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22980" windowHeight="10056"/>
  </bookViews>
  <sheets>
    <sheet name="App.2-IA_Attachment2" sheetId="11" r:id="rId1"/>
    <sheet name="Sheet3"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123Graph_A" hidden="1">'[1]water-sewer-totals'!#REF!</definedName>
    <definedName name="__123Graph_ACHANGE" hidden="1">'[1]water-sewer-totals'!#REF!</definedName>
    <definedName name="__123Graph_B" hidden="1">'[1]water-sewer-totals'!#REF!</definedName>
    <definedName name="__123Graph_BCHANGE" hidden="1">'[1]water-sewer-totals'!#REF!</definedName>
    <definedName name="__123Graph_C" hidden="1">'[1]water-sewer-totals'!#REF!</definedName>
    <definedName name="__123Graph_CCHANGE" hidden="1">'[1]water-sewer-totals'!#REF!</definedName>
    <definedName name="__123Graph_X" hidden="1">'[1]water-sewer-totals'!#REF!</definedName>
    <definedName name="__123Graph_XCHANGE" hidden="1">'[1]water-sewer-totals'!#REF!</definedName>
    <definedName name="as">#REF!</definedName>
    <definedName name="ASD">#REF!</definedName>
    <definedName name="BI_LDCLIST" localSheetId="0">'[2]3. Rate Class Selection'!$B$19:$B$21</definedName>
    <definedName name="BI_LDCLIST">'[3]3. Rate Class Selection'!$B$19:$B$21</definedName>
    <definedName name="BridgeYear" localSheetId="0">'[4]LDC Info'!$E$26</definedName>
    <definedName name="BridgeYear">#REF!</definedName>
    <definedName name="contactf" localSheetId="0">#REF!</definedName>
    <definedName name="contactf">#REF!</definedName>
    <definedName name="CustomerAdministration" localSheetId="0">[4]lists!$Z$1:$Z$36</definedName>
    <definedName name="CustomerAdministration">[5]lists!$Z$1:$Z$36</definedName>
    <definedName name="EBNUMBER" localSheetId="0">'[4]LDC Info'!$E$16</definedName>
    <definedName name="EBNUMBER">#REF!</definedName>
    <definedName name="Fixed_Charges" localSheetId="0">[4]lists!$I$1:$I$212</definedName>
    <definedName name="Fixed_Charges">[5]lists!$I$1:$I$212</definedName>
    <definedName name="GSL_current">'[6]PS Bill Impacts'!$AD$60:$AJ$65</definedName>
    <definedName name="GSL_kW">'[6]PS Bill Impacts'!$AD$58:$AJ$58</definedName>
    <definedName name="GSL_kWh">'[6]PS Bill Impacts'!$AB$60:$AB$65</definedName>
    <definedName name="GSL_new">'[6]PS Bill Impacts'!$AD$71:$AJ$76</definedName>
    <definedName name="histdate">[7]Financials!$E$76</definedName>
    <definedName name="HistYrs">[8]A1.Admin!$C$21</definedName>
    <definedName name="Incr2000" localSheetId="0">#REF!</definedName>
    <definedName name="Incr2000">#REF!</definedName>
    <definedName name="LDC_LIST" localSheetId="0">[9]lists!$AM$1:$AM$80</definedName>
    <definedName name="LDC_LIST">[10]lists!$AM$1:$AM$80</definedName>
    <definedName name="LDCLIST">#REF!</definedName>
    <definedName name="LIMIT" localSheetId="0">#REF!</definedName>
    <definedName name="LIMIT">#REF!</definedName>
    <definedName name="LossFactors" localSheetId="0">[4]lists!$L$2:$L$15</definedName>
    <definedName name="LossFactors">[5]lists!$L$2:$L$15</definedName>
    <definedName name="LU_Current">'[6]PS Bill Impacts'!$AQ$60:$AW$65</definedName>
    <definedName name="LU_kW">'[6]PS Bill Impacts'!$AQ$58:$AW$58</definedName>
    <definedName name="LU_kWh">'[6]PS Bill Impacts'!$AO$60:$AO$65</definedName>
    <definedName name="LU_New">'[6]PS Bill Impacts'!$AQ$71:$AW$76</definedName>
    <definedName name="LYN">'[11]Water Statement'!#REF!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nn">#REF!</definedName>
    <definedName name="NonPayment" localSheetId="0">[4]lists!$AA$1:$AA$71</definedName>
    <definedName name="NonPayment">[5]lists!$AA$1:$AA$71</definedName>
    <definedName name="NvsASD">"V2008-12-31"</definedName>
    <definedName name="NvsAutoDrillOk">"VN"</definedName>
    <definedName name="NvsElapsedTime">0.0000115740695036948</definedName>
    <definedName name="NvsEndTime">39961.66125</definedName>
    <definedName name="NvsInstLang">"VENG"</definedName>
    <definedName name="NvsInstSpec">"%,FBUSINESS_UNIT,VUKEDL,FFUND_CODE,V001"</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"V1911-01-01"</definedName>
    <definedName name="NvsPanelSetid">"VCORPK"</definedName>
    <definedName name="NvsReqBU">"VCORPK"</definedName>
    <definedName name="NvsReqBUOnly">"VY"</definedName>
    <definedName name="NvsTransLed">"VN"</definedName>
    <definedName name="NvsTreeASD">"V2008-12-31"</definedName>
    <definedName name="NvsValTbl.ACCOUNT">"GL_ACCOUNT_TBL"</definedName>
    <definedName name="NvsValTbl.BUDGET_YEAR">"BUDGET_YEAR"</definedName>
    <definedName name="NvsValTbl.BUSINESS_UNIT">"BUS_UNIT_TBL_GL"</definedName>
    <definedName name="NvsValTbl.DEPTID">"ORG_TBL"</definedName>
    <definedName name="NvsValTbl.FUND_CODE">"FUND_TBL"</definedName>
    <definedName name="NvsValTbl.PROGRAM_CODE">"PROGRAM_TBL"</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'App.2-IA_Attachment2'!$A$1:$N$116</definedName>
    <definedName name="print_end" localSheetId="0">#REF!</definedName>
    <definedName name="print_end">#REF!</definedName>
    <definedName name="_xlnm.Print_Titles" localSheetId="0">'App.2-IA_Attachment2'!$1:$14</definedName>
    <definedName name="Rate_Class">[12]lists!$A$1:$A$104</definedName>
    <definedName name="ratedescription" localSheetId="0">[13]hidden1!$D$1:$D$122</definedName>
    <definedName name="ratedescription">[14]hidden1!$D$1:$D$122</definedName>
    <definedName name="RebaseYear" localSheetId="0">'[4]LDC Info'!$E$28</definedName>
    <definedName name="RebaseYear">#REF!</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ENT_Current">'[6]PS Bill Impacts'!$BQ$60:$BW$63</definedName>
    <definedName name="SENT_kW">'[6]PS Bill Impacts'!$BQ$58:$BU$58</definedName>
    <definedName name="SENT_kWh">'[6]PS Bill Impacts'!$BO$60:$BO$63</definedName>
    <definedName name="SENT_New">'[6]PS Bill Impacts'!$BQ$71:$BW$74</definedName>
    <definedName name="sk">#REF!</definedName>
    <definedName name="SL_Current">'[6]PS Bill Impacts'!$CD$60:$CJ$64</definedName>
    <definedName name="SL_kW">'[6]PS Bill Impacts'!$CD$58:$CI$58</definedName>
    <definedName name="SL_kWh">'[6]PS Bill Impacts'!$CB$60:$CB$64</definedName>
    <definedName name="SL_New">'[6]PS Bill Impacts'!$CC$71:$CJ$75</definedName>
    <definedName name="TEMPA" localSheetId="0">#REF!</definedName>
    <definedName name="TEMPA">#REF!</definedName>
    <definedName name="TestYear" localSheetId="0">'[4]LDC Info'!$E$24</definedName>
    <definedName name="TestYear">#REF!</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 localSheetId="0">[4]lists!$N$2:$N$5</definedName>
    <definedName name="Units">[5]lists!$N$2:$N$5</definedName>
    <definedName name="Utility">[7]Financials!$A$1</definedName>
    <definedName name="utitliy1">[15]Financials!$A$1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C107" i="11" l="1"/>
  <c r="D107" i="11"/>
  <c r="E107" i="11"/>
  <c r="F107" i="11"/>
  <c r="G107" i="11"/>
  <c r="H107" i="11"/>
  <c r="I107" i="11"/>
  <c r="J107" i="11"/>
  <c r="K107" i="11"/>
  <c r="L107" i="11"/>
  <c r="M107" i="11"/>
  <c r="N107" i="11"/>
  <c r="C108" i="11"/>
  <c r="D108" i="11"/>
  <c r="E108" i="11"/>
  <c r="F108" i="11"/>
  <c r="G108" i="11"/>
  <c r="H108" i="11"/>
  <c r="I108" i="11"/>
  <c r="J108" i="11"/>
  <c r="K108" i="11"/>
  <c r="L108" i="11"/>
  <c r="M108" i="11"/>
  <c r="N108" i="11"/>
  <c r="B108" i="11"/>
  <c r="B107" i="11"/>
  <c r="E14" i="11" l="1"/>
  <c r="F14" i="11"/>
  <c r="G14" i="11"/>
  <c r="C14" i="11"/>
  <c r="B14" i="11"/>
  <c r="H14" i="11" l="1"/>
  <c r="B110" i="11" l="1"/>
  <c r="B109" i="11"/>
  <c r="B103" i="11"/>
  <c r="B102" i="11"/>
  <c r="B101" i="11"/>
  <c r="B94" i="11"/>
  <c r="B93" i="11"/>
  <c r="B92" i="11"/>
  <c r="B85" i="11"/>
  <c r="B84" i="11"/>
  <c r="B83" i="11"/>
  <c r="B76" i="11"/>
  <c r="B75" i="11"/>
  <c r="B74" i="11"/>
  <c r="B67" i="11"/>
  <c r="B66" i="11"/>
  <c r="B65" i="11"/>
  <c r="B58" i="11"/>
  <c r="B57" i="11"/>
  <c r="B56" i="11"/>
  <c r="B49" i="11"/>
  <c r="B48" i="11"/>
  <c r="B47" i="11"/>
  <c r="B40" i="11"/>
  <c r="B39" i="11"/>
  <c r="B38" i="11"/>
  <c r="B31" i="11"/>
  <c r="B30" i="11"/>
  <c r="B29" i="11"/>
  <c r="B22" i="11"/>
  <c r="B21" i="11"/>
  <c r="B20" i="11"/>
  <c r="C110" i="11"/>
  <c r="C109" i="11"/>
  <c r="C103" i="11"/>
  <c r="C102" i="11"/>
  <c r="C101" i="11"/>
  <c r="C94" i="11"/>
  <c r="C93" i="11"/>
  <c r="C92" i="11"/>
  <c r="C85" i="11"/>
  <c r="C84" i="11"/>
  <c r="C83" i="11"/>
  <c r="C76" i="11"/>
  <c r="C75" i="11"/>
  <c r="C74" i="11"/>
  <c r="C67" i="11"/>
  <c r="C66" i="11"/>
  <c r="C65" i="11"/>
  <c r="C58" i="11"/>
  <c r="C57" i="11"/>
  <c r="C56" i="11"/>
  <c r="C49" i="11"/>
  <c r="C48" i="11"/>
  <c r="C47" i="11"/>
  <c r="C40" i="11"/>
  <c r="C39" i="11"/>
  <c r="C38" i="11"/>
  <c r="C31" i="11"/>
  <c r="C30" i="11"/>
  <c r="C29" i="11"/>
  <c r="C22" i="11"/>
  <c r="C21" i="11"/>
  <c r="C20" i="11"/>
  <c r="A29" i="11" l="1"/>
  <c r="E29" i="11"/>
  <c r="F29" i="11"/>
  <c r="G29" i="11"/>
  <c r="H29" i="11"/>
  <c r="I29" i="11"/>
  <c r="J29" i="11"/>
  <c r="K29" i="11"/>
  <c r="L29" i="11"/>
  <c r="M29" i="11"/>
  <c r="N29" i="11"/>
  <c r="E30" i="11"/>
  <c r="F30" i="11"/>
  <c r="G30" i="11"/>
  <c r="H30" i="11"/>
  <c r="I30" i="11"/>
  <c r="J30" i="11"/>
  <c r="K30" i="11"/>
  <c r="L30" i="11"/>
  <c r="M30" i="11"/>
  <c r="N30" i="11"/>
  <c r="E31" i="11"/>
  <c r="F31" i="11"/>
  <c r="G31" i="11"/>
  <c r="H31" i="11"/>
  <c r="I31" i="11"/>
  <c r="J31" i="11"/>
  <c r="K31" i="11"/>
  <c r="L31" i="11"/>
  <c r="M31" i="11"/>
  <c r="N31" i="11"/>
  <c r="H20" i="11"/>
  <c r="I20" i="11"/>
  <c r="J20" i="11"/>
  <c r="K20" i="11"/>
  <c r="L20" i="11"/>
  <c r="M20" i="11"/>
  <c r="N20" i="11"/>
  <c r="H21" i="11"/>
  <c r="I21" i="11"/>
  <c r="J21" i="11"/>
  <c r="K21" i="11"/>
  <c r="L21" i="11"/>
  <c r="M21" i="11"/>
  <c r="N21" i="11"/>
  <c r="H22" i="11"/>
  <c r="I22" i="11"/>
  <c r="J22" i="11"/>
  <c r="K22" i="11"/>
  <c r="L22" i="11"/>
  <c r="M22" i="11"/>
  <c r="N22" i="11"/>
  <c r="G21" i="11" l="1"/>
  <c r="F21" i="11"/>
  <c r="C114" i="11" l="1"/>
  <c r="B114" i="11"/>
  <c r="N110" i="11"/>
  <c r="M110" i="11"/>
  <c r="L110" i="11"/>
  <c r="K110" i="11"/>
  <c r="J110" i="11"/>
  <c r="I110" i="11"/>
  <c r="H110" i="11"/>
  <c r="G110" i="11"/>
  <c r="F110" i="11"/>
  <c r="E110" i="11"/>
  <c r="D110" i="11"/>
  <c r="N109" i="11"/>
  <c r="M109" i="11"/>
  <c r="L109" i="11"/>
  <c r="K109" i="11"/>
  <c r="J109" i="11"/>
  <c r="I109" i="11"/>
  <c r="H109" i="11"/>
  <c r="G109" i="11"/>
  <c r="F109" i="11"/>
  <c r="E109" i="11"/>
  <c r="D109" i="11"/>
  <c r="N114" i="11"/>
  <c r="M114" i="11"/>
  <c r="L114" i="11"/>
  <c r="K114" i="11"/>
  <c r="J114" i="11"/>
  <c r="H114" i="11"/>
  <c r="G114" i="11"/>
  <c r="F114" i="11"/>
  <c r="E114" i="11"/>
  <c r="B113" i="11"/>
  <c r="N103" i="11"/>
  <c r="M103" i="11"/>
  <c r="J103" i="11"/>
  <c r="I103" i="11"/>
  <c r="G103" i="11"/>
  <c r="F103" i="11"/>
  <c r="E103" i="11"/>
  <c r="N102" i="11"/>
  <c r="M102" i="11"/>
  <c r="J102" i="11"/>
  <c r="I102" i="11"/>
  <c r="G102" i="11"/>
  <c r="F102" i="11"/>
  <c r="E102" i="11"/>
  <c r="N101" i="11"/>
  <c r="M101" i="11"/>
  <c r="J101" i="11"/>
  <c r="I101" i="11"/>
  <c r="G101" i="11"/>
  <c r="F101" i="11"/>
  <c r="E101" i="11"/>
  <c r="A101" i="11"/>
  <c r="N94" i="11"/>
  <c r="M94" i="11"/>
  <c r="J94" i="11"/>
  <c r="I94" i="11"/>
  <c r="G94" i="11"/>
  <c r="F94" i="11"/>
  <c r="E94" i="11"/>
  <c r="N93" i="11"/>
  <c r="M93" i="11"/>
  <c r="J93" i="11"/>
  <c r="I93" i="11"/>
  <c r="G93" i="11"/>
  <c r="F93" i="11"/>
  <c r="E93" i="11"/>
  <c r="N92" i="11"/>
  <c r="M92" i="11"/>
  <c r="J92" i="11"/>
  <c r="I92" i="11"/>
  <c r="G92" i="11"/>
  <c r="F92" i="11"/>
  <c r="E92" i="11"/>
  <c r="A92" i="11"/>
  <c r="N85" i="11"/>
  <c r="M85" i="11"/>
  <c r="J85" i="11"/>
  <c r="I85" i="11"/>
  <c r="G85" i="11"/>
  <c r="F85" i="11"/>
  <c r="E85" i="11"/>
  <c r="N84" i="11"/>
  <c r="M84" i="11"/>
  <c r="J84" i="11"/>
  <c r="I84" i="11"/>
  <c r="G84" i="11"/>
  <c r="F84" i="11"/>
  <c r="E84" i="11"/>
  <c r="N83" i="11"/>
  <c r="M83" i="11"/>
  <c r="J83" i="11"/>
  <c r="I83" i="11"/>
  <c r="G83" i="11"/>
  <c r="F83" i="11"/>
  <c r="E83" i="11"/>
  <c r="A83" i="11"/>
  <c r="N76" i="11"/>
  <c r="M76" i="11"/>
  <c r="J76" i="11"/>
  <c r="I76" i="11"/>
  <c r="G76" i="11"/>
  <c r="F76" i="11"/>
  <c r="E76" i="11"/>
  <c r="N75" i="11"/>
  <c r="M75" i="11"/>
  <c r="J75" i="11"/>
  <c r="I75" i="11"/>
  <c r="G75" i="11"/>
  <c r="F75" i="11"/>
  <c r="E75" i="11"/>
  <c r="N74" i="11"/>
  <c r="M74" i="11"/>
  <c r="J74" i="11"/>
  <c r="I74" i="11"/>
  <c r="G74" i="11"/>
  <c r="F74" i="11"/>
  <c r="E74" i="11"/>
  <c r="A74" i="11"/>
  <c r="N67" i="11"/>
  <c r="M67" i="11"/>
  <c r="L67" i="11"/>
  <c r="K67" i="11"/>
  <c r="J67" i="11"/>
  <c r="I67" i="11"/>
  <c r="H67" i="11"/>
  <c r="G67" i="11"/>
  <c r="F67" i="11"/>
  <c r="E67" i="11"/>
  <c r="N66" i="11"/>
  <c r="M66" i="11"/>
  <c r="L66" i="11"/>
  <c r="K66" i="11"/>
  <c r="J66" i="11"/>
  <c r="I66" i="11"/>
  <c r="H66" i="11"/>
  <c r="G66" i="11"/>
  <c r="F66" i="11"/>
  <c r="E66" i="11"/>
  <c r="N65" i="11"/>
  <c r="M65" i="11"/>
  <c r="L65" i="11"/>
  <c r="K65" i="11"/>
  <c r="J65" i="11"/>
  <c r="I65" i="11"/>
  <c r="H65" i="11"/>
  <c r="G65" i="11"/>
  <c r="F65" i="11"/>
  <c r="E65" i="11"/>
  <c r="A65" i="11"/>
  <c r="N58" i="11"/>
  <c r="M58" i="11"/>
  <c r="L58" i="11"/>
  <c r="K58" i="11"/>
  <c r="J58" i="11"/>
  <c r="I58" i="11"/>
  <c r="H58" i="11"/>
  <c r="G58" i="11"/>
  <c r="F58" i="11"/>
  <c r="E58" i="11"/>
  <c r="N57" i="11"/>
  <c r="M57" i="11"/>
  <c r="L57" i="11"/>
  <c r="K57" i="11"/>
  <c r="J57" i="11"/>
  <c r="I57" i="11"/>
  <c r="H57" i="11"/>
  <c r="G57" i="11"/>
  <c r="F57" i="11"/>
  <c r="E57" i="11"/>
  <c r="N56" i="11"/>
  <c r="M56" i="11"/>
  <c r="L56" i="11"/>
  <c r="K56" i="11"/>
  <c r="J56" i="11"/>
  <c r="I56" i="11"/>
  <c r="H56" i="11"/>
  <c r="G56" i="11"/>
  <c r="F56" i="11"/>
  <c r="E56" i="11"/>
  <c r="A56" i="11"/>
  <c r="N49" i="11"/>
  <c r="M49" i="11"/>
  <c r="L49" i="11"/>
  <c r="K49" i="11"/>
  <c r="J49" i="11"/>
  <c r="I49" i="11"/>
  <c r="H49" i="11"/>
  <c r="G49" i="11"/>
  <c r="F49" i="11"/>
  <c r="E49" i="11"/>
  <c r="N48" i="11"/>
  <c r="M48" i="11"/>
  <c r="L48" i="11"/>
  <c r="K48" i="11"/>
  <c r="J48" i="11"/>
  <c r="I48" i="11"/>
  <c r="H48" i="11"/>
  <c r="G48" i="11"/>
  <c r="F48" i="11"/>
  <c r="E48" i="11"/>
  <c r="N47" i="11"/>
  <c r="M47" i="11"/>
  <c r="L47" i="11"/>
  <c r="K47" i="11"/>
  <c r="J47" i="11"/>
  <c r="I47" i="11"/>
  <c r="H47" i="11"/>
  <c r="G47" i="11"/>
  <c r="F47" i="11"/>
  <c r="E47" i="11"/>
  <c r="A47" i="11"/>
  <c r="N40" i="11"/>
  <c r="M40" i="11"/>
  <c r="L40" i="11"/>
  <c r="K40" i="11"/>
  <c r="J40" i="11"/>
  <c r="I40" i="11"/>
  <c r="H40" i="11"/>
  <c r="G40" i="11"/>
  <c r="F40" i="11"/>
  <c r="E40" i="11"/>
  <c r="N39" i="11"/>
  <c r="M39" i="11"/>
  <c r="L39" i="11"/>
  <c r="K39" i="11"/>
  <c r="J39" i="11"/>
  <c r="I39" i="11"/>
  <c r="H39" i="11"/>
  <c r="G39" i="11"/>
  <c r="F39" i="11"/>
  <c r="E39" i="11"/>
  <c r="N38" i="11"/>
  <c r="M38" i="11"/>
  <c r="L38" i="11"/>
  <c r="K38" i="11"/>
  <c r="J38" i="11"/>
  <c r="I38" i="11"/>
  <c r="H38" i="11"/>
  <c r="G38" i="11"/>
  <c r="F38" i="11"/>
  <c r="E38" i="11"/>
  <c r="A38" i="11"/>
  <c r="G22" i="11"/>
  <c r="F22" i="11"/>
  <c r="E22" i="11"/>
  <c r="E21" i="11"/>
  <c r="G20" i="11"/>
  <c r="F20" i="11"/>
  <c r="E20" i="11"/>
  <c r="A20" i="11"/>
  <c r="N14" i="11"/>
  <c r="M14" i="11"/>
  <c r="L14" i="11"/>
  <c r="K14" i="11"/>
  <c r="J14" i="11"/>
  <c r="I14" i="11"/>
  <c r="D14" i="11"/>
  <c r="N1" i="11"/>
  <c r="G116" i="11" l="1"/>
  <c r="H113" i="11"/>
  <c r="C115" i="11"/>
  <c r="B115" i="11"/>
  <c r="I116" i="11"/>
  <c r="J113" i="11"/>
  <c r="K116" i="11"/>
  <c r="C116" i="11"/>
  <c r="B116" i="11"/>
  <c r="L113" i="11"/>
  <c r="C113" i="11"/>
  <c r="F115" i="11"/>
  <c r="N115" i="11"/>
  <c r="F113" i="11"/>
  <c r="N113" i="11"/>
  <c r="H115" i="11"/>
  <c r="E116" i="11"/>
  <c r="M116" i="11"/>
  <c r="F116" i="11"/>
  <c r="N116" i="11"/>
  <c r="I113" i="11"/>
  <c r="K115" i="11"/>
  <c r="H116" i="11"/>
  <c r="E115" i="11"/>
  <c r="G113" i="11"/>
  <c r="I115" i="11"/>
  <c r="J115" i="11"/>
  <c r="L115" i="11"/>
  <c r="K113" i="11"/>
  <c r="M115" i="11"/>
  <c r="J116" i="11"/>
  <c r="M113" i="11"/>
  <c r="G115" i="11"/>
  <c r="L116" i="11"/>
  <c r="E113" i="11"/>
  <c r="I114" i="11"/>
</calcChain>
</file>

<file path=xl/sharedStrings.xml><?xml version="1.0" encoding="utf-8"?>
<sst xmlns="http://schemas.openxmlformats.org/spreadsheetml/2006/main" count="91" uniqueCount="32">
  <si>
    <t>File Number:</t>
  </si>
  <si>
    <t>Exhibit:</t>
  </si>
  <si>
    <t>Tab:</t>
  </si>
  <si>
    <t>Schedule:</t>
  </si>
  <si>
    <t>Page:</t>
  </si>
  <si>
    <t>Date:</t>
  </si>
  <si>
    <t>Appendix 2-IA</t>
  </si>
  <si>
    <t>Replace "Rate Class #" with the appropriate rate classification.</t>
  </si>
  <si>
    <t>Residential</t>
  </si>
  <si>
    <t># of Customers</t>
  </si>
  <si>
    <t>kWh</t>
  </si>
  <si>
    <t>kW</t>
  </si>
  <si>
    <t>Variance Analysis (relative to 2011 Board Approved Figures)</t>
  </si>
  <si>
    <t>GS&lt;50*</t>
  </si>
  <si>
    <t xml:space="preserve">*NOTE:  GS&lt;50 Customer Count for 2010-2013 has been increased by 53 due to Reclassification of 53 customers that occurred in Jan 2014
</t>
  </si>
  <si>
    <t>GS&gt;50**</t>
  </si>
  <si>
    <t xml:space="preserve">**NOTE: GS&gt;50 Customer Count for 2011-2013 has been reduced by 53 due to Reclassification of 53 customers that occurred in Jan 2014
</t>
  </si>
  <si>
    <t>Large User</t>
  </si>
  <si>
    <t>Street Light</t>
  </si>
  <si>
    <t># of Connections</t>
  </si>
  <si>
    <t>Unmetered Scattered Load</t>
  </si>
  <si>
    <t>Rate Class 7</t>
  </si>
  <si>
    <t>Variance Analysis</t>
  </si>
  <si>
    <t>Rate Class 8</t>
  </si>
  <si>
    <t>Rate Class 9</t>
  </si>
  <si>
    <t>Rate Class 10</t>
  </si>
  <si>
    <t>Totals</t>
  </si>
  <si>
    <t xml:space="preserve">Customers  </t>
  </si>
  <si>
    <t>Connections</t>
  </si>
  <si>
    <t>kW from applicable classes</t>
  </si>
  <si>
    <t>Totals - Variance</t>
  </si>
  <si>
    <t>Summary and Variances of 2011 Board Approved vs. Weather Normalized Actual and Forecast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</si>
</sst>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 #,##0_-;_-* &quot;-&quot;??_-;_-@_-"/>
    <numFmt numFmtId="167" formatCode="_(* #,##0.0_);_(* \(#,##0.0\);_(* &quot;-&quot;??_);_(@_)"/>
    <numFmt numFmtId="168" formatCode="#,##0.0"/>
    <numFmt numFmtId="169" formatCode="mm/dd/yyyy"/>
    <numFmt numFmtId="170" formatCode="0\-0"/>
    <numFmt numFmtId="171" formatCode="#,##0_ ;[Red]\-#,##0\ "/>
    <numFmt numFmtId="172" formatCode="_(* #,##0.0000_);_(* \(#,##0.0000\);_(* &quot;-&quot;??_);_(@_)"/>
    <numFmt numFmtId="173" formatCode="##\-#"/>
    <numFmt numFmtId="174" formatCode="_(* #,##0_);_(* \(#,##0\);_(* &quot;-&quot;??_);_(@_)"/>
    <numFmt numFmtId="175" formatCode="&quot;£ &quot;#,##0.00;[Red]\-&quot;£ &quot;#,##0.00"/>
  </numFmts>
  <fonts count="59">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sz val="10"/>
      <color rgb="FF000000"/>
      <name val="Times New Roman"/>
      <family val="1"/>
    </font>
    <font>
      <b/>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0"/>
      <name val="Arial Unicode MS"/>
      <family val="2"/>
    </font>
    <font>
      <sz val="11"/>
      <color theme="1"/>
      <name val="Calibri"/>
      <family val="2"/>
    </font>
    <font>
      <sz val="10"/>
      <name val="Arial Unicode MS"/>
      <family val="2"/>
    </font>
    <font>
      <i/>
      <sz val="11"/>
      <color indexed="23"/>
      <name val="Calibri"/>
      <family val="2"/>
    </font>
    <font>
      <sz val="11"/>
      <color indexed="17"/>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u/>
      <sz val="9"/>
      <color theme="10"/>
      <name val="Arial"/>
      <family val="2"/>
    </font>
    <font>
      <u/>
      <sz val="10"/>
      <color indexed="12"/>
      <name val="Arial"/>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color indexed="8"/>
      <name val="Arial"/>
      <family val="2"/>
    </font>
    <font>
      <sz val="10"/>
      <color indexed="8"/>
      <name val="匠牥晩††††††††††"/>
    </font>
    <font>
      <sz val="10"/>
      <color theme="1"/>
      <name val="Courier"/>
      <family val="2"/>
    </font>
    <font>
      <sz val="10"/>
      <name val="Times New Roman"/>
      <family val="1"/>
    </font>
    <font>
      <sz val="10"/>
      <color rgb="FF000000"/>
      <name val="Arial"/>
      <family val="2"/>
    </font>
    <font>
      <sz val="12"/>
      <name val="Arial"/>
      <family val="2"/>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
      <sz val="10"/>
      <color rgb="FFFF0000"/>
      <name val="Arial"/>
      <family val="2"/>
    </font>
    <font>
      <sz val="11"/>
      <name val="Calibri"/>
      <family val="2"/>
      <scheme val="minor"/>
    </font>
    <font>
      <sz val="10"/>
      <name val="Arial"/>
    </font>
  </fonts>
  <fills count="63">
    <fill>
      <patternFill patternType="none"/>
    </fill>
    <fill>
      <patternFill patternType="gray125"/>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mediumGray">
        <bgColor theme="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26"/>
      </patternFill>
    </fill>
    <fill>
      <patternFill patternType="mediumGray">
        <fgColor indexed="22"/>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s>
  <cellStyleXfs count="4855">
    <xf numFmtId="0" fontId="0" fillId="0" borderId="0"/>
    <xf numFmtId="0" fontId="3" fillId="0" borderId="0"/>
    <xf numFmtId="0" fontId="7" fillId="0" borderId="0"/>
    <xf numFmtId="164" fontId="3"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3" fillId="0" borderId="0"/>
    <xf numFmtId="168" fontId="3" fillId="0" borderId="0"/>
    <xf numFmtId="167" fontId="3" fillId="0" borderId="0"/>
    <xf numFmtId="167" fontId="3" fillId="0" borderId="0"/>
    <xf numFmtId="167" fontId="3" fillId="0" borderId="0"/>
    <xf numFmtId="167" fontId="3" fillId="0" borderId="0"/>
    <xf numFmtId="169" fontId="3" fillId="0" borderId="0"/>
    <xf numFmtId="170" fontId="3" fillId="0" borderId="0"/>
    <xf numFmtId="169" fontId="3"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3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4" fillId="4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4" fillId="44"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24" fillId="4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4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4" fillId="40"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3"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24" fillId="43"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6"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4" fillId="46"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18" fillId="7" borderId="6" applyNumberFormat="0" applyAlignment="0" applyProtection="0"/>
    <xf numFmtId="0" fontId="18" fillId="7" borderId="6" applyNumberFormat="0" applyAlignment="0" applyProtection="0"/>
    <xf numFmtId="0" fontId="27" fillId="55" borderId="12" applyNumberFormat="0" applyAlignment="0" applyProtection="0"/>
    <xf numFmtId="0" fontId="27" fillId="55" borderId="12" applyNumberFormat="0" applyAlignment="0" applyProtection="0"/>
    <xf numFmtId="0" fontId="20" fillId="8" borderId="9" applyNumberFormat="0" applyAlignment="0" applyProtection="0"/>
    <xf numFmtId="0" fontId="20" fillId="8" borderId="9" applyNumberFormat="0" applyAlignment="0" applyProtection="0"/>
    <xf numFmtId="0" fontId="28" fillId="56" borderId="13" applyNumberFormat="0" applyAlignment="0" applyProtection="0"/>
    <xf numFmtId="0" fontId="28" fillId="56" borderId="13" applyNumberFormat="0" applyAlignment="0" applyProtection="0"/>
    <xf numFmtId="171" fontId="3" fillId="0" borderId="0" applyFont="0" applyFill="0" applyBorder="0" applyAlignment="0" applyProtection="0"/>
    <xf numFmtId="43" fontId="2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0"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16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13" fillId="3" borderId="0" applyNumberFormat="0" applyBorder="0" applyAlignment="0" applyProtection="0"/>
    <xf numFmtId="0" fontId="13" fillId="3"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38" fontId="5" fillId="57"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34" fillId="0" borderId="0" applyNumberFormat="0" applyFont="0" applyFill="0" applyAlignment="0" applyProtection="0"/>
    <xf numFmtId="0" fontId="35" fillId="0" borderId="14" applyNumberFormat="0" applyFill="0" applyAlignment="0" applyProtection="0"/>
    <xf numFmtId="0" fontId="34" fillId="0" borderId="0" applyNumberFormat="0" applyFont="0" applyFill="0" applyAlignment="0" applyProtection="0"/>
    <xf numFmtId="0" fontId="11" fillId="0" borderId="4" applyNumberFormat="0" applyFill="0" applyAlignment="0" applyProtection="0"/>
    <xf numFmtId="0" fontId="11" fillId="0" borderId="4" applyNumberFormat="0" applyFill="0" applyAlignment="0" applyProtection="0"/>
    <xf numFmtId="0" fontId="8" fillId="0" borderId="0" applyNumberFormat="0" applyFont="0" applyFill="0" applyAlignment="0" applyProtection="0"/>
    <xf numFmtId="0" fontId="36" fillId="0" borderId="15" applyNumberFormat="0" applyFill="0" applyAlignment="0" applyProtection="0"/>
    <xf numFmtId="0" fontId="8" fillId="0" borderId="0" applyNumberFormat="0" applyFon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5"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37" fillId="0" borderId="1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0" fontId="5" fillId="58" borderId="1" applyNumberFormat="0" applyBorder="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16" fillId="6" borderId="6" applyNumberFormat="0" applyAlignment="0" applyProtection="0"/>
    <xf numFmtId="0" fontId="16" fillId="6" borderId="6"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41" fillId="42" borderId="12" applyNumberFormat="0" applyAlignment="0" applyProtection="0"/>
    <xf numFmtId="0" fontId="19" fillId="0" borderId="8" applyNumberFormat="0" applyFill="0" applyAlignment="0" applyProtection="0"/>
    <xf numFmtId="0" fontId="19" fillId="0" borderId="8" applyNumberFormat="0" applyFill="0" applyAlignment="0" applyProtection="0"/>
    <xf numFmtId="0" fontId="42" fillId="0" borderId="17" applyNumberFormat="0" applyFill="0" applyAlignment="0" applyProtection="0"/>
    <xf numFmtId="0" fontId="42" fillId="0" borderId="17" applyNumberFormat="0" applyFill="0" applyAlignment="0" applyProtection="0"/>
    <xf numFmtId="173" fontId="3" fillId="0" borderId="0"/>
    <xf numFmtId="174" fontId="3" fillId="0" borderId="0"/>
    <xf numFmtId="173" fontId="3" fillId="0" borderId="0"/>
    <xf numFmtId="173" fontId="3" fillId="0" borderId="0"/>
    <xf numFmtId="173" fontId="3" fillId="0" borderId="0"/>
    <xf numFmtId="173" fontId="3" fillId="0" borderId="0"/>
    <xf numFmtId="0" fontId="15" fillId="5" borderId="0" applyNumberFormat="0" applyBorder="0" applyAlignment="0" applyProtection="0"/>
    <xf numFmtId="0" fontId="15" fillId="5"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175"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44" fillId="0" borderId="0">
      <alignment vertical="top"/>
    </xf>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 fillId="0" borderId="0"/>
    <xf numFmtId="0" fontId="1" fillId="0" borderId="0"/>
    <xf numFmtId="0" fontId="31" fillId="0" borderId="0"/>
    <xf numFmtId="0" fontId="31" fillId="0" borderId="0"/>
    <xf numFmtId="0" fontId="3" fillId="0" borderId="0"/>
    <xf numFmtId="0" fontId="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1" fillId="0" borderId="0"/>
    <xf numFmtId="0" fontId="30" fillId="0" borderId="0"/>
    <xf numFmtId="0" fontId="1" fillId="0" borderId="0"/>
    <xf numFmtId="49" fontId="3"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49" fontId="3" fillId="0" borderId="0"/>
    <xf numFmtId="49" fontId="3" fillId="0" borderId="0"/>
    <xf numFmtId="0" fontId="30" fillId="0" borderId="0"/>
    <xf numFmtId="0" fontId="1" fillId="0" borderId="0"/>
    <xf numFmtId="0" fontId="30" fillId="0" borderId="0"/>
    <xf numFmtId="0" fontId="30" fillId="0" borderId="0"/>
    <xf numFmtId="0" fontId="30" fillId="0" borderId="0"/>
    <xf numFmtId="0" fontId="30"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49" fontId="3" fillId="0" borderId="0"/>
    <xf numFmtId="0" fontId="31" fillId="0" borderId="0"/>
    <xf numFmtId="0" fontId="3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1" fillId="0" borderId="0"/>
    <xf numFmtId="49" fontId="3" fillId="0" borderId="0"/>
    <xf numFmtId="49" fontId="3" fillId="0" borderId="0"/>
    <xf numFmtId="49" fontId="3" fillId="0" borderId="0"/>
    <xf numFmtId="0" fontId="3" fillId="0" borderId="0"/>
    <xf numFmtId="0" fontId="31" fillId="0" borderId="0"/>
    <xf numFmtId="49" fontId="3" fillId="0" borderId="0"/>
    <xf numFmtId="0" fontId="3" fillId="0" borderId="0"/>
    <xf numFmtId="49" fontId="3" fillId="0" borderId="0"/>
    <xf numFmtId="0" fontId="45" fillId="0" borderId="0"/>
    <xf numFmtId="0" fontId="44"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9" fontId="3" fillId="0" borderId="0"/>
    <xf numFmtId="49" fontId="3" fillId="0" borderId="0"/>
    <xf numFmtId="0" fontId="3" fillId="0" borderId="0"/>
    <xf numFmtId="49" fontId="3" fillId="0" borderId="0"/>
    <xf numFmtId="0" fontId="3" fillId="0" borderId="0"/>
    <xf numFmtId="49"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3" fillId="0" borderId="0"/>
    <xf numFmtId="0" fontId="3" fillId="0" borderId="0"/>
    <xf numFmtId="0" fontId="1" fillId="0" borderId="0"/>
    <xf numFmtId="0" fontId="3" fillId="0" borderId="0"/>
    <xf numFmtId="49"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 fillId="0" borderId="0"/>
    <xf numFmtId="0" fontId="3" fillId="0" borderId="0"/>
    <xf numFmtId="49"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3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30" fillId="0" borderId="0"/>
    <xf numFmtId="49"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49" fontId="1" fillId="0" borderId="0"/>
    <xf numFmtId="0"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0" fontId="1"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 fillId="0" borderId="0"/>
    <xf numFmtId="49" fontId="1" fillId="0" borderId="0"/>
    <xf numFmtId="49" fontId="1" fillId="0" borderId="0"/>
    <xf numFmtId="49" fontId="30" fillId="0" borderId="0"/>
    <xf numFmtId="49" fontId="30"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1" fillId="0" borderId="0"/>
    <xf numFmtId="0" fontId="3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1" fillId="0" borderId="0"/>
    <xf numFmtId="0" fontId="31" fillId="0" borderId="0"/>
    <xf numFmtId="0" fontId="1" fillId="0" borderId="0"/>
    <xf numFmtId="39" fontId="49" fillId="6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39" fontId="49" fillId="60" borderId="0"/>
    <xf numFmtId="39" fontId="49" fillId="60" borderId="0"/>
    <xf numFmtId="39" fontId="49" fillId="60" borderId="0"/>
    <xf numFmtId="39" fontId="49" fillId="60" borderId="0"/>
    <xf numFmtId="39" fontId="49" fillId="60" borderId="0"/>
    <xf numFmtId="39" fontId="49" fillId="60" borderId="0"/>
    <xf numFmtId="0" fontId="1" fillId="0" borderId="0"/>
    <xf numFmtId="39" fontId="49" fillId="60" borderId="0"/>
    <xf numFmtId="0" fontId="1" fillId="0" borderId="0"/>
    <xf numFmtId="39" fontId="49" fillId="60" borderId="0"/>
    <xf numFmtId="0" fontId="31" fillId="0" borderId="0"/>
    <xf numFmtId="0" fontId="31" fillId="0" borderId="0"/>
    <xf numFmtId="0" fontId="31" fillId="0" borderId="0"/>
    <xf numFmtId="0" fontId="31" fillId="0" borderId="0"/>
    <xf numFmtId="39" fontId="49" fillId="60" borderId="0"/>
    <xf numFmtId="39" fontId="49" fillId="60" borderId="0"/>
    <xf numFmtId="39" fontId="49" fillId="6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0" fontId="31" fillId="0" borderId="0"/>
    <xf numFmtId="0" fontId="31" fillId="0" borderId="0"/>
    <xf numFmtId="0" fontId="31" fillId="0" borderId="0"/>
    <xf numFmtId="0" fontId="3" fillId="0" borderId="0"/>
    <xf numFmtId="0" fontId="3"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49" fontId="1" fillId="0" borderId="0"/>
    <xf numFmtId="0" fontId="31" fillId="0" borderId="0"/>
    <xf numFmtId="49" fontId="1" fillId="0" borderId="0"/>
    <xf numFmtId="49" fontId="1" fillId="0" borderId="0"/>
    <xf numFmtId="49" fontId="1" fillId="0" borderId="0"/>
    <xf numFmtId="49" fontId="1" fillId="0" borderId="0"/>
    <xf numFmtId="49" fontId="1" fillId="0" borderId="0"/>
    <xf numFmtId="0" fontId="31" fillId="0" borderId="0"/>
    <xf numFmtId="0" fontId="31"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3" fillId="61" borderId="18" applyNumberFormat="0" applyFont="0" applyAlignment="0" applyProtection="0"/>
    <xf numFmtId="0" fontId="17" fillId="7" borderId="7" applyNumberFormat="0" applyAlignment="0" applyProtection="0"/>
    <xf numFmtId="0" fontId="17" fillId="7" borderId="7" applyNumberFormat="0" applyAlignment="0" applyProtection="0"/>
    <xf numFmtId="0" fontId="50" fillId="55" borderId="19" applyNumberFormat="0" applyAlignment="0" applyProtection="0"/>
    <xf numFmtId="0" fontId="50" fillId="55" borderId="19" applyNumberFormat="0" applyAlignment="0" applyProtection="0"/>
    <xf numFmtId="10"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51" fillId="0" borderId="0" applyNumberFormat="0" applyFont="0" applyFill="0" applyBorder="0" applyAlignment="0" applyProtection="0">
      <alignment horizontal="left"/>
    </xf>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0" fontId="52" fillId="0" borderId="20">
      <alignment horizontal="center"/>
    </xf>
    <xf numFmtId="3" fontId="51" fillId="0" borderId="0" applyFont="0" applyFill="0" applyBorder="0" applyAlignment="0" applyProtection="0"/>
    <xf numFmtId="0" fontId="51" fillId="62" borderId="0" applyNumberFormat="0" applyFon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2" fillId="0" borderId="11" applyNumberFormat="0" applyFill="0" applyAlignment="0" applyProtection="0"/>
    <xf numFmtId="0" fontId="3" fillId="0" borderId="21" applyNumberFormat="0" applyFont="0" applyBorder="0" applyAlignment="0" applyProtection="0"/>
    <xf numFmtId="0" fontId="54" fillId="0" borderId="22" applyNumberFormat="0" applyFill="0" applyAlignment="0" applyProtection="0"/>
    <xf numFmtId="0" fontId="54" fillId="0" borderId="22" applyNumberFormat="0" applyFill="0" applyAlignment="0" applyProtection="0"/>
    <xf numFmtId="0" fontId="54" fillId="0" borderId="22" applyNumberFormat="0" applyFill="0" applyAlignment="0" applyProtection="0"/>
    <xf numFmtId="0" fontId="3" fillId="0" borderId="21" applyNumberFormat="0" applyFon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 fillId="0" borderId="0"/>
    <xf numFmtId="43" fontId="47"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9" fontId="3" fillId="0" borderId="0" applyFont="0" applyFill="0" applyBorder="0" applyAlignment="0" applyProtection="0"/>
    <xf numFmtId="0" fontId="58"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8" fillId="0" borderId="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58" fillId="0" borderId="0"/>
    <xf numFmtId="165" fontId="3" fillId="0" borderId="0" applyFont="0" applyFill="0" applyBorder="0" applyAlignment="0" applyProtection="0"/>
    <xf numFmtId="0" fontId="58" fillId="0" borderId="0"/>
    <xf numFmtId="0" fontId="58"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58" fillId="0" borderId="0"/>
    <xf numFmtId="0" fontId="58" fillId="0" borderId="0"/>
    <xf numFmtId="9" fontId="3" fillId="0" borderId="0" applyFont="0" applyFill="0" applyBorder="0" applyAlignment="0" applyProtection="0"/>
  </cellStyleXfs>
  <cellXfs count="84">
    <xf numFmtId="0" fontId="0" fillId="0" borderId="0" xfId="0"/>
    <xf numFmtId="0" fontId="3" fillId="0" borderId="0" xfId="1"/>
    <xf numFmtId="0" fontId="4" fillId="0" borderId="0" xfId="1" applyFont="1"/>
    <xf numFmtId="0" fontId="3" fillId="0" borderId="0" xfId="1" applyFont="1"/>
    <xf numFmtId="0" fontId="3" fillId="0" borderId="0" xfId="1" applyBorder="1"/>
    <xf numFmtId="0" fontId="4" fillId="0" borderId="0" xfId="7" applyFont="1"/>
    <xf numFmtId="0" fontId="5" fillId="0" borderId="0" xfId="7" applyFont="1" applyAlignment="1">
      <alignment vertical="top"/>
    </xf>
    <xf numFmtId="0" fontId="5" fillId="2" borderId="0" xfId="7" applyFont="1" applyFill="1" applyBorder="1" applyAlignment="1">
      <alignment vertical="top"/>
    </xf>
    <xf numFmtId="0" fontId="5" fillId="2" borderId="0" xfId="7" applyFont="1" applyFill="1" applyAlignment="1">
      <alignment vertical="top"/>
    </xf>
    <xf numFmtId="0" fontId="5" fillId="0" borderId="0" xfId="7" applyFont="1" applyAlignment="1">
      <alignment horizontal="right" vertical="top"/>
    </xf>
    <xf numFmtId="15" fontId="5" fillId="2" borderId="0" xfId="7" applyNumberFormat="1" applyFont="1" applyFill="1" applyAlignment="1">
      <alignment vertical="top"/>
    </xf>
    <xf numFmtId="0" fontId="3" fillId="0" borderId="0" xfId="7" applyAlignment="1"/>
    <xf numFmtId="0" fontId="4" fillId="0" borderId="1" xfId="1" applyFont="1" applyBorder="1" applyAlignment="1">
      <alignment horizontal="center" vertical="center" wrapText="1"/>
    </xf>
    <xf numFmtId="0" fontId="3" fillId="0" borderId="0" xfId="1" applyAlignment="1">
      <alignment horizontal="center" vertical="center" wrapText="1"/>
    </xf>
    <xf numFmtId="0" fontId="4" fillId="34" borderId="0" xfId="1" applyFont="1" applyFill="1"/>
    <xf numFmtId="0" fontId="3" fillId="34" borderId="0" xfId="1" applyFill="1"/>
    <xf numFmtId="0" fontId="4" fillId="34" borderId="1" xfId="1" applyFont="1" applyFill="1" applyBorder="1"/>
    <xf numFmtId="166" fontId="3" fillId="2" borderId="1" xfId="8" applyNumberFormat="1" applyFont="1" applyFill="1" applyBorder="1"/>
    <xf numFmtId="166" fontId="3" fillId="0" borderId="1" xfId="8" applyNumberFormat="1" applyFont="1" applyFill="1" applyBorder="1"/>
    <xf numFmtId="0" fontId="4" fillId="0" borderId="1" xfId="9" applyFont="1" applyFill="1" applyBorder="1"/>
    <xf numFmtId="166" fontId="0" fillId="0" borderId="1" xfId="8" applyNumberFormat="1" applyFont="1" applyFill="1" applyBorder="1"/>
    <xf numFmtId="3" fontId="3" fillId="0" borderId="0" xfId="10" applyNumberFormat="1" applyBorder="1"/>
    <xf numFmtId="0" fontId="4" fillId="0" borderId="1" xfId="1" applyFont="1" applyFill="1" applyBorder="1"/>
    <xf numFmtId="166" fontId="0" fillId="2" borderId="1" xfId="8" applyNumberFormat="1" applyFont="1" applyFill="1" applyBorder="1"/>
    <xf numFmtId="0" fontId="4" fillId="35" borderId="0" xfId="1" applyFont="1" applyFill="1"/>
    <xf numFmtId="0" fontId="3" fillId="35" borderId="0" xfId="1" applyFill="1"/>
    <xf numFmtId="166" fontId="3" fillId="36" borderId="1" xfId="8" quotePrefix="1" applyNumberFormat="1" applyFont="1" applyFill="1" applyBorder="1" applyAlignment="1">
      <alignment horizontal="center"/>
    </xf>
    <xf numFmtId="10" fontId="0" fillId="0" borderId="1" xfId="11" applyNumberFormat="1" applyFont="1" applyFill="1" applyBorder="1"/>
    <xf numFmtId="0" fontId="4" fillId="34" borderId="0" xfId="12" applyFont="1" applyFill="1"/>
    <xf numFmtId="3" fontId="3" fillId="0" borderId="0" xfId="13" applyNumberFormat="1" applyFont="1" applyBorder="1"/>
    <xf numFmtId="0" fontId="4" fillId="34" borderId="0" xfId="14" applyFont="1" applyFill="1"/>
    <xf numFmtId="3" fontId="3" fillId="0" borderId="0" xfId="15" applyNumberFormat="1" applyFont="1" applyBorder="1"/>
    <xf numFmtId="0" fontId="3" fillId="0" borderId="0" xfId="1" applyAlignment="1">
      <alignment vertical="top"/>
    </xf>
    <xf numFmtId="0" fontId="3" fillId="0" borderId="0" xfId="1" applyBorder="1" applyAlignment="1">
      <alignment vertical="top"/>
    </xf>
    <xf numFmtId="0" fontId="4" fillId="34" borderId="0" xfId="16" applyFont="1" applyFill="1"/>
    <xf numFmtId="3" fontId="3" fillId="0" borderId="0" xfId="1" applyNumberFormat="1" applyBorder="1"/>
    <xf numFmtId="3" fontId="3" fillId="0" borderId="0" xfId="17" applyNumberFormat="1" applyFont="1" applyBorder="1"/>
    <xf numFmtId="3" fontId="3" fillId="0" borderId="0" xfId="18" applyNumberFormat="1" applyFont="1" applyBorder="1"/>
    <xf numFmtId="0" fontId="4" fillId="34" borderId="0" xfId="19" applyFont="1" applyFill="1"/>
    <xf numFmtId="3" fontId="3" fillId="0" borderId="0" xfId="20" applyNumberFormat="1" applyFont="1" applyBorder="1"/>
    <xf numFmtId="0" fontId="4" fillId="34" borderId="0" xfId="21" applyFont="1" applyFill="1"/>
    <xf numFmtId="0" fontId="6" fillId="0" borderId="0" xfId="1" applyFont="1"/>
    <xf numFmtId="0" fontId="3" fillId="0" borderId="0" xfId="1" applyFont="1" applyBorder="1"/>
    <xf numFmtId="0" fontId="3" fillId="34" borderId="0" xfId="1" applyFont="1" applyFill="1"/>
    <xf numFmtId="166" fontId="57" fillId="2" borderId="1" xfId="8" applyNumberFormat="1" applyFont="1" applyFill="1" applyBorder="1"/>
    <xf numFmtId="0" fontId="3" fillId="35" borderId="0" xfId="1" applyFont="1" applyFill="1"/>
    <xf numFmtId="10" fontId="57" fillId="0" borderId="1" xfId="11" applyNumberFormat="1" applyFont="1" applyFill="1" applyBorder="1"/>
    <xf numFmtId="166" fontId="57" fillId="0" borderId="1" xfId="8" applyNumberFormat="1" applyFont="1" applyFill="1" applyBorder="1"/>
    <xf numFmtId="3" fontId="56" fillId="0" borderId="0" xfId="18" applyNumberFormat="1" applyFont="1" applyBorder="1"/>
    <xf numFmtId="3" fontId="56" fillId="0" borderId="0" xfId="1" applyNumberFormat="1" applyFont="1" applyBorder="1"/>
    <xf numFmtId="3" fontId="56" fillId="0" borderId="0" xfId="15" applyNumberFormat="1" applyFont="1" applyBorder="1"/>
    <xf numFmtId="166" fontId="57" fillId="2" borderId="23" xfId="8" applyNumberFormat="1" applyFont="1" applyFill="1" applyBorder="1"/>
    <xf numFmtId="3" fontId="58" fillId="0" borderId="1" xfId="4836" applyNumberFormat="1" applyFill="1" applyBorder="1"/>
    <xf numFmtId="0" fontId="4" fillId="0" borderId="23" xfId="1" applyFont="1" applyFill="1" applyBorder="1"/>
    <xf numFmtId="0" fontId="56" fillId="0" borderId="0" xfId="1" applyFont="1" applyBorder="1"/>
    <xf numFmtId="3" fontId="58" fillId="0" borderId="1" xfId="4843" applyNumberFormat="1" applyBorder="1"/>
    <xf numFmtId="3" fontId="58" fillId="0" borderId="1" xfId="4827" applyNumberFormat="1" applyFill="1" applyBorder="1"/>
    <xf numFmtId="3" fontId="58" fillId="0" borderId="1" xfId="4806" applyNumberFormat="1" applyFill="1" applyBorder="1"/>
    <xf numFmtId="3" fontId="3" fillId="0" borderId="1" xfId="4788" applyNumberFormat="1" applyFill="1" applyBorder="1"/>
    <xf numFmtId="3" fontId="58" fillId="0" borderId="1" xfId="4816" applyNumberFormat="1" applyFill="1" applyBorder="1"/>
    <xf numFmtId="0" fontId="56" fillId="0" borderId="0" xfId="1" applyFont="1"/>
    <xf numFmtId="3" fontId="58" fillId="0" borderId="1" xfId="4825" applyNumberFormat="1" applyFill="1" applyBorder="1"/>
    <xf numFmtId="166" fontId="0" fillId="2" borderId="23" xfId="8" applyNumberFormat="1" applyFont="1" applyFill="1" applyBorder="1"/>
    <xf numFmtId="3" fontId="58" fillId="0" borderId="1" xfId="4826" applyNumberFormat="1" applyFill="1" applyBorder="1"/>
    <xf numFmtId="3" fontId="3" fillId="0" borderId="1" xfId="4792" applyNumberFormat="1" applyBorder="1"/>
    <xf numFmtId="3" fontId="3" fillId="0" borderId="1" xfId="4772" applyNumberFormat="1" applyBorder="1"/>
    <xf numFmtId="3" fontId="58" fillId="0" borderId="1" xfId="4820" applyNumberFormat="1" applyFill="1" applyBorder="1"/>
    <xf numFmtId="3" fontId="58" fillId="0" borderId="1" xfId="4798" applyNumberFormat="1" applyFill="1" applyBorder="1"/>
    <xf numFmtId="3" fontId="58" fillId="0" borderId="1" xfId="4832" applyNumberFormat="1" applyFill="1" applyBorder="1"/>
    <xf numFmtId="3" fontId="3" fillId="0" borderId="1" xfId="4771" applyNumberFormat="1" applyFill="1" applyBorder="1"/>
    <xf numFmtId="3" fontId="58" fillId="0" borderId="1" xfId="4853" applyNumberFormat="1" applyBorder="1"/>
    <xf numFmtId="3" fontId="58" fillId="0" borderId="1" xfId="4830" applyNumberFormat="1" applyFill="1" applyBorder="1"/>
    <xf numFmtId="3" fontId="3" fillId="0" borderId="0" xfId="4828" applyNumberFormat="1" applyFont="1" applyBorder="1"/>
    <xf numFmtId="3" fontId="3" fillId="0" borderId="1" xfId="4769" applyNumberFormat="1" applyFill="1" applyBorder="1"/>
    <xf numFmtId="3" fontId="58" fillId="0" borderId="1" xfId="4829" applyNumberFormat="1" applyFill="1" applyBorder="1"/>
    <xf numFmtId="3" fontId="58" fillId="0" borderId="1" xfId="4807" applyNumberFormat="1" applyBorder="1"/>
    <xf numFmtId="3" fontId="3" fillId="0" borderId="1" xfId="4794" applyNumberFormat="1" applyFill="1" applyBorder="1"/>
    <xf numFmtId="3" fontId="58" fillId="0" borderId="1" xfId="4852" applyNumberFormat="1" applyBorder="1"/>
    <xf numFmtId="3" fontId="58" fillId="0" borderId="1" xfId="4828" applyNumberFormat="1" applyBorder="1"/>
    <xf numFmtId="3" fontId="58" fillId="0" borderId="1" xfId="4818" applyNumberFormat="1" applyFill="1" applyBorder="1"/>
    <xf numFmtId="0" fontId="3" fillId="0" borderId="1" xfId="1" applyFont="1" applyBorder="1"/>
    <xf numFmtId="3" fontId="58" fillId="0" borderId="1" xfId="4841" applyNumberFormat="1" applyBorder="1"/>
    <xf numFmtId="0" fontId="6" fillId="0" borderId="0" xfId="7" applyFont="1" applyAlignment="1">
      <alignment horizontal="center"/>
    </xf>
    <xf numFmtId="0" fontId="4" fillId="0" borderId="2" xfId="1" applyFont="1" applyBorder="1" applyAlignment="1">
      <alignment horizontal="left" vertical="top" wrapText="1"/>
    </xf>
  </cellXfs>
  <cellStyles count="4855">
    <cellStyle name="$" xfId="22"/>
    <cellStyle name="$.00" xfId="23"/>
    <cellStyle name="$_9. Rev2Cost_GDPIPI" xfId="24"/>
    <cellStyle name="$_lists" xfId="25"/>
    <cellStyle name="$_lists_4. Current Monthly Fixed Charge" xfId="26"/>
    <cellStyle name="$_Sheet4" xfId="27"/>
    <cellStyle name="$M" xfId="28"/>
    <cellStyle name="$M.00" xfId="29"/>
    <cellStyle name="$M_9. Rev2Cost_GDPIPI" xfId="30"/>
    <cellStyle name="20% - Accent1 2" xfId="31"/>
    <cellStyle name="20% - Accent1 2 2" xfId="32"/>
    <cellStyle name="20% - Accent1 2 2 2" xfId="33"/>
    <cellStyle name="20% - Accent1 2 2 2 2" xfId="34"/>
    <cellStyle name="20% - Accent1 2 2 3" xfId="35"/>
    <cellStyle name="20% - Accent1 2 3" xfId="36"/>
    <cellStyle name="20% - Accent1 2 4" xfId="37"/>
    <cellStyle name="20% - Accent1 2 5" xfId="38"/>
    <cellStyle name="20% - Accent1 2 6" xfId="39"/>
    <cellStyle name="20% - Accent1 3" xfId="40"/>
    <cellStyle name="20% - Accent2 2" xfId="41"/>
    <cellStyle name="20% - Accent2 2 2" xfId="42"/>
    <cellStyle name="20% - Accent2 2 2 2" xfId="43"/>
    <cellStyle name="20% - Accent2 2 2 2 2" xfId="44"/>
    <cellStyle name="20% - Accent2 2 2 3" xfId="45"/>
    <cellStyle name="20% - Accent2 2 3" xfId="46"/>
    <cellStyle name="20% - Accent2 2 4" xfId="47"/>
    <cellStyle name="20% - Accent2 2 5" xfId="48"/>
    <cellStyle name="20% - Accent2 2 6" xfId="49"/>
    <cellStyle name="20% - Accent2 3" xfId="50"/>
    <cellStyle name="20% - Accent3 2" xfId="51"/>
    <cellStyle name="20% - Accent3 2 2" xfId="52"/>
    <cellStyle name="20% - Accent3 2 2 2" xfId="53"/>
    <cellStyle name="20% - Accent3 2 2 2 2" xfId="54"/>
    <cellStyle name="20% - Accent3 2 2 3" xfId="55"/>
    <cellStyle name="20% - Accent3 2 3" xfId="56"/>
    <cellStyle name="20% - Accent3 2 4" xfId="57"/>
    <cellStyle name="20% - Accent3 2 5" xfId="58"/>
    <cellStyle name="20% - Accent3 2 6" xfId="59"/>
    <cellStyle name="20% - Accent3 3" xfId="60"/>
    <cellStyle name="20% - Accent4 2" xfId="61"/>
    <cellStyle name="20% - Accent4 2 2" xfId="62"/>
    <cellStyle name="20% - Accent4 2 2 2" xfId="63"/>
    <cellStyle name="20% - Accent4 2 2 2 2" xfId="64"/>
    <cellStyle name="20% - Accent4 2 2 3" xfId="65"/>
    <cellStyle name="20% - Accent4 2 3" xfId="66"/>
    <cellStyle name="20% - Accent4 2 4" xfId="67"/>
    <cellStyle name="20% - Accent4 2 5" xfId="68"/>
    <cellStyle name="20% - Accent4 2 6" xfId="69"/>
    <cellStyle name="20% - Accent4 3" xfId="70"/>
    <cellStyle name="20% - Accent5 2" xfId="71"/>
    <cellStyle name="20% - Accent5 2 2" xfId="72"/>
    <cellStyle name="20% - Accent5 2 2 2" xfId="73"/>
    <cellStyle name="20% - Accent5 2 2 2 2" xfId="74"/>
    <cellStyle name="20% - Accent5 2 2 3" xfId="75"/>
    <cellStyle name="20% - Accent5 2 3" xfId="76"/>
    <cellStyle name="20% - Accent5 2 4" xfId="77"/>
    <cellStyle name="20% - Accent5 2 5" xfId="78"/>
    <cellStyle name="20% - Accent5 2 6" xfId="79"/>
    <cellStyle name="20% - Accent5 3" xfId="80"/>
    <cellStyle name="20% - Accent6 2" xfId="81"/>
    <cellStyle name="20% - Accent6 2 2" xfId="82"/>
    <cellStyle name="20% - Accent6 2 2 2" xfId="83"/>
    <cellStyle name="20% - Accent6 2 2 2 2" xfId="84"/>
    <cellStyle name="20% - Accent6 2 2 3" xfId="85"/>
    <cellStyle name="20% - Accent6 2 3" xfId="86"/>
    <cellStyle name="20% - Accent6 2 4" xfId="87"/>
    <cellStyle name="20% - Accent6 2 5" xfId="88"/>
    <cellStyle name="20% - Accent6 2 6" xfId="89"/>
    <cellStyle name="20% - Accent6 3" xfId="90"/>
    <cellStyle name="40% - Accent1 2" xfId="91"/>
    <cellStyle name="40% - Accent1 2 2" xfId="92"/>
    <cellStyle name="40% - Accent1 2 2 2" xfId="93"/>
    <cellStyle name="40% - Accent1 2 2 2 2" xfId="94"/>
    <cellStyle name="40% - Accent1 2 2 3" xfId="95"/>
    <cellStyle name="40% - Accent1 2 3" xfId="96"/>
    <cellStyle name="40% - Accent1 2 4" xfId="97"/>
    <cellStyle name="40% - Accent1 2 5" xfId="98"/>
    <cellStyle name="40% - Accent1 2 6" xfId="99"/>
    <cellStyle name="40% - Accent1 3" xfId="100"/>
    <cellStyle name="40% - Accent2 2" xfId="101"/>
    <cellStyle name="40% - Accent2 2 2" xfId="102"/>
    <cellStyle name="40% - Accent2 2 2 2" xfId="103"/>
    <cellStyle name="40% - Accent2 2 2 2 2" xfId="104"/>
    <cellStyle name="40% - Accent2 2 2 3" xfId="105"/>
    <cellStyle name="40% - Accent2 2 3" xfId="106"/>
    <cellStyle name="40% - Accent2 2 4" xfId="107"/>
    <cellStyle name="40% - Accent2 2 5" xfId="108"/>
    <cellStyle name="40% - Accent2 2 6" xfId="109"/>
    <cellStyle name="40% - Accent2 3" xfId="110"/>
    <cellStyle name="40% - Accent3 2" xfId="111"/>
    <cellStyle name="40% - Accent3 2 2" xfId="112"/>
    <cellStyle name="40% - Accent3 2 2 2" xfId="113"/>
    <cellStyle name="40% - Accent3 2 2 2 2" xfId="114"/>
    <cellStyle name="40% - Accent3 2 2 3" xfId="115"/>
    <cellStyle name="40% - Accent3 2 3" xfId="116"/>
    <cellStyle name="40% - Accent3 2 4" xfId="117"/>
    <cellStyle name="40% - Accent3 2 5" xfId="118"/>
    <cellStyle name="40% - Accent3 2 6" xfId="119"/>
    <cellStyle name="40% - Accent3 3" xfId="120"/>
    <cellStyle name="40% - Accent4 2" xfId="121"/>
    <cellStyle name="40% - Accent4 2 2" xfId="122"/>
    <cellStyle name="40% - Accent4 2 2 2" xfId="123"/>
    <cellStyle name="40% - Accent4 2 2 2 2" xfId="124"/>
    <cellStyle name="40% - Accent4 2 2 3" xfId="125"/>
    <cellStyle name="40% - Accent4 2 3" xfId="126"/>
    <cellStyle name="40% - Accent4 2 4" xfId="127"/>
    <cellStyle name="40% - Accent4 2 5" xfId="128"/>
    <cellStyle name="40% - Accent4 2 6" xfId="129"/>
    <cellStyle name="40% - Accent4 3" xfId="130"/>
    <cellStyle name="40% - Accent5 2" xfId="131"/>
    <cellStyle name="40% - Accent5 2 2" xfId="132"/>
    <cellStyle name="40% - Accent5 2 2 2" xfId="133"/>
    <cellStyle name="40% - Accent5 2 2 2 2" xfId="134"/>
    <cellStyle name="40% - Accent5 2 2 3" xfId="135"/>
    <cellStyle name="40% - Accent5 2 3" xfId="136"/>
    <cellStyle name="40% - Accent5 2 4" xfId="137"/>
    <cellStyle name="40% - Accent5 2 5" xfId="138"/>
    <cellStyle name="40% - Accent5 2 6" xfId="139"/>
    <cellStyle name="40% - Accent5 3" xfId="140"/>
    <cellStyle name="40% - Accent6 2" xfId="141"/>
    <cellStyle name="40% - Accent6 2 2" xfId="142"/>
    <cellStyle name="40% - Accent6 2 2 2" xfId="143"/>
    <cellStyle name="40% - Accent6 2 2 2 2" xfId="144"/>
    <cellStyle name="40% - Accent6 2 2 3" xfId="145"/>
    <cellStyle name="40% - Accent6 2 3" xfId="146"/>
    <cellStyle name="40% - Accent6 2 4" xfId="147"/>
    <cellStyle name="40% - Accent6 2 5" xfId="148"/>
    <cellStyle name="40% - Accent6 2 6" xfId="149"/>
    <cellStyle name="40% - Accent6 3" xfId="150"/>
    <cellStyle name="60% - Accent1 2" xfId="151"/>
    <cellStyle name="60% - Accent1 2 2" xfId="152"/>
    <cellStyle name="60% - Accent1 2 3" xfId="153"/>
    <cellStyle name="60% - Accent1 3" xfId="154"/>
    <cellStyle name="60% - Accent2 2" xfId="155"/>
    <cellStyle name="60% - Accent2 2 2" xfId="156"/>
    <cellStyle name="60% - Accent2 2 3" xfId="157"/>
    <cellStyle name="60% - Accent2 3" xfId="158"/>
    <cellStyle name="60% - Accent3 2" xfId="159"/>
    <cellStyle name="60% - Accent3 2 2" xfId="160"/>
    <cellStyle name="60% - Accent3 2 3" xfId="161"/>
    <cellStyle name="60% - Accent3 3" xfId="162"/>
    <cellStyle name="60% - Accent4 2" xfId="163"/>
    <cellStyle name="60% - Accent4 2 2" xfId="164"/>
    <cellStyle name="60% - Accent4 2 3" xfId="165"/>
    <cellStyle name="60% - Accent4 3" xfId="166"/>
    <cellStyle name="60% - Accent5 2" xfId="167"/>
    <cellStyle name="60% - Accent5 2 2" xfId="168"/>
    <cellStyle name="60% - Accent5 2 3" xfId="169"/>
    <cellStyle name="60% - Accent5 3" xfId="170"/>
    <cellStyle name="60% - Accent6 2" xfId="171"/>
    <cellStyle name="60% - Accent6 2 2" xfId="172"/>
    <cellStyle name="60% - Accent6 2 3" xfId="173"/>
    <cellStyle name="60% - Accent6 3" xfId="174"/>
    <cellStyle name="Accent1 2" xfId="175"/>
    <cellStyle name="Accent1 2 2" xfId="176"/>
    <cellStyle name="Accent1 2 3" xfId="177"/>
    <cellStyle name="Accent1 3" xfId="178"/>
    <cellStyle name="Accent2 2" xfId="179"/>
    <cellStyle name="Accent2 2 2" xfId="180"/>
    <cellStyle name="Accent2 2 3" xfId="181"/>
    <cellStyle name="Accent2 3" xfId="182"/>
    <cellStyle name="Accent3 2" xfId="183"/>
    <cellStyle name="Accent3 2 2" xfId="184"/>
    <cellStyle name="Accent3 2 3" xfId="185"/>
    <cellStyle name="Accent3 3" xfId="186"/>
    <cellStyle name="Accent4 2" xfId="187"/>
    <cellStyle name="Accent4 2 2" xfId="188"/>
    <cellStyle name="Accent4 2 3" xfId="189"/>
    <cellStyle name="Accent4 3" xfId="190"/>
    <cellStyle name="Accent5 2" xfId="191"/>
    <cellStyle name="Accent5 2 2" xfId="192"/>
    <cellStyle name="Accent5 2 3" xfId="193"/>
    <cellStyle name="Accent5 3" xfId="194"/>
    <cellStyle name="Accent6 2" xfId="195"/>
    <cellStyle name="Accent6 2 2" xfId="196"/>
    <cellStyle name="Accent6 2 3" xfId="197"/>
    <cellStyle name="Accent6 3" xfId="198"/>
    <cellStyle name="Bad 2" xfId="199"/>
    <cellStyle name="Bad 2 2" xfId="200"/>
    <cellStyle name="Bad 2 3" xfId="201"/>
    <cellStyle name="Bad 3" xfId="202"/>
    <cellStyle name="Calculation 2" xfId="203"/>
    <cellStyle name="Calculation 2 2" xfId="204"/>
    <cellStyle name="Calculation 2 3" xfId="205"/>
    <cellStyle name="Calculation 3" xfId="206"/>
    <cellStyle name="Check Cell 2" xfId="207"/>
    <cellStyle name="Check Cell 2 2" xfId="208"/>
    <cellStyle name="Check Cell 2 3" xfId="209"/>
    <cellStyle name="Check Cell 3" xfId="210"/>
    <cellStyle name="Comma [0] 2" xfId="211"/>
    <cellStyle name="Comma 10" xfId="212"/>
    <cellStyle name="Comma 10 10" xfId="213"/>
    <cellStyle name="Comma 10 11" xfId="214"/>
    <cellStyle name="Comma 10 2" xfId="215"/>
    <cellStyle name="Comma 10 2 2" xfId="216"/>
    <cellStyle name="Comma 10 3" xfId="217"/>
    <cellStyle name="Comma 10 4" xfId="218"/>
    <cellStyle name="Comma 10 5" xfId="219"/>
    <cellStyle name="Comma 10 6" xfId="220"/>
    <cellStyle name="Comma 10 7" xfId="221"/>
    <cellStyle name="Comma 10 8" xfId="222"/>
    <cellStyle name="Comma 10 9" xfId="223"/>
    <cellStyle name="Comma 100" xfId="4810"/>
    <cellStyle name="Comma 101" xfId="4821"/>
    <cellStyle name="Comma 102" xfId="4799"/>
    <cellStyle name="Comma 103" xfId="4822"/>
    <cellStyle name="Comma 104" xfId="4840"/>
    <cellStyle name="Comma 105" xfId="4845"/>
    <cellStyle name="Comma 106" xfId="4842"/>
    <cellStyle name="Comma 107" xfId="4847"/>
    <cellStyle name="Comma 108" xfId="4850"/>
    <cellStyle name="Comma 109" xfId="4846"/>
    <cellStyle name="Comma 11" xfId="224"/>
    <cellStyle name="Comma 110" xfId="4804"/>
    <cellStyle name="Comma 12" xfId="225"/>
    <cellStyle name="Comma 13" xfId="226"/>
    <cellStyle name="Comma 14" xfId="227"/>
    <cellStyle name="Comma 14 2" xfId="228"/>
    <cellStyle name="Comma 15" xfId="229"/>
    <cellStyle name="Comma 16" xfId="8"/>
    <cellStyle name="Comma 17" xfId="230"/>
    <cellStyle name="Comma 18" xfId="231"/>
    <cellStyle name="Comma 19" xfId="232"/>
    <cellStyle name="Comma 2" xfId="233"/>
    <cellStyle name="Comma 2 10" xfId="234"/>
    <cellStyle name="Comma 2 11" xfId="235"/>
    <cellStyle name="Comma 2 12" xfId="236"/>
    <cellStyle name="Comma 2 13" xfId="237"/>
    <cellStyle name="Comma 2 14" xfId="238"/>
    <cellStyle name="Comma 2 15" xfId="239"/>
    <cellStyle name="Comma 2 16" xfId="240"/>
    <cellStyle name="Comma 2 17" xfId="241"/>
    <cellStyle name="Comma 2 18" xfId="242"/>
    <cellStyle name="Comma 2 19" xfId="243"/>
    <cellStyle name="Comma 2 2" xfId="244"/>
    <cellStyle name="Comma 2 2 10" xfId="245"/>
    <cellStyle name="Comma 2 2 11" xfId="246"/>
    <cellStyle name="Comma 2 2 12" xfId="247"/>
    <cellStyle name="Comma 2 2 13" xfId="248"/>
    <cellStyle name="Comma 2 2 14" xfId="249"/>
    <cellStyle name="Comma 2 2 15" xfId="250"/>
    <cellStyle name="Comma 2 2 16" xfId="251"/>
    <cellStyle name="Comma 2 2 17" xfId="252"/>
    <cellStyle name="Comma 2 2 18" xfId="253"/>
    <cellStyle name="Comma 2 2 19" xfId="254"/>
    <cellStyle name="Comma 2 2 2" xfId="255"/>
    <cellStyle name="Comma 2 2 2 2" xfId="256"/>
    <cellStyle name="Comma 2 2 2 3" xfId="257"/>
    <cellStyle name="Comma 2 2 20" xfId="258"/>
    <cellStyle name="Comma 2 2 21" xfId="259"/>
    <cellStyle name="Comma 2 2 22" xfId="260"/>
    <cellStyle name="Comma 2 2 23" xfId="261"/>
    <cellStyle name="Comma 2 2 24" xfId="262"/>
    <cellStyle name="Comma 2 2 25" xfId="263"/>
    <cellStyle name="Comma 2 2 26" xfId="264"/>
    <cellStyle name="Comma 2 2 27" xfId="265"/>
    <cellStyle name="Comma 2 2 28" xfId="266"/>
    <cellStyle name="Comma 2 2 29" xfId="267"/>
    <cellStyle name="Comma 2 2 3" xfId="268"/>
    <cellStyle name="Comma 2 2 30" xfId="269"/>
    <cellStyle name="Comma 2 2 31" xfId="270"/>
    <cellStyle name="Comma 2 2 32" xfId="271"/>
    <cellStyle name="Comma 2 2 33" xfId="272"/>
    <cellStyle name="Comma 2 2 34" xfId="273"/>
    <cellStyle name="Comma 2 2 35" xfId="274"/>
    <cellStyle name="Comma 2 2 36" xfId="275"/>
    <cellStyle name="Comma 2 2 37" xfId="276"/>
    <cellStyle name="Comma 2 2 38" xfId="277"/>
    <cellStyle name="Comma 2 2 39" xfId="278"/>
    <cellStyle name="Comma 2 2 4" xfId="279"/>
    <cellStyle name="Comma 2 2 4 2" xfId="280"/>
    <cellStyle name="Comma 2 2 40" xfId="281"/>
    <cellStyle name="Comma 2 2 41" xfId="282"/>
    <cellStyle name="Comma 2 2 42" xfId="283"/>
    <cellStyle name="Comma 2 2 43" xfId="284"/>
    <cellStyle name="Comma 2 2 44" xfId="285"/>
    <cellStyle name="Comma 2 2 45" xfId="286"/>
    <cellStyle name="Comma 2 2 46" xfId="287"/>
    <cellStyle name="Comma 2 2 47" xfId="288"/>
    <cellStyle name="Comma 2 2 48" xfId="289"/>
    <cellStyle name="Comma 2 2 49" xfId="290"/>
    <cellStyle name="Comma 2 2 5" xfId="291"/>
    <cellStyle name="Comma 2 2 50" xfId="292"/>
    <cellStyle name="Comma 2 2 51" xfId="293"/>
    <cellStyle name="Comma 2 2 52" xfId="294"/>
    <cellStyle name="Comma 2 2 53" xfId="295"/>
    <cellStyle name="Comma 2 2 54" xfId="296"/>
    <cellStyle name="Comma 2 2 55" xfId="297"/>
    <cellStyle name="Comma 2 2 56" xfId="298"/>
    <cellStyle name="Comma 2 2 57" xfId="299"/>
    <cellStyle name="Comma 2 2 58" xfId="300"/>
    <cellStyle name="Comma 2 2 59" xfId="301"/>
    <cellStyle name="Comma 2 2 6" xfId="302"/>
    <cellStyle name="Comma 2 2 60" xfId="303"/>
    <cellStyle name="Comma 2 2 61" xfId="304"/>
    <cellStyle name="Comma 2 2 62" xfId="305"/>
    <cellStyle name="Comma 2 2 63" xfId="306"/>
    <cellStyle name="Comma 2 2 64" xfId="307"/>
    <cellStyle name="Comma 2 2 65" xfId="308"/>
    <cellStyle name="Comma 2 2 66" xfId="309"/>
    <cellStyle name="Comma 2 2 67" xfId="310"/>
    <cellStyle name="Comma 2 2 68" xfId="311"/>
    <cellStyle name="Comma 2 2 69" xfId="312"/>
    <cellStyle name="Comma 2 2 7" xfId="313"/>
    <cellStyle name="Comma 2 2 70" xfId="314"/>
    <cellStyle name="Comma 2 2 71" xfId="315"/>
    <cellStyle name="Comma 2 2 72" xfId="316"/>
    <cellStyle name="Comma 2 2 73" xfId="317"/>
    <cellStyle name="Comma 2 2 74" xfId="318"/>
    <cellStyle name="Comma 2 2 75" xfId="319"/>
    <cellStyle name="Comma 2 2 76" xfId="320"/>
    <cellStyle name="Comma 2 2 77" xfId="321"/>
    <cellStyle name="Comma 2 2 78" xfId="322"/>
    <cellStyle name="Comma 2 2 79" xfId="323"/>
    <cellStyle name="Comma 2 2 8" xfId="324"/>
    <cellStyle name="Comma 2 2 80" xfId="325"/>
    <cellStyle name="Comma 2 2 81" xfId="326"/>
    <cellStyle name="Comma 2 2 82" xfId="327"/>
    <cellStyle name="Comma 2 2 83" xfId="328"/>
    <cellStyle name="Comma 2 2 84" xfId="329"/>
    <cellStyle name="Comma 2 2 85" xfId="330"/>
    <cellStyle name="Comma 2 2 86" xfId="331"/>
    <cellStyle name="Comma 2 2 87" xfId="332"/>
    <cellStyle name="Comma 2 2 88" xfId="333"/>
    <cellStyle name="Comma 2 2 89" xfId="334"/>
    <cellStyle name="Comma 2 2 9" xfId="335"/>
    <cellStyle name="Comma 2 2 90" xfId="336"/>
    <cellStyle name="Comma 2 2 91" xfId="337"/>
    <cellStyle name="Comma 2 20" xfId="338"/>
    <cellStyle name="Comma 2 21" xfId="339"/>
    <cellStyle name="Comma 2 22" xfId="340"/>
    <cellStyle name="Comma 2 23" xfId="341"/>
    <cellStyle name="Comma 2 24" xfId="342"/>
    <cellStyle name="Comma 2 25" xfId="343"/>
    <cellStyle name="Comma 2 26" xfId="344"/>
    <cellStyle name="Comma 2 27" xfId="345"/>
    <cellStyle name="Comma 2 28" xfId="346"/>
    <cellStyle name="Comma 2 29" xfId="347"/>
    <cellStyle name="Comma 2 3" xfId="348"/>
    <cellStyle name="Comma 2 3 2" xfId="349"/>
    <cellStyle name="Comma 2 3 3" xfId="350"/>
    <cellStyle name="Comma 2 3 3 2" xfId="351"/>
    <cellStyle name="Comma 2 30" xfId="352"/>
    <cellStyle name="Comma 2 31" xfId="353"/>
    <cellStyle name="Comma 2 32" xfId="354"/>
    <cellStyle name="Comma 2 33" xfId="355"/>
    <cellStyle name="Comma 2 34" xfId="356"/>
    <cellStyle name="Comma 2 35" xfId="357"/>
    <cellStyle name="Comma 2 36" xfId="358"/>
    <cellStyle name="Comma 2 37" xfId="359"/>
    <cellStyle name="Comma 2 38" xfId="360"/>
    <cellStyle name="Comma 2 39" xfId="361"/>
    <cellStyle name="Comma 2 4" xfId="362"/>
    <cellStyle name="Comma 2 4 2" xfId="363"/>
    <cellStyle name="Comma 2 40" xfId="364"/>
    <cellStyle name="Comma 2 41" xfId="365"/>
    <cellStyle name="Comma 2 42" xfId="366"/>
    <cellStyle name="Comma 2 43" xfId="367"/>
    <cellStyle name="Comma 2 44" xfId="368"/>
    <cellStyle name="Comma 2 45" xfId="369"/>
    <cellStyle name="Comma 2 46" xfId="370"/>
    <cellStyle name="Comma 2 47" xfId="371"/>
    <cellStyle name="Comma 2 48" xfId="372"/>
    <cellStyle name="Comma 2 49" xfId="373"/>
    <cellStyle name="Comma 2 5" xfId="374"/>
    <cellStyle name="Comma 2 5 2" xfId="375"/>
    <cellStyle name="Comma 2 50" xfId="376"/>
    <cellStyle name="Comma 2 51" xfId="377"/>
    <cellStyle name="Comma 2 52" xfId="378"/>
    <cellStyle name="Comma 2 53" xfId="379"/>
    <cellStyle name="Comma 2 54" xfId="380"/>
    <cellStyle name="Comma 2 55" xfId="381"/>
    <cellStyle name="Comma 2 56" xfId="382"/>
    <cellStyle name="Comma 2 57" xfId="383"/>
    <cellStyle name="Comma 2 58" xfId="384"/>
    <cellStyle name="Comma 2 59" xfId="385"/>
    <cellStyle name="Comma 2 6" xfId="386"/>
    <cellStyle name="Comma 2 60" xfId="387"/>
    <cellStyle name="Comma 2 61" xfId="388"/>
    <cellStyle name="Comma 2 62" xfId="389"/>
    <cellStyle name="Comma 2 63" xfId="390"/>
    <cellStyle name="Comma 2 64" xfId="391"/>
    <cellStyle name="Comma 2 65" xfId="392"/>
    <cellStyle name="Comma 2 66" xfId="393"/>
    <cellStyle name="Comma 2 67" xfId="394"/>
    <cellStyle name="Comma 2 68" xfId="395"/>
    <cellStyle name="Comma 2 69" xfId="396"/>
    <cellStyle name="Comma 2 7" xfId="397"/>
    <cellStyle name="Comma 2 70" xfId="398"/>
    <cellStyle name="Comma 2 71" xfId="399"/>
    <cellStyle name="Comma 2 72" xfId="400"/>
    <cellStyle name="Comma 2 73" xfId="401"/>
    <cellStyle name="Comma 2 74" xfId="402"/>
    <cellStyle name="Comma 2 75" xfId="403"/>
    <cellStyle name="Comma 2 76" xfId="404"/>
    <cellStyle name="Comma 2 77" xfId="405"/>
    <cellStyle name="Comma 2 78" xfId="406"/>
    <cellStyle name="Comma 2 79" xfId="407"/>
    <cellStyle name="Comma 2 8" xfId="408"/>
    <cellStyle name="Comma 2 80" xfId="409"/>
    <cellStyle name="Comma 2 81" xfId="410"/>
    <cellStyle name="Comma 2 82" xfId="411"/>
    <cellStyle name="Comma 2 83" xfId="412"/>
    <cellStyle name="Comma 2 84" xfId="413"/>
    <cellStyle name="Comma 2 85" xfId="414"/>
    <cellStyle name="Comma 2 86" xfId="415"/>
    <cellStyle name="Comma 2 87" xfId="416"/>
    <cellStyle name="Comma 2 88" xfId="417"/>
    <cellStyle name="Comma 2 89" xfId="418"/>
    <cellStyle name="Comma 2 9" xfId="419"/>
    <cellStyle name="Comma 2 90" xfId="420"/>
    <cellStyle name="Comma 2 91" xfId="421"/>
    <cellStyle name="Comma 2 92" xfId="4761"/>
    <cellStyle name="Comma 20" xfId="422"/>
    <cellStyle name="Comma 21" xfId="423"/>
    <cellStyle name="Comma 22" xfId="424"/>
    <cellStyle name="Comma 23" xfId="425"/>
    <cellStyle name="Comma 24" xfId="426"/>
    <cellStyle name="Comma 25" xfId="427"/>
    <cellStyle name="Comma 26" xfId="428"/>
    <cellStyle name="Comma 27" xfId="429"/>
    <cellStyle name="Comma 28" xfId="430"/>
    <cellStyle name="Comma 29" xfId="431"/>
    <cellStyle name="Comma 3" xfId="432"/>
    <cellStyle name="Comma 3 10" xfId="433"/>
    <cellStyle name="Comma 3 10 2" xfId="434"/>
    <cellStyle name="Comma 3 10 3" xfId="435"/>
    <cellStyle name="Comma 3 10 4" xfId="436"/>
    <cellStyle name="Comma 3 10 5" xfId="437"/>
    <cellStyle name="Comma 3 11" xfId="438"/>
    <cellStyle name="Comma 3 11 2" xfId="439"/>
    <cellStyle name="Comma 3 11 3" xfId="440"/>
    <cellStyle name="Comma 3 11 4" xfId="441"/>
    <cellStyle name="Comma 3 11 5" xfId="442"/>
    <cellStyle name="Comma 3 12" xfId="443"/>
    <cellStyle name="Comma 3 12 2" xfId="444"/>
    <cellStyle name="Comma 3 12 3" xfId="445"/>
    <cellStyle name="Comma 3 12 4" xfId="446"/>
    <cellStyle name="Comma 3 12 5" xfId="447"/>
    <cellStyle name="Comma 3 13" xfId="448"/>
    <cellStyle name="Comma 3 13 2" xfId="449"/>
    <cellStyle name="Comma 3 13 3" xfId="450"/>
    <cellStyle name="Comma 3 13 4" xfId="451"/>
    <cellStyle name="Comma 3 13 5" xfId="452"/>
    <cellStyle name="Comma 3 14" xfId="453"/>
    <cellStyle name="Comma 3 15" xfId="454"/>
    <cellStyle name="Comma 3 16" xfId="455"/>
    <cellStyle name="Comma 3 17" xfId="456"/>
    <cellStyle name="Comma 3 18" xfId="457"/>
    <cellStyle name="Comma 3 19" xfId="458"/>
    <cellStyle name="Comma 3 2" xfId="459"/>
    <cellStyle name="Comma 3 2 10" xfId="460"/>
    <cellStyle name="Comma 3 2 11" xfId="461"/>
    <cellStyle name="Comma 3 2 12" xfId="462"/>
    <cellStyle name="Comma 3 2 2" xfId="463"/>
    <cellStyle name="Comma 3 2 2 2" xfId="464"/>
    <cellStyle name="Comma 3 2 2 2 2" xfId="465"/>
    <cellStyle name="Comma 3 2 3" xfId="466"/>
    <cellStyle name="Comma 3 2 3 2" xfId="467"/>
    <cellStyle name="Comma 3 2 4" xfId="468"/>
    <cellStyle name="Comma 3 2 4 2" xfId="469"/>
    <cellStyle name="Comma 3 2 4 3" xfId="470"/>
    <cellStyle name="Comma 3 2 4 4" xfId="471"/>
    <cellStyle name="Comma 3 2 4 5" xfId="472"/>
    <cellStyle name="Comma 3 2 5" xfId="473"/>
    <cellStyle name="Comma 3 2 5 2" xfId="474"/>
    <cellStyle name="Comma 3 2 5 3" xfId="475"/>
    <cellStyle name="Comma 3 2 5 4" xfId="476"/>
    <cellStyle name="Comma 3 2 5 5" xfId="477"/>
    <cellStyle name="Comma 3 2 6" xfId="478"/>
    <cellStyle name="Comma 3 2 6 2" xfId="479"/>
    <cellStyle name="Comma 3 2 6 3" xfId="480"/>
    <cellStyle name="Comma 3 2 6 4" xfId="481"/>
    <cellStyle name="Comma 3 2 6 5" xfId="482"/>
    <cellStyle name="Comma 3 2 7" xfId="483"/>
    <cellStyle name="Comma 3 2 7 2" xfId="484"/>
    <cellStyle name="Comma 3 2 7 3" xfId="485"/>
    <cellStyle name="Comma 3 2 7 4" xfId="486"/>
    <cellStyle name="Comma 3 2 7 5" xfId="487"/>
    <cellStyle name="Comma 3 2 8" xfId="488"/>
    <cellStyle name="Comma 3 2 9" xfId="489"/>
    <cellStyle name="Comma 3 20" xfId="490"/>
    <cellStyle name="Comma 3 21" xfId="491"/>
    <cellStyle name="Comma 3 22" xfId="492"/>
    <cellStyle name="Comma 3 23" xfId="493"/>
    <cellStyle name="Comma 3 24" xfId="494"/>
    <cellStyle name="Comma 3 25" xfId="495"/>
    <cellStyle name="Comma 3 26" xfId="496"/>
    <cellStyle name="Comma 3 27" xfId="497"/>
    <cellStyle name="Comma 3 28" xfId="498"/>
    <cellStyle name="Comma 3 29" xfId="499"/>
    <cellStyle name="Comma 3 3" xfId="500"/>
    <cellStyle name="Comma 3 3 10" xfId="501"/>
    <cellStyle name="Comma 3 3 11" xfId="502"/>
    <cellStyle name="Comma 3 3 2" xfId="503"/>
    <cellStyle name="Comma 3 3 2 2" xfId="504"/>
    <cellStyle name="Comma 3 3 3" xfId="505"/>
    <cellStyle name="Comma 3 3 3 2" xfId="506"/>
    <cellStyle name="Comma 3 3 4" xfId="507"/>
    <cellStyle name="Comma 3 3 4 2" xfId="508"/>
    <cellStyle name="Comma 3 3 4 3" xfId="509"/>
    <cellStyle name="Comma 3 3 4 4" xfId="510"/>
    <cellStyle name="Comma 3 3 4 5" xfId="511"/>
    <cellStyle name="Comma 3 3 5" xfId="512"/>
    <cellStyle name="Comma 3 3 5 2" xfId="513"/>
    <cellStyle name="Comma 3 3 5 3" xfId="514"/>
    <cellStyle name="Comma 3 3 5 4" xfId="515"/>
    <cellStyle name="Comma 3 3 5 5" xfId="516"/>
    <cellStyle name="Comma 3 3 6" xfId="517"/>
    <cellStyle name="Comma 3 3 6 2" xfId="518"/>
    <cellStyle name="Comma 3 3 6 3" xfId="519"/>
    <cellStyle name="Comma 3 3 6 4" xfId="520"/>
    <cellStyle name="Comma 3 3 6 5" xfId="521"/>
    <cellStyle name="Comma 3 3 7" xfId="522"/>
    <cellStyle name="Comma 3 3 7 2" xfId="523"/>
    <cellStyle name="Comma 3 3 7 3" xfId="524"/>
    <cellStyle name="Comma 3 3 7 4" xfId="525"/>
    <cellStyle name="Comma 3 3 7 5" xfId="526"/>
    <cellStyle name="Comma 3 3 8" xfId="527"/>
    <cellStyle name="Comma 3 3 9" xfId="528"/>
    <cellStyle name="Comma 3 30" xfId="529"/>
    <cellStyle name="Comma 3 31" xfId="530"/>
    <cellStyle name="Comma 3 32" xfId="531"/>
    <cellStyle name="Comma 3 33" xfId="532"/>
    <cellStyle name="Comma 3 34" xfId="533"/>
    <cellStyle name="Comma 3 35" xfId="534"/>
    <cellStyle name="Comma 3 36" xfId="535"/>
    <cellStyle name="Comma 3 37" xfId="536"/>
    <cellStyle name="Comma 3 38" xfId="537"/>
    <cellStyle name="Comma 3 39" xfId="538"/>
    <cellStyle name="Comma 3 4" xfId="539"/>
    <cellStyle name="Comma 3 4 10" xfId="540"/>
    <cellStyle name="Comma 3 4 11" xfId="541"/>
    <cellStyle name="Comma 3 4 2" xfId="542"/>
    <cellStyle name="Comma 3 4 2 2" xfId="543"/>
    <cellStyle name="Comma 3 4 3" xfId="544"/>
    <cellStyle name="Comma 3 4 4" xfId="545"/>
    <cellStyle name="Comma 3 4 4 2" xfId="546"/>
    <cellStyle name="Comma 3 4 4 3" xfId="547"/>
    <cellStyle name="Comma 3 4 4 4" xfId="548"/>
    <cellStyle name="Comma 3 4 4 5" xfId="549"/>
    <cellStyle name="Comma 3 4 5" xfId="550"/>
    <cellStyle name="Comma 3 4 5 2" xfId="551"/>
    <cellStyle name="Comma 3 4 5 3" xfId="552"/>
    <cellStyle name="Comma 3 4 5 4" xfId="553"/>
    <cellStyle name="Comma 3 4 5 5" xfId="554"/>
    <cellStyle name="Comma 3 4 6" xfId="555"/>
    <cellStyle name="Comma 3 4 6 2" xfId="556"/>
    <cellStyle name="Comma 3 4 6 3" xfId="557"/>
    <cellStyle name="Comma 3 4 6 4" xfId="558"/>
    <cellStyle name="Comma 3 4 6 5" xfId="559"/>
    <cellStyle name="Comma 3 4 7" xfId="560"/>
    <cellStyle name="Comma 3 4 7 2" xfId="561"/>
    <cellStyle name="Comma 3 4 7 3" xfId="562"/>
    <cellStyle name="Comma 3 4 7 4" xfId="563"/>
    <cellStyle name="Comma 3 4 7 5" xfId="564"/>
    <cellStyle name="Comma 3 4 8" xfId="565"/>
    <cellStyle name="Comma 3 4 9" xfId="566"/>
    <cellStyle name="Comma 3 40" xfId="567"/>
    <cellStyle name="Comma 3 41" xfId="568"/>
    <cellStyle name="Comma 3 42" xfId="569"/>
    <cellStyle name="Comma 3 43" xfId="570"/>
    <cellStyle name="Comma 3 44" xfId="571"/>
    <cellStyle name="Comma 3 45" xfId="572"/>
    <cellStyle name="Comma 3 46" xfId="573"/>
    <cellStyle name="Comma 3 47" xfId="574"/>
    <cellStyle name="Comma 3 48" xfId="575"/>
    <cellStyle name="Comma 3 49" xfId="576"/>
    <cellStyle name="Comma 3 5" xfId="577"/>
    <cellStyle name="Comma 3 5 10" xfId="578"/>
    <cellStyle name="Comma 3 5 11" xfId="579"/>
    <cellStyle name="Comma 3 5 2" xfId="580"/>
    <cellStyle name="Comma 3 5 3" xfId="581"/>
    <cellStyle name="Comma 3 5 4" xfId="582"/>
    <cellStyle name="Comma 3 5 4 2" xfId="583"/>
    <cellStyle name="Comma 3 5 4 3" xfId="584"/>
    <cellStyle name="Comma 3 5 4 4" xfId="585"/>
    <cellStyle name="Comma 3 5 4 5" xfId="586"/>
    <cellStyle name="Comma 3 5 5" xfId="587"/>
    <cellStyle name="Comma 3 5 5 2" xfId="588"/>
    <cellStyle name="Comma 3 5 5 3" xfId="589"/>
    <cellStyle name="Comma 3 5 5 4" xfId="590"/>
    <cellStyle name="Comma 3 5 5 5" xfId="591"/>
    <cellStyle name="Comma 3 5 6" xfId="592"/>
    <cellStyle name="Comma 3 5 6 2" xfId="593"/>
    <cellStyle name="Comma 3 5 6 3" xfId="594"/>
    <cellStyle name="Comma 3 5 6 4" xfId="595"/>
    <cellStyle name="Comma 3 5 6 5" xfId="596"/>
    <cellStyle name="Comma 3 5 7" xfId="597"/>
    <cellStyle name="Comma 3 5 7 2" xfId="598"/>
    <cellStyle name="Comma 3 5 7 3" xfId="599"/>
    <cellStyle name="Comma 3 5 7 4" xfId="600"/>
    <cellStyle name="Comma 3 5 7 5" xfId="601"/>
    <cellStyle name="Comma 3 5 8" xfId="602"/>
    <cellStyle name="Comma 3 5 9" xfId="603"/>
    <cellStyle name="Comma 3 50" xfId="604"/>
    <cellStyle name="Comma 3 51" xfId="605"/>
    <cellStyle name="Comma 3 52" xfId="606"/>
    <cellStyle name="Comma 3 53" xfId="607"/>
    <cellStyle name="Comma 3 54" xfId="608"/>
    <cellStyle name="Comma 3 55" xfId="609"/>
    <cellStyle name="Comma 3 56" xfId="610"/>
    <cellStyle name="Comma 3 57" xfId="611"/>
    <cellStyle name="Comma 3 58" xfId="612"/>
    <cellStyle name="Comma 3 59" xfId="613"/>
    <cellStyle name="Comma 3 6" xfId="614"/>
    <cellStyle name="Comma 3 6 10" xfId="615"/>
    <cellStyle name="Comma 3 6 11" xfId="616"/>
    <cellStyle name="Comma 3 6 2" xfId="617"/>
    <cellStyle name="Comma 3 6 3" xfId="618"/>
    <cellStyle name="Comma 3 6 4" xfId="619"/>
    <cellStyle name="Comma 3 6 4 2" xfId="620"/>
    <cellStyle name="Comma 3 6 4 3" xfId="621"/>
    <cellStyle name="Comma 3 6 4 4" xfId="622"/>
    <cellStyle name="Comma 3 6 4 5" xfId="623"/>
    <cellStyle name="Comma 3 6 5" xfId="624"/>
    <cellStyle name="Comma 3 6 5 2" xfId="625"/>
    <cellStyle name="Comma 3 6 5 3" xfId="626"/>
    <cellStyle name="Comma 3 6 5 4" xfId="627"/>
    <cellStyle name="Comma 3 6 5 5" xfId="628"/>
    <cellStyle name="Comma 3 6 6" xfId="629"/>
    <cellStyle name="Comma 3 6 6 2" xfId="630"/>
    <cellStyle name="Comma 3 6 6 3" xfId="631"/>
    <cellStyle name="Comma 3 6 6 4" xfId="632"/>
    <cellStyle name="Comma 3 6 6 5" xfId="633"/>
    <cellStyle name="Comma 3 6 7" xfId="634"/>
    <cellStyle name="Comma 3 6 7 2" xfId="635"/>
    <cellStyle name="Comma 3 6 7 3" xfId="636"/>
    <cellStyle name="Comma 3 6 7 4" xfId="637"/>
    <cellStyle name="Comma 3 6 7 5" xfId="638"/>
    <cellStyle name="Comma 3 6 8" xfId="639"/>
    <cellStyle name="Comma 3 6 9" xfId="640"/>
    <cellStyle name="Comma 3 60" xfId="641"/>
    <cellStyle name="Comma 3 61" xfId="642"/>
    <cellStyle name="Comma 3 62" xfId="643"/>
    <cellStyle name="Comma 3 63" xfId="644"/>
    <cellStyle name="Comma 3 64" xfId="645"/>
    <cellStyle name="Comma 3 65" xfId="646"/>
    <cellStyle name="Comma 3 66" xfId="647"/>
    <cellStyle name="Comma 3 67" xfId="648"/>
    <cellStyle name="Comma 3 68" xfId="649"/>
    <cellStyle name="Comma 3 69" xfId="650"/>
    <cellStyle name="Comma 3 7" xfId="651"/>
    <cellStyle name="Comma 3 7 10" xfId="652"/>
    <cellStyle name="Comma 3 7 11" xfId="653"/>
    <cellStyle name="Comma 3 7 2" xfId="654"/>
    <cellStyle name="Comma 3 7 3" xfId="655"/>
    <cellStyle name="Comma 3 7 4" xfId="656"/>
    <cellStyle name="Comma 3 7 4 2" xfId="657"/>
    <cellStyle name="Comma 3 7 4 3" xfId="658"/>
    <cellStyle name="Comma 3 7 4 4" xfId="659"/>
    <cellStyle name="Comma 3 7 4 5" xfId="660"/>
    <cellStyle name="Comma 3 7 5" xfId="661"/>
    <cellStyle name="Comma 3 7 5 2" xfId="662"/>
    <cellStyle name="Comma 3 7 5 3" xfId="663"/>
    <cellStyle name="Comma 3 7 5 4" xfId="664"/>
    <cellStyle name="Comma 3 7 5 5" xfId="665"/>
    <cellStyle name="Comma 3 7 6" xfId="666"/>
    <cellStyle name="Comma 3 7 6 2" xfId="667"/>
    <cellStyle name="Comma 3 7 6 3" xfId="668"/>
    <cellStyle name="Comma 3 7 6 4" xfId="669"/>
    <cellStyle name="Comma 3 7 6 5" xfId="670"/>
    <cellStyle name="Comma 3 7 7" xfId="671"/>
    <cellStyle name="Comma 3 7 7 2" xfId="672"/>
    <cellStyle name="Comma 3 7 7 3" xfId="673"/>
    <cellStyle name="Comma 3 7 7 4" xfId="674"/>
    <cellStyle name="Comma 3 7 7 5" xfId="675"/>
    <cellStyle name="Comma 3 7 8" xfId="676"/>
    <cellStyle name="Comma 3 7 9" xfId="677"/>
    <cellStyle name="Comma 3 70" xfId="678"/>
    <cellStyle name="Comma 3 71" xfId="679"/>
    <cellStyle name="Comma 3 72" xfId="680"/>
    <cellStyle name="Comma 3 73" xfId="681"/>
    <cellStyle name="Comma 3 74" xfId="682"/>
    <cellStyle name="Comma 3 75" xfId="683"/>
    <cellStyle name="Comma 3 76" xfId="684"/>
    <cellStyle name="Comma 3 77" xfId="685"/>
    <cellStyle name="Comma 3 78" xfId="686"/>
    <cellStyle name="Comma 3 79" xfId="687"/>
    <cellStyle name="Comma 3 8" xfId="688"/>
    <cellStyle name="Comma 3 80" xfId="689"/>
    <cellStyle name="Comma 3 81" xfId="690"/>
    <cellStyle name="Comma 3 82" xfId="691"/>
    <cellStyle name="Comma 3 83" xfId="692"/>
    <cellStyle name="Comma 3 84" xfId="693"/>
    <cellStyle name="Comma 3 85" xfId="694"/>
    <cellStyle name="Comma 3 86" xfId="695"/>
    <cellStyle name="Comma 3 87" xfId="696"/>
    <cellStyle name="Comma 3 88" xfId="697"/>
    <cellStyle name="Comma 3 89" xfId="698"/>
    <cellStyle name="Comma 3 9" xfId="699"/>
    <cellStyle name="Comma 3 9 2" xfId="700"/>
    <cellStyle name="Comma 3 90" xfId="701"/>
    <cellStyle name="Comma 3 91" xfId="702"/>
    <cellStyle name="Comma 3 92" xfId="703"/>
    <cellStyle name="Comma 30" xfId="704"/>
    <cellStyle name="Comma 31" xfId="705"/>
    <cellStyle name="Comma 32" xfId="706"/>
    <cellStyle name="Comma 33" xfId="707"/>
    <cellStyle name="Comma 34" xfId="708"/>
    <cellStyle name="Comma 35" xfId="709"/>
    <cellStyle name="Comma 36" xfId="710"/>
    <cellStyle name="Comma 37" xfId="711"/>
    <cellStyle name="Comma 38" xfId="712"/>
    <cellStyle name="Comma 39" xfId="713"/>
    <cellStyle name="Comma 4" xfId="714"/>
    <cellStyle name="Comma 4 10" xfId="715"/>
    <cellStyle name="Comma 4 10 2" xfId="716"/>
    <cellStyle name="Comma 4 10 3" xfId="717"/>
    <cellStyle name="Comma 4 10 4" xfId="718"/>
    <cellStyle name="Comma 4 10 5" xfId="719"/>
    <cellStyle name="Comma 4 10 6" xfId="720"/>
    <cellStyle name="Comma 4 10 7" xfId="721"/>
    <cellStyle name="Comma 4 11" xfId="722"/>
    <cellStyle name="Comma 4 11 2" xfId="723"/>
    <cellStyle name="Comma 4 11 3" xfId="724"/>
    <cellStyle name="Comma 4 11 4" xfId="725"/>
    <cellStyle name="Comma 4 11 5" xfId="726"/>
    <cellStyle name="Comma 4 11 6" xfId="727"/>
    <cellStyle name="Comma 4 11 7" xfId="728"/>
    <cellStyle name="Comma 4 12" xfId="729"/>
    <cellStyle name="Comma 4 12 2" xfId="730"/>
    <cellStyle name="Comma 4 12 3" xfId="731"/>
    <cellStyle name="Comma 4 12 4" xfId="732"/>
    <cellStyle name="Comma 4 12 5" xfId="733"/>
    <cellStyle name="Comma 4 12 6" xfId="734"/>
    <cellStyle name="Comma 4 12 7" xfId="735"/>
    <cellStyle name="Comma 4 13" xfId="736"/>
    <cellStyle name="Comma 4 13 2" xfId="737"/>
    <cellStyle name="Comma 4 13 3" xfId="738"/>
    <cellStyle name="Comma 4 13 4" xfId="739"/>
    <cellStyle name="Comma 4 13 5" xfId="740"/>
    <cellStyle name="Comma 4 13 6" xfId="741"/>
    <cellStyle name="Comma 4 13 7" xfId="742"/>
    <cellStyle name="Comma 4 14" xfId="743"/>
    <cellStyle name="Comma 4 14 2" xfId="744"/>
    <cellStyle name="Comma 4 14 3" xfId="745"/>
    <cellStyle name="Comma 4 14 4" xfId="746"/>
    <cellStyle name="Comma 4 14 5" xfId="747"/>
    <cellStyle name="Comma 4 14 6" xfId="748"/>
    <cellStyle name="Comma 4 14 7" xfId="749"/>
    <cellStyle name="Comma 4 15" xfId="750"/>
    <cellStyle name="Comma 4 15 2" xfId="751"/>
    <cellStyle name="Comma 4 15 3" xfId="752"/>
    <cellStyle name="Comma 4 15 4" xfId="753"/>
    <cellStyle name="Comma 4 16" xfId="754"/>
    <cellStyle name="Comma 4 16 2" xfId="755"/>
    <cellStyle name="Comma 4 16 3" xfId="756"/>
    <cellStyle name="Comma 4 16 4" xfId="757"/>
    <cellStyle name="Comma 4 17" xfId="758"/>
    <cellStyle name="Comma 4 17 2" xfId="759"/>
    <cellStyle name="Comma 4 17 3" xfId="760"/>
    <cellStyle name="Comma 4 17 4" xfId="761"/>
    <cellStyle name="Comma 4 18" xfId="762"/>
    <cellStyle name="Comma 4 18 2" xfId="763"/>
    <cellStyle name="Comma 4 18 3" xfId="764"/>
    <cellStyle name="Comma 4 18 4" xfId="765"/>
    <cellStyle name="Comma 4 19" xfId="766"/>
    <cellStyle name="Comma 4 19 2" xfId="767"/>
    <cellStyle name="Comma 4 19 3" xfId="768"/>
    <cellStyle name="Comma 4 19 4" xfId="769"/>
    <cellStyle name="Comma 4 2" xfId="770"/>
    <cellStyle name="Comma 4 2 2" xfId="771"/>
    <cellStyle name="Comma 4 2 2 2" xfId="772"/>
    <cellStyle name="Comma 4 20" xfId="773"/>
    <cellStyle name="Comma 4 21" xfId="774"/>
    <cellStyle name="Comma 4 22" xfId="775"/>
    <cellStyle name="Comma 4 23" xfId="776"/>
    <cellStyle name="Comma 4 24" xfId="777"/>
    <cellStyle name="Comma 4 25" xfId="778"/>
    <cellStyle name="Comma 4 26" xfId="779"/>
    <cellStyle name="Comma 4 27" xfId="780"/>
    <cellStyle name="Comma 4 28" xfId="781"/>
    <cellStyle name="Comma 4 29" xfId="782"/>
    <cellStyle name="Comma 4 3" xfId="783"/>
    <cellStyle name="Comma 4 3 10" xfId="784"/>
    <cellStyle name="Comma 4 3 11" xfId="785"/>
    <cellStyle name="Comma 4 3 12" xfId="786"/>
    <cellStyle name="Comma 4 3 13" xfId="787"/>
    <cellStyle name="Comma 4 3 14" xfId="788"/>
    <cellStyle name="Comma 4 3 15" xfId="789"/>
    <cellStyle name="Comma 4 3 16" xfId="790"/>
    <cellStyle name="Comma 4 3 17" xfId="791"/>
    <cellStyle name="Comma 4 3 18" xfId="792"/>
    <cellStyle name="Comma 4 3 19" xfId="793"/>
    <cellStyle name="Comma 4 3 2" xfId="794"/>
    <cellStyle name="Comma 4 3 20" xfId="795"/>
    <cellStyle name="Comma 4 3 21" xfId="796"/>
    <cellStyle name="Comma 4 3 22" xfId="797"/>
    <cellStyle name="Comma 4 3 23" xfId="798"/>
    <cellStyle name="Comma 4 3 24" xfId="799"/>
    <cellStyle name="Comma 4 3 25" xfId="800"/>
    <cellStyle name="Comma 4 3 26" xfId="801"/>
    <cellStyle name="Comma 4 3 27" xfId="802"/>
    <cellStyle name="Comma 4 3 28" xfId="803"/>
    <cellStyle name="Comma 4 3 29" xfId="804"/>
    <cellStyle name="Comma 4 3 3" xfId="805"/>
    <cellStyle name="Comma 4 3 30" xfId="806"/>
    <cellStyle name="Comma 4 3 31" xfId="807"/>
    <cellStyle name="Comma 4 3 32" xfId="808"/>
    <cellStyle name="Comma 4 3 33" xfId="809"/>
    <cellStyle name="Comma 4 3 34" xfId="810"/>
    <cellStyle name="Comma 4 3 35" xfId="811"/>
    <cellStyle name="Comma 4 3 36" xfId="812"/>
    <cellStyle name="Comma 4 3 37" xfId="813"/>
    <cellStyle name="Comma 4 3 38" xfId="814"/>
    <cellStyle name="Comma 4 3 39" xfId="815"/>
    <cellStyle name="Comma 4 3 4" xfId="816"/>
    <cellStyle name="Comma 4 3 40" xfId="817"/>
    <cellStyle name="Comma 4 3 41" xfId="818"/>
    <cellStyle name="Comma 4 3 42" xfId="819"/>
    <cellStyle name="Comma 4 3 43" xfId="820"/>
    <cellStyle name="Comma 4 3 44" xfId="821"/>
    <cellStyle name="Comma 4 3 45" xfId="822"/>
    <cellStyle name="Comma 4 3 46" xfId="823"/>
    <cellStyle name="Comma 4 3 47" xfId="824"/>
    <cellStyle name="Comma 4 3 48" xfId="825"/>
    <cellStyle name="Comma 4 3 49" xfId="826"/>
    <cellStyle name="Comma 4 3 5" xfId="827"/>
    <cellStyle name="Comma 4 3 50" xfId="828"/>
    <cellStyle name="Comma 4 3 51" xfId="829"/>
    <cellStyle name="Comma 4 3 52" xfId="830"/>
    <cellStyle name="Comma 4 3 53" xfId="831"/>
    <cellStyle name="Comma 4 3 54" xfId="832"/>
    <cellStyle name="Comma 4 3 55" xfId="833"/>
    <cellStyle name="Comma 4 3 56" xfId="834"/>
    <cellStyle name="Comma 4 3 57" xfId="835"/>
    <cellStyle name="Comma 4 3 58" xfId="836"/>
    <cellStyle name="Comma 4 3 59" xfId="837"/>
    <cellStyle name="Comma 4 3 6" xfId="838"/>
    <cellStyle name="Comma 4 3 60" xfId="839"/>
    <cellStyle name="Comma 4 3 61" xfId="840"/>
    <cellStyle name="Comma 4 3 7" xfId="841"/>
    <cellStyle name="Comma 4 3 8" xfId="842"/>
    <cellStyle name="Comma 4 3 9" xfId="843"/>
    <cellStyle name="Comma 4 30" xfId="844"/>
    <cellStyle name="Comma 4 31" xfId="845"/>
    <cellStyle name="Comma 4 32" xfId="846"/>
    <cellStyle name="Comma 4 33" xfId="847"/>
    <cellStyle name="Comma 4 34" xfId="848"/>
    <cellStyle name="Comma 4 35" xfId="849"/>
    <cellStyle name="Comma 4 36" xfId="850"/>
    <cellStyle name="Comma 4 37" xfId="851"/>
    <cellStyle name="Comma 4 38" xfId="852"/>
    <cellStyle name="Comma 4 39" xfId="853"/>
    <cellStyle name="Comma 4 4" xfId="854"/>
    <cellStyle name="Comma 4 4 2" xfId="855"/>
    <cellStyle name="Comma 4 4 3" xfId="856"/>
    <cellStyle name="Comma 4 4 4" xfId="857"/>
    <cellStyle name="Comma 4 4 5" xfId="858"/>
    <cellStyle name="Comma 4 4 6" xfId="859"/>
    <cellStyle name="Comma 4 4 7" xfId="860"/>
    <cellStyle name="Comma 4 40" xfId="861"/>
    <cellStyle name="Comma 4 41" xfId="862"/>
    <cellStyle name="Comma 4 42" xfId="863"/>
    <cellStyle name="Comma 4 43" xfId="864"/>
    <cellStyle name="Comma 4 44" xfId="865"/>
    <cellStyle name="Comma 4 45" xfId="866"/>
    <cellStyle name="Comma 4 46" xfId="867"/>
    <cellStyle name="Comma 4 47" xfId="868"/>
    <cellStyle name="Comma 4 48" xfId="869"/>
    <cellStyle name="Comma 4 49" xfId="870"/>
    <cellStyle name="Comma 4 5" xfId="871"/>
    <cellStyle name="Comma 4 5 2" xfId="872"/>
    <cellStyle name="Comma 4 5 3" xfId="873"/>
    <cellStyle name="Comma 4 5 4" xfId="874"/>
    <cellStyle name="Comma 4 5 5" xfId="875"/>
    <cellStyle name="Comma 4 5 6" xfId="876"/>
    <cellStyle name="Comma 4 5 7" xfId="877"/>
    <cellStyle name="Comma 4 50" xfId="878"/>
    <cellStyle name="Comma 4 51" xfId="879"/>
    <cellStyle name="Comma 4 52" xfId="880"/>
    <cellStyle name="Comma 4 53" xfId="881"/>
    <cellStyle name="Comma 4 54" xfId="882"/>
    <cellStyle name="Comma 4 55" xfId="883"/>
    <cellStyle name="Comma 4 56" xfId="884"/>
    <cellStyle name="Comma 4 57" xfId="885"/>
    <cellStyle name="Comma 4 58" xfId="886"/>
    <cellStyle name="Comma 4 59" xfId="887"/>
    <cellStyle name="Comma 4 6" xfId="888"/>
    <cellStyle name="Comma 4 6 2" xfId="889"/>
    <cellStyle name="Comma 4 6 3" xfId="890"/>
    <cellStyle name="Comma 4 6 4" xfId="891"/>
    <cellStyle name="Comma 4 6 5" xfId="892"/>
    <cellStyle name="Comma 4 6 6" xfId="893"/>
    <cellStyle name="Comma 4 6 7" xfId="894"/>
    <cellStyle name="Comma 4 60" xfId="895"/>
    <cellStyle name="Comma 4 61" xfId="896"/>
    <cellStyle name="Comma 4 62" xfId="897"/>
    <cellStyle name="Comma 4 63" xfId="898"/>
    <cellStyle name="Comma 4 64" xfId="899"/>
    <cellStyle name="Comma 4 65" xfId="900"/>
    <cellStyle name="Comma 4 66" xfId="901"/>
    <cellStyle name="Comma 4 67" xfId="902"/>
    <cellStyle name="Comma 4 68" xfId="903"/>
    <cellStyle name="Comma 4 69" xfId="904"/>
    <cellStyle name="Comma 4 7" xfId="905"/>
    <cellStyle name="Comma 4 7 2" xfId="906"/>
    <cellStyle name="Comma 4 7 3" xfId="907"/>
    <cellStyle name="Comma 4 7 4" xfId="908"/>
    <cellStyle name="Comma 4 7 5" xfId="909"/>
    <cellStyle name="Comma 4 7 6" xfId="910"/>
    <cellStyle name="Comma 4 7 7" xfId="911"/>
    <cellStyle name="Comma 4 70" xfId="912"/>
    <cellStyle name="Comma 4 71" xfId="913"/>
    <cellStyle name="Comma 4 72" xfId="914"/>
    <cellStyle name="Comma 4 73" xfId="915"/>
    <cellStyle name="Comma 4 74" xfId="916"/>
    <cellStyle name="Comma 4 75" xfId="917"/>
    <cellStyle name="Comma 4 76" xfId="918"/>
    <cellStyle name="Comma 4 77" xfId="919"/>
    <cellStyle name="Comma 4 78" xfId="920"/>
    <cellStyle name="Comma 4 79" xfId="921"/>
    <cellStyle name="Comma 4 8" xfId="922"/>
    <cellStyle name="Comma 4 8 2" xfId="923"/>
    <cellStyle name="Comma 4 8 3" xfId="924"/>
    <cellStyle name="Comma 4 8 4" xfId="925"/>
    <cellStyle name="Comma 4 8 5" xfId="926"/>
    <cellStyle name="Comma 4 8 6" xfId="927"/>
    <cellStyle name="Comma 4 8 7" xfId="928"/>
    <cellStyle name="Comma 4 80" xfId="929"/>
    <cellStyle name="Comma 4 81" xfId="930"/>
    <cellStyle name="Comma 4 82" xfId="931"/>
    <cellStyle name="Comma 4 83" xfId="932"/>
    <cellStyle name="Comma 4 84" xfId="933"/>
    <cellStyle name="Comma 4 85" xfId="934"/>
    <cellStyle name="Comma 4 86" xfId="935"/>
    <cellStyle name="Comma 4 87" xfId="936"/>
    <cellStyle name="Comma 4 88" xfId="937"/>
    <cellStyle name="Comma 4 9" xfId="938"/>
    <cellStyle name="Comma 4 9 2" xfId="939"/>
    <cellStyle name="Comma 4 9 3" xfId="940"/>
    <cellStyle name="Comma 4 9 4" xfId="941"/>
    <cellStyle name="Comma 4 9 5" xfId="942"/>
    <cellStyle name="Comma 4 9 6" xfId="943"/>
    <cellStyle name="Comma 4 9 7" xfId="944"/>
    <cellStyle name="Comma 40" xfId="945"/>
    <cellStyle name="Comma 41" xfId="946"/>
    <cellStyle name="Comma 42" xfId="947"/>
    <cellStyle name="Comma 43" xfId="948"/>
    <cellStyle name="Comma 44" xfId="949"/>
    <cellStyle name="Comma 45" xfId="950"/>
    <cellStyle name="Comma 46" xfId="951"/>
    <cellStyle name="Comma 47" xfId="952"/>
    <cellStyle name="Comma 48" xfId="953"/>
    <cellStyle name="Comma 49" xfId="954"/>
    <cellStyle name="Comma 5" xfId="955"/>
    <cellStyle name="Comma 5 2" xfId="956"/>
    <cellStyle name="Comma 5 2 2" xfId="957"/>
    <cellStyle name="Comma 5 2 3" xfId="958"/>
    <cellStyle name="Comma 5 2 4" xfId="959"/>
    <cellStyle name="Comma 5 3" xfId="960"/>
    <cellStyle name="Comma 5 4" xfId="961"/>
    <cellStyle name="Comma 5 5" xfId="962"/>
    <cellStyle name="Comma 50" xfId="963"/>
    <cellStyle name="Comma 51" xfId="964"/>
    <cellStyle name="Comma 52" xfId="965"/>
    <cellStyle name="Comma 53" xfId="966"/>
    <cellStyle name="Comma 54" xfId="967"/>
    <cellStyle name="Comma 55" xfId="968"/>
    <cellStyle name="Comma 56" xfId="969"/>
    <cellStyle name="Comma 57" xfId="970"/>
    <cellStyle name="Comma 58" xfId="971"/>
    <cellStyle name="Comma 59" xfId="972"/>
    <cellStyle name="Comma 6" xfId="973"/>
    <cellStyle name="Comma 6 10" xfId="974"/>
    <cellStyle name="Comma 6 10 2" xfId="975"/>
    <cellStyle name="Comma 6 10 3" xfId="976"/>
    <cellStyle name="Comma 6 10 4" xfId="977"/>
    <cellStyle name="Comma 6 10 5" xfId="978"/>
    <cellStyle name="Comma 6 10 6" xfId="979"/>
    <cellStyle name="Comma 6 10 7" xfId="980"/>
    <cellStyle name="Comma 6 11" xfId="981"/>
    <cellStyle name="Comma 6 11 2" xfId="982"/>
    <cellStyle name="Comma 6 11 3" xfId="983"/>
    <cellStyle name="Comma 6 11 4" xfId="984"/>
    <cellStyle name="Comma 6 11 5" xfId="985"/>
    <cellStyle name="Comma 6 11 6" xfId="986"/>
    <cellStyle name="Comma 6 11 7" xfId="987"/>
    <cellStyle name="Comma 6 12" xfId="988"/>
    <cellStyle name="Comma 6 12 2" xfId="989"/>
    <cellStyle name="Comma 6 12 3" xfId="990"/>
    <cellStyle name="Comma 6 12 4" xfId="991"/>
    <cellStyle name="Comma 6 12 5" xfId="992"/>
    <cellStyle name="Comma 6 12 6" xfId="993"/>
    <cellStyle name="Comma 6 12 7" xfId="994"/>
    <cellStyle name="Comma 6 13" xfId="995"/>
    <cellStyle name="Comma 6 13 2" xfId="996"/>
    <cellStyle name="Comma 6 13 3" xfId="997"/>
    <cellStyle name="Comma 6 13 4" xfId="998"/>
    <cellStyle name="Comma 6 13 5" xfId="999"/>
    <cellStyle name="Comma 6 13 6" xfId="1000"/>
    <cellStyle name="Comma 6 13 7" xfId="1001"/>
    <cellStyle name="Comma 6 14" xfId="1002"/>
    <cellStyle name="Comma 6 14 2" xfId="1003"/>
    <cellStyle name="Comma 6 14 3" xfId="1004"/>
    <cellStyle name="Comma 6 14 4" xfId="1005"/>
    <cellStyle name="Comma 6 14 5" xfId="1006"/>
    <cellStyle name="Comma 6 14 6" xfId="1007"/>
    <cellStyle name="Comma 6 14 7" xfId="1008"/>
    <cellStyle name="Comma 6 15" xfId="1009"/>
    <cellStyle name="Comma 6 15 2" xfId="1010"/>
    <cellStyle name="Comma 6 15 3" xfId="1011"/>
    <cellStyle name="Comma 6 15 4" xfId="1012"/>
    <cellStyle name="Comma 6 16" xfId="1013"/>
    <cellStyle name="Comma 6 16 2" xfId="1014"/>
    <cellStyle name="Comma 6 16 3" xfId="1015"/>
    <cellStyle name="Comma 6 16 4" xfId="1016"/>
    <cellStyle name="Comma 6 17" xfId="1017"/>
    <cellStyle name="Comma 6 17 2" xfId="1018"/>
    <cellStyle name="Comma 6 17 3" xfId="1019"/>
    <cellStyle name="Comma 6 17 4" xfId="1020"/>
    <cellStyle name="Comma 6 18" xfId="1021"/>
    <cellStyle name="Comma 6 18 2" xfId="1022"/>
    <cellStyle name="Comma 6 18 3" xfId="1023"/>
    <cellStyle name="Comma 6 18 4" xfId="1024"/>
    <cellStyle name="Comma 6 19" xfId="1025"/>
    <cellStyle name="Comma 6 19 2" xfId="1026"/>
    <cellStyle name="Comma 6 19 3" xfId="1027"/>
    <cellStyle name="Comma 6 19 4" xfId="1028"/>
    <cellStyle name="Comma 6 2" xfId="1029"/>
    <cellStyle name="Comma 6 20" xfId="1030"/>
    <cellStyle name="Comma 6 21" xfId="1031"/>
    <cellStyle name="Comma 6 22" xfId="1032"/>
    <cellStyle name="Comma 6 23" xfId="1033"/>
    <cellStyle name="Comma 6 24" xfId="1034"/>
    <cellStyle name="Comma 6 25" xfId="1035"/>
    <cellStyle name="Comma 6 26" xfId="1036"/>
    <cellStyle name="Comma 6 27" xfId="1037"/>
    <cellStyle name="Comma 6 28" xfId="1038"/>
    <cellStyle name="Comma 6 29" xfId="1039"/>
    <cellStyle name="Comma 6 3" xfId="1040"/>
    <cellStyle name="Comma 6 3 10" xfId="1041"/>
    <cellStyle name="Comma 6 3 11" xfId="1042"/>
    <cellStyle name="Comma 6 3 12" xfId="1043"/>
    <cellStyle name="Comma 6 3 13" xfId="1044"/>
    <cellStyle name="Comma 6 3 14" xfId="1045"/>
    <cellStyle name="Comma 6 3 15" xfId="1046"/>
    <cellStyle name="Comma 6 3 16" xfId="1047"/>
    <cellStyle name="Comma 6 3 17" xfId="1048"/>
    <cellStyle name="Comma 6 3 18" xfId="1049"/>
    <cellStyle name="Comma 6 3 19" xfId="1050"/>
    <cellStyle name="Comma 6 3 2" xfId="1051"/>
    <cellStyle name="Comma 6 3 20" xfId="1052"/>
    <cellStyle name="Comma 6 3 21" xfId="1053"/>
    <cellStyle name="Comma 6 3 22" xfId="1054"/>
    <cellStyle name="Comma 6 3 23" xfId="1055"/>
    <cellStyle name="Comma 6 3 24" xfId="1056"/>
    <cellStyle name="Comma 6 3 25" xfId="1057"/>
    <cellStyle name="Comma 6 3 26" xfId="1058"/>
    <cellStyle name="Comma 6 3 27" xfId="1059"/>
    <cellStyle name="Comma 6 3 28" xfId="1060"/>
    <cellStyle name="Comma 6 3 29" xfId="1061"/>
    <cellStyle name="Comma 6 3 3" xfId="1062"/>
    <cellStyle name="Comma 6 3 30" xfId="1063"/>
    <cellStyle name="Comma 6 3 31" xfId="1064"/>
    <cellStyle name="Comma 6 3 32" xfId="1065"/>
    <cellStyle name="Comma 6 3 33" xfId="1066"/>
    <cellStyle name="Comma 6 3 34" xfId="1067"/>
    <cellStyle name="Comma 6 3 35" xfId="1068"/>
    <cellStyle name="Comma 6 3 36" xfId="1069"/>
    <cellStyle name="Comma 6 3 37" xfId="1070"/>
    <cellStyle name="Comma 6 3 38" xfId="1071"/>
    <cellStyle name="Comma 6 3 39" xfId="1072"/>
    <cellStyle name="Comma 6 3 4" xfId="1073"/>
    <cellStyle name="Comma 6 3 40" xfId="1074"/>
    <cellStyle name="Comma 6 3 41" xfId="1075"/>
    <cellStyle name="Comma 6 3 42" xfId="1076"/>
    <cellStyle name="Comma 6 3 43" xfId="1077"/>
    <cellStyle name="Comma 6 3 44" xfId="1078"/>
    <cellStyle name="Comma 6 3 45" xfId="1079"/>
    <cellStyle name="Comma 6 3 46" xfId="1080"/>
    <cellStyle name="Comma 6 3 47" xfId="1081"/>
    <cellStyle name="Comma 6 3 48" xfId="1082"/>
    <cellStyle name="Comma 6 3 49" xfId="1083"/>
    <cellStyle name="Comma 6 3 5" xfId="1084"/>
    <cellStyle name="Comma 6 3 50" xfId="1085"/>
    <cellStyle name="Comma 6 3 51" xfId="1086"/>
    <cellStyle name="Comma 6 3 52" xfId="1087"/>
    <cellStyle name="Comma 6 3 53" xfId="1088"/>
    <cellStyle name="Comma 6 3 54" xfId="1089"/>
    <cellStyle name="Comma 6 3 55" xfId="1090"/>
    <cellStyle name="Comma 6 3 56" xfId="1091"/>
    <cellStyle name="Comma 6 3 57" xfId="1092"/>
    <cellStyle name="Comma 6 3 58" xfId="1093"/>
    <cellStyle name="Comma 6 3 59" xfId="1094"/>
    <cellStyle name="Comma 6 3 6" xfId="1095"/>
    <cellStyle name="Comma 6 3 60" xfId="1096"/>
    <cellStyle name="Comma 6 3 61" xfId="1097"/>
    <cellStyle name="Comma 6 3 7" xfId="1098"/>
    <cellStyle name="Comma 6 3 8" xfId="1099"/>
    <cellStyle name="Comma 6 3 9" xfId="1100"/>
    <cellStyle name="Comma 6 30" xfId="1101"/>
    <cellStyle name="Comma 6 31" xfId="1102"/>
    <cellStyle name="Comma 6 32" xfId="1103"/>
    <cellStyle name="Comma 6 33" xfId="1104"/>
    <cellStyle name="Comma 6 34" xfId="1105"/>
    <cellStyle name="Comma 6 35" xfId="1106"/>
    <cellStyle name="Comma 6 36" xfId="1107"/>
    <cellStyle name="Comma 6 37" xfId="1108"/>
    <cellStyle name="Comma 6 38" xfId="1109"/>
    <cellStyle name="Comma 6 39" xfId="1110"/>
    <cellStyle name="Comma 6 4" xfId="1111"/>
    <cellStyle name="Comma 6 4 2" xfId="1112"/>
    <cellStyle name="Comma 6 4 3" xfId="1113"/>
    <cellStyle name="Comma 6 4 4" xfId="1114"/>
    <cellStyle name="Comma 6 4 5" xfId="1115"/>
    <cellStyle name="Comma 6 4 6" xfId="1116"/>
    <cellStyle name="Comma 6 4 7" xfId="1117"/>
    <cellStyle name="Comma 6 40" xfId="1118"/>
    <cellStyle name="Comma 6 41" xfId="1119"/>
    <cellStyle name="Comma 6 42" xfId="1120"/>
    <cellStyle name="Comma 6 43" xfId="1121"/>
    <cellStyle name="Comma 6 44" xfId="1122"/>
    <cellStyle name="Comma 6 45" xfId="1123"/>
    <cellStyle name="Comma 6 46" xfId="1124"/>
    <cellStyle name="Comma 6 47" xfId="1125"/>
    <cellStyle name="Comma 6 48" xfId="1126"/>
    <cellStyle name="Comma 6 49" xfId="1127"/>
    <cellStyle name="Comma 6 5" xfId="1128"/>
    <cellStyle name="Comma 6 5 2" xfId="1129"/>
    <cellStyle name="Comma 6 5 3" xfId="1130"/>
    <cellStyle name="Comma 6 5 4" xfId="1131"/>
    <cellStyle name="Comma 6 5 5" xfId="1132"/>
    <cellStyle name="Comma 6 5 6" xfId="1133"/>
    <cellStyle name="Comma 6 5 7" xfId="1134"/>
    <cellStyle name="Comma 6 50" xfId="1135"/>
    <cellStyle name="Comma 6 51" xfId="1136"/>
    <cellStyle name="Comma 6 52" xfId="1137"/>
    <cellStyle name="Comma 6 53" xfId="1138"/>
    <cellStyle name="Comma 6 54" xfId="1139"/>
    <cellStyle name="Comma 6 55" xfId="1140"/>
    <cellStyle name="Comma 6 56" xfId="1141"/>
    <cellStyle name="Comma 6 57" xfId="1142"/>
    <cellStyle name="Comma 6 58" xfId="1143"/>
    <cellStyle name="Comma 6 59" xfId="1144"/>
    <cellStyle name="Comma 6 6" xfId="1145"/>
    <cellStyle name="Comma 6 6 2" xfId="1146"/>
    <cellStyle name="Comma 6 6 3" xfId="1147"/>
    <cellStyle name="Comma 6 6 4" xfId="1148"/>
    <cellStyle name="Comma 6 6 5" xfId="1149"/>
    <cellStyle name="Comma 6 6 6" xfId="1150"/>
    <cellStyle name="Comma 6 6 7" xfId="1151"/>
    <cellStyle name="Comma 6 60" xfId="1152"/>
    <cellStyle name="Comma 6 61" xfId="1153"/>
    <cellStyle name="Comma 6 62" xfId="1154"/>
    <cellStyle name="Comma 6 63" xfId="1155"/>
    <cellStyle name="Comma 6 64" xfId="1156"/>
    <cellStyle name="Comma 6 65" xfId="1157"/>
    <cellStyle name="Comma 6 66" xfId="1158"/>
    <cellStyle name="Comma 6 67" xfId="1159"/>
    <cellStyle name="Comma 6 68" xfId="1160"/>
    <cellStyle name="Comma 6 69" xfId="1161"/>
    <cellStyle name="Comma 6 7" xfId="1162"/>
    <cellStyle name="Comma 6 7 2" xfId="1163"/>
    <cellStyle name="Comma 6 7 3" xfId="1164"/>
    <cellStyle name="Comma 6 7 4" xfId="1165"/>
    <cellStyle name="Comma 6 7 5" xfId="1166"/>
    <cellStyle name="Comma 6 7 6" xfId="1167"/>
    <cellStyle name="Comma 6 7 7" xfId="1168"/>
    <cellStyle name="Comma 6 70" xfId="1169"/>
    <cellStyle name="Comma 6 71" xfId="1170"/>
    <cellStyle name="Comma 6 72" xfId="1171"/>
    <cellStyle name="Comma 6 73" xfId="1172"/>
    <cellStyle name="Comma 6 74" xfId="1173"/>
    <cellStyle name="Comma 6 75" xfId="1174"/>
    <cellStyle name="Comma 6 76" xfId="1175"/>
    <cellStyle name="Comma 6 77" xfId="1176"/>
    <cellStyle name="Comma 6 78" xfId="1177"/>
    <cellStyle name="Comma 6 79" xfId="1178"/>
    <cellStyle name="Comma 6 8" xfId="1179"/>
    <cellStyle name="Comma 6 8 2" xfId="1180"/>
    <cellStyle name="Comma 6 8 3" xfId="1181"/>
    <cellStyle name="Comma 6 8 4" xfId="1182"/>
    <cellStyle name="Comma 6 8 5" xfId="1183"/>
    <cellStyle name="Comma 6 8 6" xfId="1184"/>
    <cellStyle name="Comma 6 8 7" xfId="1185"/>
    <cellStyle name="Comma 6 80" xfId="1186"/>
    <cellStyle name="Comma 6 81" xfId="1187"/>
    <cellStyle name="Comma 6 82" xfId="1188"/>
    <cellStyle name="Comma 6 83" xfId="1189"/>
    <cellStyle name="Comma 6 84" xfId="1190"/>
    <cellStyle name="Comma 6 85" xfId="1191"/>
    <cellStyle name="Comma 6 86" xfId="1192"/>
    <cellStyle name="Comma 6 87" xfId="1193"/>
    <cellStyle name="Comma 6 9" xfId="1194"/>
    <cellStyle name="Comma 6 9 2" xfId="1195"/>
    <cellStyle name="Comma 6 9 3" xfId="1196"/>
    <cellStyle name="Comma 6 9 4" xfId="1197"/>
    <cellStyle name="Comma 6 9 5" xfId="1198"/>
    <cellStyle name="Comma 6 9 6" xfId="1199"/>
    <cellStyle name="Comma 6 9 7" xfId="1200"/>
    <cellStyle name="Comma 60" xfId="1201"/>
    <cellStyle name="Comma 61" xfId="1202"/>
    <cellStyle name="Comma 62" xfId="1203"/>
    <cellStyle name="Comma 63" xfId="1204"/>
    <cellStyle name="Comma 64" xfId="1205"/>
    <cellStyle name="Comma 65" xfId="1206"/>
    <cellStyle name="Comma 66" xfId="1207"/>
    <cellStyle name="Comma 67" xfId="1208"/>
    <cellStyle name="Comma 68" xfId="1209"/>
    <cellStyle name="Comma 69" xfId="1210"/>
    <cellStyle name="Comma 7" xfId="1211"/>
    <cellStyle name="Comma 7 10" xfId="1212"/>
    <cellStyle name="Comma 7 10 2" xfId="1213"/>
    <cellStyle name="Comma 7 10 3" xfId="1214"/>
    <cellStyle name="Comma 7 10 4" xfId="1215"/>
    <cellStyle name="Comma 7 10 5" xfId="1216"/>
    <cellStyle name="Comma 7 10 6" xfId="1217"/>
    <cellStyle name="Comma 7 10 7" xfId="1218"/>
    <cellStyle name="Comma 7 11" xfId="1219"/>
    <cellStyle name="Comma 7 11 2" xfId="1220"/>
    <cellStyle name="Comma 7 11 3" xfId="1221"/>
    <cellStyle name="Comma 7 11 4" xfId="1222"/>
    <cellStyle name="Comma 7 11 5" xfId="1223"/>
    <cellStyle name="Comma 7 11 6" xfId="1224"/>
    <cellStyle name="Comma 7 11 7" xfId="1225"/>
    <cellStyle name="Comma 7 12" xfId="1226"/>
    <cellStyle name="Comma 7 12 2" xfId="1227"/>
    <cellStyle name="Comma 7 12 3" xfId="1228"/>
    <cellStyle name="Comma 7 12 4" xfId="1229"/>
    <cellStyle name="Comma 7 12 5" xfId="1230"/>
    <cellStyle name="Comma 7 12 6" xfId="1231"/>
    <cellStyle name="Comma 7 12 7" xfId="1232"/>
    <cellStyle name="Comma 7 13" xfId="1233"/>
    <cellStyle name="Comma 7 13 2" xfId="1234"/>
    <cellStyle name="Comma 7 13 3" xfId="1235"/>
    <cellStyle name="Comma 7 13 4" xfId="1236"/>
    <cellStyle name="Comma 7 13 5" xfId="1237"/>
    <cellStyle name="Comma 7 13 6" xfId="1238"/>
    <cellStyle name="Comma 7 13 7" xfId="1239"/>
    <cellStyle name="Comma 7 14" xfId="1240"/>
    <cellStyle name="Comma 7 14 2" xfId="1241"/>
    <cellStyle name="Comma 7 14 3" xfId="1242"/>
    <cellStyle name="Comma 7 14 4" xfId="1243"/>
    <cellStyle name="Comma 7 15" xfId="1244"/>
    <cellStyle name="Comma 7 15 2" xfId="1245"/>
    <cellStyle name="Comma 7 15 3" xfId="1246"/>
    <cellStyle name="Comma 7 15 4" xfId="1247"/>
    <cellStyle name="Comma 7 16" xfId="1248"/>
    <cellStyle name="Comma 7 16 2" xfId="1249"/>
    <cellStyle name="Comma 7 16 3" xfId="1250"/>
    <cellStyle name="Comma 7 16 4" xfId="1251"/>
    <cellStyle name="Comma 7 17" xfId="1252"/>
    <cellStyle name="Comma 7 17 2" xfId="1253"/>
    <cellStyle name="Comma 7 17 3" xfId="1254"/>
    <cellStyle name="Comma 7 17 4" xfId="1255"/>
    <cellStyle name="Comma 7 18" xfId="1256"/>
    <cellStyle name="Comma 7 18 2" xfId="1257"/>
    <cellStyle name="Comma 7 18 3" xfId="1258"/>
    <cellStyle name="Comma 7 18 4" xfId="1259"/>
    <cellStyle name="Comma 7 19" xfId="1260"/>
    <cellStyle name="Comma 7 2" xfId="1261"/>
    <cellStyle name="Comma 7 2 10" xfId="1262"/>
    <cellStyle name="Comma 7 2 11" xfId="1263"/>
    <cellStyle name="Comma 7 2 12" xfId="1264"/>
    <cellStyle name="Comma 7 2 13" xfId="1265"/>
    <cellStyle name="Comma 7 2 14" xfId="1266"/>
    <cellStyle name="Comma 7 2 15" xfId="1267"/>
    <cellStyle name="Comma 7 2 16" xfId="1268"/>
    <cellStyle name="Comma 7 2 17" xfId="1269"/>
    <cellStyle name="Comma 7 2 18" xfId="1270"/>
    <cellStyle name="Comma 7 2 19" xfId="1271"/>
    <cellStyle name="Comma 7 2 2" xfId="1272"/>
    <cellStyle name="Comma 7 2 20" xfId="1273"/>
    <cellStyle name="Comma 7 2 21" xfId="1274"/>
    <cellStyle name="Comma 7 2 22" xfId="1275"/>
    <cellStyle name="Comma 7 2 23" xfId="1276"/>
    <cellStyle name="Comma 7 2 24" xfId="1277"/>
    <cellStyle name="Comma 7 2 25" xfId="1278"/>
    <cellStyle name="Comma 7 2 26" xfId="1279"/>
    <cellStyle name="Comma 7 2 27" xfId="1280"/>
    <cellStyle name="Comma 7 2 28" xfId="1281"/>
    <cellStyle name="Comma 7 2 29" xfId="1282"/>
    <cellStyle name="Comma 7 2 3" xfId="1283"/>
    <cellStyle name="Comma 7 2 30" xfId="1284"/>
    <cellStyle name="Comma 7 2 31" xfId="1285"/>
    <cellStyle name="Comma 7 2 32" xfId="1286"/>
    <cellStyle name="Comma 7 2 33" xfId="1287"/>
    <cellStyle name="Comma 7 2 34" xfId="1288"/>
    <cellStyle name="Comma 7 2 35" xfId="1289"/>
    <cellStyle name="Comma 7 2 36" xfId="1290"/>
    <cellStyle name="Comma 7 2 37" xfId="1291"/>
    <cellStyle name="Comma 7 2 38" xfId="1292"/>
    <cellStyle name="Comma 7 2 39" xfId="1293"/>
    <cellStyle name="Comma 7 2 4" xfId="1294"/>
    <cellStyle name="Comma 7 2 40" xfId="1295"/>
    <cellStyle name="Comma 7 2 41" xfId="1296"/>
    <cellStyle name="Comma 7 2 42" xfId="1297"/>
    <cellStyle name="Comma 7 2 43" xfId="1298"/>
    <cellStyle name="Comma 7 2 44" xfId="1299"/>
    <cellStyle name="Comma 7 2 45" xfId="1300"/>
    <cellStyle name="Comma 7 2 46" xfId="1301"/>
    <cellStyle name="Comma 7 2 47" xfId="1302"/>
    <cellStyle name="Comma 7 2 48" xfId="1303"/>
    <cellStyle name="Comma 7 2 49" xfId="1304"/>
    <cellStyle name="Comma 7 2 5" xfId="1305"/>
    <cellStyle name="Comma 7 2 50" xfId="1306"/>
    <cellStyle name="Comma 7 2 51" xfId="1307"/>
    <cellStyle name="Comma 7 2 52" xfId="1308"/>
    <cellStyle name="Comma 7 2 53" xfId="1309"/>
    <cellStyle name="Comma 7 2 54" xfId="1310"/>
    <cellStyle name="Comma 7 2 55" xfId="1311"/>
    <cellStyle name="Comma 7 2 56" xfId="1312"/>
    <cellStyle name="Comma 7 2 57" xfId="1313"/>
    <cellStyle name="Comma 7 2 58" xfId="1314"/>
    <cellStyle name="Comma 7 2 59" xfId="1315"/>
    <cellStyle name="Comma 7 2 6" xfId="1316"/>
    <cellStyle name="Comma 7 2 60" xfId="1317"/>
    <cellStyle name="Comma 7 2 61" xfId="1318"/>
    <cellStyle name="Comma 7 2 7" xfId="1319"/>
    <cellStyle name="Comma 7 2 8" xfId="1320"/>
    <cellStyle name="Comma 7 2 9" xfId="1321"/>
    <cellStyle name="Comma 7 20" xfId="1322"/>
    <cellStyle name="Comma 7 21" xfId="1323"/>
    <cellStyle name="Comma 7 22" xfId="1324"/>
    <cellStyle name="Comma 7 23" xfId="1325"/>
    <cellStyle name="Comma 7 24" xfId="1326"/>
    <cellStyle name="Comma 7 25" xfId="1327"/>
    <cellStyle name="Comma 7 26" xfId="1328"/>
    <cellStyle name="Comma 7 27" xfId="1329"/>
    <cellStyle name="Comma 7 28" xfId="1330"/>
    <cellStyle name="Comma 7 29" xfId="1331"/>
    <cellStyle name="Comma 7 3" xfId="1332"/>
    <cellStyle name="Comma 7 3 2" xfId="1333"/>
    <cellStyle name="Comma 7 3 3" xfId="1334"/>
    <cellStyle name="Comma 7 3 4" xfId="1335"/>
    <cellStyle name="Comma 7 3 5" xfId="1336"/>
    <cellStyle name="Comma 7 3 6" xfId="1337"/>
    <cellStyle name="Comma 7 3 7" xfId="1338"/>
    <cellStyle name="Comma 7 30" xfId="1339"/>
    <cellStyle name="Comma 7 31" xfId="1340"/>
    <cellStyle name="Comma 7 32" xfId="1341"/>
    <cellStyle name="Comma 7 33" xfId="1342"/>
    <cellStyle name="Comma 7 34" xfId="1343"/>
    <cellStyle name="Comma 7 35" xfId="1344"/>
    <cellStyle name="Comma 7 36" xfId="1345"/>
    <cellStyle name="Comma 7 37" xfId="1346"/>
    <cellStyle name="Comma 7 38" xfId="1347"/>
    <cellStyle name="Comma 7 39" xfId="1348"/>
    <cellStyle name="Comma 7 4" xfId="1349"/>
    <cellStyle name="Comma 7 4 2" xfId="1350"/>
    <cellStyle name="Comma 7 4 3" xfId="1351"/>
    <cellStyle name="Comma 7 4 4" xfId="1352"/>
    <cellStyle name="Comma 7 4 5" xfId="1353"/>
    <cellStyle name="Comma 7 4 6" xfId="1354"/>
    <cellStyle name="Comma 7 4 7" xfId="1355"/>
    <cellStyle name="Comma 7 40" xfId="1356"/>
    <cellStyle name="Comma 7 41" xfId="1357"/>
    <cellStyle name="Comma 7 42" xfId="1358"/>
    <cellStyle name="Comma 7 43" xfId="1359"/>
    <cellStyle name="Comma 7 44" xfId="1360"/>
    <cellStyle name="Comma 7 45" xfId="1361"/>
    <cellStyle name="Comma 7 46" xfId="1362"/>
    <cellStyle name="Comma 7 47" xfId="1363"/>
    <cellStyle name="Comma 7 48" xfId="1364"/>
    <cellStyle name="Comma 7 49" xfId="1365"/>
    <cellStyle name="Comma 7 5" xfId="1366"/>
    <cellStyle name="Comma 7 5 2" xfId="1367"/>
    <cellStyle name="Comma 7 5 3" xfId="1368"/>
    <cellStyle name="Comma 7 5 4" xfId="1369"/>
    <cellStyle name="Comma 7 5 5" xfId="1370"/>
    <cellStyle name="Comma 7 5 6" xfId="1371"/>
    <cellStyle name="Comma 7 5 7" xfId="1372"/>
    <cellStyle name="Comma 7 50" xfId="1373"/>
    <cellStyle name="Comma 7 51" xfId="1374"/>
    <cellStyle name="Comma 7 52" xfId="1375"/>
    <cellStyle name="Comma 7 53" xfId="1376"/>
    <cellStyle name="Comma 7 54" xfId="1377"/>
    <cellStyle name="Comma 7 55" xfId="1378"/>
    <cellStyle name="Comma 7 56" xfId="1379"/>
    <cellStyle name="Comma 7 57" xfId="1380"/>
    <cellStyle name="Comma 7 58" xfId="1381"/>
    <cellStyle name="Comma 7 59" xfId="1382"/>
    <cellStyle name="Comma 7 6" xfId="1383"/>
    <cellStyle name="Comma 7 6 2" xfId="1384"/>
    <cellStyle name="Comma 7 6 3" xfId="1385"/>
    <cellStyle name="Comma 7 6 4" xfId="1386"/>
    <cellStyle name="Comma 7 6 5" xfId="1387"/>
    <cellStyle name="Comma 7 6 6" xfId="1388"/>
    <cellStyle name="Comma 7 6 7" xfId="1389"/>
    <cellStyle name="Comma 7 60" xfId="1390"/>
    <cellStyle name="Comma 7 61" xfId="1391"/>
    <cellStyle name="Comma 7 62" xfId="1392"/>
    <cellStyle name="Comma 7 63" xfId="1393"/>
    <cellStyle name="Comma 7 64" xfId="1394"/>
    <cellStyle name="Comma 7 65" xfId="1395"/>
    <cellStyle name="Comma 7 66" xfId="1396"/>
    <cellStyle name="Comma 7 67" xfId="1397"/>
    <cellStyle name="Comma 7 68" xfId="1398"/>
    <cellStyle name="Comma 7 69" xfId="1399"/>
    <cellStyle name="Comma 7 7" xfId="1400"/>
    <cellStyle name="Comma 7 7 2" xfId="1401"/>
    <cellStyle name="Comma 7 7 3" xfId="1402"/>
    <cellStyle name="Comma 7 7 4" xfId="1403"/>
    <cellStyle name="Comma 7 7 5" xfId="1404"/>
    <cellStyle name="Comma 7 7 6" xfId="1405"/>
    <cellStyle name="Comma 7 7 7" xfId="1406"/>
    <cellStyle name="Comma 7 70" xfId="1407"/>
    <cellStyle name="Comma 7 71" xfId="1408"/>
    <cellStyle name="Comma 7 72" xfId="1409"/>
    <cellStyle name="Comma 7 73" xfId="1410"/>
    <cellStyle name="Comma 7 74" xfId="1411"/>
    <cellStyle name="Comma 7 75" xfId="1412"/>
    <cellStyle name="Comma 7 76" xfId="1413"/>
    <cellStyle name="Comma 7 77" xfId="1414"/>
    <cellStyle name="Comma 7 78" xfId="1415"/>
    <cellStyle name="Comma 7 79" xfId="1416"/>
    <cellStyle name="Comma 7 8" xfId="1417"/>
    <cellStyle name="Comma 7 8 2" xfId="1418"/>
    <cellStyle name="Comma 7 8 3" xfId="1419"/>
    <cellStyle name="Comma 7 8 4" xfId="1420"/>
    <cellStyle name="Comma 7 8 5" xfId="1421"/>
    <cellStyle name="Comma 7 8 6" xfId="1422"/>
    <cellStyle name="Comma 7 8 7" xfId="1423"/>
    <cellStyle name="Comma 7 80" xfId="1424"/>
    <cellStyle name="Comma 7 81" xfId="1425"/>
    <cellStyle name="Comma 7 82" xfId="1426"/>
    <cellStyle name="Comma 7 83" xfId="1427"/>
    <cellStyle name="Comma 7 84" xfId="1428"/>
    <cellStyle name="Comma 7 85" xfId="1429"/>
    <cellStyle name="Comma 7 86" xfId="1430"/>
    <cellStyle name="Comma 7 87" xfId="1431"/>
    <cellStyle name="Comma 7 9" xfId="1432"/>
    <cellStyle name="Comma 7 9 2" xfId="1433"/>
    <cellStyle name="Comma 7 9 3" xfId="1434"/>
    <cellStyle name="Comma 7 9 4" xfId="1435"/>
    <cellStyle name="Comma 7 9 5" xfId="1436"/>
    <cellStyle name="Comma 7 9 6" xfId="1437"/>
    <cellStyle name="Comma 7 9 7" xfId="1438"/>
    <cellStyle name="Comma 70" xfId="1439"/>
    <cellStyle name="Comma 71" xfId="1440"/>
    <cellStyle name="Comma 72" xfId="1441"/>
    <cellStyle name="Comma 73" xfId="1442"/>
    <cellStyle name="Comma 74" xfId="1443"/>
    <cellStyle name="Comma 75" xfId="1444"/>
    <cellStyle name="Comma 76" xfId="1445"/>
    <cellStyle name="Comma 77" xfId="1446"/>
    <cellStyle name="Comma 78" xfId="1447"/>
    <cellStyle name="Comma 79" xfId="1448"/>
    <cellStyle name="Comma 8" xfId="1449"/>
    <cellStyle name="Comma 8 10" xfId="1450"/>
    <cellStyle name="Comma 8 10 2" xfId="1451"/>
    <cellStyle name="Comma 8 10 3" xfId="1452"/>
    <cellStyle name="Comma 8 10 4" xfId="1453"/>
    <cellStyle name="Comma 8 10 5" xfId="1454"/>
    <cellStyle name="Comma 8 10 6" xfId="1455"/>
    <cellStyle name="Comma 8 10 7" xfId="1456"/>
    <cellStyle name="Comma 8 11" xfId="1457"/>
    <cellStyle name="Comma 8 11 2" xfId="1458"/>
    <cellStyle name="Comma 8 11 3" xfId="1459"/>
    <cellStyle name="Comma 8 11 4" xfId="1460"/>
    <cellStyle name="Comma 8 11 5" xfId="1461"/>
    <cellStyle name="Comma 8 11 6" xfId="1462"/>
    <cellStyle name="Comma 8 11 7" xfId="1463"/>
    <cellStyle name="Comma 8 12" xfId="1464"/>
    <cellStyle name="Comma 8 12 2" xfId="1465"/>
    <cellStyle name="Comma 8 12 3" xfId="1466"/>
    <cellStyle name="Comma 8 12 4" xfId="1467"/>
    <cellStyle name="Comma 8 12 5" xfId="1468"/>
    <cellStyle name="Comma 8 12 6" xfId="1469"/>
    <cellStyle name="Comma 8 12 7" xfId="1470"/>
    <cellStyle name="Comma 8 13" xfId="1471"/>
    <cellStyle name="Comma 8 13 2" xfId="1472"/>
    <cellStyle name="Comma 8 13 3" xfId="1473"/>
    <cellStyle name="Comma 8 13 4" xfId="1474"/>
    <cellStyle name="Comma 8 13 5" xfId="1475"/>
    <cellStyle name="Comma 8 13 6" xfId="1476"/>
    <cellStyle name="Comma 8 13 7" xfId="1477"/>
    <cellStyle name="Comma 8 14" xfId="1478"/>
    <cellStyle name="Comma 8 14 2" xfId="1479"/>
    <cellStyle name="Comma 8 14 3" xfId="1480"/>
    <cellStyle name="Comma 8 14 4" xfId="1481"/>
    <cellStyle name="Comma 8 15" xfId="1482"/>
    <cellStyle name="Comma 8 15 2" xfId="1483"/>
    <cellStyle name="Comma 8 15 3" xfId="1484"/>
    <cellStyle name="Comma 8 15 4" xfId="1485"/>
    <cellStyle name="Comma 8 16" xfId="1486"/>
    <cellStyle name="Comma 8 16 2" xfId="1487"/>
    <cellStyle name="Comma 8 16 3" xfId="1488"/>
    <cellStyle name="Comma 8 16 4" xfId="1489"/>
    <cellStyle name="Comma 8 17" xfId="1490"/>
    <cellStyle name="Comma 8 17 2" xfId="1491"/>
    <cellStyle name="Comma 8 17 3" xfId="1492"/>
    <cellStyle name="Comma 8 17 4" xfId="1493"/>
    <cellStyle name="Comma 8 18" xfId="1494"/>
    <cellStyle name="Comma 8 18 2" xfId="1495"/>
    <cellStyle name="Comma 8 18 3" xfId="1496"/>
    <cellStyle name="Comma 8 18 4" xfId="1497"/>
    <cellStyle name="Comma 8 19" xfId="1498"/>
    <cellStyle name="Comma 8 2" xfId="1499"/>
    <cellStyle name="Comma 8 2 10" xfId="1500"/>
    <cellStyle name="Comma 8 2 11" xfId="1501"/>
    <cellStyle name="Comma 8 2 12" xfId="1502"/>
    <cellStyle name="Comma 8 2 13" xfId="1503"/>
    <cellStyle name="Comma 8 2 14" xfId="1504"/>
    <cellStyle name="Comma 8 2 15" xfId="1505"/>
    <cellStyle name="Comma 8 2 16" xfId="1506"/>
    <cellStyle name="Comma 8 2 17" xfId="1507"/>
    <cellStyle name="Comma 8 2 18" xfId="1508"/>
    <cellStyle name="Comma 8 2 19" xfId="1509"/>
    <cellStyle name="Comma 8 2 2" xfId="1510"/>
    <cellStyle name="Comma 8 2 20" xfId="1511"/>
    <cellStyle name="Comma 8 2 21" xfId="1512"/>
    <cellStyle name="Comma 8 2 22" xfId="1513"/>
    <cellStyle name="Comma 8 2 23" xfId="1514"/>
    <cellStyle name="Comma 8 2 24" xfId="1515"/>
    <cellStyle name="Comma 8 2 25" xfId="1516"/>
    <cellStyle name="Comma 8 2 26" xfId="1517"/>
    <cellStyle name="Comma 8 2 27" xfId="1518"/>
    <cellStyle name="Comma 8 2 28" xfId="1519"/>
    <cellStyle name="Comma 8 2 29" xfId="1520"/>
    <cellStyle name="Comma 8 2 3" xfId="1521"/>
    <cellStyle name="Comma 8 2 30" xfId="1522"/>
    <cellStyle name="Comma 8 2 31" xfId="1523"/>
    <cellStyle name="Comma 8 2 32" xfId="1524"/>
    <cellStyle name="Comma 8 2 33" xfId="1525"/>
    <cellStyle name="Comma 8 2 34" xfId="1526"/>
    <cellStyle name="Comma 8 2 35" xfId="1527"/>
    <cellStyle name="Comma 8 2 36" xfId="1528"/>
    <cellStyle name="Comma 8 2 37" xfId="1529"/>
    <cellStyle name="Comma 8 2 38" xfId="1530"/>
    <cellStyle name="Comma 8 2 39" xfId="1531"/>
    <cellStyle name="Comma 8 2 4" xfId="1532"/>
    <cellStyle name="Comma 8 2 40" xfId="1533"/>
    <cellStyle name="Comma 8 2 41" xfId="1534"/>
    <cellStyle name="Comma 8 2 42" xfId="1535"/>
    <cellStyle name="Comma 8 2 43" xfId="1536"/>
    <cellStyle name="Comma 8 2 44" xfId="1537"/>
    <cellStyle name="Comma 8 2 45" xfId="1538"/>
    <cellStyle name="Comma 8 2 46" xfId="1539"/>
    <cellStyle name="Comma 8 2 47" xfId="1540"/>
    <cellStyle name="Comma 8 2 48" xfId="1541"/>
    <cellStyle name="Comma 8 2 49" xfId="1542"/>
    <cellStyle name="Comma 8 2 5" xfId="1543"/>
    <cellStyle name="Comma 8 2 50" xfId="1544"/>
    <cellStyle name="Comma 8 2 51" xfId="1545"/>
    <cellStyle name="Comma 8 2 52" xfId="1546"/>
    <cellStyle name="Comma 8 2 53" xfId="1547"/>
    <cellStyle name="Comma 8 2 54" xfId="1548"/>
    <cellStyle name="Comma 8 2 55" xfId="1549"/>
    <cellStyle name="Comma 8 2 56" xfId="1550"/>
    <cellStyle name="Comma 8 2 57" xfId="1551"/>
    <cellStyle name="Comma 8 2 58" xfId="1552"/>
    <cellStyle name="Comma 8 2 59" xfId="1553"/>
    <cellStyle name="Comma 8 2 6" xfId="1554"/>
    <cellStyle name="Comma 8 2 60" xfId="1555"/>
    <cellStyle name="Comma 8 2 61" xfId="1556"/>
    <cellStyle name="Comma 8 2 7" xfId="1557"/>
    <cellStyle name="Comma 8 2 8" xfId="1558"/>
    <cellStyle name="Comma 8 2 9" xfId="1559"/>
    <cellStyle name="Comma 8 20" xfId="1560"/>
    <cellStyle name="Comma 8 21" xfId="1561"/>
    <cellStyle name="Comma 8 22" xfId="1562"/>
    <cellStyle name="Comma 8 23" xfId="1563"/>
    <cellStyle name="Comma 8 24" xfId="1564"/>
    <cellStyle name="Comma 8 25" xfId="1565"/>
    <cellStyle name="Comma 8 26" xfId="1566"/>
    <cellStyle name="Comma 8 27" xfId="1567"/>
    <cellStyle name="Comma 8 28" xfId="1568"/>
    <cellStyle name="Comma 8 29" xfId="1569"/>
    <cellStyle name="Comma 8 3" xfId="1570"/>
    <cellStyle name="Comma 8 3 2" xfId="1571"/>
    <cellStyle name="Comma 8 3 3" xfId="1572"/>
    <cellStyle name="Comma 8 3 4" xfId="1573"/>
    <cellStyle name="Comma 8 3 5" xfId="1574"/>
    <cellStyle name="Comma 8 3 6" xfId="1575"/>
    <cellStyle name="Comma 8 3 7" xfId="1576"/>
    <cellStyle name="Comma 8 30" xfId="1577"/>
    <cellStyle name="Comma 8 31" xfId="1578"/>
    <cellStyle name="Comma 8 32" xfId="1579"/>
    <cellStyle name="Comma 8 33" xfId="1580"/>
    <cellStyle name="Comma 8 34" xfId="1581"/>
    <cellStyle name="Comma 8 35" xfId="1582"/>
    <cellStyle name="Comma 8 36" xfId="1583"/>
    <cellStyle name="Comma 8 37" xfId="1584"/>
    <cellStyle name="Comma 8 38" xfId="1585"/>
    <cellStyle name="Comma 8 39" xfId="1586"/>
    <cellStyle name="Comma 8 4" xfId="1587"/>
    <cellStyle name="Comma 8 4 2" xfId="1588"/>
    <cellStyle name="Comma 8 4 3" xfId="1589"/>
    <cellStyle name="Comma 8 4 4" xfId="1590"/>
    <cellStyle name="Comma 8 4 5" xfId="1591"/>
    <cellStyle name="Comma 8 4 6" xfId="1592"/>
    <cellStyle name="Comma 8 4 7" xfId="1593"/>
    <cellStyle name="Comma 8 40" xfId="1594"/>
    <cellStyle name="Comma 8 41" xfId="1595"/>
    <cellStyle name="Comma 8 42" xfId="1596"/>
    <cellStyle name="Comma 8 43" xfId="1597"/>
    <cellStyle name="Comma 8 44" xfId="1598"/>
    <cellStyle name="Comma 8 45" xfId="1599"/>
    <cellStyle name="Comma 8 46" xfId="1600"/>
    <cellStyle name="Comma 8 47" xfId="1601"/>
    <cellStyle name="Comma 8 48" xfId="1602"/>
    <cellStyle name="Comma 8 49" xfId="1603"/>
    <cellStyle name="Comma 8 5" xfId="1604"/>
    <cellStyle name="Comma 8 5 2" xfId="1605"/>
    <cellStyle name="Comma 8 5 3" xfId="1606"/>
    <cellStyle name="Comma 8 5 4" xfId="1607"/>
    <cellStyle name="Comma 8 5 5" xfId="1608"/>
    <cellStyle name="Comma 8 5 6" xfId="1609"/>
    <cellStyle name="Comma 8 5 7" xfId="1610"/>
    <cellStyle name="Comma 8 50" xfId="1611"/>
    <cellStyle name="Comma 8 51" xfId="1612"/>
    <cellStyle name="Comma 8 52" xfId="1613"/>
    <cellStyle name="Comma 8 53" xfId="1614"/>
    <cellStyle name="Comma 8 54" xfId="1615"/>
    <cellStyle name="Comma 8 55" xfId="1616"/>
    <cellStyle name="Comma 8 56" xfId="1617"/>
    <cellStyle name="Comma 8 57" xfId="1618"/>
    <cellStyle name="Comma 8 58" xfId="1619"/>
    <cellStyle name="Comma 8 59" xfId="1620"/>
    <cellStyle name="Comma 8 6" xfId="1621"/>
    <cellStyle name="Comma 8 6 2" xfId="1622"/>
    <cellStyle name="Comma 8 6 3" xfId="1623"/>
    <cellStyle name="Comma 8 6 4" xfId="1624"/>
    <cellStyle name="Comma 8 6 5" xfId="1625"/>
    <cellStyle name="Comma 8 6 6" xfId="1626"/>
    <cellStyle name="Comma 8 6 7" xfId="1627"/>
    <cellStyle name="Comma 8 60" xfId="1628"/>
    <cellStyle name="Comma 8 61" xfId="1629"/>
    <cellStyle name="Comma 8 62" xfId="1630"/>
    <cellStyle name="Comma 8 63" xfId="1631"/>
    <cellStyle name="Comma 8 64" xfId="1632"/>
    <cellStyle name="Comma 8 65" xfId="1633"/>
    <cellStyle name="Comma 8 66" xfId="1634"/>
    <cellStyle name="Comma 8 67" xfId="1635"/>
    <cellStyle name="Comma 8 68" xfId="1636"/>
    <cellStyle name="Comma 8 69" xfId="1637"/>
    <cellStyle name="Comma 8 7" xfId="1638"/>
    <cellStyle name="Comma 8 7 2" xfId="1639"/>
    <cellStyle name="Comma 8 7 3" xfId="1640"/>
    <cellStyle name="Comma 8 7 4" xfId="1641"/>
    <cellStyle name="Comma 8 7 5" xfId="1642"/>
    <cellStyle name="Comma 8 7 6" xfId="1643"/>
    <cellStyle name="Comma 8 7 7" xfId="1644"/>
    <cellStyle name="Comma 8 70" xfId="1645"/>
    <cellStyle name="Comma 8 71" xfId="1646"/>
    <cellStyle name="Comma 8 72" xfId="1647"/>
    <cellStyle name="Comma 8 73" xfId="1648"/>
    <cellStyle name="Comma 8 74" xfId="1649"/>
    <cellStyle name="Comma 8 75" xfId="1650"/>
    <cellStyle name="Comma 8 76" xfId="1651"/>
    <cellStyle name="Comma 8 77" xfId="1652"/>
    <cellStyle name="Comma 8 78" xfId="1653"/>
    <cellStyle name="Comma 8 79" xfId="1654"/>
    <cellStyle name="Comma 8 8" xfId="1655"/>
    <cellStyle name="Comma 8 8 2" xfId="1656"/>
    <cellStyle name="Comma 8 8 3" xfId="1657"/>
    <cellStyle name="Comma 8 8 4" xfId="1658"/>
    <cellStyle name="Comma 8 8 5" xfId="1659"/>
    <cellStyle name="Comma 8 8 6" xfId="1660"/>
    <cellStyle name="Comma 8 8 7" xfId="1661"/>
    <cellStyle name="Comma 8 80" xfId="1662"/>
    <cellStyle name="Comma 8 81" xfId="1663"/>
    <cellStyle name="Comma 8 82" xfId="1664"/>
    <cellStyle name="Comma 8 83" xfId="1665"/>
    <cellStyle name="Comma 8 84" xfId="1666"/>
    <cellStyle name="Comma 8 85" xfId="1667"/>
    <cellStyle name="Comma 8 86" xfId="1668"/>
    <cellStyle name="Comma 8 9" xfId="1669"/>
    <cellStyle name="Comma 8 9 2" xfId="1670"/>
    <cellStyle name="Comma 8 9 3" xfId="1671"/>
    <cellStyle name="Comma 8 9 4" xfId="1672"/>
    <cellStyle name="Comma 8 9 5" xfId="1673"/>
    <cellStyle name="Comma 8 9 6" xfId="1674"/>
    <cellStyle name="Comma 8 9 7" xfId="1675"/>
    <cellStyle name="Comma 80" xfId="4763"/>
    <cellStyle name="Comma 81" xfId="4777"/>
    <cellStyle name="Comma 82" xfId="4774"/>
    <cellStyle name="Comma 83" xfId="4783"/>
    <cellStyle name="Comma 84" xfId="4786"/>
    <cellStyle name="Comma 85" xfId="4793"/>
    <cellStyle name="Comma 86" xfId="4789"/>
    <cellStyle name="Comma 87" xfId="4773"/>
    <cellStyle name="Comma 88" xfId="4768"/>
    <cellStyle name="Comma 89" xfId="4795"/>
    <cellStyle name="Comma 9" xfId="1676"/>
    <cellStyle name="Comma 9 2" xfId="1677"/>
    <cellStyle name="Comma 9 3" xfId="1678"/>
    <cellStyle name="Comma 9 4" xfId="1679"/>
    <cellStyle name="Comma 9 5" xfId="1680"/>
    <cellStyle name="Comma 9 6" xfId="1681"/>
    <cellStyle name="Comma 9 7" xfId="1682"/>
    <cellStyle name="Comma 90" xfId="4766"/>
    <cellStyle name="Comma 91" xfId="4797"/>
    <cellStyle name="Comma 92" xfId="4801"/>
    <cellStyle name="Comma 93" xfId="4815"/>
    <cellStyle name="Comma 94" xfId="4837"/>
    <cellStyle name="Comma 95" xfId="4802"/>
    <cellStyle name="Comma 96" xfId="4817"/>
    <cellStyle name="Comma 97" xfId="4811"/>
    <cellStyle name="Comma 98" xfId="4812"/>
    <cellStyle name="Comma 99" xfId="4819"/>
    <cellStyle name="Comma0" xfId="1683"/>
    <cellStyle name="Comma0 2" xfId="1684"/>
    <cellStyle name="Comma0 2 2" xfId="1685"/>
    <cellStyle name="Currency 2" xfId="3"/>
    <cellStyle name="Currency 2 10" xfId="1686"/>
    <cellStyle name="Currency 2 10 2" xfId="1687"/>
    <cellStyle name="Currency 2 10 3" xfId="1688"/>
    <cellStyle name="Currency 2 10 4" xfId="1689"/>
    <cellStyle name="Currency 2 10 5" xfId="1690"/>
    <cellStyle name="Currency 2 11" xfId="1691"/>
    <cellStyle name="Currency 2 11 2" xfId="1692"/>
    <cellStyle name="Currency 2 11 3" xfId="1693"/>
    <cellStyle name="Currency 2 11 4" xfId="1694"/>
    <cellStyle name="Currency 2 11 5" xfId="1695"/>
    <cellStyle name="Currency 2 12" xfId="1696"/>
    <cellStyle name="Currency 2 12 2" xfId="1697"/>
    <cellStyle name="Currency 2 12 3" xfId="1698"/>
    <cellStyle name="Currency 2 12 4" xfId="1699"/>
    <cellStyle name="Currency 2 12 5" xfId="1700"/>
    <cellStyle name="Currency 2 13" xfId="1701"/>
    <cellStyle name="Currency 2 13 2" xfId="1702"/>
    <cellStyle name="Currency 2 13 3" xfId="1703"/>
    <cellStyle name="Currency 2 13 4" xfId="1704"/>
    <cellStyle name="Currency 2 13 5" xfId="1705"/>
    <cellStyle name="Currency 2 14" xfId="1706"/>
    <cellStyle name="Currency 2 15" xfId="1707"/>
    <cellStyle name="Currency 2 16" xfId="1708"/>
    <cellStyle name="Currency 2 17" xfId="1709"/>
    <cellStyle name="Currency 2 18" xfId="1710"/>
    <cellStyle name="Currency 2 19" xfId="1711"/>
    <cellStyle name="Currency 2 2" xfId="1712"/>
    <cellStyle name="Currency 2 2 10" xfId="1713"/>
    <cellStyle name="Currency 2 2 11" xfId="1714"/>
    <cellStyle name="Currency 2 2 2" xfId="1715"/>
    <cellStyle name="Currency 2 2 3" xfId="1716"/>
    <cellStyle name="Currency 2 2 3 2" xfId="1717"/>
    <cellStyle name="Currency 2 2 4" xfId="1718"/>
    <cellStyle name="Currency 2 2 4 2" xfId="1719"/>
    <cellStyle name="Currency 2 2 4 3" xfId="1720"/>
    <cellStyle name="Currency 2 2 4 4" xfId="1721"/>
    <cellStyle name="Currency 2 2 4 5" xfId="1722"/>
    <cellStyle name="Currency 2 2 5" xfId="1723"/>
    <cellStyle name="Currency 2 2 5 2" xfId="1724"/>
    <cellStyle name="Currency 2 2 5 3" xfId="1725"/>
    <cellStyle name="Currency 2 2 5 4" xfId="1726"/>
    <cellStyle name="Currency 2 2 5 5" xfId="1727"/>
    <cellStyle name="Currency 2 2 6" xfId="1728"/>
    <cellStyle name="Currency 2 2 6 2" xfId="1729"/>
    <cellStyle name="Currency 2 2 6 3" xfId="1730"/>
    <cellStyle name="Currency 2 2 6 4" xfId="1731"/>
    <cellStyle name="Currency 2 2 6 5" xfId="1732"/>
    <cellStyle name="Currency 2 2 7" xfId="1733"/>
    <cellStyle name="Currency 2 2 7 2" xfId="1734"/>
    <cellStyle name="Currency 2 2 7 3" xfId="1735"/>
    <cellStyle name="Currency 2 2 7 4" xfId="1736"/>
    <cellStyle name="Currency 2 2 7 5" xfId="1737"/>
    <cellStyle name="Currency 2 2 8" xfId="1738"/>
    <cellStyle name="Currency 2 2 9" xfId="1739"/>
    <cellStyle name="Currency 2 20" xfId="1740"/>
    <cellStyle name="Currency 2 21" xfId="1741"/>
    <cellStyle name="Currency 2 22" xfId="1742"/>
    <cellStyle name="Currency 2 23" xfId="1743"/>
    <cellStyle name="Currency 2 24" xfId="1744"/>
    <cellStyle name="Currency 2 25" xfId="1745"/>
    <cellStyle name="Currency 2 26" xfId="1746"/>
    <cellStyle name="Currency 2 27" xfId="1747"/>
    <cellStyle name="Currency 2 28" xfId="1748"/>
    <cellStyle name="Currency 2 29" xfId="1749"/>
    <cellStyle name="Currency 2 3" xfId="1750"/>
    <cellStyle name="Currency 2 3 10" xfId="1751"/>
    <cellStyle name="Currency 2 3 11" xfId="1752"/>
    <cellStyle name="Currency 2 3 2" xfId="1753"/>
    <cellStyle name="Currency 2 3 2 2" xfId="1754"/>
    <cellStyle name="Currency 2 3 3" xfId="1755"/>
    <cellStyle name="Currency 2 3 3 2" xfId="1756"/>
    <cellStyle name="Currency 2 3 4" xfId="1757"/>
    <cellStyle name="Currency 2 3 4 2" xfId="1758"/>
    <cellStyle name="Currency 2 3 4 3" xfId="1759"/>
    <cellStyle name="Currency 2 3 4 4" xfId="1760"/>
    <cellStyle name="Currency 2 3 4 5" xfId="1761"/>
    <cellStyle name="Currency 2 3 5" xfId="1762"/>
    <cellStyle name="Currency 2 3 5 2" xfId="1763"/>
    <cellStyle name="Currency 2 3 5 3" xfId="1764"/>
    <cellStyle name="Currency 2 3 5 4" xfId="1765"/>
    <cellStyle name="Currency 2 3 5 5" xfId="1766"/>
    <cellStyle name="Currency 2 3 6" xfId="1767"/>
    <cellStyle name="Currency 2 3 6 2" xfId="1768"/>
    <cellStyle name="Currency 2 3 6 3" xfId="1769"/>
    <cellStyle name="Currency 2 3 6 4" xfId="1770"/>
    <cellStyle name="Currency 2 3 6 5" xfId="1771"/>
    <cellStyle name="Currency 2 3 7" xfId="1772"/>
    <cellStyle name="Currency 2 3 7 2" xfId="1773"/>
    <cellStyle name="Currency 2 3 7 3" xfId="1774"/>
    <cellStyle name="Currency 2 3 7 4" xfId="1775"/>
    <cellStyle name="Currency 2 3 7 5" xfId="1776"/>
    <cellStyle name="Currency 2 3 8" xfId="1777"/>
    <cellStyle name="Currency 2 3 9" xfId="1778"/>
    <cellStyle name="Currency 2 30" xfId="1779"/>
    <cellStyle name="Currency 2 31" xfId="1780"/>
    <cellStyle name="Currency 2 32" xfId="1781"/>
    <cellStyle name="Currency 2 33" xfId="1782"/>
    <cellStyle name="Currency 2 34" xfId="1783"/>
    <cellStyle name="Currency 2 35" xfId="1784"/>
    <cellStyle name="Currency 2 36" xfId="1785"/>
    <cellStyle name="Currency 2 37" xfId="1786"/>
    <cellStyle name="Currency 2 38" xfId="1787"/>
    <cellStyle name="Currency 2 39" xfId="1788"/>
    <cellStyle name="Currency 2 4" xfId="1789"/>
    <cellStyle name="Currency 2 4 10" xfId="1790"/>
    <cellStyle name="Currency 2 4 11" xfId="1791"/>
    <cellStyle name="Currency 2 4 2" xfId="1792"/>
    <cellStyle name="Currency 2 4 3" xfId="1793"/>
    <cellStyle name="Currency 2 4 4" xfId="1794"/>
    <cellStyle name="Currency 2 4 4 2" xfId="1795"/>
    <cellStyle name="Currency 2 4 4 3" xfId="1796"/>
    <cellStyle name="Currency 2 4 4 4" xfId="1797"/>
    <cellStyle name="Currency 2 4 4 5" xfId="1798"/>
    <cellStyle name="Currency 2 4 5" xfId="1799"/>
    <cellStyle name="Currency 2 4 5 2" xfId="1800"/>
    <cellStyle name="Currency 2 4 5 3" xfId="1801"/>
    <cellStyle name="Currency 2 4 5 4" xfId="1802"/>
    <cellStyle name="Currency 2 4 5 5" xfId="1803"/>
    <cellStyle name="Currency 2 4 6" xfId="1804"/>
    <cellStyle name="Currency 2 4 6 2" xfId="1805"/>
    <cellStyle name="Currency 2 4 6 3" xfId="1806"/>
    <cellStyle name="Currency 2 4 6 4" xfId="1807"/>
    <cellStyle name="Currency 2 4 6 5" xfId="1808"/>
    <cellStyle name="Currency 2 4 7" xfId="1809"/>
    <cellStyle name="Currency 2 4 7 2" xfId="1810"/>
    <cellStyle name="Currency 2 4 7 3" xfId="1811"/>
    <cellStyle name="Currency 2 4 7 4" xfId="1812"/>
    <cellStyle name="Currency 2 4 7 5" xfId="1813"/>
    <cellStyle name="Currency 2 4 8" xfId="1814"/>
    <cellStyle name="Currency 2 4 9" xfId="1815"/>
    <cellStyle name="Currency 2 40" xfId="1816"/>
    <cellStyle name="Currency 2 41" xfId="1817"/>
    <cellStyle name="Currency 2 42" xfId="1818"/>
    <cellStyle name="Currency 2 43" xfId="1819"/>
    <cellStyle name="Currency 2 44" xfId="1820"/>
    <cellStyle name="Currency 2 45" xfId="1821"/>
    <cellStyle name="Currency 2 46" xfId="1822"/>
    <cellStyle name="Currency 2 47" xfId="1823"/>
    <cellStyle name="Currency 2 48" xfId="1824"/>
    <cellStyle name="Currency 2 49" xfId="1825"/>
    <cellStyle name="Currency 2 5" xfId="1826"/>
    <cellStyle name="Currency 2 5 10" xfId="1827"/>
    <cellStyle name="Currency 2 5 11" xfId="1828"/>
    <cellStyle name="Currency 2 5 2" xfId="1829"/>
    <cellStyle name="Currency 2 5 3" xfId="1830"/>
    <cellStyle name="Currency 2 5 4" xfId="1831"/>
    <cellStyle name="Currency 2 5 4 2" xfId="1832"/>
    <cellStyle name="Currency 2 5 4 3" xfId="1833"/>
    <cellStyle name="Currency 2 5 4 4" xfId="1834"/>
    <cellStyle name="Currency 2 5 4 5" xfId="1835"/>
    <cellStyle name="Currency 2 5 5" xfId="1836"/>
    <cellStyle name="Currency 2 5 5 2" xfId="1837"/>
    <cellStyle name="Currency 2 5 5 3" xfId="1838"/>
    <cellStyle name="Currency 2 5 5 4" xfId="1839"/>
    <cellStyle name="Currency 2 5 5 5" xfId="1840"/>
    <cellStyle name="Currency 2 5 6" xfId="1841"/>
    <cellStyle name="Currency 2 5 6 2" xfId="1842"/>
    <cellStyle name="Currency 2 5 6 3" xfId="1843"/>
    <cellStyle name="Currency 2 5 6 4" xfId="1844"/>
    <cellStyle name="Currency 2 5 6 5" xfId="1845"/>
    <cellStyle name="Currency 2 5 7" xfId="1846"/>
    <cellStyle name="Currency 2 5 7 2" xfId="1847"/>
    <cellStyle name="Currency 2 5 7 3" xfId="1848"/>
    <cellStyle name="Currency 2 5 7 4" xfId="1849"/>
    <cellStyle name="Currency 2 5 7 5" xfId="1850"/>
    <cellStyle name="Currency 2 5 8" xfId="1851"/>
    <cellStyle name="Currency 2 5 9" xfId="1852"/>
    <cellStyle name="Currency 2 50" xfId="1853"/>
    <cellStyle name="Currency 2 51" xfId="1854"/>
    <cellStyle name="Currency 2 52" xfId="1855"/>
    <cellStyle name="Currency 2 53" xfId="1856"/>
    <cellStyle name="Currency 2 54" xfId="1857"/>
    <cellStyle name="Currency 2 55" xfId="1858"/>
    <cellStyle name="Currency 2 56" xfId="1859"/>
    <cellStyle name="Currency 2 57" xfId="1860"/>
    <cellStyle name="Currency 2 58" xfId="1861"/>
    <cellStyle name="Currency 2 59" xfId="1862"/>
    <cellStyle name="Currency 2 6" xfId="1863"/>
    <cellStyle name="Currency 2 6 10" xfId="1864"/>
    <cellStyle name="Currency 2 6 11" xfId="1865"/>
    <cellStyle name="Currency 2 6 2" xfId="1866"/>
    <cellStyle name="Currency 2 6 3" xfId="1867"/>
    <cellStyle name="Currency 2 6 4" xfId="1868"/>
    <cellStyle name="Currency 2 6 4 2" xfId="1869"/>
    <cellStyle name="Currency 2 6 4 3" xfId="1870"/>
    <cellStyle name="Currency 2 6 4 4" xfId="1871"/>
    <cellStyle name="Currency 2 6 4 5" xfId="1872"/>
    <cellStyle name="Currency 2 6 5" xfId="1873"/>
    <cellStyle name="Currency 2 6 5 2" xfId="1874"/>
    <cellStyle name="Currency 2 6 5 3" xfId="1875"/>
    <cellStyle name="Currency 2 6 5 4" xfId="1876"/>
    <cellStyle name="Currency 2 6 5 5" xfId="1877"/>
    <cellStyle name="Currency 2 6 6" xfId="1878"/>
    <cellStyle name="Currency 2 6 6 2" xfId="1879"/>
    <cellStyle name="Currency 2 6 6 3" xfId="1880"/>
    <cellStyle name="Currency 2 6 6 4" xfId="1881"/>
    <cellStyle name="Currency 2 6 6 5" xfId="1882"/>
    <cellStyle name="Currency 2 6 7" xfId="1883"/>
    <cellStyle name="Currency 2 6 7 2" xfId="1884"/>
    <cellStyle name="Currency 2 6 7 3" xfId="1885"/>
    <cellStyle name="Currency 2 6 7 4" xfId="1886"/>
    <cellStyle name="Currency 2 6 7 5" xfId="1887"/>
    <cellStyle name="Currency 2 6 8" xfId="1888"/>
    <cellStyle name="Currency 2 6 9" xfId="1889"/>
    <cellStyle name="Currency 2 60" xfId="1890"/>
    <cellStyle name="Currency 2 61" xfId="1891"/>
    <cellStyle name="Currency 2 62" xfId="1892"/>
    <cellStyle name="Currency 2 63" xfId="1893"/>
    <cellStyle name="Currency 2 64" xfId="1894"/>
    <cellStyle name="Currency 2 65" xfId="1895"/>
    <cellStyle name="Currency 2 66" xfId="1896"/>
    <cellStyle name="Currency 2 67" xfId="1897"/>
    <cellStyle name="Currency 2 68" xfId="1898"/>
    <cellStyle name="Currency 2 69" xfId="1899"/>
    <cellStyle name="Currency 2 7" xfId="1900"/>
    <cellStyle name="Currency 2 7 10" xfId="1901"/>
    <cellStyle name="Currency 2 7 11" xfId="1902"/>
    <cellStyle name="Currency 2 7 2" xfId="1903"/>
    <cellStyle name="Currency 2 7 3" xfId="1904"/>
    <cellStyle name="Currency 2 7 4" xfId="1905"/>
    <cellStyle name="Currency 2 7 4 2" xfId="1906"/>
    <cellStyle name="Currency 2 7 4 3" xfId="1907"/>
    <cellStyle name="Currency 2 7 4 4" xfId="1908"/>
    <cellStyle name="Currency 2 7 4 5" xfId="1909"/>
    <cellStyle name="Currency 2 7 5" xfId="1910"/>
    <cellStyle name="Currency 2 7 5 2" xfId="1911"/>
    <cellStyle name="Currency 2 7 5 3" xfId="1912"/>
    <cellStyle name="Currency 2 7 5 4" xfId="1913"/>
    <cellStyle name="Currency 2 7 5 5" xfId="1914"/>
    <cellStyle name="Currency 2 7 6" xfId="1915"/>
    <cellStyle name="Currency 2 7 6 2" xfId="1916"/>
    <cellStyle name="Currency 2 7 6 3" xfId="1917"/>
    <cellStyle name="Currency 2 7 6 4" xfId="1918"/>
    <cellStyle name="Currency 2 7 6 5" xfId="1919"/>
    <cellStyle name="Currency 2 7 7" xfId="1920"/>
    <cellStyle name="Currency 2 7 7 2" xfId="1921"/>
    <cellStyle name="Currency 2 7 7 3" xfId="1922"/>
    <cellStyle name="Currency 2 7 7 4" xfId="1923"/>
    <cellStyle name="Currency 2 7 7 5" xfId="1924"/>
    <cellStyle name="Currency 2 7 8" xfId="1925"/>
    <cellStyle name="Currency 2 7 9" xfId="1926"/>
    <cellStyle name="Currency 2 70" xfId="1927"/>
    <cellStyle name="Currency 2 71" xfId="1928"/>
    <cellStyle name="Currency 2 72" xfId="1929"/>
    <cellStyle name="Currency 2 73" xfId="1930"/>
    <cellStyle name="Currency 2 74" xfId="1931"/>
    <cellStyle name="Currency 2 75" xfId="1932"/>
    <cellStyle name="Currency 2 76" xfId="1933"/>
    <cellStyle name="Currency 2 77" xfId="1934"/>
    <cellStyle name="Currency 2 78" xfId="1935"/>
    <cellStyle name="Currency 2 79" xfId="1936"/>
    <cellStyle name="Currency 2 8" xfId="1937"/>
    <cellStyle name="Currency 2 80" xfId="1938"/>
    <cellStyle name="Currency 2 81" xfId="1939"/>
    <cellStyle name="Currency 2 82" xfId="1940"/>
    <cellStyle name="Currency 2 83" xfId="1941"/>
    <cellStyle name="Currency 2 84" xfId="1942"/>
    <cellStyle name="Currency 2 85" xfId="1943"/>
    <cellStyle name="Currency 2 86" xfId="1944"/>
    <cellStyle name="Currency 2 87" xfId="1945"/>
    <cellStyle name="Currency 2 88" xfId="1946"/>
    <cellStyle name="Currency 2 89" xfId="1947"/>
    <cellStyle name="Currency 2 9" xfId="1948"/>
    <cellStyle name="Currency 2 9 2" xfId="1949"/>
    <cellStyle name="Currency 2 90" xfId="1950"/>
    <cellStyle name="Currency 2 91" xfId="1951"/>
    <cellStyle name="Currency 3" xfId="1952"/>
    <cellStyle name="Currency 3 2" xfId="1953"/>
    <cellStyle name="Currency 3 2 2" xfId="1954"/>
    <cellStyle name="Currency 3 3" xfId="1955"/>
    <cellStyle name="Currency 3 3 2" xfId="1956"/>
    <cellStyle name="Currency 4" xfId="1957"/>
    <cellStyle name="Currency 4 2" xfId="6"/>
    <cellStyle name="Currency 4 2 2" xfId="1958"/>
    <cellStyle name="Currency 4 3" xfId="1959"/>
    <cellStyle name="Currency 4 3 2" xfId="1960"/>
    <cellStyle name="Currency 4 4" xfId="1961"/>
    <cellStyle name="Currency 4 4 2" xfId="1962"/>
    <cellStyle name="Currency 4 5" xfId="1963"/>
    <cellStyle name="Currency 4 5 2" xfId="1964"/>
    <cellStyle name="Currency 4 6" xfId="1965"/>
    <cellStyle name="Currency 4 7" xfId="1966"/>
    <cellStyle name="Currency 4 8" xfId="1967"/>
    <cellStyle name="Currency 5" xfId="1968"/>
    <cellStyle name="Currency 5 2" xfId="1969"/>
    <cellStyle name="Currency 5 2 2" xfId="1970"/>
    <cellStyle name="Currency 5 3" xfId="1971"/>
    <cellStyle name="Currency 5 3 2" xfId="1972"/>
    <cellStyle name="Currency 5 4" xfId="1973"/>
    <cellStyle name="Currency 5 4 2" xfId="1974"/>
    <cellStyle name="Currency 5 5" xfId="1975"/>
    <cellStyle name="Currency 5 6" xfId="1976"/>
    <cellStyle name="Currency 6" xfId="1977"/>
    <cellStyle name="Currency 6 2" xfId="1978"/>
    <cellStyle name="Currency 6 2 2" xfId="1979"/>
    <cellStyle name="Currency 6 3" xfId="1980"/>
    <cellStyle name="Currency 6 3 2" xfId="1981"/>
    <cellStyle name="Currency 8" xfId="1982"/>
    <cellStyle name="Currency0" xfId="1983"/>
    <cellStyle name="Currency0 2" xfId="1984"/>
    <cellStyle name="Currency0 2 2" xfId="1985"/>
    <cellStyle name="Date" xfId="1986"/>
    <cellStyle name="Date 2" xfId="1987"/>
    <cellStyle name="Date 2 2" xfId="1988"/>
    <cellStyle name="Explanatory Text 2" xfId="1989"/>
    <cellStyle name="Explanatory Text 2 2" xfId="1990"/>
    <cellStyle name="Explanatory Text 2 3" xfId="1991"/>
    <cellStyle name="Explanatory Text 3" xfId="1992"/>
    <cellStyle name="Fixed" xfId="1993"/>
    <cellStyle name="Fixed 2" xfId="1994"/>
    <cellStyle name="Fixed 2 2" xfId="1995"/>
    <cellStyle name="Good 2" xfId="1996"/>
    <cellStyle name="Good 2 2" xfId="1997"/>
    <cellStyle name="Good 2 3" xfId="1998"/>
    <cellStyle name="Good 3" xfId="1999"/>
    <cellStyle name="Grey" xfId="2000"/>
    <cellStyle name="Heading 1 2" xfId="2001"/>
    <cellStyle name="Heading 1 2 2" xfId="2002"/>
    <cellStyle name="Heading 1 2 3" xfId="2003"/>
    <cellStyle name="Heading 1 3" xfId="2004"/>
    <cellStyle name="Heading 1 4" xfId="2005"/>
    <cellStyle name="Heading 2 2" xfId="2006"/>
    <cellStyle name="Heading 2 2 2" xfId="2007"/>
    <cellStyle name="Heading 2 2 3" xfId="2008"/>
    <cellStyle name="Heading 2 3" xfId="2009"/>
    <cellStyle name="Heading 2 4" xfId="2010"/>
    <cellStyle name="Heading 3 2" xfId="2011"/>
    <cellStyle name="Heading 3 2 10" xfId="2012"/>
    <cellStyle name="Heading 3 2 10 2" xfId="2013"/>
    <cellStyle name="Heading 3 2 11" xfId="2014"/>
    <cellStyle name="Heading 3 2 12" xfId="2015"/>
    <cellStyle name="Heading 3 2 13" xfId="2016"/>
    <cellStyle name="Heading 3 2 14" xfId="2017"/>
    <cellStyle name="Heading 3 2 15" xfId="2018"/>
    <cellStyle name="Heading 3 2 16" xfId="2019"/>
    <cellStyle name="Heading 3 2 17" xfId="2020"/>
    <cellStyle name="Heading 3 2 18" xfId="2021"/>
    <cellStyle name="Heading 3 2 19" xfId="2022"/>
    <cellStyle name="Heading 3 2 2" xfId="2023"/>
    <cellStyle name="Heading 3 2 2 10" xfId="2024"/>
    <cellStyle name="Heading 3 2 2 10 2" xfId="2025"/>
    <cellStyle name="Heading 3 2 2 10 2 2" xfId="2026"/>
    <cellStyle name="Heading 3 2 2 10 3" xfId="2027"/>
    <cellStyle name="Heading 3 2 2 10 3 2" xfId="2028"/>
    <cellStyle name="Heading 3 2 2 10 3 3" xfId="2029"/>
    <cellStyle name="Heading 3 2 2 10 4" xfId="2030"/>
    <cellStyle name="Heading 3 2 2 10 4 2" xfId="2031"/>
    <cellStyle name="Heading 3 2 2 10 4 3" xfId="2032"/>
    <cellStyle name="Heading 3 2 2 10 5" xfId="2033"/>
    <cellStyle name="Heading 3 2 2 10 6" xfId="2034"/>
    <cellStyle name="Heading 3 2 2 11" xfId="2035"/>
    <cellStyle name="Heading 3 2 2 11 2" xfId="2036"/>
    <cellStyle name="Heading 3 2 2 11 2 2" xfId="2037"/>
    <cellStyle name="Heading 3 2 2 11 3" xfId="2038"/>
    <cellStyle name="Heading 3 2 2 11 3 2" xfId="2039"/>
    <cellStyle name="Heading 3 2 2 11 3 3" xfId="2040"/>
    <cellStyle name="Heading 3 2 2 11 4" xfId="2041"/>
    <cellStyle name="Heading 3 2 2 11 4 2" xfId="2042"/>
    <cellStyle name="Heading 3 2 2 11 4 3" xfId="2043"/>
    <cellStyle name="Heading 3 2 2 11 5" xfId="2044"/>
    <cellStyle name="Heading 3 2 2 11 6" xfId="2045"/>
    <cellStyle name="Heading 3 2 2 12" xfId="2046"/>
    <cellStyle name="Heading 3 2 2 12 2" xfId="2047"/>
    <cellStyle name="Heading 3 2 2 12 2 2" xfId="2048"/>
    <cellStyle name="Heading 3 2 2 12 3" xfId="2049"/>
    <cellStyle name="Heading 3 2 2 12 3 2" xfId="2050"/>
    <cellStyle name="Heading 3 2 2 12 3 3" xfId="2051"/>
    <cellStyle name="Heading 3 2 2 12 4" xfId="2052"/>
    <cellStyle name="Heading 3 2 2 12 4 2" xfId="2053"/>
    <cellStyle name="Heading 3 2 2 12 4 3" xfId="2054"/>
    <cellStyle name="Heading 3 2 2 12 5" xfId="2055"/>
    <cellStyle name="Heading 3 2 2 12 6" xfId="2056"/>
    <cellStyle name="Heading 3 2 2 13" xfId="2057"/>
    <cellStyle name="Heading 3 2 2 13 2" xfId="2058"/>
    <cellStyle name="Heading 3 2 2 13 2 2" xfId="2059"/>
    <cellStyle name="Heading 3 2 2 13 3" xfId="2060"/>
    <cellStyle name="Heading 3 2 2 13 3 2" xfId="2061"/>
    <cellStyle name="Heading 3 2 2 13 3 3" xfId="2062"/>
    <cellStyle name="Heading 3 2 2 13 4" xfId="2063"/>
    <cellStyle name="Heading 3 2 2 13 4 2" xfId="2064"/>
    <cellStyle name="Heading 3 2 2 13 4 3" xfId="2065"/>
    <cellStyle name="Heading 3 2 2 13 5" xfId="2066"/>
    <cellStyle name="Heading 3 2 2 13 6" xfId="2067"/>
    <cellStyle name="Heading 3 2 2 14" xfId="2068"/>
    <cellStyle name="Heading 3 2 2 14 2" xfId="2069"/>
    <cellStyle name="Heading 3 2 2 14 2 2" xfId="2070"/>
    <cellStyle name="Heading 3 2 2 14 3" xfId="2071"/>
    <cellStyle name="Heading 3 2 2 14 3 2" xfId="2072"/>
    <cellStyle name="Heading 3 2 2 14 3 3" xfId="2073"/>
    <cellStyle name="Heading 3 2 2 14 4" xfId="2074"/>
    <cellStyle name="Heading 3 2 2 14 4 2" xfId="2075"/>
    <cellStyle name="Heading 3 2 2 14 4 3" xfId="2076"/>
    <cellStyle name="Heading 3 2 2 14 5" xfId="2077"/>
    <cellStyle name="Heading 3 2 2 14 6" xfId="2078"/>
    <cellStyle name="Heading 3 2 2 15" xfId="2079"/>
    <cellStyle name="Heading 3 2 2 15 2" xfId="2080"/>
    <cellStyle name="Heading 3 2 2 15 2 2" xfId="2081"/>
    <cellStyle name="Heading 3 2 2 15 3" xfId="2082"/>
    <cellStyle name="Heading 3 2 2 15 3 2" xfId="2083"/>
    <cellStyle name="Heading 3 2 2 15 3 3" xfId="2084"/>
    <cellStyle name="Heading 3 2 2 15 4" xfId="2085"/>
    <cellStyle name="Heading 3 2 2 15 4 2" xfId="2086"/>
    <cellStyle name="Heading 3 2 2 15 4 3" xfId="2087"/>
    <cellStyle name="Heading 3 2 2 15 5" xfId="2088"/>
    <cellStyle name="Heading 3 2 2 15 6" xfId="2089"/>
    <cellStyle name="Heading 3 2 2 16" xfId="2090"/>
    <cellStyle name="Heading 3 2 2 16 2" xfId="2091"/>
    <cellStyle name="Heading 3 2 2 16 2 2" xfId="2092"/>
    <cellStyle name="Heading 3 2 2 16 3" xfId="2093"/>
    <cellStyle name="Heading 3 2 2 16 3 2" xfId="2094"/>
    <cellStyle name="Heading 3 2 2 16 3 3" xfId="2095"/>
    <cellStyle name="Heading 3 2 2 16 4" xfId="2096"/>
    <cellStyle name="Heading 3 2 2 16 4 2" xfId="2097"/>
    <cellStyle name="Heading 3 2 2 16 4 3" xfId="2098"/>
    <cellStyle name="Heading 3 2 2 16 5" xfId="2099"/>
    <cellStyle name="Heading 3 2 2 16 6" xfId="2100"/>
    <cellStyle name="Heading 3 2 2 17" xfId="2101"/>
    <cellStyle name="Heading 3 2 2 17 2" xfId="2102"/>
    <cellStyle name="Heading 3 2 2 17 2 2" xfId="2103"/>
    <cellStyle name="Heading 3 2 2 17 3" xfId="2104"/>
    <cellStyle name="Heading 3 2 2 17 3 2" xfId="2105"/>
    <cellStyle name="Heading 3 2 2 17 3 3" xfId="2106"/>
    <cellStyle name="Heading 3 2 2 17 4" xfId="2107"/>
    <cellStyle name="Heading 3 2 2 17 4 2" xfId="2108"/>
    <cellStyle name="Heading 3 2 2 17 4 3" xfId="2109"/>
    <cellStyle name="Heading 3 2 2 17 5" xfId="2110"/>
    <cellStyle name="Heading 3 2 2 17 6" xfId="2111"/>
    <cellStyle name="Heading 3 2 2 18" xfId="2112"/>
    <cellStyle name="Heading 3 2 2 18 2" xfId="2113"/>
    <cellStyle name="Heading 3 2 2 18 3" xfId="2114"/>
    <cellStyle name="Heading 3 2 2 19" xfId="2115"/>
    <cellStyle name="Heading 3 2 2 19 2" xfId="2116"/>
    <cellStyle name="Heading 3 2 2 19 3" xfId="2117"/>
    <cellStyle name="Heading 3 2 2 2" xfId="2118"/>
    <cellStyle name="Heading 3 2 2 2 2" xfId="2119"/>
    <cellStyle name="Heading 3 2 2 2 2 2" xfId="2120"/>
    <cellStyle name="Heading 3 2 2 2 3" xfId="2121"/>
    <cellStyle name="Heading 3 2 2 2 3 2" xfId="2122"/>
    <cellStyle name="Heading 3 2 2 2 3 3" xfId="2123"/>
    <cellStyle name="Heading 3 2 2 2 4" xfId="2124"/>
    <cellStyle name="Heading 3 2 2 2 4 2" xfId="2125"/>
    <cellStyle name="Heading 3 2 2 2 4 3" xfId="2126"/>
    <cellStyle name="Heading 3 2 2 2 5" xfId="2127"/>
    <cellStyle name="Heading 3 2 2 2 5 2" xfId="2128"/>
    <cellStyle name="Heading 3 2 2 2 5 3" xfId="2129"/>
    <cellStyle name="Heading 3 2 2 2 6" xfId="2130"/>
    <cellStyle name="Heading 3 2 2 2 7" xfId="2131"/>
    <cellStyle name="Heading 3 2 2 20" xfId="2132"/>
    <cellStyle name="Heading 3 2 2 20 2" xfId="2133"/>
    <cellStyle name="Heading 3 2 2 20 3" xfId="2134"/>
    <cellStyle name="Heading 3 2 2 21" xfId="2135"/>
    <cellStyle name="Heading 3 2 2 22" xfId="2136"/>
    <cellStyle name="Heading 3 2 2 23" xfId="2137"/>
    <cellStyle name="Heading 3 2 2 24" xfId="2138"/>
    <cellStyle name="Heading 3 2 2 25" xfId="2139"/>
    <cellStyle name="Heading 3 2 2 26" xfId="2140"/>
    <cellStyle name="Heading 3 2 2 27" xfId="2141"/>
    <cellStyle name="Heading 3 2 2 28" xfId="2142"/>
    <cellStyle name="Heading 3 2 2 29" xfId="2143"/>
    <cellStyle name="Heading 3 2 2 3" xfId="2144"/>
    <cellStyle name="Heading 3 2 2 3 2" xfId="2145"/>
    <cellStyle name="Heading 3 2 2 3 2 2" xfId="2146"/>
    <cellStyle name="Heading 3 2 2 3 3" xfId="2147"/>
    <cellStyle name="Heading 3 2 2 3 4" xfId="2148"/>
    <cellStyle name="Heading 3 2 2 30" xfId="2149"/>
    <cellStyle name="Heading 3 2 2 31" xfId="2150"/>
    <cellStyle name="Heading 3 2 2 32" xfId="2151"/>
    <cellStyle name="Heading 3 2 2 33" xfId="2152"/>
    <cellStyle name="Heading 3 2 2 34" xfId="2153"/>
    <cellStyle name="Heading 3 2 2 35" xfId="2154"/>
    <cellStyle name="Heading 3 2 2 36" xfId="2155"/>
    <cellStyle name="Heading 3 2 2 37" xfId="2156"/>
    <cellStyle name="Heading 3 2 2 38" xfId="2157"/>
    <cellStyle name="Heading 3 2 2 39" xfId="2158"/>
    <cellStyle name="Heading 3 2 2 4" xfId="2159"/>
    <cellStyle name="Heading 3 2 2 4 2" xfId="2160"/>
    <cellStyle name="Heading 3 2 2 4 2 2" xfId="2161"/>
    <cellStyle name="Heading 3 2 2 4 3" xfId="2162"/>
    <cellStyle name="Heading 3 2 2 4 4" xfId="2163"/>
    <cellStyle name="Heading 3 2 2 40" xfId="2164"/>
    <cellStyle name="Heading 3 2 2 41" xfId="2165"/>
    <cellStyle name="Heading 3 2 2 42" xfId="2166"/>
    <cellStyle name="Heading 3 2 2 43" xfId="2167"/>
    <cellStyle name="Heading 3 2 2 44" xfId="2168"/>
    <cellStyle name="Heading 3 2 2 45" xfId="2169"/>
    <cellStyle name="Heading 3 2 2 46" xfId="2170"/>
    <cellStyle name="Heading 3 2 2 47" xfId="2171"/>
    <cellStyle name="Heading 3 2 2 48" xfId="2172"/>
    <cellStyle name="Heading 3 2 2 49" xfId="2173"/>
    <cellStyle name="Heading 3 2 2 5" xfId="2174"/>
    <cellStyle name="Heading 3 2 2 5 2" xfId="2175"/>
    <cellStyle name="Heading 3 2 2 5 2 2" xfId="2176"/>
    <cellStyle name="Heading 3 2 2 5 3" xfId="2177"/>
    <cellStyle name="Heading 3 2 2 5 4" xfId="2178"/>
    <cellStyle name="Heading 3 2 2 50" xfId="2179"/>
    <cellStyle name="Heading 3 2 2 51" xfId="2180"/>
    <cellStyle name="Heading 3 2 2 52" xfId="2181"/>
    <cellStyle name="Heading 3 2 2 53" xfId="2182"/>
    <cellStyle name="Heading 3 2 2 54" xfId="2183"/>
    <cellStyle name="Heading 3 2 2 55" xfId="2184"/>
    <cellStyle name="Heading 3 2 2 56" xfId="2185"/>
    <cellStyle name="Heading 3 2 2 57" xfId="2186"/>
    <cellStyle name="Heading 3 2 2 58" xfId="2187"/>
    <cellStyle name="Heading 3 2 2 59" xfId="2188"/>
    <cellStyle name="Heading 3 2 2 6" xfId="2189"/>
    <cellStyle name="Heading 3 2 2 6 2" xfId="2190"/>
    <cellStyle name="Heading 3 2 2 6 2 2" xfId="2191"/>
    <cellStyle name="Heading 3 2 2 6 3" xfId="2192"/>
    <cellStyle name="Heading 3 2 2 6 3 2" xfId="2193"/>
    <cellStyle name="Heading 3 2 2 6 3 3" xfId="2194"/>
    <cellStyle name="Heading 3 2 2 6 4" xfId="2195"/>
    <cellStyle name="Heading 3 2 2 6 4 2" xfId="2196"/>
    <cellStyle name="Heading 3 2 2 6 4 3" xfId="2197"/>
    <cellStyle name="Heading 3 2 2 6 5" xfId="2198"/>
    <cellStyle name="Heading 3 2 2 6 6" xfId="2199"/>
    <cellStyle name="Heading 3 2 2 60" xfId="2200"/>
    <cellStyle name="Heading 3 2 2 61" xfId="2201"/>
    <cellStyle name="Heading 3 2 2 62" xfId="2202"/>
    <cellStyle name="Heading 3 2 2 63" xfId="2203"/>
    <cellStyle name="Heading 3 2 2 64" xfId="2204"/>
    <cellStyle name="Heading 3 2 2 65" xfId="2205"/>
    <cellStyle name="Heading 3 2 2 66" xfId="2206"/>
    <cellStyle name="Heading 3 2 2 67" xfId="2207"/>
    <cellStyle name="Heading 3 2 2 68" xfId="2208"/>
    <cellStyle name="Heading 3 2 2 69" xfId="2209"/>
    <cellStyle name="Heading 3 2 2 7" xfId="2210"/>
    <cellStyle name="Heading 3 2 2 7 2" xfId="2211"/>
    <cellStyle name="Heading 3 2 2 7 2 2" xfId="2212"/>
    <cellStyle name="Heading 3 2 2 7 3" xfId="2213"/>
    <cellStyle name="Heading 3 2 2 7 3 2" xfId="2214"/>
    <cellStyle name="Heading 3 2 2 7 3 3" xfId="2215"/>
    <cellStyle name="Heading 3 2 2 7 4" xfId="2216"/>
    <cellStyle name="Heading 3 2 2 7 4 2" xfId="2217"/>
    <cellStyle name="Heading 3 2 2 7 4 3" xfId="2218"/>
    <cellStyle name="Heading 3 2 2 7 5" xfId="2219"/>
    <cellStyle name="Heading 3 2 2 7 6" xfId="2220"/>
    <cellStyle name="Heading 3 2 2 70" xfId="2221"/>
    <cellStyle name="Heading 3 2 2 71" xfId="2222"/>
    <cellStyle name="Heading 3 2 2 72" xfId="2223"/>
    <cellStyle name="Heading 3 2 2 73" xfId="2224"/>
    <cellStyle name="Heading 3 2 2 74" xfId="2225"/>
    <cellStyle name="Heading 3 2 2 75" xfId="2226"/>
    <cellStyle name="Heading 3 2 2 8" xfId="2227"/>
    <cellStyle name="Heading 3 2 2 8 2" xfId="2228"/>
    <cellStyle name="Heading 3 2 2 8 2 2" xfId="2229"/>
    <cellStyle name="Heading 3 2 2 8 3" xfId="2230"/>
    <cellStyle name="Heading 3 2 2 8 3 2" xfId="2231"/>
    <cellStyle name="Heading 3 2 2 8 3 3" xfId="2232"/>
    <cellStyle name="Heading 3 2 2 8 4" xfId="2233"/>
    <cellStyle name="Heading 3 2 2 8 4 2" xfId="2234"/>
    <cellStyle name="Heading 3 2 2 8 4 3" xfId="2235"/>
    <cellStyle name="Heading 3 2 2 8 5" xfId="2236"/>
    <cellStyle name="Heading 3 2 2 8 6" xfId="2237"/>
    <cellStyle name="Heading 3 2 2 9" xfId="2238"/>
    <cellStyle name="Heading 3 2 2 9 2" xfId="2239"/>
    <cellStyle name="Heading 3 2 2 9 2 2" xfId="2240"/>
    <cellStyle name="Heading 3 2 2 9 3" xfId="2241"/>
    <cellStyle name="Heading 3 2 2 9 3 2" xfId="2242"/>
    <cellStyle name="Heading 3 2 2 9 3 3" xfId="2243"/>
    <cellStyle name="Heading 3 2 2 9 4" xfId="2244"/>
    <cellStyle name="Heading 3 2 2 9 4 2" xfId="2245"/>
    <cellStyle name="Heading 3 2 2 9 4 3" xfId="2246"/>
    <cellStyle name="Heading 3 2 2 9 5" xfId="2247"/>
    <cellStyle name="Heading 3 2 2 9 6" xfId="2248"/>
    <cellStyle name="Heading 3 2 20" xfId="2249"/>
    <cellStyle name="Heading 3 2 21" xfId="2250"/>
    <cellStyle name="Heading 3 2 22" xfId="2251"/>
    <cellStyle name="Heading 3 2 23" xfId="2252"/>
    <cellStyle name="Heading 3 2 24" xfId="2253"/>
    <cellStyle name="Heading 3 2 25" xfId="2254"/>
    <cellStyle name="Heading 3 2 26" xfId="2255"/>
    <cellStyle name="Heading 3 2 27" xfId="2256"/>
    <cellStyle name="Heading 3 2 28" xfId="2257"/>
    <cellStyle name="Heading 3 2 29" xfId="2258"/>
    <cellStyle name="Heading 3 2 3" xfId="2259"/>
    <cellStyle name="Heading 3 2 3 2" xfId="2260"/>
    <cellStyle name="Heading 3 2 30" xfId="2261"/>
    <cellStyle name="Heading 3 2 31" xfId="2262"/>
    <cellStyle name="Heading 3 2 32" xfId="2263"/>
    <cellStyle name="Heading 3 2 33" xfId="2264"/>
    <cellStyle name="Heading 3 2 34" xfId="2265"/>
    <cellStyle name="Heading 3 2 35" xfId="2266"/>
    <cellStyle name="Heading 3 2 36" xfId="2267"/>
    <cellStyle name="Heading 3 2 37" xfId="2268"/>
    <cellStyle name="Heading 3 2 38" xfId="2269"/>
    <cellStyle name="Heading 3 2 39" xfId="2270"/>
    <cellStyle name="Heading 3 2 4" xfId="2271"/>
    <cellStyle name="Heading 3 2 4 2" xfId="2272"/>
    <cellStyle name="Heading 3 2 40" xfId="2273"/>
    <cellStyle name="Heading 3 2 41" xfId="2274"/>
    <cellStyle name="Heading 3 2 42" xfId="2275"/>
    <cellStyle name="Heading 3 2 43" xfId="2276"/>
    <cellStyle name="Heading 3 2 44" xfId="2277"/>
    <cellStyle name="Heading 3 2 45" xfId="2278"/>
    <cellStyle name="Heading 3 2 46" xfId="2279"/>
    <cellStyle name="Heading 3 2 47" xfId="2280"/>
    <cellStyle name="Heading 3 2 48" xfId="2281"/>
    <cellStyle name="Heading 3 2 49" xfId="2282"/>
    <cellStyle name="Heading 3 2 5" xfId="2283"/>
    <cellStyle name="Heading 3 2 5 2" xfId="2284"/>
    <cellStyle name="Heading 3 2 50" xfId="2285"/>
    <cellStyle name="Heading 3 2 51" xfId="2286"/>
    <cellStyle name="Heading 3 2 52" xfId="2287"/>
    <cellStyle name="Heading 3 2 53" xfId="2288"/>
    <cellStyle name="Heading 3 2 54" xfId="2289"/>
    <cellStyle name="Heading 3 2 55" xfId="2290"/>
    <cellStyle name="Heading 3 2 56" xfId="2291"/>
    <cellStyle name="Heading 3 2 57" xfId="2292"/>
    <cellStyle name="Heading 3 2 58" xfId="2293"/>
    <cellStyle name="Heading 3 2 59" xfId="2294"/>
    <cellStyle name="Heading 3 2 6" xfId="2295"/>
    <cellStyle name="Heading 3 2 6 2" xfId="2296"/>
    <cellStyle name="Heading 3 2 60" xfId="2297"/>
    <cellStyle name="Heading 3 2 61" xfId="2298"/>
    <cellStyle name="Heading 3 2 62" xfId="2299"/>
    <cellStyle name="Heading 3 2 63" xfId="2300"/>
    <cellStyle name="Heading 3 2 64" xfId="2301"/>
    <cellStyle name="Heading 3 2 65" xfId="2302"/>
    <cellStyle name="Heading 3 2 66" xfId="2303"/>
    <cellStyle name="Heading 3 2 67" xfId="2304"/>
    <cellStyle name="Heading 3 2 68" xfId="2305"/>
    <cellStyle name="Heading 3 2 69" xfId="2306"/>
    <cellStyle name="Heading 3 2 7" xfId="2307"/>
    <cellStyle name="Heading 3 2 7 2" xfId="2308"/>
    <cellStyle name="Heading 3 2 70" xfId="2309"/>
    <cellStyle name="Heading 3 2 71" xfId="2310"/>
    <cellStyle name="Heading 3 2 72" xfId="2311"/>
    <cellStyle name="Heading 3 2 73" xfId="2312"/>
    <cellStyle name="Heading 3 2 74" xfId="2313"/>
    <cellStyle name="Heading 3 2 75" xfId="2314"/>
    <cellStyle name="Heading 3 2 8" xfId="2315"/>
    <cellStyle name="Heading 3 2 8 2" xfId="2316"/>
    <cellStyle name="Heading 3 2 9" xfId="2317"/>
    <cellStyle name="Heading 3 2 9 2" xfId="2318"/>
    <cellStyle name="Heading 3 3" xfId="2319"/>
    <cellStyle name="Heading 4 2" xfId="2320"/>
    <cellStyle name="Heading 4 2 2" xfId="2321"/>
    <cellStyle name="Heading 4 2 3" xfId="2322"/>
    <cellStyle name="Heading 4 3" xfId="2323"/>
    <cellStyle name="Hyperlink 2" xfId="2324"/>
    <cellStyle name="Hyperlink 2 2" xfId="2325"/>
    <cellStyle name="Hyperlink 3" xfId="2326"/>
    <cellStyle name="Input [yellow]" xfId="2327"/>
    <cellStyle name="Input 10" xfId="2328"/>
    <cellStyle name="Input 11" xfId="2329"/>
    <cellStyle name="Input 12" xfId="2330"/>
    <cellStyle name="Input 13" xfId="2331"/>
    <cellStyle name="Input 14" xfId="2332"/>
    <cellStyle name="Input 15" xfId="2333"/>
    <cellStyle name="Input 16" xfId="2334"/>
    <cellStyle name="Input 17" xfId="2335"/>
    <cellStyle name="Input 18" xfId="2336"/>
    <cellStyle name="Input 19" xfId="2337"/>
    <cellStyle name="Input 2" xfId="2338"/>
    <cellStyle name="Input 2 2" xfId="2339"/>
    <cellStyle name="Input 2 3" xfId="2340"/>
    <cellStyle name="Input 20" xfId="2341"/>
    <cellStyle name="Input 21" xfId="2342"/>
    <cellStyle name="Input 22" xfId="2343"/>
    <cellStyle name="Input 3" xfId="2344"/>
    <cellStyle name="Input 4" xfId="2345"/>
    <cellStyle name="Input 5" xfId="2346"/>
    <cellStyle name="Input 6" xfId="2347"/>
    <cellStyle name="Input 7" xfId="2348"/>
    <cellStyle name="Input 8" xfId="2349"/>
    <cellStyle name="Input 9" xfId="2350"/>
    <cellStyle name="Linked Cell 2" xfId="2351"/>
    <cellStyle name="Linked Cell 2 2" xfId="2352"/>
    <cellStyle name="Linked Cell 2 3" xfId="2353"/>
    <cellStyle name="Linked Cell 3" xfId="2354"/>
    <cellStyle name="M" xfId="2355"/>
    <cellStyle name="M.00" xfId="2356"/>
    <cellStyle name="M_9. Rev2Cost_GDPIPI" xfId="2357"/>
    <cellStyle name="M_lists" xfId="2358"/>
    <cellStyle name="M_lists_4. Current Monthly Fixed Charge" xfId="2359"/>
    <cellStyle name="M_Sheet4" xfId="2360"/>
    <cellStyle name="Neutral 2" xfId="2361"/>
    <cellStyle name="Neutral 2 2" xfId="2362"/>
    <cellStyle name="Neutral 2 3" xfId="2363"/>
    <cellStyle name="Neutral 3" xfId="2364"/>
    <cellStyle name="Normal" xfId="0" builtinId="0"/>
    <cellStyle name="Normal - Style1" xfId="2365"/>
    <cellStyle name="Normal 10" xfId="2366"/>
    <cellStyle name="Normal 10 10" xfId="2367"/>
    <cellStyle name="Normal 10 11" xfId="2368"/>
    <cellStyle name="Normal 10 12" xfId="1"/>
    <cellStyle name="Normal 10 13" xfId="2369"/>
    <cellStyle name="Normal 10 14" xfId="2370"/>
    <cellStyle name="Normal 10 15" xfId="2371"/>
    <cellStyle name="Normal 10 16" xfId="2372"/>
    <cellStyle name="Normal 10 17" xfId="2373"/>
    <cellStyle name="Normal 10 18" xfId="2374"/>
    <cellStyle name="Normal 10 19" xfId="2375"/>
    <cellStyle name="Normal 10 2" xfId="2376"/>
    <cellStyle name="Normal 10 2 2" xfId="2377"/>
    <cellStyle name="Normal 10 2 3" xfId="2378"/>
    <cellStyle name="Normal 10 2 4" xfId="2379"/>
    <cellStyle name="Normal 10 20" xfId="2380"/>
    <cellStyle name="Normal 10 21" xfId="2381"/>
    <cellStyle name="Normal 10 3" xfId="2382"/>
    <cellStyle name="Normal 10 4" xfId="2383"/>
    <cellStyle name="Normal 10 5" xfId="2384"/>
    <cellStyle name="Normal 10 6" xfId="2385"/>
    <cellStyle name="Normal 10 7" xfId="2386"/>
    <cellStyle name="Normal 10 8" xfId="2387"/>
    <cellStyle name="Normal 10 9" xfId="2388"/>
    <cellStyle name="Normal 100" xfId="2389"/>
    <cellStyle name="Normal 101" xfId="2390"/>
    <cellStyle name="Normal 102" xfId="2391"/>
    <cellStyle name="Normal 103" xfId="2392"/>
    <cellStyle name="Normal 104" xfId="4760"/>
    <cellStyle name="Normal 105" xfId="4779"/>
    <cellStyle name="Normal 106" xfId="4792"/>
    <cellStyle name="Normal 107" xfId="4772"/>
    <cellStyle name="Normal 108" xfId="4769"/>
    <cellStyle name="Normal 109" xfId="4771"/>
    <cellStyle name="Normal 11" xfId="2393"/>
    <cellStyle name="Normal 11 10" xfId="2394"/>
    <cellStyle name="Normal 11 11" xfId="2395"/>
    <cellStyle name="Normal 11 12" xfId="2396"/>
    <cellStyle name="Normal 11 13" xfId="2397"/>
    <cellStyle name="Normal 11 14" xfId="2398"/>
    <cellStyle name="Normal 11 15" xfId="2399"/>
    <cellStyle name="Normal 11 16" xfId="2400"/>
    <cellStyle name="Normal 11 17" xfId="2401"/>
    <cellStyle name="Normal 11 18" xfId="2402"/>
    <cellStyle name="Normal 11 19" xfId="2403"/>
    <cellStyle name="Normal 11 2" xfId="2404"/>
    <cellStyle name="Normal 11 2 2" xfId="2405"/>
    <cellStyle name="Normal 11 2 3" xfId="2406"/>
    <cellStyle name="Normal 11 2 4" xfId="2407"/>
    <cellStyle name="Normal 11 20" xfId="2408"/>
    <cellStyle name="Normal 11 21" xfId="2409"/>
    <cellStyle name="Normal 11 3" xfId="2410"/>
    <cellStyle name="Normal 11 4" xfId="2411"/>
    <cellStyle name="Normal 11 5" xfId="2412"/>
    <cellStyle name="Normal 11 6" xfId="2413"/>
    <cellStyle name="Normal 11 7" xfId="2414"/>
    <cellStyle name="Normal 11 8" xfId="2415"/>
    <cellStyle name="Normal 11 9" xfId="2416"/>
    <cellStyle name="Normal 110" xfId="4794"/>
    <cellStyle name="Normal 111" xfId="4788"/>
    <cellStyle name="Normal 112" xfId="4787"/>
    <cellStyle name="Normal 113" xfId="4781"/>
    <cellStyle name="Normal 114" xfId="4782"/>
    <cellStyle name="Normal 115" xfId="4796"/>
    <cellStyle name="Normal 116" xfId="4798"/>
    <cellStyle name="Normal 117" xfId="4816"/>
    <cellStyle name="Normal 118" xfId="4820"/>
    <cellStyle name="Normal 119" xfId="4832"/>
    <cellStyle name="Normal 12" xfId="2417"/>
    <cellStyle name="Normal 12 2" xfId="2418"/>
    <cellStyle name="Normal 12 3" xfId="2419"/>
    <cellStyle name="Normal 12 4" xfId="2420"/>
    <cellStyle name="Normal 120" xfId="4827"/>
    <cellStyle name="Normal 121" xfId="4825"/>
    <cellStyle name="Normal 122" xfId="4829"/>
    <cellStyle name="Normal 123" xfId="4830"/>
    <cellStyle name="Normal 124" xfId="4806"/>
    <cellStyle name="Normal 125" xfId="4818"/>
    <cellStyle name="Normal 126" xfId="4836"/>
    <cellStyle name="Normal 127" xfId="4826"/>
    <cellStyle name="Normal 128" xfId="4841"/>
    <cellStyle name="Normal 129" xfId="4843"/>
    <cellStyle name="Normal 13" xfId="2421"/>
    <cellStyle name="Normal 13 2" xfId="2422"/>
    <cellStyle name="Normal 13 3" xfId="2423"/>
    <cellStyle name="Normal 13 4" xfId="2424"/>
    <cellStyle name="Normal 13 5" xfId="2425"/>
    <cellStyle name="Normal 13 6" xfId="2426"/>
    <cellStyle name="Normal 13 7" xfId="2427"/>
    <cellStyle name="Normal 13 8" xfId="2428"/>
    <cellStyle name="Normal 13 9" xfId="2429"/>
    <cellStyle name="Normal 130" xfId="4853"/>
    <cellStyle name="Normal 131" xfId="4852"/>
    <cellStyle name="Normal 132" xfId="4844"/>
    <cellStyle name="Normal 133" xfId="4807"/>
    <cellStyle name="Normal 134" xfId="4828"/>
    <cellStyle name="Normal 14" xfId="2430"/>
    <cellStyle name="Normal 14 2" xfId="2431"/>
    <cellStyle name="Normal 14 3" xfId="2432"/>
    <cellStyle name="Normal 14 4" xfId="2433"/>
    <cellStyle name="Normal 15" xfId="2434"/>
    <cellStyle name="Normal 15 2" xfId="2435"/>
    <cellStyle name="Normal 15 3" xfId="2436"/>
    <cellStyle name="Normal 15 4" xfId="2437"/>
    <cellStyle name="Normal 15 5" xfId="2438"/>
    <cellStyle name="Normal 15 6" xfId="2439"/>
    <cellStyle name="Normal 15 7" xfId="2440"/>
    <cellStyle name="Normal 15 8" xfId="2441"/>
    <cellStyle name="Normal 15 9" xfId="2442"/>
    <cellStyle name="Normal 16" xfId="2443"/>
    <cellStyle name="Normal 16 2" xfId="2444"/>
    <cellStyle name="Normal 16 3" xfId="2445"/>
    <cellStyle name="Normal 16 4" xfId="2446"/>
    <cellStyle name="Normal 17" xfId="2447"/>
    <cellStyle name="Normal 17 2" xfId="2448"/>
    <cellStyle name="Normal 17 3" xfId="2449"/>
    <cellStyle name="Normal 17 4" xfId="2450"/>
    <cellStyle name="Normal 18" xfId="2451"/>
    <cellStyle name="Normal 18 10" xfId="2452"/>
    <cellStyle name="Normal 18 11" xfId="2453"/>
    <cellStyle name="Normal 18 12" xfId="2454"/>
    <cellStyle name="Normal 18 13" xfId="2455"/>
    <cellStyle name="Normal 18 14" xfId="2456"/>
    <cellStyle name="Normal 18 15" xfId="2457"/>
    <cellStyle name="Normal 18 16" xfId="2458"/>
    <cellStyle name="Normal 18 17" xfId="2459"/>
    <cellStyle name="Normal 18 18" xfId="2460"/>
    <cellStyle name="Normal 18 19" xfId="2461"/>
    <cellStyle name="Normal 18 2" xfId="2462"/>
    <cellStyle name="Normal 18 20" xfId="2463"/>
    <cellStyle name="Normal 18 21" xfId="2464"/>
    <cellStyle name="Normal 18 3" xfId="2465"/>
    <cellStyle name="Normal 18 4" xfId="2466"/>
    <cellStyle name="Normal 18 5" xfId="2467"/>
    <cellStyle name="Normal 18 6" xfId="2468"/>
    <cellStyle name="Normal 18 7" xfId="2469"/>
    <cellStyle name="Normal 18 8" xfId="2470"/>
    <cellStyle name="Normal 18 9" xfId="2471"/>
    <cellStyle name="Normal 19" xfId="2472"/>
    <cellStyle name="Normal 19 10" xfId="2473"/>
    <cellStyle name="Normal 19 11" xfId="2474"/>
    <cellStyle name="Normal 19 12" xfId="2475"/>
    <cellStyle name="Normal 19 13" xfId="2476"/>
    <cellStyle name="Normal 19 14" xfId="2477"/>
    <cellStyle name="Normal 19 15" xfId="2478"/>
    <cellStyle name="Normal 19 16" xfId="2479"/>
    <cellStyle name="Normal 19 17" xfId="2480"/>
    <cellStyle name="Normal 19 18" xfId="2481"/>
    <cellStyle name="Normal 19 19" xfId="2482"/>
    <cellStyle name="Normal 19 2" xfId="2483"/>
    <cellStyle name="Normal 19 20" xfId="2484"/>
    <cellStyle name="Normal 19 21" xfId="2485"/>
    <cellStyle name="Normal 19 3" xfId="2486"/>
    <cellStyle name="Normal 19 4" xfId="2487"/>
    <cellStyle name="Normal 19 5" xfId="2488"/>
    <cellStyle name="Normal 19 6" xfId="2489"/>
    <cellStyle name="Normal 19 7" xfId="2490"/>
    <cellStyle name="Normal 19 8" xfId="2491"/>
    <cellStyle name="Normal 19 9" xfId="2492"/>
    <cellStyle name="Normal 2" xfId="7"/>
    <cellStyle name="Normal 2 10" xfId="2493"/>
    <cellStyle name="Normal 2 11" xfId="2494"/>
    <cellStyle name="Normal 2 12" xfId="2495"/>
    <cellStyle name="Normal 2 13" xfId="2496"/>
    <cellStyle name="Normal 2 14" xfId="2497"/>
    <cellStyle name="Normal 2 15" xfId="2498"/>
    <cellStyle name="Normal 2 16" xfId="2499"/>
    <cellStyle name="Normal 2 17" xfId="2500"/>
    <cellStyle name="Normal 2 18" xfId="2501"/>
    <cellStyle name="Normal 2 18 2" xfId="2502"/>
    <cellStyle name="Normal 2 19" xfId="2503"/>
    <cellStyle name="Normal 2 19 2" xfId="2504"/>
    <cellStyle name="Normal 2 2" xfId="2505"/>
    <cellStyle name="Normal 2 2 10" xfId="2506"/>
    <cellStyle name="Normal 2 2 11" xfId="2507"/>
    <cellStyle name="Normal 2 2 11 2" xfId="2508"/>
    <cellStyle name="Normal 2 2 12" xfId="2509"/>
    <cellStyle name="Normal 2 2 13" xfId="2510"/>
    <cellStyle name="Normal 2 2 14" xfId="2511"/>
    <cellStyle name="Normal 2 2 15" xfId="2512"/>
    <cellStyle name="Normal 2 2 16" xfId="2513"/>
    <cellStyle name="Normal 2 2 17" xfId="2514"/>
    <cellStyle name="Normal 2 2 18" xfId="2515"/>
    <cellStyle name="Normal 2 2 19" xfId="2516"/>
    <cellStyle name="Normal 2 2 2" xfId="2517"/>
    <cellStyle name="Normal 2 2 2 10" xfId="2518"/>
    <cellStyle name="Normal 2 2 2 11" xfId="2519"/>
    <cellStyle name="Normal 2 2 2 2" xfId="2520"/>
    <cellStyle name="Normal 2 2 2 2 2" xfId="2521"/>
    <cellStyle name="Normal 2 2 2 2 2 2" xfId="2522"/>
    <cellStyle name="Normal 2 2 2 2 2 3" xfId="2523"/>
    <cellStyle name="Normal 2 2 2 2 2 4" xfId="2524"/>
    <cellStyle name="Normal 2 2 2 2 2 5" xfId="2525"/>
    <cellStyle name="Normal 2 2 2 2 3" xfId="2526"/>
    <cellStyle name="Normal 2 2 2 2 4" xfId="2527"/>
    <cellStyle name="Normal 2 2 2 2 5" xfId="2528"/>
    <cellStyle name="Normal 2 2 2 3" xfId="2529"/>
    <cellStyle name="Normal 2 2 2 3 2" xfId="2530"/>
    <cellStyle name="Normal 2 2 2 4" xfId="2531"/>
    <cellStyle name="Normal 2 2 2 4 2" xfId="2532"/>
    <cellStyle name="Normal 2 2 2 4 3" xfId="2533"/>
    <cellStyle name="Normal 2 2 2 4 4" xfId="2534"/>
    <cellStyle name="Normal 2 2 2 4 5" xfId="2535"/>
    <cellStyle name="Normal 2 2 2 5" xfId="2536"/>
    <cellStyle name="Normal 2 2 2 5 2" xfId="2537"/>
    <cellStyle name="Normal 2 2 2 5 3" xfId="2538"/>
    <cellStyle name="Normal 2 2 2 5 4" xfId="2539"/>
    <cellStyle name="Normal 2 2 2 5 5" xfId="2540"/>
    <cellStyle name="Normal 2 2 2 6" xfId="2541"/>
    <cellStyle name="Normal 2 2 2 6 2" xfId="2542"/>
    <cellStyle name="Normal 2 2 2 6 3" xfId="2543"/>
    <cellStyle name="Normal 2 2 2 6 4" xfId="2544"/>
    <cellStyle name="Normal 2 2 2 6 5" xfId="2545"/>
    <cellStyle name="Normal 2 2 2 7" xfId="2546"/>
    <cellStyle name="Normal 2 2 2 7 2" xfId="2547"/>
    <cellStyle name="Normal 2 2 2 7 3" xfId="2548"/>
    <cellStyle name="Normal 2 2 2 7 4" xfId="2549"/>
    <cellStyle name="Normal 2 2 2 7 5" xfId="2550"/>
    <cellStyle name="Normal 2 2 2 8" xfId="2551"/>
    <cellStyle name="Normal 2 2 2 9" xfId="2552"/>
    <cellStyle name="Normal 2 2 20" xfId="2553"/>
    <cellStyle name="Normal 2 2 21" xfId="2554"/>
    <cellStyle name="Normal 2 2 22" xfId="4780"/>
    <cellStyle name="Normal 2 2 3" xfId="2555"/>
    <cellStyle name="Normal 2 2 3 10" xfId="2556"/>
    <cellStyle name="Normal 2 2 3 11" xfId="2557"/>
    <cellStyle name="Normal 2 2 3 2" xfId="2558"/>
    <cellStyle name="Normal 2 2 3 3" xfId="2559"/>
    <cellStyle name="Normal 2 2 3 4" xfId="2560"/>
    <cellStyle name="Normal 2 2 3 4 2" xfId="2561"/>
    <cellStyle name="Normal 2 2 3 4 3" xfId="2562"/>
    <cellStyle name="Normal 2 2 3 4 4" xfId="2563"/>
    <cellStyle name="Normal 2 2 3 4 5" xfId="2564"/>
    <cellStyle name="Normal 2 2 3 5" xfId="2565"/>
    <cellStyle name="Normal 2 2 3 5 2" xfId="2566"/>
    <cellStyle name="Normal 2 2 3 5 3" xfId="2567"/>
    <cellStyle name="Normal 2 2 3 5 4" xfId="2568"/>
    <cellStyle name="Normal 2 2 3 5 5" xfId="2569"/>
    <cellStyle name="Normal 2 2 3 6" xfId="2570"/>
    <cellStyle name="Normal 2 2 3 6 2" xfId="2571"/>
    <cellStyle name="Normal 2 2 3 6 3" xfId="2572"/>
    <cellStyle name="Normal 2 2 3 6 4" xfId="2573"/>
    <cellStyle name="Normal 2 2 3 6 5" xfId="2574"/>
    <cellStyle name="Normal 2 2 3 7" xfId="2575"/>
    <cellStyle name="Normal 2 2 3 7 2" xfId="2576"/>
    <cellStyle name="Normal 2 2 3 7 3" xfId="2577"/>
    <cellStyle name="Normal 2 2 3 7 4" xfId="2578"/>
    <cellStyle name="Normal 2 2 3 7 5" xfId="2579"/>
    <cellStyle name="Normal 2 2 3 8" xfId="2580"/>
    <cellStyle name="Normal 2 2 3 9" xfId="2581"/>
    <cellStyle name="Normal 2 2 4" xfId="2582"/>
    <cellStyle name="Normal 2 2 4 10" xfId="2583"/>
    <cellStyle name="Normal 2 2 4 11" xfId="2584"/>
    <cellStyle name="Normal 2 2 4 2" xfId="2585"/>
    <cellStyle name="Normal 2 2 4 3" xfId="2586"/>
    <cellStyle name="Normal 2 2 4 4" xfId="2587"/>
    <cellStyle name="Normal 2 2 4 4 2" xfId="2588"/>
    <cellStyle name="Normal 2 2 4 4 3" xfId="2589"/>
    <cellStyle name="Normal 2 2 4 4 4" xfId="2590"/>
    <cellStyle name="Normal 2 2 4 4 5" xfId="2591"/>
    <cellStyle name="Normal 2 2 4 5" xfId="2592"/>
    <cellStyle name="Normal 2 2 4 5 2" xfId="2593"/>
    <cellStyle name="Normal 2 2 4 5 3" xfId="2594"/>
    <cellStyle name="Normal 2 2 4 5 4" xfId="2595"/>
    <cellStyle name="Normal 2 2 4 5 5" xfId="2596"/>
    <cellStyle name="Normal 2 2 4 6" xfId="2597"/>
    <cellStyle name="Normal 2 2 4 6 2" xfId="2598"/>
    <cellStyle name="Normal 2 2 4 6 3" xfId="2599"/>
    <cellStyle name="Normal 2 2 4 6 4" xfId="2600"/>
    <cellStyle name="Normal 2 2 4 6 5" xfId="2601"/>
    <cellStyle name="Normal 2 2 4 7" xfId="2602"/>
    <cellStyle name="Normal 2 2 4 7 2" xfId="2603"/>
    <cellStyle name="Normal 2 2 4 7 3" xfId="2604"/>
    <cellStyle name="Normal 2 2 4 7 4" xfId="2605"/>
    <cellStyle name="Normal 2 2 4 7 5" xfId="2606"/>
    <cellStyle name="Normal 2 2 4 8" xfId="2607"/>
    <cellStyle name="Normal 2 2 4 9" xfId="2608"/>
    <cellStyle name="Normal 2 2 5" xfId="2609"/>
    <cellStyle name="Normal 2 2 5 10" xfId="2610"/>
    <cellStyle name="Normal 2 2 5 11" xfId="2611"/>
    <cellStyle name="Normal 2 2 5 2" xfId="2612"/>
    <cellStyle name="Normal 2 2 5 3" xfId="2613"/>
    <cellStyle name="Normal 2 2 5 4" xfId="2614"/>
    <cellStyle name="Normal 2 2 5 4 2" xfId="2615"/>
    <cellStyle name="Normal 2 2 5 4 3" xfId="2616"/>
    <cellStyle name="Normal 2 2 5 4 4" xfId="2617"/>
    <cellStyle name="Normal 2 2 5 4 5" xfId="2618"/>
    <cellStyle name="Normal 2 2 5 5" xfId="2619"/>
    <cellStyle name="Normal 2 2 5 5 2" xfId="2620"/>
    <cellStyle name="Normal 2 2 5 5 3" xfId="2621"/>
    <cellStyle name="Normal 2 2 5 5 4" xfId="2622"/>
    <cellStyle name="Normal 2 2 5 5 5" xfId="2623"/>
    <cellStyle name="Normal 2 2 5 6" xfId="2624"/>
    <cellStyle name="Normal 2 2 5 6 2" xfId="2625"/>
    <cellStyle name="Normal 2 2 5 6 3" xfId="2626"/>
    <cellStyle name="Normal 2 2 5 6 4" xfId="2627"/>
    <cellStyle name="Normal 2 2 5 6 5" xfId="2628"/>
    <cellStyle name="Normal 2 2 5 7" xfId="2629"/>
    <cellStyle name="Normal 2 2 5 7 2" xfId="2630"/>
    <cellStyle name="Normal 2 2 5 7 3" xfId="2631"/>
    <cellStyle name="Normal 2 2 5 7 4" xfId="2632"/>
    <cellStyle name="Normal 2 2 5 7 5" xfId="2633"/>
    <cellStyle name="Normal 2 2 5 8" xfId="2634"/>
    <cellStyle name="Normal 2 2 5 9" xfId="2635"/>
    <cellStyle name="Normal 2 2 6" xfId="2636"/>
    <cellStyle name="Normal 2 2 6 10" xfId="2637"/>
    <cellStyle name="Normal 2 2 6 11" xfId="2638"/>
    <cellStyle name="Normal 2 2 6 2" xfId="2639"/>
    <cellStyle name="Normal 2 2 6 3" xfId="2640"/>
    <cellStyle name="Normal 2 2 6 4" xfId="2641"/>
    <cellStyle name="Normal 2 2 6 4 2" xfId="2642"/>
    <cellStyle name="Normal 2 2 6 4 3" xfId="2643"/>
    <cellStyle name="Normal 2 2 6 4 4" xfId="2644"/>
    <cellStyle name="Normal 2 2 6 4 5" xfId="2645"/>
    <cellStyle name="Normal 2 2 6 5" xfId="2646"/>
    <cellStyle name="Normal 2 2 6 5 2" xfId="2647"/>
    <cellStyle name="Normal 2 2 6 5 3" xfId="2648"/>
    <cellStyle name="Normal 2 2 6 5 4" xfId="2649"/>
    <cellStyle name="Normal 2 2 6 5 5" xfId="2650"/>
    <cellStyle name="Normal 2 2 6 6" xfId="2651"/>
    <cellStyle name="Normal 2 2 6 6 2" xfId="2652"/>
    <cellStyle name="Normal 2 2 6 6 3" xfId="2653"/>
    <cellStyle name="Normal 2 2 6 6 4" xfId="2654"/>
    <cellStyle name="Normal 2 2 6 6 5" xfId="2655"/>
    <cellStyle name="Normal 2 2 6 7" xfId="2656"/>
    <cellStyle name="Normal 2 2 6 7 2" xfId="2657"/>
    <cellStyle name="Normal 2 2 6 7 3" xfId="2658"/>
    <cellStyle name="Normal 2 2 6 7 4" xfId="2659"/>
    <cellStyle name="Normal 2 2 6 7 5" xfId="2660"/>
    <cellStyle name="Normal 2 2 6 8" xfId="2661"/>
    <cellStyle name="Normal 2 2 6 9" xfId="2662"/>
    <cellStyle name="Normal 2 2 7" xfId="2663"/>
    <cellStyle name="Normal 2 2 7 10" xfId="2664"/>
    <cellStyle name="Normal 2 2 7 11" xfId="2665"/>
    <cellStyle name="Normal 2 2 7 2" xfId="2666"/>
    <cellStyle name="Normal 2 2 7 3" xfId="2667"/>
    <cellStyle name="Normal 2 2 7 4" xfId="2668"/>
    <cellStyle name="Normal 2 2 7 4 2" xfId="2669"/>
    <cellStyle name="Normal 2 2 7 4 3" xfId="2670"/>
    <cellStyle name="Normal 2 2 7 4 4" xfId="2671"/>
    <cellStyle name="Normal 2 2 7 4 5" xfId="2672"/>
    <cellStyle name="Normal 2 2 7 5" xfId="2673"/>
    <cellStyle name="Normal 2 2 7 5 2" xfId="2674"/>
    <cellStyle name="Normal 2 2 7 5 3" xfId="2675"/>
    <cellStyle name="Normal 2 2 7 5 4" xfId="2676"/>
    <cellStyle name="Normal 2 2 7 5 5" xfId="2677"/>
    <cellStyle name="Normal 2 2 7 6" xfId="2678"/>
    <cellStyle name="Normal 2 2 7 6 2" xfId="2679"/>
    <cellStyle name="Normal 2 2 7 6 3" xfId="2680"/>
    <cellStyle name="Normal 2 2 7 6 4" xfId="2681"/>
    <cellStyle name="Normal 2 2 7 6 5" xfId="2682"/>
    <cellStyle name="Normal 2 2 7 7" xfId="2683"/>
    <cellStyle name="Normal 2 2 7 7 2" xfId="2684"/>
    <cellStyle name="Normal 2 2 7 7 3" xfId="2685"/>
    <cellStyle name="Normal 2 2 7 7 4" xfId="2686"/>
    <cellStyle name="Normal 2 2 7 7 5" xfId="2687"/>
    <cellStyle name="Normal 2 2 7 8" xfId="2688"/>
    <cellStyle name="Normal 2 2 7 9" xfId="2689"/>
    <cellStyle name="Normal 2 2 8" xfId="2690"/>
    <cellStyle name="Normal 2 2 9" xfId="2691"/>
    <cellStyle name="Normal 2 20" xfId="2692"/>
    <cellStyle name="Normal 2 20 2" xfId="2693"/>
    <cellStyle name="Normal 2 20 3" xfId="2694"/>
    <cellStyle name="Normal 2 20 4" xfId="2695"/>
    <cellStyle name="Normal 2 20 5" xfId="2696"/>
    <cellStyle name="Normal 2 21" xfId="2697"/>
    <cellStyle name="Normal 2 21 2" xfId="2698"/>
    <cellStyle name="Normal 2 21 3" xfId="2699"/>
    <cellStyle name="Normal 2 21 4" xfId="2700"/>
    <cellStyle name="Normal 2 21 5" xfId="2701"/>
    <cellStyle name="Normal 2 22" xfId="2702"/>
    <cellStyle name="Normal 2 22 2" xfId="2703"/>
    <cellStyle name="Normal 2 22 3" xfId="2704"/>
    <cellStyle name="Normal 2 22 4" xfId="2705"/>
    <cellStyle name="Normal 2 22 5" xfId="2706"/>
    <cellStyle name="Normal 2 23" xfId="2707"/>
    <cellStyle name="Normal 2 23 2" xfId="2708"/>
    <cellStyle name="Normal 2 23 3" xfId="2709"/>
    <cellStyle name="Normal 2 23 4" xfId="2710"/>
    <cellStyle name="Normal 2 23 5" xfId="2711"/>
    <cellStyle name="Normal 2 24" xfId="2712"/>
    <cellStyle name="Normal 2 24 2" xfId="2713"/>
    <cellStyle name="Normal 2 25" xfId="2714"/>
    <cellStyle name="Normal 2 26" xfId="2715"/>
    <cellStyle name="Normal 2 27" xfId="2716"/>
    <cellStyle name="Normal 2 28" xfId="2717"/>
    <cellStyle name="Normal 2 29" xfId="2718"/>
    <cellStyle name="Normal 2 3" xfId="2719"/>
    <cellStyle name="Normal 2 3 2" xfId="2720"/>
    <cellStyle name="Normal 2 3 3" xfId="2721"/>
    <cellStyle name="Normal 2 3 4" xfId="2722"/>
    <cellStyle name="Normal 2 3 5" xfId="2723"/>
    <cellStyle name="Normal 2 30" xfId="2724"/>
    <cellStyle name="Normal 2 31" xfId="2725"/>
    <cellStyle name="Normal 2 32" xfId="2726"/>
    <cellStyle name="Normal 2 33" xfId="2727"/>
    <cellStyle name="Normal 2 34" xfId="2728"/>
    <cellStyle name="Normal 2 35" xfId="2729"/>
    <cellStyle name="Normal 2 36" xfId="2730"/>
    <cellStyle name="Normal 2 37" xfId="2731"/>
    <cellStyle name="Normal 2 38" xfId="2732"/>
    <cellStyle name="Normal 2 39" xfId="2733"/>
    <cellStyle name="Normal 2 4" xfId="2734"/>
    <cellStyle name="Normal 2 4 2" xfId="2735"/>
    <cellStyle name="Normal 2 40" xfId="2736"/>
    <cellStyle name="Normal 2 41" xfId="2737"/>
    <cellStyle name="Normal 2 42" xfId="2738"/>
    <cellStyle name="Normal 2 43" xfId="2739"/>
    <cellStyle name="Normal 2 44" xfId="2740"/>
    <cellStyle name="Normal 2 45" xfId="2741"/>
    <cellStyle name="Normal 2 46" xfId="2742"/>
    <cellStyle name="Normal 2 47" xfId="2743"/>
    <cellStyle name="Normal 2 48" xfId="2744"/>
    <cellStyle name="Normal 2 49" xfId="2745"/>
    <cellStyle name="Normal 2 5" xfId="2746"/>
    <cellStyle name="Normal 2 50" xfId="2747"/>
    <cellStyle name="Normal 2 51" xfId="2748"/>
    <cellStyle name="Normal 2 52" xfId="2749"/>
    <cellStyle name="Normal 2 53" xfId="2750"/>
    <cellStyle name="Normal 2 54" xfId="2751"/>
    <cellStyle name="Normal 2 55" xfId="2752"/>
    <cellStyle name="Normal 2 56" xfId="2753"/>
    <cellStyle name="Normal 2 57" xfId="2754"/>
    <cellStyle name="Normal 2 58" xfId="2755"/>
    <cellStyle name="Normal 2 59" xfId="2756"/>
    <cellStyle name="Normal 2 6" xfId="2757"/>
    <cellStyle name="Normal 2 60" xfId="2758"/>
    <cellStyle name="Normal 2 61" xfId="2759"/>
    <cellStyle name="Normal 2 62" xfId="2760"/>
    <cellStyle name="Normal 2 63" xfId="2761"/>
    <cellStyle name="Normal 2 64" xfId="2762"/>
    <cellStyle name="Normal 2 65" xfId="2763"/>
    <cellStyle name="Normal 2 66" xfId="2764"/>
    <cellStyle name="Normal 2 67" xfId="2765"/>
    <cellStyle name="Normal 2 68" xfId="2766"/>
    <cellStyle name="Normal 2 69" xfId="2767"/>
    <cellStyle name="Normal 2 7" xfId="2768"/>
    <cellStyle name="Normal 2 70" xfId="2769"/>
    <cellStyle name="Normal 2 71" xfId="2770"/>
    <cellStyle name="Normal 2 72" xfId="2771"/>
    <cellStyle name="Normal 2 73" xfId="2772"/>
    <cellStyle name="Normal 2 74" xfId="2773"/>
    <cellStyle name="Normal 2 75" xfId="2774"/>
    <cellStyle name="Normal 2 76" xfId="2775"/>
    <cellStyle name="Normal 2 77" xfId="2776"/>
    <cellStyle name="Normal 2 78" xfId="2777"/>
    <cellStyle name="Normal 2 79" xfId="2778"/>
    <cellStyle name="Normal 2 8" xfId="2779"/>
    <cellStyle name="Normal 2 80" xfId="2780"/>
    <cellStyle name="Normal 2 81" xfId="2781"/>
    <cellStyle name="Normal 2 82" xfId="2782"/>
    <cellStyle name="Normal 2 83" xfId="2783"/>
    <cellStyle name="Normal 2 84" xfId="2784"/>
    <cellStyle name="Normal 2 85" xfId="2785"/>
    <cellStyle name="Normal 2 86" xfId="2786"/>
    <cellStyle name="Normal 2 87" xfId="2787"/>
    <cellStyle name="Normal 2 88" xfId="2788"/>
    <cellStyle name="Normal 2 89" xfId="2789"/>
    <cellStyle name="Normal 2 9" xfId="2790"/>
    <cellStyle name="Normal 20" xfId="2791"/>
    <cellStyle name="Normal 20 10" xfId="2792"/>
    <cellStyle name="Normal 20 11" xfId="2793"/>
    <cellStyle name="Normal 20 2" xfId="2794"/>
    <cellStyle name="Normal 20 3" xfId="2795"/>
    <cellStyle name="Normal 20 4" xfId="2796"/>
    <cellStyle name="Normal 20 5" xfId="2797"/>
    <cellStyle name="Normal 20 6" xfId="2798"/>
    <cellStyle name="Normal 20 7" xfId="2799"/>
    <cellStyle name="Normal 20 8" xfId="2800"/>
    <cellStyle name="Normal 20 9" xfId="2801"/>
    <cellStyle name="Normal 21" xfId="2802"/>
    <cellStyle name="Normal 21 10" xfId="2803"/>
    <cellStyle name="Normal 21 11" xfId="2804"/>
    <cellStyle name="Normal 21 2" xfId="2805"/>
    <cellStyle name="Normal 21 3" xfId="2806"/>
    <cellStyle name="Normal 21 4" xfId="2807"/>
    <cellStyle name="Normal 21 5" xfId="2808"/>
    <cellStyle name="Normal 21 6" xfId="2809"/>
    <cellStyle name="Normal 21 7" xfId="2810"/>
    <cellStyle name="Normal 21 8" xfId="2811"/>
    <cellStyle name="Normal 21 9" xfId="2812"/>
    <cellStyle name="Normal 22" xfId="2813"/>
    <cellStyle name="Normal 22 2" xfId="2814"/>
    <cellStyle name="Normal 22 3" xfId="2815"/>
    <cellStyle name="Normal 22 4" xfId="5"/>
    <cellStyle name="Normal 23" xfId="2816"/>
    <cellStyle name="Normal 23 2" xfId="2817"/>
    <cellStyle name="Normal 24" xfId="2818"/>
    <cellStyle name="Normal 24 2" xfId="2819"/>
    <cellStyle name="Normal 24 2 2" xfId="2820"/>
    <cellStyle name="Normal 24 2 3" xfId="2821"/>
    <cellStyle name="Normal 24 3" xfId="2822"/>
    <cellStyle name="Normal 24 4" xfId="2823"/>
    <cellStyle name="Normal 24 5" xfId="2824"/>
    <cellStyle name="Normal 25" xfId="2825"/>
    <cellStyle name="Normal 25 2" xfId="2826"/>
    <cellStyle name="Normal 26" xfId="2827"/>
    <cellStyle name="Normal 26 2" xfId="2828"/>
    <cellStyle name="Normal 27" xfId="2829"/>
    <cellStyle name="Normal 27 2" xfId="2830"/>
    <cellStyle name="Normal 27 3" xfId="2831"/>
    <cellStyle name="Normal 28" xfId="2832"/>
    <cellStyle name="Normal 28 2" xfId="2833"/>
    <cellStyle name="Normal 29" xfId="2834"/>
    <cellStyle name="Normal 29 2" xfId="2835"/>
    <cellStyle name="Normal 3" xfId="2836"/>
    <cellStyle name="Normal 3 10" xfId="2837"/>
    <cellStyle name="Normal 3 10 2" xfId="2838"/>
    <cellStyle name="Normal 3 10 3" xfId="2839"/>
    <cellStyle name="Normal 3 10 4" xfId="2840"/>
    <cellStyle name="Normal 3 10 5" xfId="2841"/>
    <cellStyle name="Normal 3 10 6" xfId="2842"/>
    <cellStyle name="Normal 3 10 7" xfId="2843"/>
    <cellStyle name="Normal 3 11" xfId="2844"/>
    <cellStyle name="Normal 3 11 2" xfId="2845"/>
    <cellStyle name="Normal 3 11 3" xfId="2846"/>
    <cellStyle name="Normal 3 11 4" xfId="2847"/>
    <cellStyle name="Normal 3 11 5" xfId="2848"/>
    <cellStyle name="Normal 3 11 6" xfId="2849"/>
    <cellStyle name="Normal 3 11 7" xfId="2850"/>
    <cellStyle name="Normal 3 12" xfId="2851"/>
    <cellStyle name="Normal 3 12 2" xfId="2852"/>
    <cellStyle name="Normal 3 12 3" xfId="2853"/>
    <cellStyle name="Normal 3 12 4" xfId="2854"/>
    <cellStyle name="Normal 3 12 5" xfId="2855"/>
    <cellStyle name="Normal 3 12 6" xfId="2856"/>
    <cellStyle name="Normal 3 12 7" xfId="2857"/>
    <cellStyle name="Normal 3 13" xfId="2858"/>
    <cellStyle name="Normal 3 13 2" xfId="2859"/>
    <cellStyle name="Normal 3 13 3" xfId="2860"/>
    <cellStyle name="Normal 3 13 4" xfId="2861"/>
    <cellStyle name="Normal 3 13 5" xfId="2862"/>
    <cellStyle name="Normal 3 13 6" xfId="2863"/>
    <cellStyle name="Normal 3 13 7" xfId="2864"/>
    <cellStyle name="Normal 3 14" xfId="2865"/>
    <cellStyle name="Normal 3 14 2" xfId="2866"/>
    <cellStyle name="Normal 3 14 3" xfId="2867"/>
    <cellStyle name="Normal 3 14 4" xfId="2868"/>
    <cellStyle name="Normal 3 14 5" xfId="2869"/>
    <cellStyle name="Normal 3 14 6" xfId="2870"/>
    <cellStyle name="Normal 3 14 7" xfId="2871"/>
    <cellStyle name="Normal 3 15" xfId="2872"/>
    <cellStyle name="Normal 3 15 2" xfId="2873"/>
    <cellStyle name="Normal 3 15 3" xfId="2874"/>
    <cellStyle name="Normal 3 15 4" xfId="2875"/>
    <cellStyle name="Normal 3 15 5" xfId="2876"/>
    <cellStyle name="Normal 3 15 6" xfId="2877"/>
    <cellStyle name="Normal 3 15 7" xfId="2878"/>
    <cellStyle name="Normal 3 16" xfId="2879"/>
    <cellStyle name="Normal 3 16 2" xfId="2880"/>
    <cellStyle name="Normal 3 16 3" xfId="2881"/>
    <cellStyle name="Normal 3 16 4" xfId="2882"/>
    <cellStyle name="Normal 3 16 5" xfId="2883"/>
    <cellStyle name="Normal 3 16 6" xfId="2884"/>
    <cellStyle name="Normal 3 16 7" xfId="2885"/>
    <cellStyle name="Normal 3 17" xfId="2886"/>
    <cellStyle name="Normal 3 17 2" xfId="2887"/>
    <cellStyle name="Normal 3 17 3" xfId="2888"/>
    <cellStyle name="Normal 3 17 4" xfId="2889"/>
    <cellStyle name="Normal 3 17 5" xfId="2890"/>
    <cellStyle name="Normal 3 17 6" xfId="2891"/>
    <cellStyle name="Normal 3 17 7" xfId="2892"/>
    <cellStyle name="Normal 3 18" xfId="2893"/>
    <cellStyle name="Normal 3 18 2" xfId="2894"/>
    <cellStyle name="Normal 3 18 3" xfId="2895"/>
    <cellStyle name="Normal 3 18 4" xfId="2896"/>
    <cellStyle name="Normal 3 19" xfId="2897"/>
    <cellStyle name="Normal 3 19 2" xfId="2898"/>
    <cellStyle name="Normal 3 19 3" xfId="2899"/>
    <cellStyle name="Normal 3 19 4" xfId="2900"/>
    <cellStyle name="Normal 3 2" xfId="2901"/>
    <cellStyle name="Normal 3 2 2" xfId="2902"/>
    <cellStyle name="Normal 3 2 3" xfId="2903"/>
    <cellStyle name="Normal 3 20" xfId="2904"/>
    <cellStyle name="Normal 3 20 2" xfId="2905"/>
    <cellStyle name="Normal 3 20 3" xfId="2906"/>
    <cellStyle name="Normal 3 20 4" xfId="2907"/>
    <cellStyle name="Normal 3 21" xfId="2908"/>
    <cellStyle name="Normal 3 21 2" xfId="2909"/>
    <cellStyle name="Normal 3 21 3" xfId="2910"/>
    <cellStyle name="Normal 3 21 4" xfId="2911"/>
    <cellStyle name="Normal 3 22" xfId="2912"/>
    <cellStyle name="Normal 3 22 2" xfId="2913"/>
    <cellStyle name="Normal 3 22 3" xfId="2914"/>
    <cellStyle name="Normal 3 22 4" xfId="2915"/>
    <cellStyle name="Normal 3 23" xfId="2916"/>
    <cellStyle name="Normal 3 24" xfId="2917"/>
    <cellStyle name="Normal 3 25" xfId="2918"/>
    <cellStyle name="Normal 3 26" xfId="2919"/>
    <cellStyle name="Normal 3 27" xfId="2920"/>
    <cellStyle name="Normal 3 28" xfId="2921"/>
    <cellStyle name="Normal 3 29" xfId="2922"/>
    <cellStyle name="Normal 3 3" xfId="2923"/>
    <cellStyle name="Normal 3 3 2" xfId="2924"/>
    <cellStyle name="Normal 3 3 2 2" xfId="2925"/>
    <cellStyle name="Normal 3 30" xfId="2926"/>
    <cellStyle name="Normal 3 31" xfId="2927"/>
    <cellStyle name="Normal 3 32" xfId="2928"/>
    <cellStyle name="Normal 3 33" xfId="2929"/>
    <cellStyle name="Normal 3 34" xfId="2930"/>
    <cellStyle name="Normal 3 35" xfId="2931"/>
    <cellStyle name="Normal 3 36" xfId="2932"/>
    <cellStyle name="Normal 3 37" xfId="2933"/>
    <cellStyle name="Normal 3 38" xfId="2934"/>
    <cellStyle name="Normal 3 39" xfId="2935"/>
    <cellStyle name="Normal 3 4" xfId="2936"/>
    <cellStyle name="Normal 3 4 2" xfId="2937"/>
    <cellStyle name="Normal 3 40" xfId="2938"/>
    <cellStyle name="Normal 3 41" xfId="2939"/>
    <cellStyle name="Normal 3 42" xfId="2940"/>
    <cellStyle name="Normal 3 43" xfId="2941"/>
    <cellStyle name="Normal 3 44" xfId="2942"/>
    <cellStyle name="Normal 3 45" xfId="2943"/>
    <cellStyle name="Normal 3 46" xfId="2944"/>
    <cellStyle name="Normal 3 47" xfId="2945"/>
    <cellStyle name="Normal 3 48" xfId="2946"/>
    <cellStyle name="Normal 3 49" xfId="2947"/>
    <cellStyle name="Normal 3 5" xfId="2948"/>
    <cellStyle name="Normal 3 50" xfId="2949"/>
    <cellStyle name="Normal 3 51" xfId="2950"/>
    <cellStyle name="Normal 3 52" xfId="2951"/>
    <cellStyle name="Normal 3 53" xfId="2952"/>
    <cellStyle name="Normal 3 54" xfId="2953"/>
    <cellStyle name="Normal 3 55" xfId="2954"/>
    <cellStyle name="Normal 3 56" xfId="2955"/>
    <cellStyle name="Normal 3 57" xfId="2956"/>
    <cellStyle name="Normal 3 58" xfId="2957"/>
    <cellStyle name="Normal 3 59" xfId="2958"/>
    <cellStyle name="Normal 3 6" xfId="2959"/>
    <cellStyle name="Normal 3 6 10" xfId="2960"/>
    <cellStyle name="Normal 3 6 11" xfId="2961"/>
    <cellStyle name="Normal 3 6 12" xfId="2962"/>
    <cellStyle name="Normal 3 6 13" xfId="2963"/>
    <cellStyle name="Normal 3 6 14" xfId="2964"/>
    <cellStyle name="Normal 3 6 15" xfId="2965"/>
    <cellStyle name="Normal 3 6 16" xfId="2966"/>
    <cellStyle name="Normal 3 6 17" xfId="2967"/>
    <cellStyle name="Normal 3 6 18" xfId="2968"/>
    <cellStyle name="Normal 3 6 19" xfId="2969"/>
    <cellStyle name="Normal 3 6 2" xfId="2970"/>
    <cellStyle name="Normal 3 6 20" xfId="2971"/>
    <cellStyle name="Normal 3 6 21" xfId="2972"/>
    <cellStyle name="Normal 3 6 22" xfId="2973"/>
    <cellStyle name="Normal 3 6 23" xfId="2974"/>
    <cellStyle name="Normal 3 6 24" xfId="2975"/>
    <cellStyle name="Normal 3 6 25" xfId="2976"/>
    <cellStyle name="Normal 3 6 26" xfId="2977"/>
    <cellStyle name="Normal 3 6 27" xfId="2978"/>
    <cellStyle name="Normal 3 6 28" xfId="2979"/>
    <cellStyle name="Normal 3 6 29" xfId="2980"/>
    <cellStyle name="Normal 3 6 3" xfId="2981"/>
    <cellStyle name="Normal 3 6 30" xfId="2982"/>
    <cellStyle name="Normal 3 6 31" xfId="2983"/>
    <cellStyle name="Normal 3 6 32" xfId="2984"/>
    <cellStyle name="Normal 3 6 33" xfId="2985"/>
    <cellStyle name="Normal 3 6 34" xfId="2986"/>
    <cellStyle name="Normal 3 6 35" xfId="2987"/>
    <cellStyle name="Normal 3 6 36" xfId="2988"/>
    <cellStyle name="Normal 3 6 37" xfId="2989"/>
    <cellStyle name="Normal 3 6 38" xfId="2990"/>
    <cellStyle name="Normal 3 6 39" xfId="2991"/>
    <cellStyle name="Normal 3 6 4" xfId="2992"/>
    <cellStyle name="Normal 3 6 40" xfId="2993"/>
    <cellStyle name="Normal 3 6 41" xfId="2994"/>
    <cellStyle name="Normal 3 6 42" xfId="2995"/>
    <cellStyle name="Normal 3 6 43" xfId="2996"/>
    <cellStyle name="Normal 3 6 44" xfId="2997"/>
    <cellStyle name="Normal 3 6 45" xfId="2998"/>
    <cellStyle name="Normal 3 6 46" xfId="2999"/>
    <cellStyle name="Normal 3 6 47" xfId="3000"/>
    <cellStyle name="Normal 3 6 48" xfId="3001"/>
    <cellStyle name="Normal 3 6 49" xfId="3002"/>
    <cellStyle name="Normal 3 6 5" xfId="3003"/>
    <cellStyle name="Normal 3 6 50" xfId="3004"/>
    <cellStyle name="Normal 3 6 51" xfId="3005"/>
    <cellStyle name="Normal 3 6 52" xfId="3006"/>
    <cellStyle name="Normal 3 6 53" xfId="3007"/>
    <cellStyle name="Normal 3 6 54" xfId="3008"/>
    <cellStyle name="Normal 3 6 55" xfId="3009"/>
    <cellStyle name="Normal 3 6 56" xfId="3010"/>
    <cellStyle name="Normal 3 6 57" xfId="3011"/>
    <cellStyle name="Normal 3 6 58" xfId="3012"/>
    <cellStyle name="Normal 3 6 59" xfId="3013"/>
    <cellStyle name="Normal 3 6 6" xfId="3014"/>
    <cellStyle name="Normal 3 6 60" xfId="3015"/>
    <cellStyle name="Normal 3 6 61" xfId="3016"/>
    <cellStyle name="Normal 3 6 7" xfId="3017"/>
    <cellStyle name="Normal 3 6 8" xfId="3018"/>
    <cellStyle name="Normal 3 6 9" xfId="3019"/>
    <cellStyle name="Normal 3 60" xfId="3020"/>
    <cellStyle name="Normal 3 61" xfId="3021"/>
    <cellStyle name="Normal 3 62" xfId="3022"/>
    <cellStyle name="Normal 3 63" xfId="3023"/>
    <cellStyle name="Normal 3 64" xfId="3024"/>
    <cellStyle name="Normal 3 65" xfId="3025"/>
    <cellStyle name="Normal 3 66" xfId="3026"/>
    <cellStyle name="Normal 3 67" xfId="3027"/>
    <cellStyle name="Normal 3 68" xfId="3028"/>
    <cellStyle name="Normal 3 69" xfId="3029"/>
    <cellStyle name="Normal 3 7" xfId="3030"/>
    <cellStyle name="Normal 3 7 10" xfId="3031"/>
    <cellStyle name="Normal 3 7 11" xfId="3032"/>
    <cellStyle name="Normal 3 7 12" xfId="3033"/>
    <cellStyle name="Normal 3 7 2" xfId="3034"/>
    <cellStyle name="Normal 3 7 3" xfId="3035"/>
    <cellStyle name="Normal 3 7 4" xfId="3036"/>
    <cellStyle name="Normal 3 7 5" xfId="3037"/>
    <cellStyle name="Normal 3 7 6" xfId="3038"/>
    <cellStyle name="Normal 3 7 7" xfId="3039"/>
    <cellStyle name="Normal 3 7 8" xfId="3040"/>
    <cellStyle name="Normal 3 7 9" xfId="3041"/>
    <cellStyle name="Normal 3 70" xfId="3042"/>
    <cellStyle name="Normal 3 71" xfId="3043"/>
    <cellStyle name="Normal 3 72" xfId="3044"/>
    <cellStyle name="Normal 3 73" xfId="3045"/>
    <cellStyle name="Normal 3 74" xfId="3046"/>
    <cellStyle name="Normal 3 75" xfId="3047"/>
    <cellStyle name="Normal 3 76" xfId="3048"/>
    <cellStyle name="Normal 3 77" xfId="3049"/>
    <cellStyle name="Normal 3 78" xfId="3050"/>
    <cellStyle name="Normal 3 79" xfId="3051"/>
    <cellStyle name="Normal 3 8" xfId="3052"/>
    <cellStyle name="Normal 3 8 2" xfId="3053"/>
    <cellStyle name="Normal 3 8 3" xfId="3054"/>
    <cellStyle name="Normal 3 8 4" xfId="3055"/>
    <cellStyle name="Normal 3 8 5" xfId="3056"/>
    <cellStyle name="Normal 3 8 6" xfId="3057"/>
    <cellStyle name="Normal 3 8 7" xfId="3058"/>
    <cellStyle name="Normal 3 80" xfId="3059"/>
    <cellStyle name="Normal 3 81" xfId="3060"/>
    <cellStyle name="Normal 3 82" xfId="3061"/>
    <cellStyle name="Normal 3 83" xfId="3062"/>
    <cellStyle name="Normal 3 84" xfId="3063"/>
    <cellStyle name="Normal 3 85" xfId="3064"/>
    <cellStyle name="Normal 3 86" xfId="3065"/>
    <cellStyle name="Normal 3 87" xfId="3066"/>
    <cellStyle name="Normal 3 88" xfId="3067"/>
    <cellStyle name="Normal 3 89" xfId="3068"/>
    <cellStyle name="Normal 3 9" xfId="3069"/>
    <cellStyle name="Normal 3 9 2" xfId="3070"/>
    <cellStyle name="Normal 3 9 3" xfId="3071"/>
    <cellStyle name="Normal 3 9 4" xfId="3072"/>
    <cellStyle name="Normal 3 9 5" xfId="3073"/>
    <cellStyle name="Normal 3 9 6" xfId="3074"/>
    <cellStyle name="Normal 3 9 7" xfId="3075"/>
    <cellStyle name="Normal 3 90" xfId="3076"/>
    <cellStyle name="Normal 30" xfId="3077"/>
    <cellStyle name="Normal 30 2" xfId="3078"/>
    <cellStyle name="Normal 30 3" xfId="3079"/>
    <cellStyle name="Normal 31" xfId="3080"/>
    <cellStyle name="Normal 31 2" xfId="3081"/>
    <cellStyle name="Normal 31 2 2" xfId="3082"/>
    <cellStyle name="Normal 31 3" xfId="3083"/>
    <cellStyle name="Normal 31 3 2" xfId="3084"/>
    <cellStyle name="Normal 31 4" xfId="3085"/>
    <cellStyle name="Normal 32" xfId="3086"/>
    <cellStyle name="Normal 32 2" xfId="3087"/>
    <cellStyle name="Normal 32 3" xfId="3088"/>
    <cellStyle name="Normal 33" xfId="3089"/>
    <cellStyle name="Normal 33 2" xfId="3090"/>
    <cellStyle name="Normal 33 2 2" xfId="3091"/>
    <cellStyle name="Normal 34" xfId="3092"/>
    <cellStyle name="Normal 34 2" xfId="3093"/>
    <cellStyle name="Normal 34 2 2" xfId="3094"/>
    <cellStyle name="Normal 35" xfId="3095"/>
    <cellStyle name="Normal 35 2" xfId="3096"/>
    <cellStyle name="Normal 35 2 2" xfId="3097"/>
    <cellStyle name="Normal 35 3" xfId="2"/>
    <cellStyle name="Normal 36" xfId="3098"/>
    <cellStyle name="Normal 36 2" xfId="3099"/>
    <cellStyle name="Normal 36 2 2" xfId="3100"/>
    <cellStyle name="Normal 37" xfId="3101"/>
    <cellStyle name="Normal 37 2" xfId="3102"/>
    <cellStyle name="Normal 37 2 2" xfId="3103"/>
    <cellStyle name="Normal 38" xfId="3104"/>
    <cellStyle name="Normal 38 2" xfId="3105"/>
    <cellStyle name="Normal 38 2 2" xfId="3106"/>
    <cellStyle name="Normal 39" xfId="3107"/>
    <cellStyle name="Normal 39 2" xfId="3108"/>
    <cellStyle name="Normal 39 2 2" xfId="3109"/>
    <cellStyle name="Normal 4" xfId="3110"/>
    <cellStyle name="Normal 4 10" xfId="3111"/>
    <cellStyle name="Normal 4 10 2" xfId="3112"/>
    <cellStyle name="Normal 4 10 3" xfId="3113"/>
    <cellStyle name="Normal 4 10 4" xfId="3114"/>
    <cellStyle name="Normal 4 10 5" xfId="3115"/>
    <cellStyle name="Normal 4 10 6" xfId="3116"/>
    <cellStyle name="Normal 4 10 7" xfId="3117"/>
    <cellStyle name="Normal 4 11" xfId="3118"/>
    <cellStyle name="Normal 4 11 2" xfId="3119"/>
    <cellStyle name="Normal 4 11 3" xfId="3120"/>
    <cellStyle name="Normal 4 11 4" xfId="3121"/>
    <cellStyle name="Normal 4 11 5" xfId="3122"/>
    <cellStyle name="Normal 4 11 6" xfId="3123"/>
    <cellStyle name="Normal 4 11 7" xfId="3124"/>
    <cellStyle name="Normal 4 12" xfId="3125"/>
    <cellStyle name="Normal 4 12 2" xfId="3126"/>
    <cellStyle name="Normal 4 12 3" xfId="3127"/>
    <cellStyle name="Normal 4 12 4" xfId="3128"/>
    <cellStyle name="Normal 4 12 5" xfId="3129"/>
    <cellStyle name="Normal 4 12 6" xfId="3130"/>
    <cellStyle name="Normal 4 12 7" xfId="3131"/>
    <cellStyle name="Normal 4 13" xfId="3132"/>
    <cellStyle name="Normal 4 13 2" xfId="3133"/>
    <cellStyle name="Normal 4 13 3" xfId="3134"/>
    <cellStyle name="Normal 4 13 4" xfId="3135"/>
    <cellStyle name="Normal 4 13 5" xfId="3136"/>
    <cellStyle name="Normal 4 13 6" xfId="3137"/>
    <cellStyle name="Normal 4 13 7" xfId="3138"/>
    <cellStyle name="Normal 4 14" xfId="3139"/>
    <cellStyle name="Normal 4 14 2" xfId="3140"/>
    <cellStyle name="Normal 4 14 3" xfId="3141"/>
    <cellStyle name="Normal 4 14 4" xfId="3142"/>
    <cellStyle name="Normal 4 14 5" xfId="3143"/>
    <cellStyle name="Normal 4 14 6" xfId="3144"/>
    <cellStyle name="Normal 4 14 7" xfId="3145"/>
    <cellStyle name="Normal 4 15" xfId="3146"/>
    <cellStyle name="Normal 4 15 2" xfId="3147"/>
    <cellStyle name="Normal 4 15 3" xfId="3148"/>
    <cellStyle name="Normal 4 15 4" xfId="3149"/>
    <cellStyle name="Normal 4 16" xfId="3150"/>
    <cellStyle name="Normal 4 16 2" xfId="3151"/>
    <cellStyle name="Normal 4 16 3" xfId="3152"/>
    <cellStyle name="Normal 4 16 4" xfId="3153"/>
    <cellStyle name="Normal 4 17" xfId="3154"/>
    <cellStyle name="Normal 4 17 2" xfId="3155"/>
    <cellStyle name="Normal 4 17 3" xfId="3156"/>
    <cellStyle name="Normal 4 17 4" xfId="3157"/>
    <cellStyle name="Normal 4 18" xfId="3158"/>
    <cellStyle name="Normal 4 18 2" xfId="3159"/>
    <cellStyle name="Normal 4 18 3" xfId="3160"/>
    <cellStyle name="Normal 4 18 4" xfId="3161"/>
    <cellStyle name="Normal 4 19" xfId="3162"/>
    <cellStyle name="Normal 4 19 2" xfId="3163"/>
    <cellStyle name="Normal 4 19 3" xfId="3164"/>
    <cellStyle name="Normal 4 19 4" xfId="3165"/>
    <cellStyle name="Normal 4 2" xfId="3166"/>
    <cellStyle name="Normal 4 2 10" xfId="3167"/>
    <cellStyle name="Normal 4 2 11" xfId="3168"/>
    <cellStyle name="Normal 4 2 2" xfId="3169"/>
    <cellStyle name="Normal 4 2 2 2" xfId="3170"/>
    <cellStyle name="Normal 4 2 3" xfId="3171"/>
    <cellStyle name="Normal 4 2 4" xfId="3172"/>
    <cellStyle name="Normal 4 2 4 2" xfId="3173"/>
    <cellStyle name="Normal 4 2 4 3" xfId="3174"/>
    <cellStyle name="Normal 4 2 4 4" xfId="3175"/>
    <cellStyle name="Normal 4 2 4 5" xfId="3176"/>
    <cellStyle name="Normal 4 2 5" xfId="3177"/>
    <cellStyle name="Normal 4 2 5 2" xfId="3178"/>
    <cellStyle name="Normal 4 2 5 3" xfId="3179"/>
    <cellStyle name="Normal 4 2 5 4" xfId="3180"/>
    <cellStyle name="Normal 4 2 5 5" xfId="3181"/>
    <cellStyle name="Normal 4 2 6" xfId="3182"/>
    <cellStyle name="Normal 4 2 6 2" xfId="3183"/>
    <cellStyle name="Normal 4 2 6 3" xfId="3184"/>
    <cellStyle name="Normal 4 2 6 4" xfId="3185"/>
    <cellStyle name="Normal 4 2 6 5" xfId="3186"/>
    <cellStyle name="Normal 4 2 7" xfId="3187"/>
    <cellStyle name="Normal 4 2 7 2" xfId="3188"/>
    <cellStyle name="Normal 4 2 7 3" xfId="3189"/>
    <cellStyle name="Normal 4 2 7 4" xfId="3190"/>
    <cellStyle name="Normal 4 2 7 5" xfId="3191"/>
    <cellStyle name="Normal 4 2 8" xfId="3192"/>
    <cellStyle name="Normal 4 2 9" xfId="3193"/>
    <cellStyle name="Normal 4 20" xfId="3194"/>
    <cellStyle name="Normal 4 20 2" xfId="3195"/>
    <cellStyle name="Normal 4 20 3" xfId="3196"/>
    <cellStyle name="Normal 4 20 4" xfId="3197"/>
    <cellStyle name="Normal 4 20 5" xfId="3198"/>
    <cellStyle name="Normal 4 21" xfId="3199"/>
    <cellStyle name="Normal 4 21 2" xfId="3200"/>
    <cellStyle name="Normal 4 21 3" xfId="3201"/>
    <cellStyle name="Normal 4 21 4" xfId="3202"/>
    <cellStyle name="Normal 4 21 5" xfId="3203"/>
    <cellStyle name="Normal 4 22" xfId="3204"/>
    <cellStyle name="Normal 4 22 2" xfId="3205"/>
    <cellStyle name="Normal 4 22 3" xfId="3206"/>
    <cellStyle name="Normal 4 22 4" xfId="3207"/>
    <cellStyle name="Normal 4 22 5" xfId="3208"/>
    <cellStyle name="Normal 4 23" xfId="3209"/>
    <cellStyle name="Normal 4 23 2" xfId="3210"/>
    <cellStyle name="Normal 4 23 3" xfId="3211"/>
    <cellStyle name="Normal 4 23 4" xfId="3212"/>
    <cellStyle name="Normal 4 23 5" xfId="3213"/>
    <cellStyle name="Normal 4 24" xfId="3214"/>
    <cellStyle name="Normal 4 24 2" xfId="3215"/>
    <cellStyle name="Normal 4 25" xfId="3216"/>
    <cellStyle name="Normal 4 25 2" xfId="3217"/>
    <cellStyle name="Normal 4 26" xfId="3218"/>
    <cellStyle name="Normal 4 27" xfId="3219"/>
    <cellStyle name="Normal 4 28" xfId="3220"/>
    <cellStyle name="Normal 4 29" xfId="3221"/>
    <cellStyle name="Normal 4 3" xfId="3222"/>
    <cellStyle name="Normal 4 3 10" xfId="3223"/>
    <cellStyle name="Normal 4 3 11" xfId="3224"/>
    <cellStyle name="Normal 4 3 12" xfId="3225"/>
    <cellStyle name="Normal 4 3 13" xfId="3226"/>
    <cellStyle name="Normal 4 3 14" xfId="3227"/>
    <cellStyle name="Normal 4 3 15" xfId="3228"/>
    <cellStyle name="Normal 4 3 16" xfId="3229"/>
    <cellStyle name="Normal 4 3 17" xfId="3230"/>
    <cellStyle name="Normal 4 3 18" xfId="3231"/>
    <cellStyle name="Normal 4 3 19" xfId="3232"/>
    <cellStyle name="Normal 4 3 2" xfId="3233"/>
    <cellStyle name="Normal 4 3 2 2" xfId="3234"/>
    <cellStyle name="Normal 4 3 20" xfId="3235"/>
    <cellStyle name="Normal 4 3 21" xfId="3236"/>
    <cellStyle name="Normal 4 3 22" xfId="3237"/>
    <cellStyle name="Normal 4 3 23" xfId="3238"/>
    <cellStyle name="Normal 4 3 24" xfId="3239"/>
    <cellStyle name="Normal 4 3 25" xfId="3240"/>
    <cellStyle name="Normal 4 3 26" xfId="3241"/>
    <cellStyle name="Normal 4 3 27" xfId="3242"/>
    <cellStyle name="Normal 4 3 28" xfId="3243"/>
    <cellStyle name="Normal 4 3 29" xfId="3244"/>
    <cellStyle name="Normal 4 3 3" xfId="3245"/>
    <cellStyle name="Normal 4 3 3 2" xfId="3246"/>
    <cellStyle name="Normal 4 3 30" xfId="3247"/>
    <cellStyle name="Normal 4 3 31" xfId="3248"/>
    <cellStyle name="Normal 4 3 32" xfId="3249"/>
    <cellStyle name="Normal 4 3 33" xfId="3250"/>
    <cellStyle name="Normal 4 3 34" xfId="3251"/>
    <cellStyle name="Normal 4 3 35" xfId="3252"/>
    <cellStyle name="Normal 4 3 36" xfId="3253"/>
    <cellStyle name="Normal 4 3 37" xfId="3254"/>
    <cellStyle name="Normal 4 3 38" xfId="3255"/>
    <cellStyle name="Normal 4 3 39" xfId="3256"/>
    <cellStyle name="Normal 4 3 4" xfId="3257"/>
    <cellStyle name="Normal 4 3 4 2" xfId="3258"/>
    <cellStyle name="Normal 4 3 4 3" xfId="3259"/>
    <cellStyle name="Normal 4 3 4 4" xfId="3260"/>
    <cellStyle name="Normal 4 3 4 5" xfId="3261"/>
    <cellStyle name="Normal 4 3 40" xfId="3262"/>
    <cellStyle name="Normal 4 3 41" xfId="3263"/>
    <cellStyle name="Normal 4 3 42" xfId="3264"/>
    <cellStyle name="Normal 4 3 43" xfId="3265"/>
    <cellStyle name="Normal 4 3 44" xfId="3266"/>
    <cellStyle name="Normal 4 3 45" xfId="3267"/>
    <cellStyle name="Normal 4 3 46" xfId="3268"/>
    <cellStyle name="Normal 4 3 47" xfId="3269"/>
    <cellStyle name="Normal 4 3 48" xfId="3270"/>
    <cellStyle name="Normal 4 3 49" xfId="3271"/>
    <cellStyle name="Normal 4 3 5" xfId="3272"/>
    <cellStyle name="Normal 4 3 5 2" xfId="3273"/>
    <cellStyle name="Normal 4 3 5 3" xfId="3274"/>
    <cellStyle name="Normal 4 3 5 4" xfId="3275"/>
    <cellStyle name="Normal 4 3 5 5" xfId="3276"/>
    <cellStyle name="Normal 4 3 50" xfId="3277"/>
    <cellStyle name="Normal 4 3 51" xfId="3278"/>
    <cellStyle name="Normal 4 3 52" xfId="3279"/>
    <cellStyle name="Normal 4 3 53" xfId="3280"/>
    <cellStyle name="Normal 4 3 54" xfId="3281"/>
    <cellStyle name="Normal 4 3 55" xfId="3282"/>
    <cellStyle name="Normal 4 3 56" xfId="3283"/>
    <cellStyle name="Normal 4 3 57" xfId="3284"/>
    <cellStyle name="Normal 4 3 58" xfId="3285"/>
    <cellStyle name="Normal 4 3 59" xfId="3286"/>
    <cellStyle name="Normal 4 3 6" xfId="3287"/>
    <cellStyle name="Normal 4 3 6 2" xfId="3288"/>
    <cellStyle name="Normal 4 3 6 3" xfId="3289"/>
    <cellStyle name="Normal 4 3 6 4" xfId="3290"/>
    <cellStyle name="Normal 4 3 6 5" xfId="3291"/>
    <cellStyle name="Normal 4 3 60" xfId="3292"/>
    <cellStyle name="Normal 4 3 61" xfId="3293"/>
    <cellStyle name="Normal 4 3 7" xfId="3294"/>
    <cellStyle name="Normal 4 3 7 2" xfId="3295"/>
    <cellStyle name="Normal 4 3 7 3" xfId="3296"/>
    <cellStyle name="Normal 4 3 7 4" xfId="3297"/>
    <cellStyle name="Normal 4 3 7 5" xfId="3298"/>
    <cellStyle name="Normal 4 3 8" xfId="3299"/>
    <cellStyle name="Normal 4 3 9" xfId="3300"/>
    <cellStyle name="Normal 4 30" xfId="3301"/>
    <cellStyle name="Normal 4 31" xfId="3302"/>
    <cellStyle name="Normal 4 32" xfId="3303"/>
    <cellStyle name="Normal 4 33" xfId="3304"/>
    <cellStyle name="Normal 4 34" xfId="3305"/>
    <cellStyle name="Normal 4 35" xfId="3306"/>
    <cellStyle name="Normal 4 36" xfId="3307"/>
    <cellStyle name="Normal 4 37" xfId="3308"/>
    <cellStyle name="Normal 4 38" xfId="3309"/>
    <cellStyle name="Normal 4 39" xfId="3310"/>
    <cellStyle name="Normal 4 4" xfId="3311"/>
    <cellStyle name="Normal 4 4 10" xfId="3312"/>
    <cellStyle name="Normal 4 4 11" xfId="3313"/>
    <cellStyle name="Normal 4 4 2" xfId="3314"/>
    <cellStyle name="Normal 4 4 2 2" xfId="3315"/>
    <cellStyle name="Normal 4 4 3" xfId="3316"/>
    <cellStyle name="Normal 4 4 4" xfId="3317"/>
    <cellStyle name="Normal 4 4 4 2" xfId="3318"/>
    <cellStyle name="Normal 4 4 4 3" xfId="3319"/>
    <cellStyle name="Normal 4 4 4 4" xfId="3320"/>
    <cellStyle name="Normal 4 4 4 5" xfId="3321"/>
    <cellStyle name="Normal 4 4 5" xfId="3322"/>
    <cellStyle name="Normal 4 4 5 2" xfId="3323"/>
    <cellStyle name="Normal 4 4 5 3" xfId="3324"/>
    <cellStyle name="Normal 4 4 5 4" xfId="3325"/>
    <cellStyle name="Normal 4 4 5 5" xfId="3326"/>
    <cellStyle name="Normal 4 4 6" xfId="3327"/>
    <cellStyle name="Normal 4 4 6 2" xfId="3328"/>
    <cellStyle name="Normal 4 4 6 3" xfId="3329"/>
    <cellStyle name="Normal 4 4 6 4" xfId="3330"/>
    <cellStyle name="Normal 4 4 6 5" xfId="3331"/>
    <cellStyle name="Normal 4 4 7" xfId="3332"/>
    <cellStyle name="Normal 4 4 7 2" xfId="3333"/>
    <cellStyle name="Normal 4 4 7 3" xfId="3334"/>
    <cellStyle name="Normal 4 4 7 4" xfId="3335"/>
    <cellStyle name="Normal 4 4 7 5" xfId="3336"/>
    <cellStyle name="Normal 4 4 8" xfId="3337"/>
    <cellStyle name="Normal 4 4 9" xfId="3338"/>
    <cellStyle name="Normal 4 40" xfId="3339"/>
    <cellStyle name="Normal 4 41" xfId="3340"/>
    <cellStyle name="Normal 4 42" xfId="3341"/>
    <cellStyle name="Normal 4 43" xfId="3342"/>
    <cellStyle name="Normal 4 44" xfId="3343"/>
    <cellStyle name="Normal 4 45" xfId="3344"/>
    <cellStyle name="Normal 4 46" xfId="3345"/>
    <cellStyle name="Normal 4 47" xfId="3346"/>
    <cellStyle name="Normal 4 48" xfId="3347"/>
    <cellStyle name="Normal 4 49" xfId="3348"/>
    <cellStyle name="Normal 4 5" xfId="3349"/>
    <cellStyle name="Normal 4 5 10" xfId="3350"/>
    <cellStyle name="Normal 4 5 11" xfId="3351"/>
    <cellStyle name="Normal 4 5 2" xfId="3352"/>
    <cellStyle name="Normal 4 5 3" xfId="3353"/>
    <cellStyle name="Normal 4 5 4" xfId="3354"/>
    <cellStyle name="Normal 4 5 4 2" xfId="3355"/>
    <cellStyle name="Normal 4 5 4 3" xfId="3356"/>
    <cellStyle name="Normal 4 5 4 4" xfId="3357"/>
    <cellStyle name="Normal 4 5 4 5" xfId="3358"/>
    <cellStyle name="Normal 4 5 5" xfId="3359"/>
    <cellStyle name="Normal 4 5 5 2" xfId="3360"/>
    <cellStyle name="Normal 4 5 5 3" xfId="3361"/>
    <cellStyle name="Normal 4 5 5 4" xfId="3362"/>
    <cellStyle name="Normal 4 5 5 5" xfId="3363"/>
    <cellStyle name="Normal 4 5 6" xfId="3364"/>
    <cellStyle name="Normal 4 5 6 2" xfId="3365"/>
    <cellStyle name="Normal 4 5 6 3" xfId="3366"/>
    <cellStyle name="Normal 4 5 6 4" xfId="3367"/>
    <cellStyle name="Normal 4 5 6 5" xfId="3368"/>
    <cellStyle name="Normal 4 5 7" xfId="3369"/>
    <cellStyle name="Normal 4 5 7 2" xfId="3370"/>
    <cellStyle name="Normal 4 5 7 3" xfId="3371"/>
    <cellStyle name="Normal 4 5 7 4" xfId="3372"/>
    <cellStyle name="Normal 4 5 7 5" xfId="3373"/>
    <cellStyle name="Normal 4 5 8" xfId="3374"/>
    <cellStyle name="Normal 4 5 9" xfId="3375"/>
    <cellStyle name="Normal 4 50" xfId="3376"/>
    <cellStyle name="Normal 4 51" xfId="3377"/>
    <cellStyle name="Normal 4 52" xfId="3378"/>
    <cellStyle name="Normal 4 53" xfId="3379"/>
    <cellStyle name="Normal 4 54" xfId="3380"/>
    <cellStyle name="Normal 4 55" xfId="3381"/>
    <cellStyle name="Normal 4 56" xfId="3382"/>
    <cellStyle name="Normal 4 57" xfId="3383"/>
    <cellStyle name="Normal 4 58" xfId="3384"/>
    <cellStyle name="Normal 4 59" xfId="3385"/>
    <cellStyle name="Normal 4 6" xfId="3386"/>
    <cellStyle name="Normal 4 6 10" xfId="3387"/>
    <cellStyle name="Normal 4 6 11" xfId="3388"/>
    <cellStyle name="Normal 4 6 2" xfId="3389"/>
    <cellStyle name="Normal 4 6 3" xfId="3390"/>
    <cellStyle name="Normal 4 6 4" xfId="3391"/>
    <cellStyle name="Normal 4 6 4 2" xfId="3392"/>
    <cellStyle name="Normal 4 6 4 3" xfId="3393"/>
    <cellStyle name="Normal 4 6 4 4" xfId="3394"/>
    <cellStyle name="Normal 4 6 4 5" xfId="3395"/>
    <cellStyle name="Normal 4 6 5" xfId="3396"/>
    <cellStyle name="Normal 4 6 5 2" xfId="3397"/>
    <cellStyle name="Normal 4 6 5 3" xfId="3398"/>
    <cellStyle name="Normal 4 6 5 4" xfId="3399"/>
    <cellStyle name="Normal 4 6 5 5" xfId="3400"/>
    <cellStyle name="Normal 4 6 6" xfId="3401"/>
    <cellStyle name="Normal 4 6 6 2" xfId="3402"/>
    <cellStyle name="Normal 4 6 6 3" xfId="3403"/>
    <cellStyle name="Normal 4 6 6 4" xfId="3404"/>
    <cellStyle name="Normal 4 6 6 5" xfId="3405"/>
    <cellStyle name="Normal 4 6 7" xfId="3406"/>
    <cellStyle name="Normal 4 6 7 2" xfId="3407"/>
    <cellStyle name="Normal 4 6 7 3" xfId="3408"/>
    <cellStyle name="Normal 4 6 7 4" xfId="3409"/>
    <cellStyle name="Normal 4 6 7 5" xfId="3410"/>
    <cellStyle name="Normal 4 6 8" xfId="3411"/>
    <cellStyle name="Normal 4 6 9" xfId="3412"/>
    <cellStyle name="Normal 4 60" xfId="3413"/>
    <cellStyle name="Normal 4 61" xfId="3414"/>
    <cellStyle name="Normal 4 62" xfId="3415"/>
    <cellStyle name="Normal 4 63" xfId="3416"/>
    <cellStyle name="Normal 4 64" xfId="3417"/>
    <cellStyle name="Normal 4 65" xfId="3418"/>
    <cellStyle name="Normal 4 66" xfId="3419"/>
    <cellStyle name="Normal 4 67" xfId="3420"/>
    <cellStyle name="Normal 4 68" xfId="3421"/>
    <cellStyle name="Normal 4 69" xfId="3422"/>
    <cellStyle name="Normal 4 7" xfId="3423"/>
    <cellStyle name="Normal 4 7 10" xfId="3424"/>
    <cellStyle name="Normal 4 7 11" xfId="3425"/>
    <cellStyle name="Normal 4 7 2" xfId="3426"/>
    <cellStyle name="Normal 4 7 3" xfId="3427"/>
    <cellStyle name="Normal 4 7 4" xfId="3428"/>
    <cellStyle name="Normal 4 7 4 2" xfId="3429"/>
    <cellStyle name="Normal 4 7 4 3" xfId="3430"/>
    <cellStyle name="Normal 4 7 4 4" xfId="3431"/>
    <cellStyle name="Normal 4 7 4 5" xfId="3432"/>
    <cellStyle name="Normal 4 7 5" xfId="3433"/>
    <cellStyle name="Normal 4 7 5 2" xfId="3434"/>
    <cellStyle name="Normal 4 7 5 3" xfId="3435"/>
    <cellStyle name="Normal 4 7 5 4" xfId="3436"/>
    <cellStyle name="Normal 4 7 5 5" xfId="3437"/>
    <cellStyle name="Normal 4 7 6" xfId="3438"/>
    <cellStyle name="Normal 4 7 6 2" xfId="3439"/>
    <cellStyle name="Normal 4 7 6 3" xfId="3440"/>
    <cellStyle name="Normal 4 7 6 4" xfId="3441"/>
    <cellStyle name="Normal 4 7 6 5" xfId="3442"/>
    <cellStyle name="Normal 4 7 7" xfId="3443"/>
    <cellStyle name="Normal 4 7 7 2" xfId="3444"/>
    <cellStyle name="Normal 4 7 7 3" xfId="3445"/>
    <cellStyle name="Normal 4 7 7 4" xfId="3446"/>
    <cellStyle name="Normal 4 7 7 5" xfId="3447"/>
    <cellStyle name="Normal 4 7 8" xfId="3448"/>
    <cellStyle name="Normal 4 7 9" xfId="3449"/>
    <cellStyle name="Normal 4 70" xfId="3450"/>
    <cellStyle name="Normal 4 71" xfId="3451"/>
    <cellStyle name="Normal 4 72" xfId="3452"/>
    <cellStyle name="Normal 4 73" xfId="3453"/>
    <cellStyle name="Normal 4 74" xfId="3454"/>
    <cellStyle name="Normal 4 75" xfId="3455"/>
    <cellStyle name="Normal 4 76" xfId="3456"/>
    <cellStyle name="Normal 4 77" xfId="3457"/>
    <cellStyle name="Normal 4 78" xfId="3458"/>
    <cellStyle name="Normal 4 79" xfId="3459"/>
    <cellStyle name="Normal 4 8" xfId="3460"/>
    <cellStyle name="Normal 4 8 2" xfId="3461"/>
    <cellStyle name="Normal 4 8 3" xfId="3462"/>
    <cellStyle name="Normal 4 8 4" xfId="3463"/>
    <cellStyle name="Normal 4 8 5" xfId="3464"/>
    <cellStyle name="Normal 4 8 6" xfId="3465"/>
    <cellStyle name="Normal 4 8 7" xfId="3466"/>
    <cellStyle name="Normal 4 80" xfId="3467"/>
    <cellStyle name="Normal 4 81" xfId="3468"/>
    <cellStyle name="Normal 4 82" xfId="3469"/>
    <cellStyle name="Normal 4 83" xfId="3470"/>
    <cellStyle name="Normal 4 84" xfId="3471"/>
    <cellStyle name="Normal 4 85" xfId="3472"/>
    <cellStyle name="Normal 4 86" xfId="3473"/>
    <cellStyle name="Normal 4 87" xfId="3474"/>
    <cellStyle name="Normal 4 9" xfId="3475"/>
    <cellStyle name="Normal 4 9 2" xfId="3476"/>
    <cellStyle name="Normal 4 9 3" xfId="3477"/>
    <cellStyle name="Normal 4 9 4" xfId="3478"/>
    <cellStyle name="Normal 4 9 5" xfId="3479"/>
    <cellStyle name="Normal 4 9 6" xfId="3480"/>
    <cellStyle name="Normal 4 9 7" xfId="3481"/>
    <cellStyle name="Normal 40" xfId="4"/>
    <cellStyle name="Normal 40 2" xfId="3482"/>
    <cellStyle name="Normal 40 2 2" xfId="3483"/>
    <cellStyle name="Normal 41" xfId="3484"/>
    <cellStyle name="Normal 41 2" xfId="3485"/>
    <cellStyle name="Normal 41 2 2" xfId="3486"/>
    <cellStyle name="Normal 42" xfId="3487"/>
    <cellStyle name="Normal 42 2" xfId="3488"/>
    <cellStyle name="Normal 42 2 2" xfId="3489"/>
    <cellStyle name="Normal 42 3" xfId="3490"/>
    <cellStyle name="Normal 43" xfId="3491"/>
    <cellStyle name="Normal 43 2" xfId="3492"/>
    <cellStyle name="Normal 43 2 2" xfId="3493"/>
    <cellStyle name="Normal 44" xfId="3494"/>
    <cellStyle name="Normal 44 2" xfId="3495"/>
    <cellStyle name="Normal 45" xfId="3496"/>
    <cellStyle name="Normal 46" xfId="9"/>
    <cellStyle name="Normal 47" xfId="3497"/>
    <cellStyle name="Normal 48" xfId="12"/>
    <cellStyle name="Normal 49" xfId="3498"/>
    <cellStyle name="Normal 5" xfId="3499"/>
    <cellStyle name="Normal 5 10" xfId="3500"/>
    <cellStyle name="Normal 5 11" xfId="3501"/>
    <cellStyle name="Normal 5 12" xfId="3502"/>
    <cellStyle name="Normal 5 13" xfId="3503"/>
    <cellStyle name="Normal 5 13 2" xfId="3504"/>
    <cellStyle name="Normal 5 14" xfId="3505"/>
    <cellStyle name="Normal 5 14 2" xfId="3506"/>
    <cellStyle name="Normal 5 14 3" xfId="3507"/>
    <cellStyle name="Normal 5 14 4" xfId="3508"/>
    <cellStyle name="Normal 5 14 5" xfId="3509"/>
    <cellStyle name="Normal 5 15" xfId="3510"/>
    <cellStyle name="Normal 5 15 2" xfId="3511"/>
    <cellStyle name="Normal 5 15 3" xfId="3512"/>
    <cellStyle name="Normal 5 15 4" xfId="3513"/>
    <cellStyle name="Normal 5 15 5" xfId="3514"/>
    <cellStyle name="Normal 5 16" xfId="3515"/>
    <cellStyle name="Normal 5 16 2" xfId="3516"/>
    <cellStyle name="Normal 5 16 3" xfId="3517"/>
    <cellStyle name="Normal 5 16 4" xfId="3518"/>
    <cellStyle name="Normal 5 16 5" xfId="3519"/>
    <cellStyle name="Normal 5 17" xfId="3520"/>
    <cellStyle name="Normal 5 17 2" xfId="3521"/>
    <cellStyle name="Normal 5 17 3" xfId="3522"/>
    <cellStyle name="Normal 5 17 4" xfId="3523"/>
    <cellStyle name="Normal 5 17 5" xfId="3524"/>
    <cellStyle name="Normal 5 18" xfId="3525"/>
    <cellStyle name="Normal 5 19" xfId="3526"/>
    <cellStyle name="Normal 5 2" xfId="3527"/>
    <cellStyle name="Normal 5 2 2" xfId="3528"/>
    <cellStyle name="Normal 5 2 3" xfId="3529"/>
    <cellStyle name="Normal 5 2 3 2" xfId="3530"/>
    <cellStyle name="Normal 5 2 4" xfId="3531"/>
    <cellStyle name="Normal 5 2 4 2" xfId="3532"/>
    <cellStyle name="Normal 5 2 5" xfId="3533"/>
    <cellStyle name="Normal 5 2 6" xfId="3534"/>
    <cellStyle name="Normal 5 2 7" xfId="3535"/>
    <cellStyle name="Normal 5 20" xfId="3536"/>
    <cellStyle name="Normal 5 21" xfId="3537"/>
    <cellStyle name="Normal 5 22" xfId="3538"/>
    <cellStyle name="Normal 5 3" xfId="3539"/>
    <cellStyle name="Normal 5 3 2" xfId="3540"/>
    <cellStyle name="Normal 5 3 3" xfId="3541"/>
    <cellStyle name="Normal 5 3 3 2" xfId="3542"/>
    <cellStyle name="Normal 5 4" xfId="3543"/>
    <cellStyle name="Normal 5 4 2" xfId="3544"/>
    <cellStyle name="Normal 5 5" xfId="3545"/>
    <cellStyle name="Normal 5 6" xfId="3546"/>
    <cellStyle name="Normal 5 7" xfId="3547"/>
    <cellStyle name="Normal 5 8" xfId="3548"/>
    <cellStyle name="Normal 5 9" xfId="3549"/>
    <cellStyle name="Normal 50" xfId="14"/>
    <cellStyle name="Normal 51" xfId="3550"/>
    <cellStyle name="Normal 52" xfId="3551"/>
    <cellStyle name="Normal 53" xfId="16"/>
    <cellStyle name="Normal 54" xfId="3552"/>
    <cellStyle name="Normal 55" xfId="3553"/>
    <cellStyle name="Normal 56" xfId="19"/>
    <cellStyle name="Normal 57" xfId="3554"/>
    <cellStyle name="Normal 58" xfId="3555"/>
    <cellStyle name="Normal 59" xfId="21"/>
    <cellStyle name="Normal 6" xfId="3556"/>
    <cellStyle name="Normal 6 10" xfId="3557"/>
    <cellStyle name="Normal 6 11" xfId="3558"/>
    <cellStyle name="Normal 6 12" xfId="3559"/>
    <cellStyle name="Normal 6 13" xfId="3560"/>
    <cellStyle name="Normal 6 14" xfId="3561"/>
    <cellStyle name="Normal 6 14 2" xfId="3562"/>
    <cellStyle name="Normal 6 15" xfId="3563"/>
    <cellStyle name="Normal 6 15 2" xfId="3564"/>
    <cellStyle name="Normal 6 16" xfId="3565"/>
    <cellStyle name="Normal 6 17" xfId="3566"/>
    <cellStyle name="Normal 6 18" xfId="3567"/>
    <cellStyle name="Normal 6 2" xfId="3568"/>
    <cellStyle name="Normal 6 2 2" xfId="3569"/>
    <cellStyle name="Normal 6 2 3" xfId="3570"/>
    <cellStyle name="Normal 6 2 3 2" xfId="3571"/>
    <cellStyle name="Normal 6 3" xfId="3572"/>
    <cellStyle name="Normal 6 4" xfId="3573"/>
    <cellStyle name="Normal 6 5" xfId="3574"/>
    <cellStyle name="Normal 6 6" xfId="3575"/>
    <cellStyle name="Normal 6 7" xfId="3576"/>
    <cellStyle name="Normal 6 8" xfId="3577"/>
    <cellStyle name="Normal 6 9" xfId="3578"/>
    <cellStyle name="Normal 60" xfId="3579"/>
    <cellStyle name="Normal 61" xfId="3580"/>
    <cellStyle name="Normal 62" xfId="3581"/>
    <cellStyle name="Normal 63" xfId="3582"/>
    <cellStyle name="Normal 64" xfId="3583"/>
    <cellStyle name="Normal 65" xfId="3584"/>
    <cellStyle name="Normal 66" xfId="3585"/>
    <cellStyle name="Normal 67" xfId="3586"/>
    <cellStyle name="Normal 68" xfId="3587"/>
    <cellStyle name="Normal 69" xfId="3588"/>
    <cellStyle name="Normal 7" xfId="3589"/>
    <cellStyle name="Normal 7 10" xfId="3590"/>
    <cellStyle name="Normal 7 11" xfId="3591"/>
    <cellStyle name="Normal 7 12" xfId="3592"/>
    <cellStyle name="Normal 7 13" xfId="3593"/>
    <cellStyle name="Normal 7 14" xfId="3594"/>
    <cellStyle name="Normal 7 15" xfId="3595"/>
    <cellStyle name="Normal 7 16" xfId="3596"/>
    <cellStyle name="Normal 7 17" xfId="3597"/>
    <cellStyle name="Normal 7 17 2" xfId="3598"/>
    <cellStyle name="Normal 7 18" xfId="3599"/>
    <cellStyle name="Normal 7 18 2" xfId="3600"/>
    <cellStyle name="Normal 7 19" xfId="3601"/>
    <cellStyle name="Normal 7 2" xfId="3602"/>
    <cellStyle name="Normal 7 2 2" xfId="3603"/>
    <cellStyle name="Normal 7 2 3" xfId="3604"/>
    <cellStyle name="Normal 7 2 4" xfId="3605"/>
    <cellStyle name="Normal 7 2 5" xfId="3606"/>
    <cellStyle name="Normal 7 20" xfId="3607"/>
    <cellStyle name="Normal 7 21" xfId="3608"/>
    <cellStyle name="Normal 7 3" xfId="3609"/>
    <cellStyle name="Normal 7 4" xfId="3610"/>
    <cellStyle name="Normal 7 5" xfId="3611"/>
    <cellStyle name="Normal 7 6" xfId="3612"/>
    <cellStyle name="Normal 7 7" xfId="3613"/>
    <cellStyle name="Normal 7 8" xfId="3614"/>
    <cellStyle name="Normal 7 9" xfId="3615"/>
    <cellStyle name="Normal 70" xfId="3616"/>
    <cellStyle name="Normal 71" xfId="3617"/>
    <cellStyle name="Normal 72" xfId="3618"/>
    <cellStyle name="Normal 73" xfId="3619"/>
    <cellStyle name="Normal 74" xfId="3620"/>
    <cellStyle name="Normal 75" xfId="3621"/>
    <cellStyle name="Normal 76" xfId="3622"/>
    <cellStyle name="Normal 77" xfId="3623"/>
    <cellStyle name="Normal 78" xfId="3624"/>
    <cellStyle name="Normal 79" xfId="3625"/>
    <cellStyle name="Normal 8" xfId="3626"/>
    <cellStyle name="Normal 8 10" xfId="3627"/>
    <cellStyle name="Normal 8 10 2" xfId="3628"/>
    <cellStyle name="Normal 8 10 3" xfId="3629"/>
    <cellStyle name="Normal 8 10 4" xfId="3630"/>
    <cellStyle name="Normal 8 10 5" xfId="3631"/>
    <cellStyle name="Normal 8 10 6" xfId="3632"/>
    <cellStyle name="Normal 8 10 7" xfId="3633"/>
    <cellStyle name="Normal 8 11" xfId="3634"/>
    <cellStyle name="Normal 8 11 2" xfId="3635"/>
    <cellStyle name="Normal 8 11 3" xfId="3636"/>
    <cellStyle name="Normal 8 11 4" xfId="3637"/>
    <cellStyle name="Normal 8 11 5" xfId="3638"/>
    <cellStyle name="Normal 8 11 6" xfId="3639"/>
    <cellStyle name="Normal 8 11 7" xfId="3640"/>
    <cellStyle name="Normal 8 12" xfId="3641"/>
    <cellStyle name="Normal 8 12 2" xfId="3642"/>
    <cellStyle name="Normal 8 12 3" xfId="3643"/>
    <cellStyle name="Normal 8 12 4" xfId="3644"/>
    <cellStyle name="Normal 8 12 5" xfId="3645"/>
    <cellStyle name="Normal 8 12 6" xfId="3646"/>
    <cellStyle name="Normal 8 12 7" xfId="3647"/>
    <cellStyle name="Normal 8 13" xfId="3648"/>
    <cellStyle name="Normal 8 13 2" xfId="3649"/>
    <cellStyle name="Normal 8 13 3" xfId="3650"/>
    <cellStyle name="Normal 8 13 4" xfId="3651"/>
    <cellStyle name="Normal 8 13 5" xfId="3652"/>
    <cellStyle name="Normal 8 13 6" xfId="3653"/>
    <cellStyle name="Normal 8 13 7" xfId="3654"/>
    <cellStyle name="Normal 8 14" xfId="3655"/>
    <cellStyle name="Normal 8 14 2" xfId="3656"/>
    <cellStyle name="Normal 8 14 3" xfId="3657"/>
    <cellStyle name="Normal 8 14 4" xfId="3658"/>
    <cellStyle name="Normal 8 15" xfId="3659"/>
    <cellStyle name="Normal 8 15 2" xfId="3660"/>
    <cellStyle name="Normal 8 15 3" xfId="3661"/>
    <cellStyle name="Normal 8 15 4" xfId="3662"/>
    <cellStyle name="Normal 8 16" xfId="3663"/>
    <cellStyle name="Normal 8 16 2" xfId="3664"/>
    <cellStyle name="Normal 8 16 3" xfId="3665"/>
    <cellStyle name="Normal 8 16 4" xfId="3666"/>
    <cellStyle name="Normal 8 17" xfId="3667"/>
    <cellStyle name="Normal 8 17 2" xfId="3668"/>
    <cellStyle name="Normal 8 17 3" xfId="3669"/>
    <cellStyle name="Normal 8 17 4" xfId="3670"/>
    <cellStyle name="Normal 8 18" xfId="3671"/>
    <cellStyle name="Normal 8 18 2" xfId="3672"/>
    <cellStyle name="Normal 8 18 3" xfId="3673"/>
    <cellStyle name="Normal 8 18 4" xfId="3674"/>
    <cellStyle name="Normal 8 19" xfId="3675"/>
    <cellStyle name="Normal 8 2" xfId="3676"/>
    <cellStyle name="Normal 8 2 10" xfId="3677"/>
    <cellStyle name="Normal 8 2 11" xfId="3678"/>
    <cellStyle name="Normal 8 2 12" xfId="3679"/>
    <cellStyle name="Normal 8 2 13" xfId="3680"/>
    <cellStyle name="Normal 8 2 14" xfId="3681"/>
    <cellStyle name="Normal 8 2 15" xfId="3682"/>
    <cellStyle name="Normal 8 2 16" xfId="3683"/>
    <cellStyle name="Normal 8 2 17" xfId="3684"/>
    <cellStyle name="Normal 8 2 18" xfId="3685"/>
    <cellStyle name="Normal 8 2 19" xfId="3686"/>
    <cellStyle name="Normal 8 2 2" xfId="3687"/>
    <cellStyle name="Normal 8 2 20" xfId="3688"/>
    <cellStyle name="Normal 8 2 21" xfId="3689"/>
    <cellStyle name="Normal 8 2 22" xfId="3690"/>
    <cellStyle name="Normal 8 2 23" xfId="3691"/>
    <cellStyle name="Normal 8 2 24" xfId="3692"/>
    <cellStyle name="Normal 8 2 25" xfId="3693"/>
    <cellStyle name="Normal 8 2 26" xfId="3694"/>
    <cellStyle name="Normal 8 2 27" xfId="3695"/>
    <cellStyle name="Normal 8 2 28" xfId="3696"/>
    <cellStyle name="Normal 8 2 29" xfId="3697"/>
    <cellStyle name="Normal 8 2 3" xfId="3698"/>
    <cellStyle name="Normal 8 2 30" xfId="3699"/>
    <cellStyle name="Normal 8 2 31" xfId="3700"/>
    <cellStyle name="Normal 8 2 32" xfId="3701"/>
    <cellStyle name="Normal 8 2 33" xfId="3702"/>
    <cellStyle name="Normal 8 2 34" xfId="3703"/>
    <cellStyle name="Normal 8 2 35" xfId="3704"/>
    <cellStyle name="Normal 8 2 36" xfId="3705"/>
    <cellStyle name="Normal 8 2 37" xfId="3706"/>
    <cellStyle name="Normal 8 2 38" xfId="3707"/>
    <cellStyle name="Normal 8 2 39" xfId="3708"/>
    <cellStyle name="Normal 8 2 4" xfId="3709"/>
    <cellStyle name="Normal 8 2 40" xfId="3710"/>
    <cellStyle name="Normal 8 2 41" xfId="3711"/>
    <cellStyle name="Normal 8 2 42" xfId="3712"/>
    <cellStyle name="Normal 8 2 43" xfId="3713"/>
    <cellStyle name="Normal 8 2 44" xfId="3714"/>
    <cellStyle name="Normal 8 2 45" xfId="3715"/>
    <cellStyle name="Normal 8 2 46" xfId="3716"/>
    <cellStyle name="Normal 8 2 47" xfId="3717"/>
    <cellStyle name="Normal 8 2 48" xfId="3718"/>
    <cellStyle name="Normal 8 2 49" xfId="3719"/>
    <cellStyle name="Normal 8 2 5" xfId="3720"/>
    <cellStyle name="Normal 8 2 50" xfId="3721"/>
    <cellStyle name="Normal 8 2 51" xfId="3722"/>
    <cellStyle name="Normal 8 2 52" xfId="3723"/>
    <cellStyle name="Normal 8 2 53" xfId="3724"/>
    <cellStyle name="Normal 8 2 54" xfId="3725"/>
    <cellStyle name="Normal 8 2 55" xfId="3726"/>
    <cellStyle name="Normal 8 2 56" xfId="3727"/>
    <cellStyle name="Normal 8 2 57" xfId="3728"/>
    <cellStyle name="Normal 8 2 58" xfId="3729"/>
    <cellStyle name="Normal 8 2 59" xfId="3730"/>
    <cellStyle name="Normal 8 2 6" xfId="3731"/>
    <cellStyle name="Normal 8 2 60" xfId="3732"/>
    <cellStyle name="Normal 8 2 61" xfId="3733"/>
    <cellStyle name="Normal 8 2 7" xfId="3734"/>
    <cellStyle name="Normal 8 2 8" xfId="3735"/>
    <cellStyle name="Normal 8 2 9" xfId="3736"/>
    <cellStyle name="Normal 8 20" xfId="3737"/>
    <cellStyle name="Normal 8 21" xfId="3738"/>
    <cellStyle name="Normal 8 22" xfId="3739"/>
    <cellStyle name="Normal 8 23" xfId="3740"/>
    <cellStyle name="Normal 8 24" xfId="3741"/>
    <cellStyle name="Normal 8 25" xfId="3742"/>
    <cellStyle name="Normal 8 26" xfId="3743"/>
    <cellStyle name="Normal 8 27" xfId="3744"/>
    <cellStyle name="Normal 8 28" xfId="3745"/>
    <cellStyle name="Normal 8 29" xfId="3746"/>
    <cellStyle name="Normal 8 3" xfId="3747"/>
    <cellStyle name="Normal 8 3 2" xfId="3748"/>
    <cellStyle name="Normal 8 3 3" xfId="3749"/>
    <cellStyle name="Normal 8 3 4" xfId="3750"/>
    <cellStyle name="Normal 8 3 5" xfId="3751"/>
    <cellStyle name="Normal 8 3 6" xfId="3752"/>
    <cellStyle name="Normal 8 3 7" xfId="3753"/>
    <cellStyle name="Normal 8 30" xfId="3754"/>
    <cellStyle name="Normal 8 31" xfId="3755"/>
    <cellStyle name="Normal 8 32" xfId="3756"/>
    <cellStyle name="Normal 8 33" xfId="3757"/>
    <cellStyle name="Normal 8 34" xfId="3758"/>
    <cellStyle name="Normal 8 35" xfId="3759"/>
    <cellStyle name="Normal 8 36" xfId="3760"/>
    <cellStyle name="Normal 8 37" xfId="3761"/>
    <cellStyle name="Normal 8 38" xfId="3762"/>
    <cellStyle name="Normal 8 39" xfId="3763"/>
    <cellStyle name="Normal 8 4" xfId="3764"/>
    <cellStyle name="Normal 8 4 2" xfId="3765"/>
    <cellStyle name="Normal 8 4 3" xfId="3766"/>
    <cellStyle name="Normal 8 4 4" xfId="3767"/>
    <cellStyle name="Normal 8 4 5" xfId="3768"/>
    <cellStyle name="Normal 8 4 6" xfId="3769"/>
    <cellStyle name="Normal 8 4 7" xfId="3770"/>
    <cellStyle name="Normal 8 40" xfId="3771"/>
    <cellStyle name="Normal 8 41" xfId="3772"/>
    <cellStyle name="Normal 8 42" xfId="3773"/>
    <cellStyle name="Normal 8 43" xfId="3774"/>
    <cellStyle name="Normal 8 44" xfId="3775"/>
    <cellStyle name="Normal 8 45" xfId="3776"/>
    <cellStyle name="Normal 8 46" xfId="3777"/>
    <cellStyle name="Normal 8 47" xfId="3778"/>
    <cellStyle name="Normal 8 48" xfId="3779"/>
    <cellStyle name="Normal 8 49" xfId="3780"/>
    <cellStyle name="Normal 8 5" xfId="3781"/>
    <cellStyle name="Normal 8 5 2" xfId="3782"/>
    <cellStyle name="Normal 8 5 3" xfId="3783"/>
    <cellStyle name="Normal 8 5 4" xfId="3784"/>
    <cellStyle name="Normal 8 5 5" xfId="3785"/>
    <cellStyle name="Normal 8 5 6" xfId="3786"/>
    <cellStyle name="Normal 8 5 7" xfId="3787"/>
    <cellStyle name="Normal 8 50" xfId="3788"/>
    <cellStyle name="Normal 8 51" xfId="3789"/>
    <cellStyle name="Normal 8 52" xfId="3790"/>
    <cellStyle name="Normal 8 53" xfId="3791"/>
    <cellStyle name="Normal 8 54" xfId="3792"/>
    <cellStyle name="Normal 8 55" xfId="3793"/>
    <cellStyle name="Normal 8 56" xfId="3794"/>
    <cellStyle name="Normal 8 57" xfId="3795"/>
    <cellStyle name="Normal 8 58" xfId="3796"/>
    <cellStyle name="Normal 8 59" xfId="3797"/>
    <cellStyle name="Normal 8 6" xfId="3798"/>
    <cellStyle name="Normal 8 6 2" xfId="3799"/>
    <cellStyle name="Normal 8 6 3" xfId="3800"/>
    <cellStyle name="Normal 8 6 4" xfId="3801"/>
    <cellStyle name="Normal 8 6 5" xfId="3802"/>
    <cellStyle name="Normal 8 6 6" xfId="3803"/>
    <cellStyle name="Normal 8 6 7" xfId="3804"/>
    <cellStyle name="Normal 8 60" xfId="3805"/>
    <cellStyle name="Normal 8 61" xfId="3806"/>
    <cellStyle name="Normal 8 62" xfId="3807"/>
    <cellStyle name="Normal 8 63" xfId="3808"/>
    <cellStyle name="Normal 8 64" xfId="3809"/>
    <cellStyle name="Normal 8 65" xfId="3810"/>
    <cellStyle name="Normal 8 66" xfId="3811"/>
    <cellStyle name="Normal 8 67" xfId="3812"/>
    <cellStyle name="Normal 8 68" xfId="3813"/>
    <cellStyle name="Normal 8 69" xfId="3814"/>
    <cellStyle name="Normal 8 7" xfId="3815"/>
    <cellStyle name="Normal 8 7 2" xfId="3816"/>
    <cellStyle name="Normal 8 7 3" xfId="3817"/>
    <cellStyle name="Normal 8 7 4" xfId="3818"/>
    <cellStyle name="Normal 8 7 5" xfId="3819"/>
    <cellStyle name="Normal 8 7 6" xfId="3820"/>
    <cellStyle name="Normal 8 7 7" xfId="3821"/>
    <cellStyle name="Normal 8 70" xfId="3822"/>
    <cellStyle name="Normal 8 71" xfId="3823"/>
    <cellStyle name="Normal 8 72" xfId="3824"/>
    <cellStyle name="Normal 8 73" xfId="3825"/>
    <cellStyle name="Normal 8 74" xfId="3826"/>
    <cellStyle name="Normal 8 75" xfId="3827"/>
    <cellStyle name="Normal 8 76" xfId="3828"/>
    <cellStyle name="Normal 8 77" xfId="3829"/>
    <cellStyle name="Normal 8 78" xfId="3830"/>
    <cellStyle name="Normal 8 79" xfId="3831"/>
    <cellStyle name="Normal 8 8" xfId="3832"/>
    <cellStyle name="Normal 8 8 2" xfId="3833"/>
    <cellStyle name="Normal 8 8 3" xfId="3834"/>
    <cellStyle name="Normal 8 8 4" xfId="3835"/>
    <cellStyle name="Normal 8 8 5" xfId="3836"/>
    <cellStyle name="Normal 8 8 6" xfId="3837"/>
    <cellStyle name="Normal 8 8 7" xfId="3838"/>
    <cellStyle name="Normal 8 80" xfId="3839"/>
    <cellStyle name="Normal 8 81" xfId="3840"/>
    <cellStyle name="Normal 8 82" xfId="3841"/>
    <cellStyle name="Normal 8 83" xfId="3842"/>
    <cellStyle name="Normal 8 84" xfId="3843"/>
    <cellStyle name="Normal 8 85" xfId="3844"/>
    <cellStyle name="Normal 8 86" xfId="3845"/>
    <cellStyle name="Normal 8 9" xfId="3846"/>
    <cellStyle name="Normal 8 9 2" xfId="3847"/>
    <cellStyle name="Normal 8 9 3" xfId="3848"/>
    <cellStyle name="Normal 8 9 4" xfId="3849"/>
    <cellStyle name="Normal 8 9 5" xfId="3850"/>
    <cellStyle name="Normal 8 9 6" xfId="3851"/>
    <cellStyle name="Normal 8 9 7" xfId="3852"/>
    <cellStyle name="Normal 80" xfId="3853"/>
    <cellStyle name="Normal 81" xfId="3854"/>
    <cellStyle name="Normal 82" xfId="10"/>
    <cellStyle name="Normal 83" xfId="3855"/>
    <cellStyle name="Normal 84" xfId="13"/>
    <cellStyle name="Normal 85" xfId="15"/>
    <cellStyle name="Normal 86" xfId="17"/>
    <cellStyle name="Normal 87" xfId="18"/>
    <cellStyle name="Normal 88" xfId="20"/>
    <cellStyle name="Normal 89" xfId="3856"/>
    <cellStyle name="Normal 9" xfId="3857"/>
    <cellStyle name="Normal 9 10" xfId="3858"/>
    <cellStyle name="Normal 9 11" xfId="3859"/>
    <cellStyle name="Normal 9 12" xfId="3860"/>
    <cellStyle name="Normal 9 13" xfId="3861"/>
    <cellStyle name="Normal 9 14" xfId="3862"/>
    <cellStyle name="Normal 9 15" xfId="3863"/>
    <cellStyle name="Normal 9 16" xfId="3864"/>
    <cellStyle name="Normal 9 17" xfId="3865"/>
    <cellStyle name="Normal 9 18" xfId="3866"/>
    <cellStyle name="Normal 9 19" xfId="3867"/>
    <cellStyle name="Normal 9 2" xfId="3868"/>
    <cellStyle name="Normal 9 2 2" xfId="3869"/>
    <cellStyle name="Normal 9 2 3" xfId="3870"/>
    <cellStyle name="Normal 9 2 4" xfId="3871"/>
    <cellStyle name="Normal 9 20" xfId="3872"/>
    <cellStyle name="Normal 9 21" xfId="3873"/>
    <cellStyle name="Normal 9 22" xfId="3874"/>
    <cellStyle name="Normal 9 23" xfId="3875"/>
    <cellStyle name="Normal 9 24" xfId="3876"/>
    <cellStyle name="Normal 9 25" xfId="3877"/>
    <cellStyle name="Normal 9 26" xfId="3878"/>
    <cellStyle name="Normal 9 27" xfId="3879"/>
    <cellStyle name="Normal 9 28" xfId="3880"/>
    <cellStyle name="Normal 9 29" xfId="3881"/>
    <cellStyle name="Normal 9 3" xfId="3882"/>
    <cellStyle name="Normal 9 30" xfId="3883"/>
    <cellStyle name="Normal 9 31" xfId="3884"/>
    <cellStyle name="Normal 9 32" xfId="3885"/>
    <cellStyle name="Normal 9 33" xfId="3886"/>
    <cellStyle name="Normal 9 34" xfId="3887"/>
    <cellStyle name="Normal 9 35" xfId="3888"/>
    <cellStyle name="Normal 9 36" xfId="3889"/>
    <cellStyle name="Normal 9 37" xfId="3890"/>
    <cellStyle name="Normal 9 38" xfId="3891"/>
    <cellStyle name="Normal 9 39" xfId="3892"/>
    <cellStyle name="Normal 9 4" xfId="3893"/>
    <cellStyle name="Normal 9 40" xfId="3894"/>
    <cellStyle name="Normal 9 41" xfId="3895"/>
    <cellStyle name="Normal 9 42" xfId="3896"/>
    <cellStyle name="Normal 9 43" xfId="3897"/>
    <cellStyle name="Normal 9 44" xfId="3898"/>
    <cellStyle name="Normal 9 45" xfId="3899"/>
    <cellStyle name="Normal 9 46" xfId="3900"/>
    <cellStyle name="Normal 9 47" xfId="3901"/>
    <cellStyle name="Normal 9 48" xfId="3902"/>
    <cellStyle name="Normal 9 49" xfId="3903"/>
    <cellStyle name="Normal 9 5" xfId="3904"/>
    <cellStyle name="Normal 9 50" xfId="3905"/>
    <cellStyle name="Normal 9 51" xfId="3906"/>
    <cellStyle name="Normal 9 52" xfId="3907"/>
    <cellStyle name="Normal 9 53" xfId="3908"/>
    <cellStyle name="Normal 9 54" xfId="3909"/>
    <cellStyle name="Normal 9 55" xfId="3910"/>
    <cellStyle name="Normal 9 56" xfId="3911"/>
    <cellStyle name="Normal 9 57" xfId="3912"/>
    <cellStyle name="Normal 9 58" xfId="3913"/>
    <cellStyle name="Normal 9 59" xfId="3914"/>
    <cellStyle name="Normal 9 6" xfId="3915"/>
    <cellStyle name="Normal 9 60" xfId="3916"/>
    <cellStyle name="Normal 9 61" xfId="3917"/>
    <cellStyle name="Normal 9 62" xfId="3918"/>
    <cellStyle name="Normal 9 63" xfId="3919"/>
    <cellStyle name="Normal 9 64" xfId="3920"/>
    <cellStyle name="Normal 9 7" xfId="3921"/>
    <cellStyle name="Normal 9 8" xfId="3922"/>
    <cellStyle name="Normal 9 9" xfId="3923"/>
    <cellStyle name="Normal 90" xfId="3924"/>
    <cellStyle name="Normal 91" xfId="3925"/>
    <cellStyle name="Normal 92" xfId="3926"/>
    <cellStyle name="Normal 93" xfId="3927"/>
    <cellStyle name="Normal 94" xfId="3928"/>
    <cellStyle name="Normal 95" xfId="3929"/>
    <cellStyle name="Normal 96" xfId="3930"/>
    <cellStyle name="Normal 97" xfId="3931"/>
    <cellStyle name="Normal 98" xfId="3932"/>
    <cellStyle name="Normal 99" xfId="3933"/>
    <cellStyle name="Note 2" xfId="3934"/>
    <cellStyle name="Note 2 2" xfId="3935"/>
    <cellStyle name="Note 2 2 2" xfId="3936"/>
    <cellStyle name="Note 2 2 3" xfId="3937"/>
    <cellStyle name="Note 2 3" xfId="3938"/>
    <cellStyle name="Note 2 3 2" xfId="3939"/>
    <cellStyle name="Note 2 4" xfId="3940"/>
    <cellStyle name="Note 2 5" xfId="3941"/>
    <cellStyle name="Note 2 6" xfId="3942"/>
    <cellStyle name="Note 2 7" xfId="3943"/>
    <cellStyle name="Note 3" xfId="3944"/>
    <cellStyle name="Output 2" xfId="3945"/>
    <cellStyle name="Output 2 2" xfId="3946"/>
    <cellStyle name="Output 2 3" xfId="3947"/>
    <cellStyle name="Output 3" xfId="3948"/>
    <cellStyle name="Percent [2]" xfId="3949"/>
    <cellStyle name="Percent 10" xfId="3950"/>
    <cellStyle name="Percent 10 2" xfId="3951"/>
    <cellStyle name="Percent 11" xfId="3952"/>
    <cellStyle name="Percent 11 2" xfId="3953"/>
    <cellStyle name="Percent 12" xfId="3954"/>
    <cellStyle name="Percent 12 2" xfId="3955"/>
    <cellStyle name="Percent 13" xfId="3956"/>
    <cellStyle name="Percent 13 2" xfId="3957"/>
    <cellStyle name="Percent 14" xfId="3958"/>
    <cellStyle name="Percent 14 2" xfId="3959"/>
    <cellStyle name="Percent 15" xfId="3960"/>
    <cellStyle name="Percent 15 2" xfId="3961"/>
    <cellStyle name="Percent 16" xfId="3962"/>
    <cellStyle name="Percent 16 2" xfId="3963"/>
    <cellStyle name="Percent 17" xfId="3964"/>
    <cellStyle name="Percent 17 2" xfId="3965"/>
    <cellStyle name="Percent 18" xfId="3966"/>
    <cellStyle name="Percent 18 2" xfId="3967"/>
    <cellStyle name="Percent 19" xfId="3968"/>
    <cellStyle name="Percent 19 2" xfId="3969"/>
    <cellStyle name="Percent 2" xfId="11"/>
    <cellStyle name="Percent 2 10" xfId="3970"/>
    <cellStyle name="Percent 2 10 2" xfId="3971"/>
    <cellStyle name="Percent 2 10 3" xfId="3972"/>
    <cellStyle name="Percent 2 10 4" xfId="3973"/>
    <cellStyle name="Percent 2 10 5" xfId="3974"/>
    <cellStyle name="Percent 2 11" xfId="3975"/>
    <cellStyle name="Percent 2 11 2" xfId="3976"/>
    <cellStyle name="Percent 2 11 3" xfId="3977"/>
    <cellStyle name="Percent 2 11 4" xfId="3978"/>
    <cellStyle name="Percent 2 11 5" xfId="3979"/>
    <cellStyle name="Percent 2 12" xfId="3980"/>
    <cellStyle name="Percent 2 12 2" xfId="3981"/>
    <cellStyle name="Percent 2 12 3" xfId="3982"/>
    <cellStyle name="Percent 2 12 4" xfId="3983"/>
    <cellStyle name="Percent 2 12 5" xfId="3984"/>
    <cellStyle name="Percent 2 13" xfId="3985"/>
    <cellStyle name="Percent 2 13 2" xfId="3986"/>
    <cellStyle name="Percent 2 13 3" xfId="3987"/>
    <cellStyle name="Percent 2 13 4" xfId="3988"/>
    <cellStyle name="Percent 2 13 5" xfId="3989"/>
    <cellStyle name="Percent 2 14" xfId="3990"/>
    <cellStyle name="Percent 2 15" xfId="3991"/>
    <cellStyle name="Percent 2 16" xfId="3992"/>
    <cellStyle name="Percent 2 17" xfId="3993"/>
    <cellStyle name="Percent 2 18" xfId="3994"/>
    <cellStyle name="Percent 2 19" xfId="3995"/>
    <cellStyle name="Percent 2 2" xfId="3996"/>
    <cellStyle name="Percent 2 2 10" xfId="3997"/>
    <cellStyle name="Percent 2 2 11" xfId="3998"/>
    <cellStyle name="Percent 2 2 2" xfId="3999"/>
    <cellStyle name="Percent 2 2 2 2" xfId="4000"/>
    <cellStyle name="Percent 2 2 2 3" xfId="4001"/>
    <cellStyle name="Percent 2 2 2 4" xfId="4002"/>
    <cellStyle name="Percent 2 2 3" xfId="4003"/>
    <cellStyle name="Percent 2 2 3 2" xfId="4004"/>
    <cellStyle name="Percent 2 2 4" xfId="4005"/>
    <cellStyle name="Percent 2 2 4 2" xfId="4006"/>
    <cellStyle name="Percent 2 2 4 3" xfId="4007"/>
    <cellStyle name="Percent 2 2 4 4" xfId="4008"/>
    <cellStyle name="Percent 2 2 4 5" xfId="4009"/>
    <cellStyle name="Percent 2 2 5" xfId="4010"/>
    <cellStyle name="Percent 2 2 5 2" xfId="4011"/>
    <cellStyle name="Percent 2 2 5 3" xfId="4012"/>
    <cellStyle name="Percent 2 2 5 4" xfId="4013"/>
    <cellStyle name="Percent 2 2 5 5" xfId="4014"/>
    <cellStyle name="Percent 2 2 6" xfId="4015"/>
    <cellStyle name="Percent 2 2 6 2" xfId="4016"/>
    <cellStyle name="Percent 2 2 6 3" xfId="4017"/>
    <cellStyle name="Percent 2 2 6 4" xfId="4018"/>
    <cellStyle name="Percent 2 2 6 5" xfId="4019"/>
    <cellStyle name="Percent 2 2 7" xfId="4020"/>
    <cellStyle name="Percent 2 2 7 2" xfId="4021"/>
    <cellStyle name="Percent 2 2 7 3" xfId="4022"/>
    <cellStyle name="Percent 2 2 7 4" xfId="4023"/>
    <cellStyle name="Percent 2 2 7 5" xfId="4024"/>
    <cellStyle name="Percent 2 2 8" xfId="4025"/>
    <cellStyle name="Percent 2 2 9" xfId="4026"/>
    <cellStyle name="Percent 2 20" xfId="4027"/>
    <cellStyle name="Percent 2 21" xfId="4028"/>
    <cellStyle name="Percent 2 22" xfId="4029"/>
    <cellStyle name="Percent 2 23" xfId="4030"/>
    <cellStyle name="Percent 2 24" xfId="4031"/>
    <cellStyle name="Percent 2 25" xfId="4032"/>
    <cellStyle name="Percent 2 26" xfId="4033"/>
    <cellStyle name="Percent 2 27" xfId="4034"/>
    <cellStyle name="Percent 2 28" xfId="4035"/>
    <cellStyle name="Percent 2 29" xfId="4036"/>
    <cellStyle name="Percent 2 3" xfId="4037"/>
    <cellStyle name="Percent 2 3 10" xfId="4038"/>
    <cellStyle name="Percent 2 3 11" xfId="4039"/>
    <cellStyle name="Percent 2 3 2" xfId="4040"/>
    <cellStyle name="Percent 2 3 3" xfId="4041"/>
    <cellStyle name="Percent 2 3 4" xfId="4042"/>
    <cellStyle name="Percent 2 3 4 2" xfId="4043"/>
    <cellStyle name="Percent 2 3 4 3" xfId="4044"/>
    <cellStyle name="Percent 2 3 4 4" xfId="4045"/>
    <cellStyle name="Percent 2 3 4 5" xfId="4046"/>
    <cellStyle name="Percent 2 3 5" xfId="4047"/>
    <cellStyle name="Percent 2 3 5 2" xfId="4048"/>
    <cellStyle name="Percent 2 3 5 3" xfId="4049"/>
    <cellStyle name="Percent 2 3 5 4" xfId="4050"/>
    <cellStyle name="Percent 2 3 5 5" xfId="4051"/>
    <cellStyle name="Percent 2 3 6" xfId="4052"/>
    <cellStyle name="Percent 2 3 6 2" xfId="4053"/>
    <cellStyle name="Percent 2 3 6 3" xfId="4054"/>
    <cellStyle name="Percent 2 3 6 4" xfId="4055"/>
    <cellStyle name="Percent 2 3 6 5" xfId="4056"/>
    <cellStyle name="Percent 2 3 7" xfId="4057"/>
    <cellStyle name="Percent 2 3 7 2" xfId="4058"/>
    <cellStyle name="Percent 2 3 7 3" xfId="4059"/>
    <cellStyle name="Percent 2 3 7 4" xfId="4060"/>
    <cellStyle name="Percent 2 3 7 5" xfId="4061"/>
    <cellStyle name="Percent 2 3 8" xfId="4062"/>
    <cellStyle name="Percent 2 3 9" xfId="4063"/>
    <cellStyle name="Percent 2 30" xfId="4064"/>
    <cellStyle name="Percent 2 31" xfId="4065"/>
    <cellStyle name="Percent 2 32" xfId="4066"/>
    <cellStyle name="Percent 2 33" xfId="4067"/>
    <cellStyle name="Percent 2 34" xfId="4068"/>
    <cellStyle name="Percent 2 35" xfId="4069"/>
    <cellStyle name="Percent 2 36" xfId="4070"/>
    <cellStyle name="Percent 2 37" xfId="4071"/>
    <cellStyle name="Percent 2 38" xfId="4072"/>
    <cellStyle name="Percent 2 39" xfId="4073"/>
    <cellStyle name="Percent 2 4" xfId="4074"/>
    <cellStyle name="Percent 2 4 10" xfId="4075"/>
    <cellStyle name="Percent 2 4 11" xfId="4076"/>
    <cellStyle name="Percent 2 4 2" xfId="4077"/>
    <cellStyle name="Percent 2 4 3" xfId="4078"/>
    <cellStyle name="Percent 2 4 4" xfId="4079"/>
    <cellStyle name="Percent 2 4 4 2" xfId="4080"/>
    <cellStyle name="Percent 2 4 4 3" xfId="4081"/>
    <cellStyle name="Percent 2 4 4 4" xfId="4082"/>
    <cellStyle name="Percent 2 4 4 5" xfId="4083"/>
    <cellStyle name="Percent 2 4 5" xfId="4084"/>
    <cellStyle name="Percent 2 4 5 2" xfId="4085"/>
    <cellStyle name="Percent 2 4 5 3" xfId="4086"/>
    <cellStyle name="Percent 2 4 5 4" xfId="4087"/>
    <cellStyle name="Percent 2 4 5 5" xfId="4088"/>
    <cellStyle name="Percent 2 4 6" xfId="4089"/>
    <cellStyle name="Percent 2 4 6 2" xfId="4090"/>
    <cellStyle name="Percent 2 4 6 3" xfId="4091"/>
    <cellStyle name="Percent 2 4 6 4" xfId="4092"/>
    <cellStyle name="Percent 2 4 6 5" xfId="4093"/>
    <cellStyle name="Percent 2 4 7" xfId="4094"/>
    <cellStyle name="Percent 2 4 7 2" xfId="4095"/>
    <cellStyle name="Percent 2 4 7 3" xfId="4096"/>
    <cellStyle name="Percent 2 4 7 4" xfId="4097"/>
    <cellStyle name="Percent 2 4 7 5" xfId="4098"/>
    <cellStyle name="Percent 2 4 8" xfId="4099"/>
    <cellStyle name="Percent 2 4 9" xfId="4100"/>
    <cellStyle name="Percent 2 40" xfId="4101"/>
    <cellStyle name="Percent 2 41" xfId="4102"/>
    <cellStyle name="Percent 2 42" xfId="4103"/>
    <cellStyle name="Percent 2 43" xfId="4104"/>
    <cellStyle name="Percent 2 44" xfId="4105"/>
    <cellStyle name="Percent 2 45" xfId="4106"/>
    <cellStyle name="Percent 2 46" xfId="4107"/>
    <cellStyle name="Percent 2 47" xfId="4108"/>
    <cellStyle name="Percent 2 48" xfId="4109"/>
    <cellStyle name="Percent 2 49" xfId="4110"/>
    <cellStyle name="Percent 2 5" xfId="4111"/>
    <cellStyle name="Percent 2 5 10" xfId="4112"/>
    <cellStyle name="Percent 2 5 11" xfId="4113"/>
    <cellStyle name="Percent 2 5 2" xfId="4114"/>
    <cellStyle name="Percent 2 5 3" xfId="4115"/>
    <cellStyle name="Percent 2 5 4" xfId="4116"/>
    <cellStyle name="Percent 2 5 4 2" xfId="4117"/>
    <cellStyle name="Percent 2 5 4 3" xfId="4118"/>
    <cellStyle name="Percent 2 5 4 4" xfId="4119"/>
    <cellStyle name="Percent 2 5 4 5" xfId="4120"/>
    <cellStyle name="Percent 2 5 5" xfId="4121"/>
    <cellStyle name="Percent 2 5 5 2" xfId="4122"/>
    <cellStyle name="Percent 2 5 5 3" xfId="4123"/>
    <cellStyle name="Percent 2 5 5 4" xfId="4124"/>
    <cellStyle name="Percent 2 5 5 5" xfId="4125"/>
    <cellStyle name="Percent 2 5 6" xfId="4126"/>
    <cellStyle name="Percent 2 5 6 2" xfId="4127"/>
    <cellStyle name="Percent 2 5 6 3" xfId="4128"/>
    <cellStyle name="Percent 2 5 6 4" xfId="4129"/>
    <cellStyle name="Percent 2 5 6 5" xfId="4130"/>
    <cellStyle name="Percent 2 5 7" xfId="4131"/>
    <cellStyle name="Percent 2 5 7 2" xfId="4132"/>
    <cellStyle name="Percent 2 5 7 3" xfId="4133"/>
    <cellStyle name="Percent 2 5 7 4" xfId="4134"/>
    <cellStyle name="Percent 2 5 7 5" xfId="4135"/>
    <cellStyle name="Percent 2 5 8" xfId="4136"/>
    <cellStyle name="Percent 2 5 9" xfId="4137"/>
    <cellStyle name="Percent 2 50" xfId="4138"/>
    <cellStyle name="Percent 2 51" xfId="4139"/>
    <cellStyle name="Percent 2 52" xfId="4140"/>
    <cellStyle name="Percent 2 53" xfId="4141"/>
    <cellStyle name="Percent 2 54" xfId="4142"/>
    <cellStyle name="Percent 2 55" xfId="4143"/>
    <cellStyle name="Percent 2 56" xfId="4144"/>
    <cellStyle name="Percent 2 57" xfId="4145"/>
    <cellStyle name="Percent 2 58" xfId="4146"/>
    <cellStyle name="Percent 2 59" xfId="4147"/>
    <cellStyle name="Percent 2 6" xfId="4148"/>
    <cellStyle name="Percent 2 6 10" xfId="4149"/>
    <cellStyle name="Percent 2 6 11" xfId="4150"/>
    <cellStyle name="Percent 2 6 2" xfId="4151"/>
    <cellStyle name="Percent 2 6 3" xfId="4152"/>
    <cellStyle name="Percent 2 6 4" xfId="4153"/>
    <cellStyle name="Percent 2 6 4 2" xfId="4154"/>
    <cellStyle name="Percent 2 6 4 3" xfId="4155"/>
    <cellStyle name="Percent 2 6 4 4" xfId="4156"/>
    <cellStyle name="Percent 2 6 4 5" xfId="4157"/>
    <cellStyle name="Percent 2 6 5" xfId="4158"/>
    <cellStyle name="Percent 2 6 5 2" xfId="4159"/>
    <cellStyle name="Percent 2 6 5 3" xfId="4160"/>
    <cellStyle name="Percent 2 6 5 4" xfId="4161"/>
    <cellStyle name="Percent 2 6 5 5" xfId="4162"/>
    <cellStyle name="Percent 2 6 6" xfId="4163"/>
    <cellStyle name="Percent 2 6 6 2" xfId="4164"/>
    <cellStyle name="Percent 2 6 6 3" xfId="4165"/>
    <cellStyle name="Percent 2 6 6 4" xfId="4166"/>
    <cellStyle name="Percent 2 6 6 5" xfId="4167"/>
    <cellStyle name="Percent 2 6 7" xfId="4168"/>
    <cellStyle name="Percent 2 6 7 2" xfId="4169"/>
    <cellStyle name="Percent 2 6 7 3" xfId="4170"/>
    <cellStyle name="Percent 2 6 7 4" xfId="4171"/>
    <cellStyle name="Percent 2 6 7 5" xfId="4172"/>
    <cellStyle name="Percent 2 6 8" xfId="4173"/>
    <cellStyle name="Percent 2 6 9" xfId="4174"/>
    <cellStyle name="Percent 2 60" xfId="4175"/>
    <cellStyle name="Percent 2 61" xfId="4176"/>
    <cellStyle name="Percent 2 62" xfId="4177"/>
    <cellStyle name="Percent 2 63" xfId="4178"/>
    <cellStyle name="Percent 2 64" xfId="4179"/>
    <cellStyle name="Percent 2 65" xfId="4180"/>
    <cellStyle name="Percent 2 66" xfId="4181"/>
    <cellStyle name="Percent 2 67" xfId="4182"/>
    <cellStyle name="Percent 2 68" xfId="4183"/>
    <cellStyle name="Percent 2 69" xfId="4184"/>
    <cellStyle name="Percent 2 7" xfId="4185"/>
    <cellStyle name="Percent 2 7 10" xfId="4186"/>
    <cellStyle name="Percent 2 7 11" xfId="4187"/>
    <cellStyle name="Percent 2 7 2" xfId="4188"/>
    <cellStyle name="Percent 2 7 3" xfId="4189"/>
    <cellStyle name="Percent 2 7 4" xfId="4190"/>
    <cellStyle name="Percent 2 7 4 2" xfId="4191"/>
    <cellStyle name="Percent 2 7 4 3" xfId="4192"/>
    <cellStyle name="Percent 2 7 4 4" xfId="4193"/>
    <cellStyle name="Percent 2 7 4 5" xfId="4194"/>
    <cellStyle name="Percent 2 7 5" xfId="4195"/>
    <cellStyle name="Percent 2 7 5 2" xfId="4196"/>
    <cellStyle name="Percent 2 7 5 3" xfId="4197"/>
    <cellStyle name="Percent 2 7 5 4" xfId="4198"/>
    <cellStyle name="Percent 2 7 5 5" xfId="4199"/>
    <cellStyle name="Percent 2 7 6" xfId="4200"/>
    <cellStyle name="Percent 2 7 6 2" xfId="4201"/>
    <cellStyle name="Percent 2 7 6 3" xfId="4202"/>
    <cellStyle name="Percent 2 7 6 4" xfId="4203"/>
    <cellStyle name="Percent 2 7 6 5" xfId="4204"/>
    <cellStyle name="Percent 2 7 7" xfId="4205"/>
    <cellStyle name="Percent 2 7 7 2" xfId="4206"/>
    <cellStyle name="Percent 2 7 7 3" xfId="4207"/>
    <cellStyle name="Percent 2 7 7 4" xfId="4208"/>
    <cellStyle name="Percent 2 7 7 5" xfId="4209"/>
    <cellStyle name="Percent 2 7 8" xfId="4210"/>
    <cellStyle name="Percent 2 7 9" xfId="4211"/>
    <cellStyle name="Percent 2 70" xfId="4212"/>
    <cellStyle name="Percent 2 71" xfId="4213"/>
    <cellStyle name="Percent 2 72" xfId="4214"/>
    <cellStyle name="Percent 2 73" xfId="4215"/>
    <cellStyle name="Percent 2 74" xfId="4216"/>
    <cellStyle name="Percent 2 75" xfId="4217"/>
    <cellStyle name="Percent 2 76" xfId="4218"/>
    <cellStyle name="Percent 2 77" xfId="4219"/>
    <cellStyle name="Percent 2 78" xfId="4220"/>
    <cellStyle name="Percent 2 79" xfId="4221"/>
    <cellStyle name="Percent 2 8" xfId="4222"/>
    <cellStyle name="Percent 2 80" xfId="4223"/>
    <cellStyle name="Percent 2 81" xfId="4224"/>
    <cellStyle name="Percent 2 82" xfId="4225"/>
    <cellStyle name="Percent 2 83" xfId="4226"/>
    <cellStyle name="Percent 2 84" xfId="4227"/>
    <cellStyle name="Percent 2 85" xfId="4228"/>
    <cellStyle name="Percent 2 86" xfId="4229"/>
    <cellStyle name="Percent 2 87" xfId="4230"/>
    <cellStyle name="Percent 2 88" xfId="4231"/>
    <cellStyle name="Percent 2 9" xfId="4232"/>
    <cellStyle name="Percent 2 9 2" xfId="4233"/>
    <cellStyle name="Percent 20" xfId="4234"/>
    <cellStyle name="Percent 20 2" xfId="4235"/>
    <cellStyle name="Percent 21" xfId="4236"/>
    <cellStyle name="Percent 22" xfId="4237"/>
    <cellStyle name="Percent 23" xfId="4238"/>
    <cellStyle name="Percent 24" xfId="4239"/>
    <cellStyle name="Percent 25" xfId="4240"/>
    <cellStyle name="Percent 26" xfId="4241"/>
    <cellStyle name="Percent 27" xfId="4242"/>
    <cellStyle name="Percent 28" xfId="4243"/>
    <cellStyle name="Percent 29" xfId="4762"/>
    <cellStyle name="Percent 3" xfId="4244"/>
    <cellStyle name="Percent 3 10" xfId="4245"/>
    <cellStyle name="Percent 3 2" xfId="4246"/>
    <cellStyle name="Percent 3 2 2" xfId="4247"/>
    <cellStyle name="Percent 3 2 2 2" xfId="4248"/>
    <cellStyle name="Percent 3 2 3" xfId="4249"/>
    <cellStyle name="Percent 3 2 3 2" xfId="4250"/>
    <cellStyle name="Percent 3 2 4" xfId="4251"/>
    <cellStyle name="Percent 3 2 5" xfId="4252"/>
    <cellStyle name="Percent 3 2 6" xfId="4253"/>
    <cellStyle name="Percent 3 3" xfId="4254"/>
    <cellStyle name="Percent 3 3 2" xfId="4255"/>
    <cellStyle name="Percent 3 3 2 2" xfId="4256"/>
    <cellStyle name="Percent 3 4" xfId="4257"/>
    <cellStyle name="Percent 3 4 2" xfId="4258"/>
    <cellStyle name="Percent 3 5" xfId="4259"/>
    <cellStyle name="Percent 3 5 2" xfId="4260"/>
    <cellStyle name="Percent 3 6" xfId="4261"/>
    <cellStyle name="Percent 3 6 2" xfId="4262"/>
    <cellStyle name="Percent 3 7" xfId="4263"/>
    <cellStyle name="Percent 3 8" xfId="4264"/>
    <cellStyle name="Percent 3 9" xfId="4265"/>
    <cellStyle name="Percent 30" xfId="4784"/>
    <cellStyle name="Percent 31" xfId="4770"/>
    <cellStyle name="Percent 32" xfId="4791"/>
    <cellStyle name="Percent 33" xfId="4764"/>
    <cellStyle name="Percent 34" xfId="4778"/>
    <cellStyle name="Percent 35" xfId="4775"/>
    <cellStyle name="Percent 36" xfId="4785"/>
    <cellStyle name="Percent 37" xfId="4776"/>
    <cellStyle name="Percent 38" xfId="4765"/>
    <cellStyle name="Percent 39" xfId="4767"/>
    <cellStyle name="Percent 4" xfId="4266"/>
    <cellStyle name="Percent 4 2" xfId="4267"/>
    <cellStyle name="Percent 4 2 2" xfId="4268"/>
    <cellStyle name="Percent 4 2 3" xfId="4269"/>
    <cellStyle name="Percent 4 3" xfId="4270"/>
    <cellStyle name="Percent 4 3 2" xfId="4271"/>
    <cellStyle name="Percent 4 3 2 2" xfId="4272"/>
    <cellStyle name="Percent 4 3 3" xfId="4273"/>
    <cellStyle name="Percent 4 4" xfId="4274"/>
    <cellStyle name="Percent 4 5" xfId="4275"/>
    <cellStyle name="Percent 4 6" xfId="4276"/>
    <cellStyle name="Percent 4 7" xfId="4277"/>
    <cellStyle name="Percent 40" xfId="4790"/>
    <cellStyle name="Percent 41" xfId="4800"/>
    <cellStyle name="Percent 42" xfId="4824"/>
    <cellStyle name="Percent 43" xfId="4808"/>
    <cellStyle name="Percent 44" xfId="4839"/>
    <cellStyle name="Percent 45" xfId="4834"/>
    <cellStyle name="Percent 46" xfId="4803"/>
    <cellStyle name="Percent 47" xfId="4831"/>
    <cellStyle name="Percent 48" xfId="4805"/>
    <cellStyle name="Percent 49" xfId="4823"/>
    <cellStyle name="Percent 5" xfId="4278"/>
    <cellStyle name="Percent 5 2" xfId="4279"/>
    <cellStyle name="Percent 5 2 2" xfId="4280"/>
    <cellStyle name="Percent 5 2 3" xfId="4281"/>
    <cellStyle name="Percent 5 3" xfId="4282"/>
    <cellStyle name="Percent 5 4" xfId="4283"/>
    <cellStyle name="Percent 50" xfId="4809"/>
    <cellStyle name="Percent 51" xfId="4838"/>
    <cellStyle name="Percent 52" xfId="4835"/>
    <cellStyle name="Percent 53" xfId="4813"/>
    <cellStyle name="Percent 54" xfId="4814"/>
    <cellStyle name="Percent 55" xfId="4833"/>
    <cellStyle name="Percent 56" xfId="4854"/>
    <cellStyle name="Percent 57" xfId="4851"/>
    <cellStyle name="Percent 58" xfId="4848"/>
    <cellStyle name="Percent 59" xfId="4849"/>
    <cellStyle name="Percent 6" xfId="4284"/>
    <cellStyle name="Percent 6 10" xfId="4285"/>
    <cellStyle name="Percent 6 10 2" xfId="4286"/>
    <cellStyle name="Percent 6 10 3" xfId="4287"/>
    <cellStyle name="Percent 6 10 4" xfId="4288"/>
    <cellStyle name="Percent 6 10 5" xfId="4289"/>
    <cellStyle name="Percent 6 10 6" xfId="4290"/>
    <cellStyle name="Percent 6 10 7" xfId="4291"/>
    <cellStyle name="Percent 6 11" xfId="4292"/>
    <cellStyle name="Percent 6 11 2" xfId="4293"/>
    <cellStyle name="Percent 6 11 3" xfId="4294"/>
    <cellStyle name="Percent 6 11 4" xfId="4295"/>
    <cellStyle name="Percent 6 11 5" xfId="4296"/>
    <cellStyle name="Percent 6 11 6" xfId="4297"/>
    <cellStyle name="Percent 6 11 7" xfId="4298"/>
    <cellStyle name="Percent 6 12" xfId="4299"/>
    <cellStyle name="Percent 6 12 2" xfId="4300"/>
    <cellStyle name="Percent 6 12 3" xfId="4301"/>
    <cellStyle name="Percent 6 12 4" xfId="4302"/>
    <cellStyle name="Percent 6 12 5" xfId="4303"/>
    <cellStyle name="Percent 6 12 6" xfId="4304"/>
    <cellStyle name="Percent 6 12 7" xfId="4305"/>
    <cellStyle name="Percent 6 13" xfId="4306"/>
    <cellStyle name="Percent 6 13 2" xfId="4307"/>
    <cellStyle name="Percent 6 13 3" xfId="4308"/>
    <cellStyle name="Percent 6 13 4" xfId="4309"/>
    <cellStyle name="Percent 6 13 5" xfId="4310"/>
    <cellStyle name="Percent 6 13 6" xfId="4311"/>
    <cellStyle name="Percent 6 13 7" xfId="4312"/>
    <cellStyle name="Percent 6 14" xfId="4313"/>
    <cellStyle name="Percent 6 14 2" xfId="4314"/>
    <cellStyle name="Percent 6 14 3" xfId="4315"/>
    <cellStyle name="Percent 6 14 4" xfId="4316"/>
    <cellStyle name="Percent 6 15" xfId="4317"/>
    <cellStyle name="Percent 6 15 2" xfId="4318"/>
    <cellStyle name="Percent 6 15 3" xfId="4319"/>
    <cellStyle name="Percent 6 15 4" xfId="4320"/>
    <cellStyle name="Percent 6 16" xfId="4321"/>
    <cellStyle name="Percent 6 16 2" xfId="4322"/>
    <cellStyle name="Percent 6 16 3" xfId="4323"/>
    <cellStyle name="Percent 6 16 4" xfId="4324"/>
    <cellStyle name="Percent 6 17" xfId="4325"/>
    <cellStyle name="Percent 6 17 2" xfId="4326"/>
    <cellStyle name="Percent 6 17 3" xfId="4327"/>
    <cellStyle name="Percent 6 17 4" xfId="4328"/>
    <cellStyle name="Percent 6 18" xfId="4329"/>
    <cellStyle name="Percent 6 18 2" xfId="4330"/>
    <cellStyle name="Percent 6 18 3" xfId="4331"/>
    <cellStyle name="Percent 6 18 4" xfId="4332"/>
    <cellStyle name="Percent 6 19" xfId="4333"/>
    <cellStyle name="Percent 6 2" xfId="4334"/>
    <cellStyle name="Percent 6 2 10" xfId="4335"/>
    <cellStyle name="Percent 6 2 11" xfId="4336"/>
    <cellStyle name="Percent 6 2 12" xfId="4337"/>
    <cellStyle name="Percent 6 2 13" xfId="4338"/>
    <cellStyle name="Percent 6 2 14" xfId="4339"/>
    <cellStyle name="Percent 6 2 15" xfId="4340"/>
    <cellStyle name="Percent 6 2 16" xfId="4341"/>
    <cellStyle name="Percent 6 2 17" xfId="4342"/>
    <cellStyle name="Percent 6 2 18" xfId="4343"/>
    <cellStyle name="Percent 6 2 19" xfId="4344"/>
    <cellStyle name="Percent 6 2 2" xfId="4345"/>
    <cellStyle name="Percent 6 2 20" xfId="4346"/>
    <cellStyle name="Percent 6 2 21" xfId="4347"/>
    <cellStyle name="Percent 6 2 22" xfId="4348"/>
    <cellStyle name="Percent 6 2 23" xfId="4349"/>
    <cellStyle name="Percent 6 2 24" xfId="4350"/>
    <cellStyle name="Percent 6 2 25" xfId="4351"/>
    <cellStyle name="Percent 6 2 26" xfId="4352"/>
    <cellStyle name="Percent 6 2 27" xfId="4353"/>
    <cellStyle name="Percent 6 2 28" xfId="4354"/>
    <cellStyle name="Percent 6 2 29" xfId="4355"/>
    <cellStyle name="Percent 6 2 3" xfId="4356"/>
    <cellStyle name="Percent 6 2 30" xfId="4357"/>
    <cellStyle name="Percent 6 2 31" xfId="4358"/>
    <cellStyle name="Percent 6 2 32" xfId="4359"/>
    <cellStyle name="Percent 6 2 33" xfId="4360"/>
    <cellStyle name="Percent 6 2 34" xfId="4361"/>
    <cellStyle name="Percent 6 2 35" xfId="4362"/>
    <cellStyle name="Percent 6 2 36" xfId="4363"/>
    <cellStyle name="Percent 6 2 37" xfId="4364"/>
    <cellStyle name="Percent 6 2 38" xfId="4365"/>
    <cellStyle name="Percent 6 2 39" xfId="4366"/>
    <cellStyle name="Percent 6 2 4" xfId="4367"/>
    <cellStyle name="Percent 6 2 40" xfId="4368"/>
    <cellStyle name="Percent 6 2 41" xfId="4369"/>
    <cellStyle name="Percent 6 2 42" xfId="4370"/>
    <cellStyle name="Percent 6 2 43" xfId="4371"/>
    <cellStyle name="Percent 6 2 44" xfId="4372"/>
    <cellStyle name="Percent 6 2 45" xfId="4373"/>
    <cellStyle name="Percent 6 2 46" xfId="4374"/>
    <cellStyle name="Percent 6 2 47" xfId="4375"/>
    <cellStyle name="Percent 6 2 48" xfId="4376"/>
    <cellStyle name="Percent 6 2 49" xfId="4377"/>
    <cellStyle name="Percent 6 2 5" xfId="4378"/>
    <cellStyle name="Percent 6 2 50" xfId="4379"/>
    <cellStyle name="Percent 6 2 51" xfId="4380"/>
    <cellStyle name="Percent 6 2 52" xfId="4381"/>
    <cellStyle name="Percent 6 2 53" xfId="4382"/>
    <cellStyle name="Percent 6 2 54" xfId="4383"/>
    <cellStyle name="Percent 6 2 55" xfId="4384"/>
    <cellStyle name="Percent 6 2 56" xfId="4385"/>
    <cellStyle name="Percent 6 2 57" xfId="4386"/>
    <cellStyle name="Percent 6 2 58" xfId="4387"/>
    <cellStyle name="Percent 6 2 59" xfId="4388"/>
    <cellStyle name="Percent 6 2 6" xfId="4389"/>
    <cellStyle name="Percent 6 2 60" xfId="4390"/>
    <cellStyle name="Percent 6 2 61" xfId="4391"/>
    <cellStyle name="Percent 6 2 7" xfId="4392"/>
    <cellStyle name="Percent 6 2 8" xfId="4393"/>
    <cellStyle name="Percent 6 2 9" xfId="4394"/>
    <cellStyle name="Percent 6 20" xfId="4395"/>
    <cellStyle name="Percent 6 21" xfId="4396"/>
    <cellStyle name="Percent 6 22" xfId="4397"/>
    <cellStyle name="Percent 6 23" xfId="4398"/>
    <cellStyle name="Percent 6 24" xfId="4399"/>
    <cellStyle name="Percent 6 25" xfId="4400"/>
    <cellStyle name="Percent 6 26" xfId="4401"/>
    <cellStyle name="Percent 6 27" xfId="4402"/>
    <cellStyle name="Percent 6 28" xfId="4403"/>
    <cellStyle name="Percent 6 29" xfId="4404"/>
    <cellStyle name="Percent 6 3" xfId="4405"/>
    <cellStyle name="Percent 6 3 2" xfId="4406"/>
    <cellStyle name="Percent 6 3 3" xfId="4407"/>
    <cellStyle name="Percent 6 3 4" xfId="4408"/>
    <cellStyle name="Percent 6 3 5" xfId="4409"/>
    <cellStyle name="Percent 6 3 6" xfId="4410"/>
    <cellStyle name="Percent 6 3 7" xfId="4411"/>
    <cellStyle name="Percent 6 30" xfId="4412"/>
    <cellStyle name="Percent 6 31" xfId="4413"/>
    <cellStyle name="Percent 6 32" xfId="4414"/>
    <cellStyle name="Percent 6 33" xfId="4415"/>
    <cellStyle name="Percent 6 34" xfId="4416"/>
    <cellStyle name="Percent 6 35" xfId="4417"/>
    <cellStyle name="Percent 6 36" xfId="4418"/>
    <cellStyle name="Percent 6 37" xfId="4419"/>
    <cellStyle name="Percent 6 38" xfId="4420"/>
    <cellStyle name="Percent 6 39" xfId="4421"/>
    <cellStyle name="Percent 6 4" xfId="4422"/>
    <cellStyle name="Percent 6 4 2" xfId="4423"/>
    <cellStyle name="Percent 6 4 3" xfId="4424"/>
    <cellStyle name="Percent 6 4 4" xfId="4425"/>
    <cellStyle name="Percent 6 4 5" xfId="4426"/>
    <cellStyle name="Percent 6 4 6" xfId="4427"/>
    <cellStyle name="Percent 6 4 7" xfId="4428"/>
    <cellStyle name="Percent 6 40" xfId="4429"/>
    <cellStyle name="Percent 6 41" xfId="4430"/>
    <cellStyle name="Percent 6 42" xfId="4431"/>
    <cellStyle name="Percent 6 43" xfId="4432"/>
    <cellStyle name="Percent 6 44" xfId="4433"/>
    <cellStyle name="Percent 6 45" xfId="4434"/>
    <cellStyle name="Percent 6 46" xfId="4435"/>
    <cellStyle name="Percent 6 47" xfId="4436"/>
    <cellStyle name="Percent 6 48" xfId="4437"/>
    <cellStyle name="Percent 6 49" xfId="4438"/>
    <cellStyle name="Percent 6 5" xfId="4439"/>
    <cellStyle name="Percent 6 5 2" xfId="4440"/>
    <cellStyle name="Percent 6 5 3" xfId="4441"/>
    <cellStyle name="Percent 6 5 4" xfId="4442"/>
    <cellStyle name="Percent 6 5 5" xfId="4443"/>
    <cellStyle name="Percent 6 5 6" xfId="4444"/>
    <cellStyle name="Percent 6 5 7" xfId="4445"/>
    <cellStyle name="Percent 6 50" xfId="4446"/>
    <cellStyle name="Percent 6 51" xfId="4447"/>
    <cellStyle name="Percent 6 52" xfId="4448"/>
    <cellStyle name="Percent 6 53" xfId="4449"/>
    <cellStyle name="Percent 6 54" xfId="4450"/>
    <cellStyle name="Percent 6 55" xfId="4451"/>
    <cellStyle name="Percent 6 56" xfId="4452"/>
    <cellStyle name="Percent 6 57" xfId="4453"/>
    <cellStyle name="Percent 6 58" xfId="4454"/>
    <cellStyle name="Percent 6 59" xfId="4455"/>
    <cellStyle name="Percent 6 6" xfId="4456"/>
    <cellStyle name="Percent 6 6 2" xfId="4457"/>
    <cellStyle name="Percent 6 6 3" xfId="4458"/>
    <cellStyle name="Percent 6 6 4" xfId="4459"/>
    <cellStyle name="Percent 6 6 5" xfId="4460"/>
    <cellStyle name="Percent 6 6 6" xfId="4461"/>
    <cellStyle name="Percent 6 6 7" xfId="4462"/>
    <cellStyle name="Percent 6 60" xfId="4463"/>
    <cellStyle name="Percent 6 61" xfId="4464"/>
    <cellStyle name="Percent 6 62" xfId="4465"/>
    <cellStyle name="Percent 6 63" xfId="4466"/>
    <cellStyle name="Percent 6 64" xfId="4467"/>
    <cellStyle name="Percent 6 65" xfId="4468"/>
    <cellStyle name="Percent 6 66" xfId="4469"/>
    <cellStyle name="Percent 6 67" xfId="4470"/>
    <cellStyle name="Percent 6 68" xfId="4471"/>
    <cellStyle name="Percent 6 69" xfId="4472"/>
    <cellStyle name="Percent 6 7" xfId="4473"/>
    <cellStyle name="Percent 6 7 2" xfId="4474"/>
    <cellStyle name="Percent 6 7 3" xfId="4475"/>
    <cellStyle name="Percent 6 7 4" xfId="4476"/>
    <cellStyle name="Percent 6 7 5" xfId="4477"/>
    <cellStyle name="Percent 6 7 6" xfId="4478"/>
    <cellStyle name="Percent 6 7 7" xfId="4479"/>
    <cellStyle name="Percent 6 70" xfId="4480"/>
    <cellStyle name="Percent 6 71" xfId="4481"/>
    <cellStyle name="Percent 6 72" xfId="4482"/>
    <cellStyle name="Percent 6 73" xfId="4483"/>
    <cellStyle name="Percent 6 74" xfId="4484"/>
    <cellStyle name="Percent 6 75" xfId="4485"/>
    <cellStyle name="Percent 6 76" xfId="4486"/>
    <cellStyle name="Percent 6 77" xfId="4487"/>
    <cellStyle name="Percent 6 78" xfId="4488"/>
    <cellStyle name="Percent 6 79" xfId="4489"/>
    <cellStyle name="Percent 6 8" xfId="4490"/>
    <cellStyle name="Percent 6 8 2" xfId="4491"/>
    <cellStyle name="Percent 6 8 3" xfId="4492"/>
    <cellStyle name="Percent 6 8 4" xfId="4493"/>
    <cellStyle name="Percent 6 8 5" xfId="4494"/>
    <cellStyle name="Percent 6 8 6" xfId="4495"/>
    <cellStyle name="Percent 6 8 7" xfId="4496"/>
    <cellStyle name="Percent 6 80" xfId="4497"/>
    <cellStyle name="Percent 6 81" xfId="4498"/>
    <cellStyle name="Percent 6 82" xfId="4499"/>
    <cellStyle name="Percent 6 83" xfId="4500"/>
    <cellStyle name="Percent 6 84" xfId="4501"/>
    <cellStyle name="Percent 6 85" xfId="4502"/>
    <cellStyle name="Percent 6 86" xfId="4503"/>
    <cellStyle name="Percent 6 9" xfId="4504"/>
    <cellStyle name="Percent 6 9 2" xfId="4505"/>
    <cellStyle name="Percent 6 9 3" xfId="4506"/>
    <cellStyle name="Percent 6 9 4" xfId="4507"/>
    <cellStyle name="Percent 6 9 5" xfId="4508"/>
    <cellStyle name="Percent 6 9 6" xfId="4509"/>
    <cellStyle name="Percent 6 9 7" xfId="4510"/>
    <cellStyle name="Percent 7" xfId="4511"/>
    <cellStyle name="Percent 7 2" xfId="4512"/>
    <cellStyle name="Percent 7 2 2" xfId="4513"/>
    <cellStyle name="Percent 7 3" xfId="4514"/>
    <cellStyle name="Percent 7 3 2" xfId="4515"/>
    <cellStyle name="Percent 7 4" xfId="4516"/>
    <cellStyle name="Percent 8" xfId="4517"/>
    <cellStyle name="Percent 8 2" xfId="4518"/>
    <cellStyle name="Percent 9" xfId="4519"/>
    <cellStyle name="Percent 9 2" xfId="4520"/>
    <cellStyle name="Percent 9 3" xfId="4521"/>
    <cellStyle name="PSChar" xfId="4522"/>
    <cellStyle name="PSChar 2" xfId="4523"/>
    <cellStyle name="PSDate" xfId="4524"/>
    <cellStyle name="PSDec" xfId="4525"/>
    <cellStyle name="PSHeading" xfId="4526"/>
    <cellStyle name="PSHeading 10" xfId="4527"/>
    <cellStyle name="PSHeading 10 2" xfId="4528"/>
    <cellStyle name="PSHeading 11" xfId="4529"/>
    <cellStyle name="PSHeading 12" xfId="4530"/>
    <cellStyle name="PSHeading 13" xfId="4531"/>
    <cellStyle name="PSHeading 14" xfId="4532"/>
    <cellStyle name="PSHeading 15" xfId="4533"/>
    <cellStyle name="PSHeading 16" xfId="4534"/>
    <cellStyle name="PSHeading 17" xfId="4535"/>
    <cellStyle name="PSHeading 18" xfId="4536"/>
    <cellStyle name="PSHeading 19" xfId="4537"/>
    <cellStyle name="PSHeading 2" xfId="4538"/>
    <cellStyle name="PSHeading 2 10" xfId="4539"/>
    <cellStyle name="PSHeading 2 10 2" xfId="4540"/>
    <cellStyle name="PSHeading 2 10 3" xfId="4541"/>
    <cellStyle name="PSHeading 2 10 4" xfId="4542"/>
    <cellStyle name="PSHeading 2 10 5" xfId="4543"/>
    <cellStyle name="PSHeading 2 11" xfId="4544"/>
    <cellStyle name="PSHeading 2 11 2" xfId="4545"/>
    <cellStyle name="PSHeading 2 11 3" xfId="4546"/>
    <cellStyle name="PSHeading 2 11 4" xfId="4547"/>
    <cellStyle name="PSHeading 2 11 5" xfId="4548"/>
    <cellStyle name="PSHeading 2 12" xfId="4549"/>
    <cellStyle name="PSHeading 2 12 2" xfId="4550"/>
    <cellStyle name="PSHeading 2 12 3" xfId="4551"/>
    <cellStyle name="PSHeading 2 12 4" xfId="4552"/>
    <cellStyle name="PSHeading 2 12 5" xfId="4553"/>
    <cellStyle name="PSHeading 2 13" xfId="4554"/>
    <cellStyle name="PSHeading 2 13 2" xfId="4555"/>
    <cellStyle name="PSHeading 2 13 3" xfId="4556"/>
    <cellStyle name="PSHeading 2 13 4" xfId="4557"/>
    <cellStyle name="PSHeading 2 13 5" xfId="4558"/>
    <cellStyle name="PSHeading 2 14" xfId="4559"/>
    <cellStyle name="PSHeading 2 14 2" xfId="4560"/>
    <cellStyle name="PSHeading 2 14 3" xfId="4561"/>
    <cellStyle name="PSHeading 2 14 4" xfId="4562"/>
    <cellStyle name="PSHeading 2 14 5" xfId="4563"/>
    <cellStyle name="PSHeading 2 15" xfId="4564"/>
    <cellStyle name="PSHeading 2 15 2" xfId="4565"/>
    <cellStyle name="PSHeading 2 15 3" xfId="4566"/>
    <cellStyle name="PSHeading 2 15 4" xfId="4567"/>
    <cellStyle name="PSHeading 2 15 5" xfId="4568"/>
    <cellStyle name="PSHeading 2 16" xfId="4569"/>
    <cellStyle name="PSHeading 2 16 2" xfId="4570"/>
    <cellStyle name="PSHeading 2 16 3" xfId="4571"/>
    <cellStyle name="PSHeading 2 16 4" xfId="4572"/>
    <cellStyle name="PSHeading 2 16 5" xfId="4573"/>
    <cellStyle name="PSHeading 2 17" xfId="4574"/>
    <cellStyle name="PSHeading 2 17 2" xfId="4575"/>
    <cellStyle name="PSHeading 2 17 3" xfId="4576"/>
    <cellStyle name="PSHeading 2 17 4" xfId="4577"/>
    <cellStyle name="PSHeading 2 17 5" xfId="4578"/>
    <cellStyle name="PSHeading 2 18" xfId="4579"/>
    <cellStyle name="PSHeading 2 19" xfId="4580"/>
    <cellStyle name="PSHeading 2 2" xfId="4581"/>
    <cellStyle name="PSHeading 2 2 2" xfId="4582"/>
    <cellStyle name="PSHeading 2 2 2 2" xfId="4583"/>
    <cellStyle name="PSHeading 2 2 3" xfId="4584"/>
    <cellStyle name="PSHeading 2 2 4" xfId="4585"/>
    <cellStyle name="PSHeading 2 2 5" xfId="4586"/>
    <cellStyle name="PSHeading 2 2 6" xfId="4587"/>
    <cellStyle name="PSHeading 2 20" xfId="4588"/>
    <cellStyle name="PSHeading 2 21" xfId="4589"/>
    <cellStyle name="PSHeading 2 22" xfId="4590"/>
    <cellStyle name="PSHeading 2 23" xfId="4591"/>
    <cellStyle name="PSHeading 2 24" xfId="4592"/>
    <cellStyle name="PSHeading 2 25" xfId="4593"/>
    <cellStyle name="PSHeading 2 26" xfId="4594"/>
    <cellStyle name="PSHeading 2 27" xfId="4595"/>
    <cellStyle name="PSHeading 2 28" xfId="4596"/>
    <cellStyle name="PSHeading 2 29" xfId="4597"/>
    <cellStyle name="PSHeading 2 3" xfId="4598"/>
    <cellStyle name="PSHeading 2 3 2" xfId="4599"/>
    <cellStyle name="PSHeading 2 3 2 2" xfId="4600"/>
    <cellStyle name="PSHeading 2 30" xfId="4601"/>
    <cellStyle name="PSHeading 2 31" xfId="4602"/>
    <cellStyle name="PSHeading 2 32" xfId="4603"/>
    <cellStyle name="PSHeading 2 33" xfId="4604"/>
    <cellStyle name="PSHeading 2 34" xfId="4605"/>
    <cellStyle name="PSHeading 2 35" xfId="4606"/>
    <cellStyle name="PSHeading 2 36" xfId="4607"/>
    <cellStyle name="PSHeading 2 37" xfId="4608"/>
    <cellStyle name="PSHeading 2 38" xfId="4609"/>
    <cellStyle name="PSHeading 2 39" xfId="4610"/>
    <cellStyle name="PSHeading 2 4" xfId="4611"/>
    <cellStyle name="PSHeading 2 4 2" xfId="4612"/>
    <cellStyle name="PSHeading 2 4 2 2" xfId="4613"/>
    <cellStyle name="PSHeading 2 40" xfId="4614"/>
    <cellStyle name="PSHeading 2 41" xfId="4615"/>
    <cellStyle name="PSHeading 2 42" xfId="4616"/>
    <cellStyle name="PSHeading 2 43" xfId="4617"/>
    <cellStyle name="PSHeading 2 44" xfId="4618"/>
    <cellStyle name="PSHeading 2 45" xfId="4619"/>
    <cellStyle name="PSHeading 2 46" xfId="4620"/>
    <cellStyle name="PSHeading 2 47" xfId="4621"/>
    <cellStyle name="PSHeading 2 48" xfId="4622"/>
    <cellStyle name="PSHeading 2 49" xfId="4623"/>
    <cellStyle name="PSHeading 2 5" xfId="4624"/>
    <cellStyle name="PSHeading 2 5 2" xfId="4625"/>
    <cellStyle name="PSHeading 2 5 2 2" xfId="4626"/>
    <cellStyle name="PSHeading 2 50" xfId="4627"/>
    <cellStyle name="PSHeading 2 51" xfId="4628"/>
    <cellStyle name="PSHeading 2 52" xfId="4629"/>
    <cellStyle name="PSHeading 2 53" xfId="4630"/>
    <cellStyle name="PSHeading 2 54" xfId="4631"/>
    <cellStyle name="PSHeading 2 55" xfId="4632"/>
    <cellStyle name="PSHeading 2 56" xfId="4633"/>
    <cellStyle name="PSHeading 2 57" xfId="4634"/>
    <cellStyle name="PSHeading 2 58" xfId="4635"/>
    <cellStyle name="PSHeading 2 59" xfId="4636"/>
    <cellStyle name="PSHeading 2 6" xfId="4637"/>
    <cellStyle name="PSHeading 2 6 2" xfId="4638"/>
    <cellStyle name="PSHeading 2 6 3" xfId="4639"/>
    <cellStyle name="PSHeading 2 6 4" xfId="4640"/>
    <cellStyle name="PSHeading 2 6 5" xfId="4641"/>
    <cellStyle name="PSHeading 2 60" xfId="4642"/>
    <cellStyle name="PSHeading 2 61" xfId="4643"/>
    <cellStyle name="PSHeading 2 62" xfId="4644"/>
    <cellStyle name="PSHeading 2 63" xfId="4645"/>
    <cellStyle name="PSHeading 2 64" xfId="4646"/>
    <cellStyle name="PSHeading 2 65" xfId="4647"/>
    <cellStyle name="PSHeading 2 66" xfId="4648"/>
    <cellStyle name="PSHeading 2 67" xfId="4649"/>
    <cellStyle name="PSHeading 2 68" xfId="4650"/>
    <cellStyle name="PSHeading 2 69" xfId="4651"/>
    <cellStyle name="PSHeading 2 7" xfId="4652"/>
    <cellStyle name="PSHeading 2 7 2" xfId="4653"/>
    <cellStyle name="PSHeading 2 7 3" xfId="4654"/>
    <cellStyle name="PSHeading 2 7 4" xfId="4655"/>
    <cellStyle name="PSHeading 2 7 5" xfId="4656"/>
    <cellStyle name="PSHeading 2 70" xfId="4657"/>
    <cellStyle name="PSHeading 2 71" xfId="4658"/>
    <cellStyle name="PSHeading 2 72" xfId="4659"/>
    <cellStyle name="PSHeading 2 73" xfId="4660"/>
    <cellStyle name="PSHeading 2 74" xfId="4661"/>
    <cellStyle name="PSHeading 2 75" xfId="4662"/>
    <cellStyle name="PSHeading 2 76" xfId="4663"/>
    <cellStyle name="PSHeading 2 8" xfId="4664"/>
    <cellStyle name="PSHeading 2 8 2" xfId="4665"/>
    <cellStyle name="PSHeading 2 8 3" xfId="4666"/>
    <cellStyle name="PSHeading 2 8 4" xfId="4667"/>
    <cellStyle name="PSHeading 2 8 5" xfId="4668"/>
    <cellStyle name="PSHeading 2 9" xfId="4669"/>
    <cellStyle name="PSHeading 2 9 2" xfId="4670"/>
    <cellStyle name="PSHeading 2 9 3" xfId="4671"/>
    <cellStyle name="PSHeading 2 9 4" xfId="4672"/>
    <cellStyle name="PSHeading 2 9 5" xfId="4673"/>
    <cellStyle name="PSHeading 20" xfId="4674"/>
    <cellStyle name="PSHeading 21" xfId="4675"/>
    <cellStyle name="PSHeading 22" xfId="4676"/>
    <cellStyle name="PSHeading 23" xfId="4677"/>
    <cellStyle name="PSHeading 24" xfId="4678"/>
    <cellStyle name="PSHeading 25" xfId="4679"/>
    <cellStyle name="PSHeading 26" xfId="4680"/>
    <cellStyle name="PSHeading 27" xfId="4681"/>
    <cellStyle name="PSHeading 28" xfId="4682"/>
    <cellStyle name="PSHeading 29" xfId="4683"/>
    <cellStyle name="PSHeading 3" xfId="4684"/>
    <cellStyle name="PSHeading 3 2" xfId="4685"/>
    <cellStyle name="PSHeading 30" xfId="4686"/>
    <cellStyle name="PSHeading 31" xfId="4687"/>
    <cellStyle name="PSHeading 32" xfId="4688"/>
    <cellStyle name="PSHeading 33" xfId="4689"/>
    <cellStyle name="PSHeading 34" xfId="4690"/>
    <cellStyle name="PSHeading 35" xfId="4691"/>
    <cellStyle name="PSHeading 36" xfId="4692"/>
    <cellStyle name="PSHeading 37" xfId="4693"/>
    <cellStyle name="PSHeading 38" xfId="4694"/>
    <cellStyle name="PSHeading 39" xfId="4695"/>
    <cellStyle name="PSHeading 4" xfId="4696"/>
    <cellStyle name="PSHeading 4 2" xfId="4697"/>
    <cellStyle name="PSHeading 40" xfId="4698"/>
    <cellStyle name="PSHeading 41" xfId="4699"/>
    <cellStyle name="PSHeading 42" xfId="4700"/>
    <cellStyle name="PSHeading 43" xfId="4701"/>
    <cellStyle name="PSHeading 44" xfId="4702"/>
    <cellStyle name="PSHeading 45" xfId="4703"/>
    <cellStyle name="PSHeading 46" xfId="4704"/>
    <cellStyle name="PSHeading 47" xfId="4705"/>
    <cellStyle name="PSHeading 48" xfId="4706"/>
    <cellStyle name="PSHeading 49" xfId="4707"/>
    <cellStyle name="PSHeading 5" xfId="4708"/>
    <cellStyle name="PSHeading 5 2" xfId="4709"/>
    <cellStyle name="PSHeading 50" xfId="4710"/>
    <cellStyle name="PSHeading 51" xfId="4711"/>
    <cellStyle name="PSHeading 52" xfId="4712"/>
    <cellStyle name="PSHeading 53" xfId="4713"/>
    <cellStyle name="PSHeading 54" xfId="4714"/>
    <cellStyle name="PSHeading 55" xfId="4715"/>
    <cellStyle name="PSHeading 56" xfId="4716"/>
    <cellStyle name="PSHeading 57" xfId="4717"/>
    <cellStyle name="PSHeading 58" xfId="4718"/>
    <cellStyle name="PSHeading 59" xfId="4719"/>
    <cellStyle name="PSHeading 6" xfId="4720"/>
    <cellStyle name="PSHeading 6 2" xfId="4721"/>
    <cellStyle name="PSHeading 60" xfId="4722"/>
    <cellStyle name="PSHeading 61" xfId="4723"/>
    <cellStyle name="PSHeading 62" xfId="4724"/>
    <cellStyle name="PSHeading 63" xfId="4725"/>
    <cellStyle name="PSHeading 64" xfId="4726"/>
    <cellStyle name="PSHeading 65" xfId="4727"/>
    <cellStyle name="PSHeading 66" xfId="4728"/>
    <cellStyle name="PSHeading 67" xfId="4729"/>
    <cellStyle name="PSHeading 68" xfId="4730"/>
    <cellStyle name="PSHeading 69" xfId="4731"/>
    <cellStyle name="PSHeading 7" xfId="4732"/>
    <cellStyle name="PSHeading 7 2" xfId="4733"/>
    <cellStyle name="PSHeading 70" xfId="4734"/>
    <cellStyle name="PSHeading 71" xfId="4735"/>
    <cellStyle name="PSHeading 72" xfId="4736"/>
    <cellStyle name="PSHeading 73" xfId="4737"/>
    <cellStyle name="PSHeading 8" xfId="4738"/>
    <cellStyle name="PSHeading 8 2" xfId="4739"/>
    <cellStyle name="PSHeading 9" xfId="4740"/>
    <cellStyle name="PSHeading 9 2" xfId="4741"/>
    <cellStyle name="PSInt" xfId="4742"/>
    <cellStyle name="PSSpacer" xfId="4743"/>
    <cellStyle name="Title 2" xfId="4744"/>
    <cellStyle name="Title 2 2" xfId="4745"/>
    <cellStyle name="Title 2 3" xfId="4746"/>
    <cellStyle name="Title 3" xfId="4747"/>
    <cellStyle name="Total 2" xfId="4748"/>
    <cellStyle name="Total 2 2" xfId="4749"/>
    <cellStyle name="Total 2 3" xfId="4750"/>
    <cellStyle name="Total 2 4" xfId="4751"/>
    <cellStyle name="Total 3" xfId="4752"/>
    <cellStyle name="Total 3 2" xfId="4753"/>
    <cellStyle name="Total 4" xfId="4754"/>
    <cellStyle name="Total 5" xfId="4755"/>
    <cellStyle name="Warning Text 2" xfId="4756"/>
    <cellStyle name="Warning Text 2 2" xfId="4757"/>
    <cellStyle name="Warning Text 2 3" xfId="4758"/>
    <cellStyle name="Warning Text 3" xfId="47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2010\Customer%20Summary%20201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Rates\2013%20Electricity%20Rates\$Models\Final%202013%20IRM%20R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SpreadSheet%20Server\Shared%20Reports\UK%20Reports\Statements\Gases,%20Sewer,%20Water,%20HWT%20IS%20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tility%20Stats\CAPITAL\KHC\Work%20for%20Rate%20App\Revised_2015%20Chapter2_Appendices_V2%201.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ty.kingston.on.ca\Home\Market%20Operations\Department%20Applications\Reports\Rates\Electricity%20Rates%20-%20Billing%20Determinants%20Database\2012%20IRM%20DEVELOPMENT\2012%20IRM%20MODEL%20(2ND%20AND%203R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ty.kingston.on.ca\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LIVE%20EXCEL%20for%20RESS%20FILING%20-%20INITIAL%20APP\141124%20-%20Revised_2015%20Chapter2_Appendices_V2%201%20-%20Draft%20KH%202013%20Verified%20CD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LIVE%20EXCEL%20for%20RESS%20FILING%20-%20INITIAL%20APP\Appendix%202%20OA.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owerstream.ca/Rates%20Group/SRA/Custom%20IR/Models/2016%20%20EDR%20model_Apr%20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EB/2011%20COS%20Rate%20Application/RateMaker.2010EDR.200812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sheetName val="electricity"/>
      <sheetName val="gas"/>
      <sheetName val="water-sewer-totals"/>
      <sheetName val="HWT Data"/>
      <sheetName val="March 10"/>
      <sheetName val="Feb 10"/>
      <sheetName val="Jan 10"/>
      <sheetName val="Dec 09"/>
      <sheetName val="Nov 09"/>
      <sheetName val="Oct 09"/>
      <sheetName val="Sept 09"/>
      <sheetName val="Aug 09"/>
      <sheetName val="July 09"/>
      <sheetName val="June 09"/>
      <sheetName val="May 09"/>
      <sheetName val="April 09"/>
      <sheetName val="March 09"/>
      <sheetName val="February 09"/>
      <sheetName val="January 09"/>
      <sheetName val="December 08"/>
      <sheetName val="November 08"/>
      <sheetName val="October 08"/>
      <sheetName val="September 08"/>
      <sheetName val="August 08"/>
      <sheetName val="July 08"/>
      <sheetName val="June 08"/>
      <sheetName val="May 08"/>
      <sheetName val="Apr 08"/>
      <sheetName val="Mar 08"/>
      <sheetName val="Feb 08"/>
      <sheetName val="Jan 08"/>
      <sheetName val="Dec 07"/>
      <sheetName val="Sept 07"/>
      <sheetName val="Nov 07"/>
      <sheetName val="Oct 07"/>
      <sheetName val="Aug 07"/>
      <sheetName val="July 07"/>
      <sheetName val="June 07"/>
      <sheetName val="May 07"/>
      <sheetName val="Apr 07"/>
      <sheetName val="Mar 07"/>
      <sheetName val="Feb 07"/>
      <sheetName val="Jan 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istribution Control"/>
      <sheetName val="HWT Statement"/>
      <sheetName val="HWT Details"/>
      <sheetName val="Gas Statement"/>
      <sheetName val="Gas Detail"/>
      <sheetName val="Sewer Statement"/>
      <sheetName val="Sewer Detail"/>
      <sheetName val="Water Statement"/>
      <sheetName val="Water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row>
        <row r="2">
          <cell r="A2" t="str">
            <v>EMBEDDED DISTRIBUTOR</v>
          </cell>
        </row>
        <row r="3">
          <cell r="A3" t="str">
            <v>EMBEDDED DISTRIBUTOR</v>
          </cell>
        </row>
        <row r="4">
          <cell r="A4" t="str">
            <v>FARMS - SINGLE PHASE ENERGY-BILLED [F1]</v>
          </cell>
        </row>
        <row r="5">
          <cell r="A5" t="str">
            <v>FARMS - THREE PHASE ENERGY-BILLED [F3]</v>
          </cell>
        </row>
        <row r="6">
          <cell r="A6" t="str">
            <v>GENERAL SERVICE - COMMERCIAL</v>
          </cell>
        </row>
        <row r="7">
          <cell r="A7" t="str">
            <v>GENERAL SERVICE - INSTITUTIONAL</v>
          </cell>
        </row>
        <row r="8">
          <cell r="A8" t="str">
            <v>GENERAL SERVICE 1,000 TO 2,999 KW</v>
          </cell>
        </row>
        <row r="9">
          <cell r="A9" t="str">
            <v>GENERAL SERVICE 1,000 TO 4,999 KW</v>
          </cell>
        </row>
        <row r="10">
          <cell r="A10" t="str">
            <v>GENERAL SERVICE 1,000 TO 4,999 KW - INTERVAL METERS</v>
          </cell>
        </row>
        <row r="11">
          <cell r="A11" t="str">
            <v>GENERAL SERVICE 1,000 TO 4,999 KW (CO-GENERATION)</v>
          </cell>
        </row>
        <row r="12">
          <cell r="A12" t="str">
            <v>GENERAL SERVICE 1,500 TO 4,999 KW</v>
          </cell>
        </row>
        <row r="13">
          <cell r="A13" t="str">
            <v>GENERAL SERVICE 2,500 TO 4,999 KW</v>
          </cell>
        </row>
        <row r="14">
          <cell r="A14" t="str">
            <v>GENERAL SERVICE 3,000 TO 4,999 KW</v>
          </cell>
        </row>
        <row r="15">
          <cell r="A15" t="str">
            <v>GENERAL SERVICE 3,000 TO 4,999 KW - INTERMEDIATE USE</v>
          </cell>
        </row>
        <row r="16">
          <cell r="A16" t="str">
            <v>GENERAL SERVICE 3,000 TO 4,999 KW - INTERVAL METERED</v>
          </cell>
        </row>
        <row r="17">
          <cell r="A17" t="str">
            <v>GENERAL SERVICE 3,000 TO 4,999 KW - TIME OF USE</v>
          </cell>
        </row>
        <row r="18">
          <cell r="A18" t="str">
            <v>GENERAL SERVICE 50 TO 1,000 KW</v>
          </cell>
        </row>
        <row r="19">
          <cell r="A19" t="str">
            <v>GENERAL SERVICE 50 TO 1,000 KW - INTERVAL METERS</v>
          </cell>
        </row>
        <row r="20">
          <cell r="A20" t="str">
            <v>GENERAL SERVICE 50 TO 1,000 KW - NON INTERVAL METERS</v>
          </cell>
        </row>
        <row r="21">
          <cell r="A21" t="str">
            <v>GENERAL SERVICE 50 TO 1,499 KW</v>
          </cell>
        </row>
        <row r="22">
          <cell r="A22" t="str">
            <v>GENERAL SERVICE 50 TO 1,499 KW - INTERVAL METERED</v>
          </cell>
        </row>
        <row r="23">
          <cell r="A23" t="str">
            <v>GENERAL SERVICE 50 TO 2,499 KW</v>
          </cell>
        </row>
        <row r="24">
          <cell r="A24" t="str">
            <v>GENERAL SERVICE 50 TO 2,999 KW</v>
          </cell>
        </row>
        <row r="25">
          <cell r="A25" t="str">
            <v>GENERAL SERVICE 50 TO 2,999 KW - INTERVAL METERED</v>
          </cell>
        </row>
        <row r="26">
          <cell r="A26" t="str">
            <v>GENERAL SERVICE 50 TO 2,999 KW - TIME OF USE</v>
          </cell>
        </row>
        <row r="27">
          <cell r="A27" t="str">
            <v>GENERAL SERVICE 50 TO 4,999 KW</v>
          </cell>
        </row>
        <row r="28">
          <cell r="A28" t="str">
            <v>GENERAL SERVICE 50 TO 4,999 KW - INTERVAL METERED</v>
          </cell>
        </row>
        <row r="29">
          <cell r="A29" t="str">
            <v>GENERAL SERVICE 50 TO 4,999 KW - TIME OF USE</v>
          </cell>
        </row>
        <row r="30">
          <cell r="A30" t="str">
            <v>GENERAL SERVICE 50 TO 4,999 KW (COGENERATION)</v>
          </cell>
        </row>
        <row r="31">
          <cell r="A31" t="str">
            <v>GENERAL SERVICE 50 TO 4,999 KW (FORMERLY TIME OF USE)</v>
          </cell>
        </row>
        <row r="32">
          <cell r="A32" t="str">
            <v>GENERAL SERVICE 50 TO 499 KW</v>
          </cell>
        </row>
        <row r="33">
          <cell r="A33" t="str">
            <v>GENERAL SERVICE 50 TO 699 KW</v>
          </cell>
        </row>
        <row r="34">
          <cell r="A34" t="str">
            <v>GENERAL SERVICE 50 TO 999 KW</v>
          </cell>
        </row>
        <row r="35">
          <cell r="A35" t="str">
            <v>GENERAL SERVICE 50 TO 999 KW - INTERVAL METERED</v>
          </cell>
        </row>
        <row r="36">
          <cell r="A36" t="str">
            <v>GENERAL SERVICE 500 TO 4,999 KW</v>
          </cell>
        </row>
        <row r="37">
          <cell r="A37" t="str">
            <v>GENERAL SERVICE 700 TO 4,999 KW</v>
          </cell>
        </row>
        <row r="38">
          <cell r="A38" t="str">
            <v>GENERAL SERVICE DEMAND BILLED (50 KW AND ABOVE) [GSD]</v>
          </cell>
        </row>
        <row r="39">
          <cell r="A39" t="str">
            <v>GENERAL SERVICE ENERGY BILLED (LESS THAN 50 KW) [GSE-METERED]</v>
          </cell>
        </row>
        <row r="40">
          <cell r="A40" t="str">
            <v>GENERAL SERVICE ENERGY BILLED (LESS THAN TO 50 KW) [GSE-UNMETERED]</v>
          </cell>
        </row>
        <row r="41">
          <cell r="A41" t="str">
            <v>GENERAL SERVICE EQUAL TO OR GREATER THAN 1,500 KW</v>
          </cell>
        </row>
        <row r="42">
          <cell r="A42" t="str">
            <v>GENERAL SERVICE EQUAL TO OR GREATER THAN 1,500 KW - INTERVAL METERED</v>
          </cell>
        </row>
        <row r="43">
          <cell r="A43" t="str">
            <v>GENERAL SERVICE GREATER THAN 1,000 KW</v>
          </cell>
        </row>
        <row r="44">
          <cell r="A44" t="str">
            <v>GENERAL SERVICE GREATER THAN 50 kW - WMP</v>
          </cell>
        </row>
        <row r="45">
          <cell r="A45" t="str">
            <v>GENERAL SERVICE INTERMEDIATE 1,000 TO 4,999 KW</v>
          </cell>
        </row>
        <row r="46">
          <cell r="A46" t="str">
            <v>GENERAL SERVICE INTERMEDIATE RATE CLASS 1,000 TO 4,999 KW (FORMERLY GENERAL SERVICE &gt; 50 KW CUSTOMERS)</v>
          </cell>
        </row>
        <row r="47">
          <cell r="A47" t="str">
            <v>GENERAL SERVICE INTERMEDIATE RATE CLASS 1,000 TO 4,999 KW (FORMERLY LARGE USE CUSTOMERS)</v>
          </cell>
        </row>
        <row r="48">
          <cell r="A48" t="str">
            <v>GENERAL SERVICE LESS THAN 50 KW</v>
          </cell>
        </row>
        <row r="49">
          <cell r="A49" t="str">
            <v>GENERAL SERVICE LESS THAN 50 KW - SINGLE PHASE ENERGY-BILLED [G1]</v>
          </cell>
        </row>
        <row r="50">
          <cell r="A50" t="str">
            <v>GENERAL SERVICE LESS THAN 50 KW - THREE PHASE ENERGY-BILLED [G3]</v>
          </cell>
        </row>
        <row r="51">
          <cell r="A51" t="str">
            <v>GENERAL SERVICE LESS THAN 50 KW - TRANSMISSION CLASS ENERGY-BILLED [T]</v>
          </cell>
        </row>
        <row r="52">
          <cell r="A52" t="str">
            <v>GENERAL SERVICE LESS THAN 50 KW - URBAN ENERGY-BILLED [UG]</v>
          </cell>
        </row>
        <row r="53">
          <cell r="A53" t="str">
            <v>GENERAL SERVICE SINGLE PHASE - G1</v>
          </cell>
        </row>
        <row r="54">
          <cell r="A54" t="str">
            <v>GENERAL SERVICE THREE PHASE - G3</v>
          </cell>
        </row>
        <row r="55">
          <cell r="A55" t="str">
            <v>INTERMEDIATE USERS</v>
          </cell>
        </row>
        <row r="56">
          <cell r="A56" t="str">
            <v>INTERMEDIATE WITH SELF GENERATION</v>
          </cell>
        </row>
        <row r="57">
          <cell r="A57" t="str">
            <v>LARGE USE</v>
          </cell>
        </row>
        <row r="58">
          <cell r="A58" t="str">
            <v>LARGE USE - 3TS</v>
          </cell>
        </row>
        <row r="59">
          <cell r="A59" t="str">
            <v>LARGE USE - FORD ANNEX</v>
          </cell>
        </row>
        <row r="60">
          <cell r="A60" t="str">
            <v>LARGE USE - REGULAR</v>
          </cell>
        </row>
        <row r="61">
          <cell r="A61" t="str">
            <v>LARGE USE &gt; 5000 KW</v>
          </cell>
        </row>
        <row r="62">
          <cell r="A62" t="str">
            <v>microFIT</v>
          </cell>
        </row>
        <row r="63">
          <cell r="A63" t="str">
            <v>RESIDENTIAL</v>
          </cell>
        </row>
        <row r="64">
          <cell r="A64" t="str">
            <v>RESIDENTIAL - HENSALL</v>
          </cell>
        </row>
        <row r="65">
          <cell r="A65" t="str">
            <v>RESIDENTIAL - HIGH DENSITY [R1]</v>
          </cell>
        </row>
        <row r="66">
          <cell r="A66" t="str">
            <v>RESIDENTIAL - LOW DENSITY [R2]</v>
          </cell>
        </row>
        <row r="67">
          <cell r="A67" t="str">
            <v>RESIDENTIAL - MEDIUM DENSITY [R1]</v>
          </cell>
        </row>
        <row r="68">
          <cell r="A68" t="str">
            <v>RESIDENTIAL - NORMAL DENSITY [R2]</v>
          </cell>
        </row>
        <row r="69">
          <cell r="A69" t="str">
            <v>RESIDENTIAL - TIME OF USE</v>
          </cell>
        </row>
        <row r="70">
          <cell r="A70" t="str">
            <v>RESIDENTIAL - URBAN [UR]</v>
          </cell>
        </row>
        <row r="71">
          <cell r="A71" t="str">
            <v>RESIDENTIAL REGULAR</v>
          </cell>
        </row>
        <row r="72">
          <cell r="A72" t="str">
            <v>RESIDENTIAL SUBURBAN</v>
          </cell>
        </row>
        <row r="73">
          <cell r="A73" t="str">
            <v>RESIDENTIAL SUBURBAN SEASONAL</v>
          </cell>
        </row>
        <row r="74">
          <cell r="A74" t="str">
            <v>RESIDENTIAL SUBURBAN YEAR ROUND</v>
          </cell>
        </row>
        <row r="75">
          <cell r="A75" t="str">
            <v>RESIDENTIAL URBAN</v>
          </cell>
        </row>
        <row r="76">
          <cell r="A76" t="str">
            <v>RESIDENTIAL URBAN YEAR-ROUND</v>
          </cell>
        </row>
        <row r="77">
          <cell r="A77" t="str">
            <v>SEASONAL RESIDENTIAL</v>
          </cell>
        </row>
        <row r="78">
          <cell r="A78" t="str">
            <v>SEASONAL RESIDENTIAL - HIGH DENSITY [R3]</v>
          </cell>
        </row>
        <row r="79">
          <cell r="A79" t="str">
            <v>SEASONAL RESIDENTIAL - NORMAL DENSITY [R4]</v>
          </cell>
        </row>
        <row r="80">
          <cell r="A80" t="str">
            <v>SENTINEL LIGHTING</v>
          </cell>
        </row>
        <row r="81">
          <cell r="A81" t="str">
            <v>SMALL COMMERCIAL AND USL - PER CONNECTION</v>
          </cell>
        </row>
        <row r="82">
          <cell r="A82" t="str">
            <v>SMALL COMMERCIAL AND USL - PER METER</v>
          </cell>
        </row>
        <row r="83">
          <cell r="A83" t="str">
            <v>STANDARD A GENERAL SERVICE AIR ACCESS</v>
          </cell>
        </row>
        <row r="84">
          <cell r="A84" t="str">
            <v>STANDARD A GENERAL SERVICE ROAD/RAIL</v>
          </cell>
        </row>
        <row r="85">
          <cell r="A85" t="str">
            <v>STANDARD A GRID CONNECTED</v>
          </cell>
        </row>
        <row r="86">
          <cell r="A86" t="str">
            <v>STANDARD A RESIDENTIAL AIR ACCESS</v>
          </cell>
        </row>
        <row r="87">
          <cell r="A87" t="str">
            <v>STANDARD A RESIDENTIAL ROAD/RAIL</v>
          </cell>
        </row>
        <row r="88">
          <cell r="A88" t="str">
            <v>STANDBY - GENERAL SERVICE 1,000 - 5,000 KW</v>
          </cell>
        </row>
        <row r="89">
          <cell r="A89" t="str">
            <v>STANDBY - GENERAL SERVICE 50 - 1,000 KW</v>
          </cell>
        </row>
        <row r="90">
          <cell r="A90" t="str">
            <v>STANDBY - LARGE USE</v>
          </cell>
        </row>
        <row r="91">
          <cell r="A91" t="str">
            <v>STANDBY DISTRIBUTION SERVICE</v>
          </cell>
        </row>
        <row r="92">
          <cell r="A92" t="str">
            <v>STANDBY POWER</v>
          </cell>
        </row>
        <row r="93">
          <cell r="A93" t="str">
            <v>STANDBY POWER - APPROVED ON AN INTERIM BASIS</v>
          </cell>
        </row>
        <row r="94">
          <cell r="A94" t="str">
            <v>STANDBY POWER GENERAL SERVICE 1,500 TO 4,999 KW</v>
          </cell>
        </row>
        <row r="95">
          <cell r="A95" t="str">
            <v>STANDBY POWER GENERAL SERVICE 50 TO 1,499 KW</v>
          </cell>
        </row>
        <row r="96">
          <cell r="A96" t="str">
            <v>STANDBY POWER GENERAL SERVICE LARGE USE</v>
          </cell>
        </row>
        <row r="97">
          <cell r="A97" t="str">
            <v>STREET LIGHTING</v>
          </cell>
        </row>
        <row r="98">
          <cell r="A98" t="str">
            <v>SUB TRANSMISSION [ST]</v>
          </cell>
        </row>
        <row r="99">
          <cell r="A99" t="str">
            <v>UNMETERED SCATTERED LOAD</v>
          </cell>
        </row>
        <row r="100">
          <cell r="A100" t="str">
            <v>URBAN GENERAL SERVICE DEMAND BILLED (50 KW AND ABOVE) [UGD]</v>
          </cell>
        </row>
        <row r="101">
          <cell r="A101" t="str">
            <v>URBAN GENERAL SERVICE ENERGY BILLED (LESS THAN 50 KW) [UGE]</v>
          </cell>
        </row>
        <row r="102">
          <cell r="A102" t="str">
            <v>WESTPORT SEWAGE TREATMENT PLANT</v>
          </cell>
        </row>
        <row r="103">
          <cell r="A103" t="str">
            <v>YEAR-ROUND RESIDENTIAL - R2</v>
          </cell>
        </row>
      </sheetData>
      <sheetData sheetId="55"/>
      <sheetData sheetId="56"/>
      <sheetData sheetId="5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efreshError="1">
        <row r="16">
          <cell r="E16" t="str">
            <v>EB-2015-0083</v>
          </cell>
        </row>
        <row r="24">
          <cell r="E24">
            <v>2016</v>
          </cell>
        </row>
        <row r="26">
          <cell r="E26">
            <v>2015</v>
          </cell>
        </row>
        <row r="28">
          <cell r="E28">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refreshError="1"/>
      <sheetData sheetId="61" refreshError="1"/>
      <sheetData sheetId="62" refreshError="1"/>
      <sheetData sheetId="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2-FA Proposed REG Inves (2"/>
      <sheetName val="App.2-FB Calc of REG Improv (2"/>
      <sheetName val="App.2-FC Calc of REG Expans (2"/>
      <sheetName val="App.2-I LF_CDM_WF_OLD"/>
      <sheetName val="App.2-OA Capital Structure"/>
      <sheetName val="lists"/>
      <sheetName val="lists2"/>
      <sheetName val="Sheet19"/>
      <sheetName val="Sheet1"/>
    </sheetNames>
    <sheetDataSet>
      <sheetData sheetId="0" refreshError="1"/>
      <sheetData sheetId="1" refreshError="1"/>
      <sheetData sheetId="2" refreshError="1"/>
      <sheetData sheetId="3" refreshError="1"/>
      <sheetData sheetId="4"/>
      <sheetData sheetId="5">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puts"/>
      <sheetName val="Rates"/>
      <sheetName val="TB PS and Cons"/>
      <sheetName val="Summary PS "/>
      <sheetName val="Summary Cons"/>
      <sheetName val="Transformer Credit"/>
      <sheetName val="Distrib. Revenue summary"/>
      <sheetName val="Shared Services Summary"/>
      <sheetName val="Affiliate Transactions"/>
      <sheetName val="Total Distrib Expenses "/>
      <sheetName val="Detailed OM&amp;A table"/>
      <sheetName val="Detailed OM&amp;A analysis "/>
      <sheetName val="FA variance analysis"/>
      <sheetName val="CAPEX "/>
      <sheetName val="OM&amp;A_Exp_Summary"/>
      <sheetName val="OM&amp;A_Variance_Analysis"/>
      <sheetName val="App.2-JA_OM&amp;A_Recoverable_Summ"/>
      <sheetName val="App.2-JB OM&amp;A_Cost Driver"/>
      <sheetName val="App.2-JC_OM&amp;A_Programs"/>
      <sheetName val="App.2-L_OM&amp;A_Cust_FTEE "/>
      <sheetName val="Capital Structure"/>
      <sheetName val="App.2-OA Capitalization"/>
      <sheetName val="App.2-OB_Debt Instruments"/>
      <sheetName val="Cost of capital"/>
      <sheetName val="Rate Base"/>
      <sheetName val="Net Income_existing rates"/>
      <sheetName val="Target Net Income "/>
      <sheetName val="Revenue Requirement"/>
      <sheetName val="Revenue deficiency surplus"/>
      <sheetName val="Ex F Tables"/>
      <sheetName val="Revenue Allocation "/>
      <sheetName val="LV Allocation "/>
      <sheetName val=" Rates - BRR"/>
      <sheetName val="Transformer Allowance"/>
      <sheetName val="Rates - LV"/>
      <sheetName val="Distribution Rates "/>
      <sheetName val="Cost Allocation App 2-P "/>
      <sheetName val="Cost Allocation"/>
      <sheetName val="Fixed Charges"/>
      <sheetName val="Rate Design"/>
      <sheetName val="Ex H_Proposed Rates"/>
      <sheetName val="Ex H_Summary of Bill Impacts"/>
      <sheetName val="Ex H_Rate Riders"/>
      <sheetName val="Ex H_misc tables"/>
      <sheetName val="Validation"/>
      <sheetName val="Rate Schedule 2016"/>
      <sheetName val="Rate Schedule 2017"/>
      <sheetName val="Rate Schedule 2018"/>
      <sheetName val="Rate Schedule 2019"/>
      <sheetName val="Rate Schedule 2020"/>
      <sheetName val="PS Bill Impacts"/>
      <sheetName val="PS  Bill Impact Summary "/>
      <sheetName val="Utility  Bill Impact Summary"/>
      <sheetName val="Groups"/>
      <sheetName val="Assets Input to CA"/>
      <sheetName val="TB Utility"/>
      <sheetName val="Summary  Utility"/>
      <sheetName val="Rates_new"/>
      <sheetName val="Other Oper Revenue old"/>
      <sheetName val="Detailed OM&amp;A table (2F)"/>
      <sheetName val="App.2-E_OM&amp;A_Exp_Summary"/>
      <sheetName val="App.2-J_OM&amp;A_Variance_Analysis"/>
      <sheetName val="Cost Allocation App 2-O "/>
      <sheetName val="App.2-U_Rev_Reconciliation"/>
    </sheetNames>
    <sheetDataSet>
      <sheetData sheetId="0"/>
      <sheetData sheetId="1">
        <row r="5">
          <cell r="C5" t="str">
            <v>PowerStream Inc.</v>
          </cell>
        </row>
      </sheetData>
      <sheetData sheetId="2"/>
      <sheetData sheetId="3">
        <row r="2">
          <cell r="B2" t="str">
            <v>2016 EDR Model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58">
          <cell r="AD58">
            <v>60</v>
          </cell>
          <cell r="AE58">
            <v>100</v>
          </cell>
          <cell r="AF58">
            <v>250</v>
          </cell>
          <cell r="AG58">
            <v>500</v>
          </cell>
          <cell r="AH58">
            <v>500</v>
          </cell>
          <cell r="AI58">
            <v>1000</v>
          </cell>
          <cell r="AJ58">
            <v>3000</v>
          </cell>
          <cell r="AQ58">
            <v>7350</v>
          </cell>
          <cell r="AR58">
            <v>10000</v>
          </cell>
          <cell r="AS58">
            <v>15000</v>
          </cell>
          <cell r="AU58">
            <v>17500</v>
          </cell>
          <cell r="AV58">
            <v>20000</v>
          </cell>
          <cell r="AW58">
            <v>22000</v>
          </cell>
          <cell r="BQ58">
            <v>0.3</v>
          </cell>
          <cell r="BR58">
            <v>0.5</v>
          </cell>
          <cell r="BS58">
            <v>0.75</v>
          </cell>
          <cell r="BU58">
            <v>1</v>
          </cell>
          <cell r="CD58">
            <v>0.2</v>
          </cell>
          <cell r="CE58">
            <v>0.3</v>
          </cell>
          <cell r="CF58">
            <v>0.4</v>
          </cell>
          <cell r="CG58">
            <v>500</v>
          </cell>
          <cell r="CH58">
            <v>0.5</v>
          </cell>
          <cell r="CI58">
            <v>1</v>
          </cell>
        </row>
        <row r="60">
          <cell r="AB60">
            <v>15000</v>
          </cell>
          <cell r="AO60">
            <v>2800000</v>
          </cell>
          <cell r="BO60">
            <v>60</v>
          </cell>
          <cell r="CB60">
            <v>73</v>
          </cell>
        </row>
        <row r="61">
          <cell r="AB61">
            <v>40000</v>
          </cell>
          <cell r="AO61">
            <v>5000000</v>
          </cell>
          <cell r="BO61">
            <v>180</v>
          </cell>
          <cell r="CB61">
            <v>110</v>
          </cell>
        </row>
        <row r="62">
          <cell r="AB62">
            <v>80000</v>
          </cell>
          <cell r="AO62">
            <v>8000000</v>
          </cell>
          <cell r="BO62">
            <v>270</v>
          </cell>
          <cell r="CB62">
            <v>146</v>
          </cell>
        </row>
        <row r="63">
          <cell r="AB63">
            <v>100000</v>
          </cell>
          <cell r="AO63">
            <v>10000000</v>
          </cell>
          <cell r="BO63">
            <v>350</v>
          </cell>
          <cell r="CB63">
            <v>183</v>
          </cell>
        </row>
        <row r="64">
          <cell r="AB64">
            <v>400000</v>
          </cell>
          <cell r="AO64">
            <v>12000000</v>
          </cell>
          <cell r="CB64">
            <v>280</v>
          </cell>
        </row>
        <row r="65">
          <cell r="AB65">
            <v>1000000</v>
          </cell>
          <cell r="AO65">
            <v>15000000</v>
          </cell>
        </row>
      </sheetData>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ow r="21">
          <cell r="C21">
            <v>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6"/>
  <sheetViews>
    <sheetView showGridLines="0" tabSelected="1" zoomScale="80" zoomScaleNormal="80" workbookViewId="0">
      <pane ySplit="14" topLeftCell="A50" activePane="bottomLeft" state="frozenSplit"/>
      <selection pane="bottomLeft" activeCell="A14" sqref="A14"/>
    </sheetView>
  </sheetViews>
  <sheetFormatPr defaultColWidth="9.109375" defaultRowHeight="13.2"/>
  <cols>
    <col min="1" max="1" width="28.109375" style="3" customWidth="1"/>
    <col min="2" max="3" width="16" style="1" customWidth="1"/>
    <col min="4" max="4" width="16" style="3" customWidth="1"/>
    <col min="5" max="7" width="16" style="1" customWidth="1"/>
    <col min="8" max="8" width="16" style="3" customWidth="1"/>
    <col min="9" max="9" width="17.109375" style="1" bestFit="1" customWidth="1"/>
    <col min="10" max="14" width="15.5546875" style="1" bestFit="1" customWidth="1"/>
    <col min="15" max="16" width="9.109375" style="1"/>
    <col min="17" max="18" width="9.109375" style="4"/>
    <col min="19" max="16384" width="9.109375" style="1"/>
  </cols>
  <sheetData>
    <row r="1" spans="1:16">
      <c r="A1" s="72"/>
      <c r="M1" s="5" t="s">
        <v>0</v>
      </c>
      <c r="N1" s="6" t="str">
        <f>EBNUMBER</f>
        <v>EB-2015-0083</v>
      </c>
      <c r="O1" s="6"/>
    </row>
    <row r="2" spans="1:16">
      <c r="A2" s="72"/>
      <c r="M2" s="5" t="s">
        <v>1</v>
      </c>
      <c r="N2" s="7">
        <v>3</v>
      </c>
    </row>
    <row r="3" spans="1:16">
      <c r="A3" s="72"/>
      <c r="M3" s="5" t="s">
        <v>2</v>
      </c>
      <c r="N3" s="7">
        <v>1</v>
      </c>
    </row>
    <row r="4" spans="1:16">
      <c r="A4" s="72"/>
      <c r="M4" s="5" t="s">
        <v>3</v>
      </c>
      <c r="N4" s="7">
        <v>1</v>
      </c>
    </row>
    <row r="5" spans="1:16">
      <c r="A5" s="72"/>
      <c r="M5" s="5" t="s">
        <v>4</v>
      </c>
      <c r="N5" s="8">
        <v>2</v>
      </c>
    </row>
    <row r="6" spans="1:16">
      <c r="A6" s="72"/>
      <c r="M6" s="5"/>
      <c r="N6" s="9"/>
    </row>
    <row r="7" spans="1:16">
      <c r="A7" s="72"/>
      <c r="M7" s="5" t="s">
        <v>5</v>
      </c>
      <c r="N7" s="10">
        <v>42258</v>
      </c>
    </row>
    <row r="8" spans="1:16">
      <c r="A8" s="72"/>
    </row>
    <row r="9" spans="1:16" ht="17.399999999999999">
      <c r="A9" s="82" t="s">
        <v>6</v>
      </c>
      <c r="B9" s="82"/>
      <c r="C9" s="82"/>
      <c r="D9" s="82"/>
      <c r="E9" s="82"/>
      <c r="F9" s="82"/>
      <c r="G9" s="82"/>
      <c r="H9" s="82"/>
      <c r="I9" s="82"/>
      <c r="J9" s="82"/>
      <c r="K9" s="82"/>
      <c r="L9" s="82"/>
      <c r="M9" s="82"/>
      <c r="N9" s="82"/>
      <c r="O9" s="11"/>
      <c r="P9" s="11"/>
    </row>
    <row r="10" spans="1:16" ht="17.399999999999999">
      <c r="A10" s="82" t="s">
        <v>31</v>
      </c>
      <c r="B10" s="82"/>
      <c r="C10" s="82"/>
      <c r="D10" s="82"/>
      <c r="E10" s="82"/>
      <c r="F10" s="82"/>
      <c r="G10" s="82"/>
      <c r="H10" s="82"/>
      <c r="I10" s="82"/>
      <c r="J10" s="82"/>
      <c r="K10" s="82"/>
      <c r="L10" s="82"/>
      <c r="M10" s="82"/>
      <c r="N10" s="82"/>
      <c r="O10" s="11"/>
      <c r="P10" s="11"/>
    </row>
    <row r="12" spans="1:16">
      <c r="A12" s="3" t="s">
        <v>7</v>
      </c>
    </row>
    <row r="14" spans="1:16" ht="59.4" customHeight="1">
      <c r="A14" s="80"/>
      <c r="B14" s="12" t="str">
        <f>RebaseYear-2 &amp; " 
Weather Normalized"</f>
        <v>2009 
Weather Normalized</v>
      </c>
      <c r="C14" s="12" t="str">
        <f>RebaseYear-1 &amp; " 
Weather Normalized"</f>
        <v>2010 
Weather Normalized</v>
      </c>
      <c r="D14" s="12" t="str">
        <f>RebaseYear &amp;" 
Board Approved"</f>
        <v>2011 
Board Approved</v>
      </c>
      <c r="E14" s="12" t="str">
        <f>RebaseYear+0 &amp; " 
Weather Normalized"</f>
        <v>2011 
Weather Normalized</v>
      </c>
      <c r="F14" s="12" t="str">
        <f>RebaseYear+1 &amp; " 
Weather Normalized"</f>
        <v>2012 
Weather Normalized</v>
      </c>
      <c r="G14" s="12" t="str">
        <f>RebaseYear+2 &amp; " 
Weather Normalized"</f>
        <v>2013 
Weather Normalized</v>
      </c>
      <c r="H14" s="12" t="str">
        <f>RebaseYear+3 &amp; " 
Weather Normalized"</f>
        <v>2014 
Weather Normalized</v>
      </c>
      <c r="I14" s="12" t="str">
        <f>BridgeYear&amp;" 
Bridge Forecast 
CDM Adjusted"</f>
        <v>2015 
Bridge Forecast 
CDM Adjusted</v>
      </c>
      <c r="J14" s="12" t="str">
        <f>TestYear+0 &amp;" 
Test Forecast
CDM Adjusted"</f>
        <v>2016 
Test Forecast
CDM Adjusted</v>
      </c>
      <c r="K14" s="12" t="str">
        <f>TestYear+1 &amp;" 
Test Forecast
CDM Adjusted"</f>
        <v>2017 
Test Forecast
CDM Adjusted</v>
      </c>
      <c r="L14" s="12" t="str">
        <f>TestYear+2 &amp;" 
Test Forecast
CDM Adjusted"</f>
        <v>2018 
Test Forecast
CDM Adjusted</v>
      </c>
      <c r="M14" s="12" t="str">
        <f>TestYear+3 &amp;" 
Test Forecast
CDM Adjusted"</f>
        <v>2019 
Test Forecast
CDM Adjusted</v>
      </c>
      <c r="N14" s="12" t="str">
        <f>TestYear+4 &amp;" 
Test Forecast
CDM Adjusted"</f>
        <v>2020 
Test Forecast
CDM Adjusted</v>
      </c>
      <c r="O14" s="13"/>
      <c r="P14" s="13"/>
    </row>
    <row r="15" spans="1:16">
      <c r="A15" s="14" t="s">
        <v>8</v>
      </c>
      <c r="B15" s="15"/>
      <c r="C15" s="15"/>
      <c r="D15" s="43"/>
      <c r="E15" s="15"/>
      <c r="F15" s="15"/>
      <c r="G15" s="15"/>
      <c r="H15" s="43"/>
      <c r="I15" s="15"/>
      <c r="J15" s="15"/>
      <c r="K15" s="15"/>
      <c r="L15" s="15"/>
      <c r="M15" s="15"/>
      <c r="N15" s="15"/>
    </row>
    <row r="16" spans="1:16">
      <c r="A16" s="16" t="s">
        <v>9</v>
      </c>
      <c r="B16" s="18">
        <v>23107</v>
      </c>
      <c r="C16" s="18">
        <v>23163</v>
      </c>
      <c r="D16" s="17">
        <v>23386</v>
      </c>
      <c r="E16" s="18">
        <v>23212</v>
      </c>
      <c r="F16" s="18">
        <v>23193</v>
      </c>
      <c r="G16" s="18">
        <v>23468</v>
      </c>
      <c r="H16" s="18">
        <v>23852.583333333332</v>
      </c>
      <c r="I16" s="18">
        <v>24004.475833780409</v>
      </c>
      <c r="J16" s="18">
        <v>24157.335580892955</v>
      </c>
      <c r="K16" s="18">
        <v>24311.16873406732</v>
      </c>
      <c r="L16" s="18">
        <v>24465.981491922685</v>
      </c>
      <c r="M16" s="18">
        <v>24621.780092550849</v>
      </c>
      <c r="N16" s="18">
        <v>24778.570813767583</v>
      </c>
    </row>
    <row r="17" spans="1:18">
      <c r="A17" s="19" t="s">
        <v>10</v>
      </c>
      <c r="B17" s="67">
        <v>198884445.53850344</v>
      </c>
      <c r="C17" s="67">
        <v>195591927.1698426</v>
      </c>
      <c r="D17" s="17">
        <v>194606362</v>
      </c>
      <c r="E17" s="59">
        <v>192163011.19059366</v>
      </c>
      <c r="F17" s="59">
        <v>187471244.27989352</v>
      </c>
      <c r="G17" s="59">
        <v>188263211.05711615</v>
      </c>
      <c r="H17" s="59">
        <v>190835981.25779665</v>
      </c>
      <c r="I17" s="64">
        <v>189417831.59427273</v>
      </c>
      <c r="J17" s="64">
        <v>188560877.96303329</v>
      </c>
      <c r="K17" s="64">
        <v>187842287.22543088</v>
      </c>
      <c r="L17" s="64">
        <v>186889964.73096657</v>
      </c>
      <c r="M17" s="64">
        <v>185977036.64103729</v>
      </c>
      <c r="N17" s="64">
        <v>185141745.14295503</v>
      </c>
      <c r="R17" s="21"/>
    </row>
    <row r="18" spans="1:18" ht="14.4" hidden="1" customHeight="1">
      <c r="A18" s="53" t="s">
        <v>11</v>
      </c>
      <c r="B18" s="62"/>
      <c r="C18" s="62"/>
      <c r="D18" s="51"/>
      <c r="E18" s="62"/>
      <c r="F18" s="62"/>
      <c r="G18" s="62"/>
      <c r="H18" s="51"/>
      <c r="I18" s="62"/>
      <c r="J18" s="62"/>
      <c r="K18" s="62"/>
      <c r="L18" s="62"/>
      <c r="M18" s="62"/>
      <c r="N18" s="62"/>
      <c r="R18" s="21"/>
    </row>
    <row r="19" spans="1:18">
      <c r="A19" s="24" t="s">
        <v>12</v>
      </c>
      <c r="B19" s="25"/>
      <c r="C19" s="25"/>
      <c r="D19" s="45"/>
      <c r="E19" s="25"/>
      <c r="F19" s="25"/>
      <c r="G19" s="25"/>
      <c r="H19" s="45"/>
      <c r="I19" s="25"/>
      <c r="J19" s="25"/>
      <c r="K19" s="25"/>
      <c r="L19" s="25"/>
      <c r="M19" s="25"/>
      <c r="N19" s="25"/>
      <c r="R19" s="21"/>
    </row>
    <row r="20" spans="1:18" ht="14.4">
      <c r="A20" s="22" t="str">
        <f>A16</f>
        <v># of Customers</v>
      </c>
      <c r="B20" s="27">
        <f>IF(ISERROR((B16-$D16)/$D16), 0, (B16-$D16)/$D16)</f>
        <v>-1.1930214658342599E-2</v>
      </c>
      <c r="C20" s="27">
        <f>IF(ISERROR((C16-$D16)/$D16), 0, (C16-$D16)/$D16)</f>
        <v>-9.5356196014709654E-3</v>
      </c>
      <c r="D20" s="26"/>
      <c r="E20" s="27">
        <f t="shared" ref="E20:N20" si="0">IF(ISERROR((E16-$D16)/$D16), 0, (E16-$D16)/$D16)</f>
        <v>-7.4403489267082868E-3</v>
      </c>
      <c r="F20" s="27">
        <f t="shared" si="0"/>
        <v>-8.2528008210040193E-3</v>
      </c>
      <c r="G20" s="27">
        <f t="shared" si="0"/>
        <v>3.5063713332763192E-3</v>
      </c>
      <c r="H20" s="46">
        <f t="shared" si="0"/>
        <v>1.9951395421762257E-2</v>
      </c>
      <c r="I20" s="27">
        <f t="shared" si="0"/>
        <v>2.6446413827948718E-2</v>
      </c>
      <c r="J20" s="27">
        <f t="shared" si="0"/>
        <v>3.298279230706215E-2</v>
      </c>
      <c r="K20" s="27">
        <f t="shared" si="0"/>
        <v>3.9560794238746248E-2</v>
      </c>
      <c r="L20" s="27">
        <f t="shared" si="0"/>
        <v>4.6180684679837707E-2</v>
      </c>
      <c r="M20" s="27">
        <f t="shared" si="0"/>
        <v>5.2842730375046998E-2</v>
      </c>
      <c r="N20" s="27">
        <f t="shared" si="0"/>
        <v>5.9547199767706442E-2</v>
      </c>
      <c r="R20" s="21"/>
    </row>
    <row r="21" spans="1:18" ht="14.4">
      <c r="A21" s="22" t="s">
        <v>10</v>
      </c>
      <c r="B21" s="27">
        <f t="shared" ref="B21" si="1">IF(ISERROR((B17-$D17)/$D17), 0, (B17-$D17)/$D17)</f>
        <v>2.1983266603089975E-2</v>
      </c>
      <c r="C21" s="27">
        <f t="shared" ref="C21:E22" si="2">IF(ISERROR((C17-$D17)/$D17), 0, (C17-$D17)/$D17)</f>
        <v>5.0644036490574799E-3</v>
      </c>
      <c r="D21" s="26"/>
      <c r="E21" s="27">
        <f t="shared" si="2"/>
        <v>-1.2555349086718655E-2</v>
      </c>
      <c r="F21" s="27">
        <f t="shared" ref="F21:N21" si="3">IF(ISERROR((F17-$D17)/$D17), 0, (F17-$D17)/$D17)</f>
        <v>-3.6664360027995807E-2</v>
      </c>
      <c r="G21" s="27">
        <f t="shared" si="3"/>
        <v>-3.2594776849504278E-2</v>
      </c>
      <c r="H21" s="46">
        <f t="shared" si="3"/>
        <v>-1.937439610634803E-2</v>
      </c>
      <c r="I21" s="27">
        <f t="shared" si="3"/>
        <v>-2.6661668983500485E-2</v>
      </c>
      <c r="J21" s="27">
        <f t="shared" si="3"/>
        <v>-3.1065192190205534E-2</v>
      </c>
      <c r="K21" s="27">
        <f t="shared" si="3"/>
        <v>-3.475772685462937E-2</v>
      </c>
      <c r="L21" s="27">
        <f t="shared" si="3"/>
        <v>-3.9651310418276214E-2</v>
      </c>
      <c r="M21" s="27">
        <f t="shared" si="3"/>
        <v>-4.4342462755471039E-2</v>
      </c>
      <c r="N21" s="27">
        <f t="shared" si="3"/>
        <v>-4.8634673398010315E-2</v>
      </c>
      <c r="R21" s="21"/>
    </row>
    <row r="22" spans="1:18" ht="14.4" hidden="1" customHeight="1">
      <c r="A22" s="22" t="s">
        <v>11</v>
      </c>
      <c r="B22" s="27">
        <f t="shared" ref="B22" si="4">IF(ISERROR((B18-$D18)/$D18), 0, (B18-$D18)/$D18)</f>
        <v>0</v>
      </c>
      <c r="C22" s="27">
        <f t="shared" si="2"/>
        <v>0</v>
      </c>
      <c r="D22" s="26"/>
      <c r="E22" s="27">
        <f t="shared" si="2"/>
        <v>0</v>
      </c>
      <c r="F22" s="27">
        <f t="shared" ref="F22:N22" si="5">IF(ISERROR((F18-$D18)/$D18), 0, (F18-$D18)/$D18)</f>
        <v>0</v>
      </c>
      <c r="G22" s="27">
        <f t="shared" si="5"/>
        <v>0</v>
      </c>
      <c r="H22" s="46">
        <f t="shared" si="5"/>
        <v>0</v>
      </c>
      <c r="I22" s="27">
        <f t="shared" si="5"/>
        <v>0</v>
      </c>
      <c r="J22" s="27">
        <f t="shared" si="5"/>
        <v>0</v>
      </c>
      <c r="K22" s="27">
        <f t="shared" si="5"/>
        <v>0</v>
      </c>
      <c r="L22" s="27">
        <f t="shared" si="5"/>
        <v>0</v>
      </c>
      <c r="M22" s="27">
        <f t="shared" si="5"/>
        <v>0</v>
      </c>
      <c r="N22" s="27">
        <f t="shared" si="5"/>
        <v>0</v>
      </c>
      <c r="R22" s="21"/>
    </row>
    <row r="23" spans="1:18">
      <c r="A23" s="2"/>
      <c r="R23" s="21"/>
    </row>
    <row r="24" spans="1:18">
      <c r="A24" s="28" t="s">
        <v>13</v>
      </c>
      <c r="B24" s="15"/>
      <c r="C24" s="15"/>
      <c r="D24" s="43"/>
      <c r="E24" s="15"/>
      <c r="F24" s="15"/>
      <c r="G24" s="15"/>
      <c r="H24" s="43"/>
      <c r="I24" s="15"/>
      <c r="J24" s="15"/>
      <c r="K24" s="15"/>
      <c r="L24" s="15"/>
      <c r="M24" s="15"/>
      <c r="N24" s="15"/>
    </row>
    <row r="25" spans="1:18">
      <c r="A25" s="16" t="s">
        <v>9</v>
      </c>
      <c r="B25" s="18">
        <v>3319</v>
      </c>
      <c r="C25" s="18">
        <v>3300</v>
      </c>
      <c r="D25" s="17">
        <v>3244</v>
      </c>
      <c r="E25" s="18">
        <v>3297.75</v>
      </c>
      <c r="F25" s="18">
        <v>3249.8333333333335</v>
      </c>
      <c r="G25" s="18">
        <v>3212.75</v>
      </c>
      <c r="H25" s="18">
        <v>3051.3333333333335</v>
      </c>
      <c r="I25" s="18">
        <v>3000.3728711861681</v>
      </c>
      <c r="J25" s="18">
        <v>2950.2635021247315</v>
      </c>
      <c r="K25" s="18">
        <v>2900.9910120031923</v>
      </c>
      <c r="L25" s="18">
        <v>2852.5414240668401</v>
      </c>
      <c r="M25" s="18">
        <v>2804.9009949874062</v>
      </c>
      <c r="N25" s="18">
        <v>2758.0562109645957</v>
      </c>
    </row>
    <row r="26" spans="1:18">
      <c r="A26" s="19" t="s">
        <v>10</v>
      </c>
      <c r="B26" s="66">
        <v>96064962.049348533</v>
      </c>
      <c r="C26" s="66">
        <v>94490081.160482809</v>
      </c>
      <c r="D26" s="17">
        <v>93096784</v>
      </c>
      <c r="E26" s="68">
        <v>93776077.331089303</v>
      </c>
      <c r="F26" s="68">
        <v>90457594.875864983</v>
      </c>
      <c r="G26" s="68">
        <v>87793270.472651705</v>
      </c>
      <c r="H26" s="68">
        <v>92804877.442799196</v>
      </c>
      <c r="I26" s="65">
        <v>90135229.310733005</v>
      </c>
      <c r="J26" s="65">
        <v>87729829.603991896</v>
      </c>
      <c r="K26" s="65">
        <v>86574289.587245122</v>
      </c>
      <c r="L26" s="65">
        <v>85112366.307530954</v>
      </c>
      <c r="M26" s="65">
        <v>82749000.313891336</v>
      </c>
      <c r="N26" s="65">
        <v>80540932.583926842</v>
      </c>
      <c r="R26" s="29"/>
    </row>
    <row r="27" spans="1:18" ht="13.35" hidden="1" customHeight="1">
      <c r="A27" s="53" t="s">
        <v>11</v>
      </c>
      <c r="B27" s="62"/>
      <c r="C27" s="62"/>
      <c r="D27" s="51"/>
      <c r="E27" s="62"/>
      <c r="F27" s="62"/>
      <c r="G27" s="62"/>
      <c r="H27" s="51"/>
      <c r="I27" s="62"/>
      <c r="J27" s="62"/>
      <c r="K27" s="62"/>
      <c r="L27" s="62"/>
      <c r="M27" s="62"/>
      <c r="N27" s="62"/>
      <c r="R27" s="29"/>
    </row>
    <row r="28" spans="1:18">
      <c r="A28" s="24" t="s">
        <v>12</v>
      </c>
      <c r="B28" s="25"/>
      <c r="C28" s="25"/>
      <c r="D28" s="45"/>
      <c r="E28" s="25"/>
      <c r="F28" s="25"/>
      <c r="G28" s="25"/>
      <c r="H28" s="45"/>
      <c r="I28" s="25"/>
      <c r="J28" s="25"/>
      <c r="K28" s="25"/>
      <c r="L28" s="25"/>
      <c r="M28" s="25"/>
      <c r="N28" s="25"/>
      <c r="R28" s="29"/>
    </row>
    <row r="29" spans="1:18" ht="14.4">
      <c r="A29" s="22" t="str">
        <f>A25</f>
        <v># of Customers</v>
      </c>
      <c r="B29" s="27">
        <f>IF(ISERROR((B25-$D25)/$D25), 0, (B25-$D25)/$D25)</f>
        <v>2.311960542540074E-2</v>
      </c>
      <c r="C29" s="27">
        <f>IF(ISERROR((C25-$D25)/$D25), 0, (C25-$D25)/$D25)</f>
        <v>1.7262638717632551E-2</v>
      </c>
      <c r="D29" s="26"/>
      <c r="E29" s="27">
        <f t="shared" ref="E29:N29" si="6">IF(ISERROR((E25-$D25)/$D25), 0, (E25-$D25)/$D25)</f>
        <v>1.656905055487053E-2</v>
      </c>
      <c r="F29" s="27">
        <f t="shared" si="6"/>
        <v>1.7981915330867709E-3</v>
      </c>
      <c r="G29" s="27">
        <f t="shared" si="6"/>
        <v>-9.6331689272503088E-3</v>
      </c>
      <c r="H29" s="46">
        <f t="shared" si="6"/>
        <v>-5.9391697492807184E-2</v>
      </c>
      <c r="I29" s="27">
        <f t="shared" si="6"/>
        <v>-7.5100841187987627E-2</v>
      </c>
      <c r="J29" s="27">
        <f t="shared" si="6"/>
        <v>-9.0547625732203596E-2</v>
      </c>
      <c r="K29" s="27">
        <f t="shared" si="6"/>
        <v>-0.10573643279802951</v>
      </c>
      <c r="L29" s="27">
        <f t="shared" si="6"/>
        <v>-0.12067157087951907</v>
      </c>
      <c r="M29" s="27">
        <f t="shared" si="6"/>
        <v>-0.13535727651436308</v>
      </c>
      <c r="N29" s="27">
        <f t="shared" si="6"/>
        <v>-0.14979771548563633</v>
      </c>
      <c r="R29" s="29"/>
    </row>
    <row r="30" spans="1:18" ht="14.4">
      <c r="A30" s="22" t="s">
        <v>10</v>
      </c>
      <c r="B30" s="27">
        <f t="shared" ref="B30" si="7">IF(ISERROR((B26-$D26)/$D26), 0, (B26-$D26)/$D26)</f>
        <v>3.1882713041392848E-2</v>
      </c>
      <c r="C30" s="27">
        <f t="shared" ref="C30:E31" si="8">IF(ISERROR((C26-$D26)/$D26), 0, (C26-$D26)/$D26)</f>
        <v>1.4966114838970259E-2</v>
      </c>
      <c r="D30" s="26"/>
      <c r="E30" s="27">
        <f t="shared" si="8"/>
        <v>7.2966358439331578E-3</v>
      </c>
      <c r="F30" s="27">
        <f t="shared" ref="F30:N30" si="9">IF(ISERROR((F26-$D26)/$D26), 0, (F26-$D26)/$D26)</f>
        <v>-2.8348875339614495E-2</v>
      </c>
      <c r="G30" s="27">
        <f t="shared" si="9"/>
        <v>-5.6967741520999211E-2</v>
      </c>
      <c r="H30" s="46">
        <f t="shared" si="9"/>
        <v>-3.1355170894067012E-3</v>
      </c>
      <c r="I30" s="27">
        <f t="shared" si="9"/>
        <v>-3.1811568155426233E-2</v>
      </c>
      <c r="J30" s="27">
        <f t="shared" si="9"/>
        <v>-5.764919222137796E-2</v>
      </c>
      <c r="K30" s="27">
        <f t="shared" si="9"/>
        <v>-7.0061436416051476E-2</v>
      </c>
      <c r="L30" s="27">
        <f t="shared" si="9"/>
        <v>-8.576469937424526E-2</v>
      </c>
      <c r="M30" s="27">
        <f t="shared" si="9"/>
        <v>-0.11115081790697157</v>
      </c>
      <c r="N30" s="27">
        <f t="shared" si="9"/>
        <v>-0.13486879864800871</v>
      </c>
      <c r="R30" s="29"/>
    </row>
    <row r="31" spans="1:18" ht="13.35" hidden="1" customHeight="1">
      <c r="A31" s="22" t="s">
        <v>11</v>
      </c>
      <c r="B31" s="27">
        <f t="shared" ref="B31" si="10">IF(ISERROR((B27-$D27)/$D27), 0, (B27-$D27)/$D27)</f>
        <v>0</v>
      </c>
      <c r="C31" s="27">
        <f t="shared" si="8"/>
        <v>0</v>
      </c>
      <c r="D31" s="26"/>
      <c r="E31" s="27">
        <f t="shared" si="8"/>
        <v>0</v>
      </c>
      <c r="F31" s="27">
        <f t="shared" ref="F31:N31" si="11">IF(ISERROR((F27-$D27)/$D27), 0, (F27-$D27)/$D27)</f>
        <v>0</v>
      </c>
      <c r="G31" s="27">
        <f t="shared" si="11"/>
        <v>0</v>
      </c>
      <c r="H31" s="46">
        <f t="shared" si="11"/>
        <v>0</v>
      </c>
      <c r="I31" s="27">
        <f t="shared" si="11"/>
        <v>0</v>
      </c>
      <c r="J31" s="27">
        <f t="shared" si="11"/>
        <v>0</v>
      </c>
      <c r="K31" s="27">
        <f t="shared" si="11"/>
        <v>0</v>
      </c>
      <c r="L31" s="27">
        <f t="shared" si="11"/>
        <v>0</v>
      </c>
      <c r="M31" s="27">
        <f t="shared" si="11"/>
        <v>0</v>
      </c>
      <c r="N31" s="27">
        <f t="shared" si="11"/>
        <v>0</v>
      </c>
      <c r="R31" s="29"/>
    </row>
    <row r="32" spans="1:18">
      <c r="A32" s="83" t="s">
        <v>14</v>
      </c>
      <c r="B32" s="83"/>
      <c r="C32" s="83"/>
      <c r="D32" s="83"/>
      <c r="E32" s="83"/>
      <c r="F32" s="83"/>
      <c r="G32" s="83"/>
      <c r="H32" s="83"/>
      <c r="I32" s="83"/>
      <c r="J32" s="83"/>
      <c r="K32" s="83"/>
      <c r="L32" s="83"/>
      <c r="M32" s="83"/>
      <c r="N32" s="83"/>
      <c r="R32" s="29"/>
    </row>
    <row r="33" spans="1:18">
      <c r="A33" s="30" t="s">
        <v>15</v>
      </c>
      <c r="B33" s="15"/>
      <c r="C33" s="15"/>
      <c r="D33" s="43"/>
      <c r="E33" s="15"/>
      <c r="F33" s="15"/>
      <c r="G33" s="15"/>
      <c r="H33" s="43"/>
      <c r="I33" s="15"/>
      <c r="J33" s="15"/>
      <c r="K33" s="15"/>
      <c r="L33" s="15"/>
      <c r="M33" s="15"/>
      <c r="N33" s="15"/>
      <c r="R33" s="29"/>
    </row>
    <row r="34" spans="1:18">
      <c r="A34" s="16" t="s">
        <v>9</v>
      </c>
      <c r="B34" s="18">
        <v>295</v>
      </c>
      <c r="C34" s="18">
        <v>294</v>
      </c>
      <c r="D34" s="17">
        <v>347</v>
      </c>
      <c r="E34" s="18">
        <v>291</v>
      </c>
      <c r="F34" s="18">
        <v>306.58333333333331</v>
      </c>
      <c r="G34" s="18">
        <v>317.75</v>
      </c>
      <c r="H34" s="18">
        <v>324.5</v>
      </c>
      <c r="I34" s="18">
        <v>330.70760277267368</v>
      </c>
      <c r="J34" s="18">
        <v>337.03395541340069</v>
      </c>
      <c r="K34" s="18">
        <v>343.48132957706599</v>
      </c>
      <c r="L34" s="18">
        <v>350.05204037473698</v>
      </c>
      <c r="M34" s="18">
        <v>356.74844720496901</v>
      </c>
      <c r="N34" s="18">
        <v>363.57295460101398</v>
      </c>
      <c r="R34" s="31"/>
    </row>
    <row r="35" spans="1:18">
      <c r="A35" s="19" t="s">
        <v>10</v>
      </c>
      <c r="B35" s="56">
        <v>271411675.65216857</v>
      </c>
      <c r="C35" s="56">
        <v>272384594.60780555</v>
      </c>
      <c r="D35" s="17">
        <v>259610762</v>
      </c>
      <c r="E35" s="61">
        <v>276283653.64495987</v>
      </c>
      <c r="F35" s="61">
        <v>275227380.00079316</v>
      </c>
      <c r="G35" s="61">
        <v>278459749.2745657</v>
      </c>
      <c r="H35" s="61">
        <v>272240655.0201714</v>
      </c>
      <c r="I35" s="73">
        <v>273909927.53035933</v>
      </c>
      <c r="J35" s="73">
        <v>276480202.45999652</v>
      </c>
      <c r="K35" s="73">
        <v>279259356.28869754</v>
      </c>
      <c r="L35" s="73">
        <v>281887678.25358003</v>
      </c>
      <c r="M35" s="73">
        <v>284542723.13749915</v>
      </c>
      <c r="N35" s="73">
        <v>287775925.30258161</v>
      </c>
      <c r="R35" s="31"/>
    </row>
    <row r="36" spans="1:18" s="60" customFormat="1">
      <c r="A36" s="22" t="s">
        <v>11</v>
      </c>
      <c r="B36" s="81">
        <v>725074.94571661903</v>
      </c>
      <c r="C36" s="81">
        <v>744034.082392285</v>
      </c>
      <c r="D36" s="17">
        <v>701859</v>
      </c>
      <c r="E36" s="55">
        <v>773781.7395267752</v>
      </c>
      <c r="F36" s="55">
        <v>783405.36091460986</v>
      </c>
      <c r="G36" s="55">
        <v>764415.64402856654</v>
      </c>
      <c r="H36" s="55">
        <v>743202.11510624015</v>
      </c>
      <c r="I36" s="55">
        <v>747759.13786306698</v>
      </c>
      <c r="J36" s="55">
        <v>754775.84800126939</v>
      </c>
      <c r="K36" s="55">
        <v>762362.78612240776</v>
      </c>
      <c r="L36" s="55">
        <v>769537.96149559412</v>
      </c>
      <c r="M36" s="55">
        <v>776786.08897781931</v>
      </c>
      <c r="N36" s="55">
        <v>785612.55425163126</v>
      </c>
      <c r="Q36" s="54"/>
      <c r="R36" s="50"/>
    </row>
    <row r="37" spans="1:18">
      <c r="A37" s="24" t="s">
        <v>12</v>
      </c>
      <c r="B37" s="25"/>
      <c r="C37" s="25"/>
      <c r="D37" s="45"/>
      <c r="E37" s="25"/>
      <c r="F37" s="25"/>
      <c r="G37" s="25"/>
      <c r="H37" s="45"/>
      <c r="I37" s="25"/>
      <c r="J37" s="25"/>
      <c r="K37" s="25"/>
      <c r="L37" s="25"/>
      <c r="M37" s="25"/>
      <c r="N37" s="25"/>
      <c r="R37" s="31"/>
    </row>
    <row r="38" spans="1:18" ht="14.4">
      <c r="A38" s="22" t="str">
        <f>A34</f>
        <v># of Customers</v>
      </c>
      <c r="B38" s="27">
        <f>IF(ISERROR((B34-$D34)/$D34), 0, (B34-$D34)/$D34)</f>
        <v>-0.14985590778097982</v>
      </c>
      <c r="C38" s="27">
        <f>IF(ISERROR((C34-$D34)/$D34), 0, (C34-$D34)/$D34)</f>
        <v>-0.15273775216138327</v>
      </c>
      <c r="D38" s="26"/>
      <c r="E38" s="27">
        <f t="shared" ref="E38:N38" si="12">IF(ISERROR((E34-$D34)/$D34), 0, (E34-$D34)/$D34)</f>
        <v>-0.16138328530259366</v>
      </c>
      <c r="F38" s="27">
        <f t="shared" si="12"/>
        <v>-0.11647454370797315</v>
      </c>
      <c r="G38" s="27">
        <f t="shared" si="12"/>
        <v>-8.4293948126801146E-2</v>
      </c>
      <c r="H38" s="46">
        <f t="shared" si="12"/>
        <v>-6.4841498559077809E-2</v>
      </c>
      <c r="I38" s="27">
        <f t="shared" si="12"/>
        <v>-4.6952153392871239E-2</v>
      </c>
      <c r="J38" s="27">
        <f t="shared" si="12"/>
        <v>-2.8720589586741528E-2</v>
      </c>
      <c r="K38" s="27">
        <f t="shared" si="12"/>
        <v>-1.0140260584824231E-2</v>
      </c>
      <c r="L38" s="27">
        <f t="shared" si="12"/>
        <v>8.7955054027002173E-3</v>
      </c>
      <c r="M38" s="27">
        <f t="shared" si="12"/>
        <v>2.8093507795299743E-2</v>
      </c>
      <c r="N38" s="27">
        <f t="shared" si="12"/>
        <v>4.7760676083613764E-2</v>
      </c>
      <c r="R38" s="31"/>
    </row>
    <row r="39" spans="1:18" ht="14.4">
      <c r="A39" s="22" t="s">
        <v>10</v>
      </c>
      <c r="B39" s="27">
        <f t="shared" ref="B39" si="13">IF(ISERROR((B35-$D35)/$D35), 0, (B35-$D35)/$D35)</f>
        <v>4.5456180480563331E-2</v>
      </c>
      <c r="C39" s="27">
        <f t="shared" ref="C39:E40" si="14">IF(ISERROR((C35-$D35)/$D35), 0, (C35-$D35)/$D35)</f>
        <v>4.9203786890027114E-2</v>
      </c>
      <c r="D39" s="26"/>
      <c r="E39" s="27">
        <f t="shared" si="14"/>
        <v>6.4222652083120751E-2</v>
      </c>
      <c r="F39" s="27">
        <f t="shared" ref="F39:N39" si="15">IF(ISERROR((F35-$D35)/$D35), 0, (F35-$D35)/$D35)</f>
        <v>6.015397004532947E-2</v>
      </c>
      <c r="G39" s="27">
        <f t="shared" si="15"/>
        <v>7.260479931323377E-2</v>
      </c>
      <c r="H39" s="46">
        <f t="shared" si="15"/>
        <v>4.8649343050622088E-2</v>
      </c>
      <c r="I39" s="27">
        <f t="shared" si="15"/>
        <v>5.5079247948740001E-2</v>
      </c>
      <c r="J39" s="27">
        <f t="shared" si="15"/>
        <v>6.4979742480770195E-2</v>
      </c>
      <c r="K39" s="27">
        <f t="shared" si="15"/>
        <v>7.5684821913112918E-2</v>
      </c>
      <c r="L39" s="27">
        <f t="shared" si="15"/>
        <v>8.5808909006553566E-2</v>
      </c>
      <c r="M39" s="27">
        <f t="shared" si="15"/>
        <v>9.6035930657986948E-2</v>
      </c>
      <c r="N39" s="27">
        <f t="shared" si="15"/>
        <v>0.10848996815695032</v>
      </c>
      <c r="R39" s="31"/>
    </row>
    <row r="40" spans="1:18" s="3" customFormat="1" ht="14.4">
      <c r="A40" s="22" t="s">
        <v>11</v>
      </c>
      <c r="B40" s="46">
        <f t="shared" ref="B40" si="16">IF(ISERROR((B36-$D36)/$D36), 0, (B36-$D36)/$D36)</f>
        <v>3.3077791574403159E-2</v>
      </c>
      <c r="C40" s="46">
        <f t="shared" si="14"/>
        <v>6.0090534412588562E-2</v>
      </c>
      <c r="D40" s="26"/>
      <c r="E40" s="46">
        <f t="shared" si="14"/>
        <v>0.10247462742057194</v>
      </c>
      <c r="F40" s="46">
        <f t="shared" ref="F40:N40" si="17">IF(ISERROR((F36-$D36)/$D36), 0, (F36-$D36)/$D36)</f>
        <v>0.11618624383901875</v>
      </c>
      <c r="G40" s="46">
        <f t="shared" si="17"/>
        <v>8.9129930696288773E-2</v>
      </c>
      <c r="H40" s="46">
        <f t="shared" si="17"/>
        <v>5.8905157740002122E-2</v>
      </c>
      <c r="I40" s="46">
        <f t="shared" si="17"/>
        <v>6.5397947255883271E-2</v>
      </c>
      <c r="J40" s="46">
        <f t="shared" si="17"/>
        <v>7.5395268852104749E-2</v>
      </c>
      <c r="K40" s="46">
        <f t="shared" si="17"/>
        <v>8.6205044207465831E-2</v>
      </c>
      <c r="L40" s="46">
        <f t="shared" si="17"/>
        <v>9.6428145105490026E-2</v>
      </c>
      <c r="M40" s="46">
        <f t="shared" si="17"/>
        <v>0.10675518726385115</v>
      </c>
      <c r="N40" s="46">
        <f t="shared" si="17"/>
        <v>0.11933102553594277</v>
      </c>
      <c r="Q40" s="42"/>
      <c r="R40" s="31"/>
    </row>
    <row r="41" spans="1:18" s="32" customFormat="1">
      <c r="A41" s="83" t="s">
        <v>16</v>
      </c>
      <c r="B41" s="83"/>
      <c r="C41" s="83"/>
      <c r="D41" s="83"/>
      <c r="E41" s="83"/>
      <c r="F41" s="83"/>
      <c r="G41" s="83"/>
      <c r="H41" s="83"/>
      <c r="I41" s="83"/>
      <c r="J41" s="83"/>
      <c r="K41" s="83"/>
      <c r="L41" s="83"/>
      <c r="M41" s="83"/>
      <c r="N41" s="83"/>
      <c r="Q41" s="33"/>
      <c r="R41" s="31"/>
    </row>
    <row r="42" spans="1:18">
      <c r="A42" s="34" t="s">
        <v>17</v>
      </c>
      <c r="B42" s="15"/>
      <c r="C42" s="15"/>
      <c r="D42" s="43"/>
      <c r="E42" s="15"/>
      <c r="F42" s="15"/>
      <c r="G42" s="15"/>
      <c r="H42" s="43"/>
      <c r="I42" s="15"/>
      <c r="J42" s="15"/>
      <c r="K42" s="15"/>
      <c r="L42" s="15"/>
      <c r="M42" s="15"/>
      <c r="N42" s="15"/>
      <c r="R42" s="31"/>
    </row>
    <row r="43" spans="1:18">
      <c r="A43" s="16" t="s">
        <v>9</v>
      </c>
      <c r="B43" s="18">
        <v>3</v>
      </c>
      <c r="C43" s="18">
        <v>3</v>
      </c>
      <c r="D43" s="17">
        <v>3</v>
      </c>
      <c r="E43" s="18">
        <v>3</v>
      </c>
      <c r="F43" s="18">
        <v>3</v>
      </c>
      <c r="G43" s="18">
        <v>3</v>
      </c>
      <c r="H43" s="18">
        <v>3</v>
      </c>
      <c r="I43" s="18">
        <v>3</v>
      </c>
      <c r="J43" s="18">
        <v>3</v>
      </c>
      <c r="K43" s="18">
        <v>3</v>
      </c>
      <c r="L43" s="18">
        <v>3</v>
      </c>
      <c r="M43" s="18">
        <v>3</v>
      </c>
      <c r="N43" s="18">
        <v>3</v>
      </c>
      <c r="R43" s="31"/>
    </row>
    <row r="44" spans="1:18">
      <c r="A44" s="19" t="s">
        <v>10</v>
      </c>
      <c r="B44" s="74">
        <v>148687034.32790083</v>
      </c>
      <c r="C44" s="74">
        <v>150173339.5026477</v>
      </c>
      <c r="D44" s="17">
        <v>152017673</v>
      </c>
      <c r="E44" s="71">
        <v>154138389.63490626</v>
      </c>
      <c r="F44" s="71">
        <v>152025144.92765218</v>
      </c>
      <c r="G44" s="71">
        <v>154963792.47234988</v>
      </c>
      <c r="H44" s="71">
        <v>153804617.79760087</v>
      </c>
      <c r="I44" s="69">
        <v>154864222.08218554</v>
      </c>
      <c r="J44" s="69">
        <v>156314903.86013326</v>
      </c>
      <c r="K44" s="69">
        <v>157466055.56925222</v>
      </c>
      <c r="L44" s="69">
        <v>158640434.61743277</v>
      </c>
      <c r="M44" s="69">
        <v>159878758.78210899</v>
      </c>
      <c r="N44" s="69">
        <v>161354888.32475093</v>
      </c>
      <c r="R44" s="35"/>
    </row>
    <row r="45" spans="1:18" s="60" customFormat="1">
      <c r="A45" s="22" t="s">
        <v>11</v>
      </c>
      <c r="B45" s="70">
        <v>241899.06941293011</v>
      </c>
      <c r="C45" s="70">
        <v>291824.85216925119</v>
      </c>
      <c r="D45" s="17">
        <v>297737</v>
      </c>
      <c r="E45" s="77">
        <v>293441.34938257793</v>
      </c>
      <c r="F45" s="77">
        <v>316094.21639379184</v>
      </c>
      <c r="G45" s="77">
        <v>293665.0454971164</v>
      </c>
      <c r="H45" s="77">
        <v>290774.58862421149</v>
      </c>
      <c r="I45" s="77">
        <v>292777.81846455357</v>
      </c>
      <c r="J45" s="77">
        <v>295520.3979998604</v>
      </c>
      <c r="K45" s="77">
        <v>297696.70238822151</v>
      </c>
      <c r="L45" s="77">
        <v>299916.91911196749</v>
      </c>
      <c r="M45" s="77">
        <v>302258.02697155718</v>
      </c>
      <c r="N45" s="77">
        <v>305048.71665736742</v>
      </c>
      <c r="Q45" s="54"/>
      <c r="R45" s="49"/>
    </row>
    <row r="46" spans="1:18">
      <c r="A46" s="24" t="s">
        <v>12</v>
      </c>
      <c r="B46" s="25"/>
      <c r="C46" s="25"/>
      <c r="D46" s="45"/>
      <c r="E46" s="25"/>
      <c r="F46" s="25"/>
      <c r="G46" s="25"/>
      <c r="H46" s="45"/>
      <c r="I46" s="25"/>
      <c r="J46" s="25"/>
      <c r="K46" s="25"/>
      <c r="L46" s="25"/>
      <c r="M46" s="25"/>
      <c r="N46" s="25"/>
      <c r="R46" s="36"/>
    </row>
    <row r="47" spans="1:18" ht="14.4">
      <c r="A47" s="22" t="str">
        <f>A43</f>
        <v># of Customers</v>
      </c>
      <c r="B47" s="27">
        <f>IF(ISERROR((B43-$D43)/$D43), 0, (B43-$D43)/$D43)</f>
        <v>0</v>
      </c>
      <c r="C47" s="27">
        <f>IF(ISERROR((C43-$D43)/$D43), 0, (C43-$D43)/$D43)</f>
        <v>0</v>
      </c>
      <c r="D47" s="26"/>
      <c r="E47" s="27">
        <f t="shared" ref="E47:N47" si="18">IF(ISERROR((E43-$D43)/$D43), 0, (E43-$D43)/$D43)</f>
        <v>0</v>
      </c>
      <c r="F47" s="27">
        <f t="shared" si="18"/>
        <v>0</v>
      </c>
      <c r="G47" s="27">
        <f t="shared" si="18"/>
        <v>0</v>
      </c>
      <c r="H47" s="46">
        <f t="shared" si="18"/>
        <v>0</v>
      </c>
      <c r="I47" s="27">
        <f t="shared" si="18"/>
        <v>0</v>
      </c>
      <c r="J47" s="27">
        <f t="shared" si="18"/>
        <v>0</v>
      </c>
      <c r="K47" s="27">
        <f t="shared" si="18"/>
        <v>0</v>
      </c>
      <c r="L47" s="27">
        <f t="shared" si="18"/>
        <v>0</v>
      </c>
      <c r="M47" s="27">
        <f t="shared" si="18"/>
        <v>0</v>
      </c>
      <c r="N47" s="27">
        <f t="shared" si="18"/>
        <v>0</v>
      </c>
      <c r="R47" s="36"/>
    </row>
    <row r="48" spans="1:18" ht="14.4">
      <c r="A48" s="22" t="s">
        <v>10</v>
      </c>
      <c r="B48" s="27">
        <f t="shared" ref="B48" si="19">IF(ISERROR((B44-$D44)/$D44), 0, (B44-$D44)/$D44)</f>
        <v>-2.1909549109458956E-2</v>
      </c>
      <c r="C48" s="27">
        <f t="shared" ref="C48:E49" si="20">IF(ISERROR((C44-$D44)/$D44), 0, (C44-$D44)/$D44)</f>
        <v>-1.213236238231526E-2</v>
      </c>
      <c r="D48" s="26"/>
      <c r="E48" s="27">
        <f t="shared" si="20"/>
        <v>1.3950461107941457E-2</v>
      </c>
      <c r="F48" s="27">
        <f t="shared" ref="F48:N48" si="21">IF(ISERROR((F44-$D44)/$D44), 0, (F44-$D44)/$D44)</f>
        <v>4.9151703908664583E-5</v>
      </c>
      <c r="G48" s="27">
        <f t="shared" si="21"/>
        <v>1.938011162919118E-2</v>
      </c>
      <c r="H48" s="46">
        <f t="shared" si="21"/>
        <v>1.1754849040485347E-2</v>
      </c>
      <c r="I48" s="27">
        <f t="shared" si="21"/>
        <v>1.8725119428617598E-2</v>
      </c>
      <c r="J48" s="27">
        <f t="shared" si="21"/>
        <v>2.8267968949460636E-2</v>
      </c>
      <c r="K48" s="27">
        <f t="shared" si="21"/>
        <v>3.5840455005861215E-2</v>
      </c>
      <c r="L48" s="27">
        <f t="shared" si="21"/>
        <v>4.3565734738175953E-2</v>
      </c>
      <c r="M48" s="27">
        <f t="shared" si="21"/>
        <v>5.1711657118373285E-2</v>
      </c>
      <c r="N48" s="27">
        <f t="shared" si="21"/>
        <v>6.1421906680224805E-2</v>
      </c>
      <c r="R48" s="36"/>
    </row>
    <row r="49" spans="1:18" ht="14.4">
      <c r="A49" s="22" t="s">
        <v>11</v>
      </c>
      <c r="B49" s="27">
        <f t="shared" ref="B49" si="22">IF(ISERROR((B45-$D45)/$D45), 0, (B45-$D45)/$D45)</f>
        <v>-0.18754112047568791</v>
      </c>
      <c r="C49" s="27">
        <f t="shared" si="20"/>
        <v>-1.9856947006078568E-2</v>
      </c>
      <c r="D49" s="26"/>
      <c r="E49" s="27">
        <f t="shared" si="20"/>
        <v>-1.4427668101116321E-2</v>
      </c>
      <c r="F49" s="27">
        <f t="shared" ref="F49:N49" si="23">IF(ISERROR((F45-$D45)/$D45), 0, (F45-$D45)/$D45)</f>
        <v>6.1655811651866704E-2</v>
      </c>
      <c r="G49" s="27">
        <f t="shared" si="23"/>
        <v>-1.3676346919877611E-2</v>
      </c>
      <c r="H49" s="46">
        <f t="shared" si="23"/>
        <v>-2.3384434503566927E-2</v>
      </c>
      <c r="I49" s="27">
        <f t="shared" si="23"/>
        <v>-1.6656248754593598E-2</v>
      </c>
      <c r="J49" s="27">
        <f t="shared" si="23"/>
        <v>-7.4448321845776494E-3</v>
      </c>
      <c r="K49" s="27">
        <f t="shared" si="23"/>
        <v>-1.3534633511617833E-4</v>
      </c>
      <c r="L49" s="27">
        <f t="shared" si="23"/>
        <v>7.3216265091926571E-3</v>
      </c>
      <c r="M49" s="27">
        <f t="shared" si="23"/>
        <v>1.5184632650819943E-2</v>
      </c>
      <c r="N49" s="27">
        <f t="shared" si="23"/>
        <v>2.4557635286737687E-2</v>
      </c>
      <c r="R49" s="37"/>
    </row>
    <row r="50" spans="1:18">
      <c r="A50" s="2"/>
      <c r="R50" s="37"/>
    </row>
    <row r="51" spans="1:18">
      <c r="A51" s="38" t="s">
        <v>18</v>
      </c>
      <c r="B51" s="15"/>
      <c r="C51" s="15"/>
      <c r="D51" s="43"/>
      <c r="E51" s="15"/>
      <c r="F51" s="15"/>
      <c r="G51" s="15"/>
      <c r="H51" s="43"/>
      <c r="I51" s="15"/>
      <c r="J51" s="15"/>
      <c r="K51" s="15"/>
      <c r="L51" s="15"/>
      <c r="M51" s="15"/>
      <c r="N51" s="15"/>
      <c r="R51" s="37"/>
    </row>
    <row r="52" spans="1:18">
      <c r="A52" s="22" t="s">
        <v>19</v>
      </c>
      <c r="B52" s="18">
        <v>5114</v>
      </c>
      <c r="C52" s="18">
        <v>5117</v>
      </c>
      <c r="D52" s="17">
        <v>5155</v>
      </c>
      <c r="E52" s="18">
        <v>5119.583333333333</v>
      </c>
      <c r="F52" s="18">
        <v>5126</v>
      </c>
      <c r="G52" s="18">
        <v>5384.916666666667</v>
      </c>
      <c r="H52" s="18">
        <v>5228.083333333333</v>
      </c>
      <c r="I52" s="18">
        <v>5336.5</v>
      </c>
      <c r="J52" s="18">
        <v>5348.5</v>
      </c>
      <c r="K52" s="18">
        <v>5360.5</v>
      </c>
      <c r="L52" s="18">
        <v>5372.5</v>
      </c>
      <c r="M52" s="18">
        <v>5384.5</v>
      </c>
      <c r="N52" s="18">
        <v>5396.5</v>
      </c>
      <c r="R52" s="37"/>
    </row>
    <row r="53" spans="1:18">
      <c r="A53" s="19" t="s">
        <v>10</v>
      </c>
      <c r="B53" s="57">
        <v>3992184.5421686745</v>
      </c>
      <c r="C53" s="57">
        <v>4076824</v>
      </c>
      <c r="D53" s="17">
        <v>4024186</v>
      </c>
      <c r="E53" s="79">
        <v>4142238</v>
      </c>
      <c r="F53" s="79">
        <v>4555371</v>
      </c>
      <c r="G53" s="79">
        <v>3336835</v>
      </c>
      <c r="H53" s="79">
        <v>1817916.7936968291</v>
      </c>
      <c r="I53" s="76">
        <v>1814577.0773553622</v>
      </c>
      <c r="J53" s="76">
        <v>1818158.4601505373</v>
      </c>
      <c r="K53" s="76">
        <v>1821739.8429457126</v>
      </c>
      <c r="L53" s="76">
        <v>1825321.2257408875</v>
      </c>
      <c r="M53" s="76">
        <v>1828902.6085360628</v>
      </c>
      <c r="N53" s="76">
        <v>1832483.9913312381</v>
      </c>
      <c r="R53" s="37"/>
    </row>
    <row r="54" spans="1:18" s="60" customFormat="1">
      <c r="A54" s="22" t="s">
        <v>11</v>
      </c>
      <c r="B54" s="75">
        <v>11246.296000000002</v>
      </c>
      <c r="C54" s="75">
        <v>11251.134999999998</v>
      </c>
      <c r="D54" s="17">
        <v>11336</v>
      </c>
      <c r="E54" s="78">
        <v>11236.715</v>
      </c>
      <c r="F54" s="78">
        <v>10983.794</v>
      </c>
      <c r="G54" s="78">
        <v>8303.8459999999995</v>
      </c>
      <c r="H54" s="78">
        <v>5045.1949999999997</v>
      </c>
      <c r="I54" s="78">
        <v>5035.9264128755458</v>
      </c>
      <c r="J54" s="78">
        <v>5045.8656876729137</v>
      </c>
      <c r="K54" s="78">
        <v>5055.8049624702826</v>
      </c>
      <c r="L54" s="78">
        <v>5065.7442372676505</v>
      </c>
      <c r="M54" s="78">
        <v>5075.6835120650194</v>
      </c>
      <c r="N54" s="78">
        <v>5085.6227868623882</v>
      </c>
      <c r="Q54" s="54"/>
      <c r="R54" s="48"/>
    </row>
    <row r="55" spans="1:18">
      <c r="A55" s="24" t="s">
        <v>12</v>
      </c>
      <c r="B55" s="25"/>
      <c r="C55" s="25"/>
      <c r="D55" s="45"/>
      <c r="E55" s="25"/>
      <c r="F55" s="25"/>
      <c r="G55" s="25"/>
      <c r="H55" s="45"/>
      <c r="I55" s="25"/>
      <c r="J55" s="25"/>
      <c r="K55" s="25"/>
      <c r="L55" s="25"/>
      <c r="M55" s="25"/>
      <c r="N55" s="25"/>
      <c r="R55" s="37"/>
    </row>
    <row r="56" spans="1:18" ht="14.4">
      <c r="A56" s="22" t="str">
        <f>A52</f>
        <v># of Connections</v>
      </c>
      <c r="B56" s="27">
        <f>IF(ISERROR((B52-$D52)/$D52), 0, (B52-$D52)/$D52)</f>
        <v>-7.9534432589718727E-3</v>
      </c>
      <c r="C56" s="27">
        <f>IF(ISERROR((C52-$D52)/$D52), 0, (C52-$D52)/$D52)</f>
        <v>-7.3714839961202712E-3</v>
      </c>
      <c r="D56" s="26"/>
      <c r="E56" s="27">
        <f t="shared" ref="E56:N56" si="24">IF(ISERROR((E52-$D52)/$D52), 0, (E52-$D52)/$D52)</f>
        <v>-6.8703524086647857E-3</v>
      </c>
      <c r="F56" s="27">
        <f t="shared" si="24"/>
        <v>-5.62560620756547E-3</v>
      </c>
      <c r="G56" s="27">
        <f t="shared" si="24"/>
        <v>4.4600711283543544E-2</v>
      </c>
      <c r="H56" s="46">
        <f t="shared" si="24"/>
        <v>1.4177174264468096E-2</v>
      </c>
      <c r="I56" s="27">
        <f t="shared" si="24"/>
        <v>3.5208535402521821E-2</v>
      </c>
      <c r="J56" s="27">
        <f t="shared" si="24"/>
        <v>3.7536372453928227E-2</v>
      </c>
      <c r="K56" s="27">
        <f t="shared" si="24"/>
        <v>3.9864209505334626E-2</v>
      </c>
      <c r="L56" s="27">
        <f t="shared" si="24"/>
        <v>4.2192046556741025E-2</v>
      </c>
      <c r="M56" s="27">
        <f t="shared" si="24"/>
        <v>4.4519883608147431E-2</v>
      </c>
      <c r="N56" s="27">
        <f t="shared" si="24"/>
        <v>4.6847720659553831E-2</v>
      </c>
      <c r="R56" s="35"/>
    </row>
    <row r="57" spans="1:18" ht="14.4">
      <c r="A57" s="22" t="s">
        <v>10</v>
      </c>
      <c r="B57" s="27">
        <f t="shared" ref="B57" si="25">IF(ISERROR((B53-$D53)/$D53), 0, (B53-$D53)/$D53)</f>
        <v>-7.9522809908203727E-3</v>
      </c>
      <c r="C57" s="27">
        <f t="shared" ref="C57:E58" si="26">IF(ISERROR((C53-$D53)/$D53), 0, (C53-$D53)/$D53)</f>
        <v>1.3080409305136492E-2</v>
      </c>
      <c r="D57" s="26"/>
      <c r="E57" s="27">
        <f t="shared" si="26"/>
        <v>2.9335622160605895E-2</v>
      </c>
      <c r="F57" s="27">
        <f t="shared" ref="F57:N57" si="27">IF(ISERROR((F53-$D53)/$D53), 0, (F53-$D53)/$D53)</f>
        <v>0.13199812334718128</v>
      </c>
      <c r="G57" s="27">
        <f t="shared" si="27"/>
        <v>-0.17080497770232289</v>
      </c>
      <c r="H57" s="46">
        <f t="shared" si="27"/>
        <v>-0.54825229407964016</v>
      </c>
      <c r="I57" s="27">
        <f t="shared" si="27"/>
        <v>-0.54908220510797401</v>
      </c>
      <c r="J57" s="27">
        <f t="shared" si="27"/>
        <v>-0.54819224057970062</v>
      </c>
      <c r="K57" s="27">
        <f t="shared" si="27"/>
        <v>-0.54730227605142689</v>
      </c>
      <c r="L57" s="27">
        <f t="shared" si="27"/>
        <v>-0.54641231152315339</v>
      </c>
      <c r="M57" s="27">
        <f t="shared" si="27"/>
        <v>-0.54552234699487978</v>
      </c>
      <c r="N57" s="27">
        <f t="shared" si="27"/>
        <v>-0.54463238246660606</v>
      </c>
      <c r="R57" s="39"/>
    </row>
    <row r="58" spans="1:18" ht="14.4">
      <c r="A58" s="22" t="s">
        <v>11</v>
      </c>
      <c r="B58" s="27">
        <f t="shared" ref="B58" si="28">IF(ISERROR((B54-$D54)/$D54), 0, (B54-$D54)/$D54)</f>
        <v>-7.9131968948480853E-3</v>
      </c>
      <c r="C58" s="27">
        <f t="shared" si="26"/>
        <v>-7.4863267466479888E-3</v>
      </c>
      <c r="D58" s="26"/>
      <c r="E58" s="27">
        <f t="shared" si="26"/>
        <v>-8.7583803810867902E-3</v>
      </c>
      <c r="F58" s="27">
        <f t="shared" ref="F58:N58" si="29">IF(ISERROR((F54-$D54)/$D54), 0, (F54-$D54)/$D54)</f>
        <v>-3.106968948482711E-2</v>
      </c>
      <c r="G58" s="27">
        <f t="shared" si="29"/>
        <v>-0.26748006351446724</v>
      </c>
      <c r="H58" s="46">
        <f t="shared" si="29"/>
        <v>-0.55494045518701485</v>
      </c>
      <c r="I58" s="27">
        <f t="shared" si="29"/>
        <v>-0.55575807931584809</v>
      </c>
      <c r="J58" s="27">
        <f t="shared" si="29"/>
        <v>-0.55488129078397019</v>
      </c>
      <c r="K58" s="27">
        <f t="shared" si="29"/>
        <v>-0.55400450225209219</v>
      </c>
      <c r="L58" s="27">
        <f t="shared" si="29"/>
        <v>-0.5531277137202143</v>
      </c>
      <c r="M58" s="27">
        <f t="shared" si="29"/>
        <v>-0.55225092518833629</v>
      </c>
      <c r="N58" s="27">
        <f t="shared" si="29"/>
        <v>-0.55137413665645829</v>
      </c>
      <c r="R58" s="39"/>
    </row>
    <row r="59" spans="1:18">
      <c r="A59" s="2"/>
      <c r="R59" s="39"/>
    </row>
    <row r="60" spans="1:18">
      <c r="A60" s="40" t="s">
        <v>20</v>
      </c>
      <c r="B60" s="15"/>
      <c r="C60" s="15"/>
      <c r="D60" s="43"/>
      <c r="E60" s="15"/>
      <c r="F60" s="15"/>
      <c r="G60" s="15"/>
      <c r="H60" s="43"/>
      <c r="I60" s="15"/>
      <c r="J60" s="15"/>
      <c r="K60" s="15"/>
      <c r="L60" s="15"/>
      <c r="M60" s="15"/>
      <c r="N60" s="15"/>
      <c r="R60" s="39"/>
    </row>
    <row r="61" spans="1:18">
      <c r="A61" s="22" t="s">
        <v>9</v>
      </c>
      <c r="B61" s="18">
        <v>163</v>
      </c>
      <c r="C61" s="18">
        <v>158</v>
      </c>
      <c r="D61" s="17">
        <v>164</v>
      </c>
      <c r="E61" s="18">
        <v>155.5</v>
      </c>
      <c r="F61" s="18">
        <v>152</v>
      </c>
      <c r="G61" s="18">
        <v>150.83333333333334</v>
      </c>
      <c r="H61" s="18">
        <v>146.5</v>
      </c>
      <c r="I61" s="18">
        <v>143.47952986235688</v>
      </c>
      <c r="J61" s="18">
        <v>140.52133439947414</v>
      </c>
      <c r="K61" s="18">
        <v>137.6241296605296</v>
      </c>
      <c r="L61" s="18">
        <v>134.78665816661319</v>
      </c>
      <c r="M61" s="18">
        <v>132.00768836494109</v>
      </c>
      <c r="N61" s="18">
        <v>129.28601409432264</v>
      </c>
      <c r="R61" s="39"/>
    </row>
    <row r="62" spans="1:18">
      <c r="A62" s="19" t="s">
        <v>10</v>
      </c>
      <c r="B62" s="52">
        <v>2256948.7499999995</v>
      </c>
      <c r="C62" s="52">
        <v>2229012.04</v>
      </c>
      <c r="D62" s="17">
        <v>2275040</v>
      </c>
      <c r="E62" s="63">
        <v>1517655.06</v>
      </c>
      <c r="F62" s="63">
        <v>1484560.47</v>
      </c>
      <c r="G62" s="63">
        <v>1499819.8</v>
      </c>
      <c r="H62" s="63">
        <v>1247036.4200000002</v>
      </c>
      <c r="I62" s="58">
        <v>1221325.5922377929</v>
      </c>
      <c r="J62" s="58">
        <v>1196144.8585880077</v>
      </c>
      <c r="K62" s="58">
        <v>1171483.2898121688</v>
      </c>
      <c r="L62" s="58">
        <v>1147330.1820058511</v>
      </c>
      <c r="M62" s="58">
        <v>1123675.0519528456</v>
      </c>
      <c r="N62" s="58">
        <v>1100507.632575111</v>
      </c>
      <c r="R62" s="39"/>
    </row>
    <row r="63" spans="1:18" ht="14.4" hidden="1">
      <c r="A63" s="22" t="s">
        <v>11</v>
      </c>
      <c r="B63" s="17"/>
      <c r="C63" s="17"/>
      <c r="D63" s="17"/>
      <c r="E63" s="17"/>
      <c r="F63" s="17"/>
      <c r="G63" s="17"/>
      <c r="H63" s="17"/>
      <c r="I63" s="23"/>
      <c r="J63" s="23"/>
      <c r="K63" s="17"/>
      <c r="L63" s="17"/>
      <c r="M63" s="23"/>
      <c r="N63" s="23"/>
      <c r="R63" s="39"/>
    </row>
    <row r="64" spans="1:18">
      <c r="A64" s="24" t="s">
        <v>12</v>
      </c>
      <c r="B64" s="25"/>
      <c r="C64" s="25"/>
      <c r="D64" s="45"/>
      <c r="E64" s="25"/>
      <c r="F64" s="25"/>
      <c r="G64" s="25"/>
      <c r="H64" s="45"/>
      <c r="I64" s="25"/>
      <c r="J64" s="25"/>
      <c r="K64" s="25"/>
      <c r="L64" s="25"/>
      <c r="M64" s="25"/>
      <c r="N64" s="25"/>
      <c r="R64" s="39"/>
    </row>
    <row r="65" spans="1:18" ht="14.4">
      <c r="A65" s="22" t="str">
        <f>A61</f>
        <v># of Customers</v>
      </c>
      <c r="B65" s="27">
        <f t="shared" ref="B65:C67" si="30">IF(ISERROR((B61-$D61)/$D61), 0, (B61-$D61)/$D61)</f>
        <v>-6.0975609756097563E-3</v>
      </c>
      <c r="C65" s="27">
        <f t="shared" si="30"/>
        <v>-3.6585365853658534E-2</v>
      </c>
      <c r="D65" s="26"/>
      <c r="E65" s="27">
        <f t="shared" ref="E65:N65" si="31">IF(ISERROR((E61-$D61)/$D61), 0, (E61-$D61)/$D61)</f>
        <v>-5.1829268292682924E-2</v>
      </c>
      <c r="F65" s="27">
        <f t="shared" si="31"/>
        <v>-7.3170731707317069E-2</v>
      </c>
      <c r="G65" s="27">
        <f t="shared" si="31"/>
        <v>-8.0284552845528392E-2</v>
      </c>
      <c r="H65" s="46">
        <f t="shared" si="31"/>
        <v>-0.10670731707317073</v>
      </c>
      <c r="I65" s="27">
        <f t="shared" si="31"/>
        <v>-0.12512481791245803</v>
      </c>
      <c r="J65" s="27">
        <f t="shared" si="31"/>
        <v>-0.14316259512515767</v>
      </c>
      <c r="K65" s="27">
        <f t="shared" si="31"/>
        <v>-0.16082847767969755</v>
      </c>
      <c r="L65" s="27">
        <f t="shared" si="31"/>
        <v>-0.17813013313040735</v>
      </c>
      <c r="M65" s="27">
        <f t="shared" si="31"/>
        <v>-0.19507507094548115</v>
      </c>
      <c r="N65" s="27">
        <f t="shared" si="31"/>
        <v>-0.21167064576632538</v>
      </c>
      <c r="R65" s="39"/>
    </row>
    <row r="66" spans="1:18" ht="14.4">
      <c r="A66" s="22" t="s">
        <v>10</v>
      </c>
      <c r="B66" s="27">
        <f t="shared" si="30"/>
        <v>-7.9520579857938617E-3</v>
      </c>
      <c r="C66" s="27">
        <f t="shared" si="30"/>
        <v>-2.0231714607215682E-2</v>
      </c>
      <c r="D66" s="26"/>
      <c r="E66" s="27">
        <f t="shared" ref="E66:N66" si="32">IF(ISERROR((E62-$D62)/$D62), 0, (E62-$D62)/$D62)</f>
        <v>-0.33291060376960402</v>
      </c>
      <c r="F66" s="27">
        <f t="shared" si="32"/>
        <v>-0.34745742052886985</v>
      </c>
      <c r="G66" s="27">
        <f t="shared" si="32"/>
        <v>-0.34075014065686754</v>
      </c>
      <c r="H66" s="46">
        <f t="shared" si="32"/>
        <v>-0.45186176067233974</v>
      </c>
      <c r="I66" s="27">
        <f t="shared" si="32"/>
        <v>-0.46316302472141463</v>
      </c>
      <c r="J66" s="27">
        <f t="shared" si="32"/>
        <v>-0.47423128446620377</v>
      </c>
      <c r="K66" s="27">
        <f t="shared" si="32"/>
        <v>-0.4850713438831103</v>
      </c>
      <c r="L66" s="27">
        <f t="shared" si="32"/>
        <v>-0.49568790790234413</v>
      </c>
      <c r="M66" s="27">
        <f t="shared" si="32"/>
        <v>-0.50608558445001162</v>
      </c>
      <c r="N66" s="27">
        <f t="shared" si="32"/>
        <v>-0.51626888644810154</v>
      </c>
      <c r="R66" s="39"/>
    </row>
    <row r="67" spans="1:18" ht="14.4" hidden="1">
      <c r="A67" s="22" t="s">
        <v>11</v>
      </c>
      <c r="B67" s="27">
        <f t="shared" si="30"/>
        <v>0</v>
      </c>
      <c r="C67" s="27">
        <f t="shared" si="30"/>
        <v>0</v>
      </c>
      <c r="D67" s="26"/>
      <c r="E67" s="27">
        <f t="shared" ref="E67:N67" si="33">IF(ISERROR((E63-$D63)/$D63), 0, (E63-$D63)/$D63)</f>
        <v>0</v>
      </c>
      <c r="F67" s="27">
        <f t="shared" si="33"/>
        <v>0</v>
      </c>
      <c r="G67" s="27">
        <f t="shared" si="33"/>
        <v>0</v>
      </c>
      <c r="H67" s="46">
        <f t="shared" si="33"/>
        <v>0</v>
      </c>
      <c r="I67" s="27">
        <f t="shared" si="33"/>
        <v>0</v>
      </c>
      <c r="J67" s="27">
        <f t="shared" si="33"/>
        <v>0</v>
      </c>
      <c r="K67" s="27">
        <f t="shared" si="33"/>
        <v>0</v>
      </c>
      <c r="L67" s="27">
        <f t="shared" si="33"/>
        <v>0</v>
      </c>
      <c r="M67" s="27">
        <f t="shared" si="33"/>
        <v>0</v>
      </c>
      <c r="N67" s="27">
        <f t="shared" si="33"/>
        <v>0</v>
      </c>
    </row>
    <row r="68" spans="1:18">
      <c r="A68" s="2"/>
    </row>
    <row r="69" spans="1:18" hidden="1">
      <c r="A69" s="14" t="s">
        <v>21</v>
      </c>
      <c r="B69" s="15"/>
      <c r="C69" s="15"/>
      <c r="D69" s="43"/>
      <c r="E69" s="15"/>
      <c r="F69" s="15"/>
      <c r="G69" s="15"/>
      <c r="H69" s="43"/>
      <c r="I69" s="15"/>
      <c r="J69" s="15"/>
      <c r="K69" s="15"/>
      <c r="L69" s="15"/>
      <c r="M69" s="15"/>
      <c r="N69" s="15"/>
    </row>
    <row r="70" spans="1:18" ht="14.4" hidden="1">
      <c r="A70" s="16" t="s">
        <v>9</v>
      </c>
      <c r="B70" s="23"/>
      <c r="C70" s="23"/>
      <c r="D70" s="44"/>
      <c r="E70" s="23"/>
      <c r="F70" s="23"/>
      <c r="G70" s="23"/>
      <c r="H70" s="44"/>
      <c r="I70" s="23"/>
      <c r="J70" s="23"/>
      <c r="K70" s="23"/>
      <c r="L70" s="23"/>
      <c r="M70" s="23"/>
      <c r="N70" s="23"/>
    </row>
    <row r="71" spans="1:18" ht="14.4" hidden="1">
      <c r="A71" s="22" t="s">
        <v>10</v>
      </c>
      <c r="B71" s="23"/>
      <c r="C71" s="23"/>
      <c r="D71" s="44"/>
      <c r="E71" s="23"/>
      <c r="F71" s="23"/>
      <c r="G71" s="23"/>
      <c r="H71" s="44"/>
      <c r="I71" s="23"/>
      <c r="J71" s="23"/>
      <c r="K71" s="23"/>
      <c r="L71" s="23"/>
      <c r="M71" s="23"/>
      <c r="N71" s="23"/>
    </row>
    <row r="72" spans="1:18" ht="14.4" hidden="1">
      <c r="A72" s="22" t="s">
        <v>11</v>
      </c>
      <c r="B72" s="23"/>
      <c r="C72" s="23"/>
      <c r="D72" s="44"/>
      <c r="E72" s="23"/>
      <c r="F72" s="23"/>
      <c r="G72" s="23"/>
      <c r="H72" s="44"/>
      <c r="I72" s="23"/>
      <c r="J72" s="23"/>
      <c r="K72" s="23"/>
      <c r="L72" s="23"/>
      <c r="M72" s="23"/>
      <c r="N72" s="23"/>
    </row>
    <row r="73" spans="1:18" hidden="1">
      <c r="A73" s="24" t="s">
        <v>22</v>
      </c>
      <c r="B73" s="25"/>
      <c r="C73" s="25"/>
      <c r="D73" s="45"/>
      <c r="E73" s="25"/>
      <c r="F73" s="25"/>
      <c r="G73" s="25"/>
      <c r="H73" s="45"/>
      <c r="I73" s="25"/>
      <c r="J73" s="25"/>
      <c r="K73" s="25"/>
      <c r="L73" s="25"/>
      <c r="M73" s="25"/>
      <c r="N73" s="25"/>
    </row>
    <row r="74" spans="1:18" ht="14.4" hidden="1">
      <c r="A74" s="22" t="str">
        <f>A70</f>
        <v># of Customers</v>
      </c>
      <c r="B74" s="27">
        <f>IF(ISERROR((B70-$D70)/$D70), 0, (B70-$D70)/$D70)</f>
        <v>0</v>
      </c>
      <c r="C74" s="27">
        <f>IF(ISERROR((C70-$D70)/$D70), 0, (C70-$D70)/$D70)</f>
        <v>0</v>
      </c>
      <c r="D74" s="26"/>
      <c r="E74" s="27">
        <f>IF(ISERROR((E70-$D70)/$D70), 0, (E70-$D70)/$D70)</f>
        <v>0</v>
      </c>
      <c r="F74" s="27">
        <f t="shared" ref="F74:N74" si="34">IF(ISERROR((F70-$D70)/$D70), 0, (F70-$D70)/$D70)</f>
        <v>0</v>
      </c>
      <c r="G74" s="27">
        <f t="shared" si="34"/>
        <v>0</v>
      </c>
      <c r="H74" s="46"/>
      <c r="I74" s="27">
        <f t="shared" ref="I74:J76" si="35">IF(ISERROR((I70-$D70)/$D70), 0, (I70-$D70)/$D70)</f>
        <v>0</v>
      </c>
      <c r="J74" s="27">
        <f t="shared" si="35"/>
        <v>0</v>
      </c>
      <c r="K74" s="27"/>
      <c r="L74" s="27"/>
      <c r="M74" s="27">
        <f t="shared" si="34"/>
        <v>0</v>
      </c>
      <c r="N74" s="27">
        <f t="shared" si="34"/>
        <v>0</v>
      </c>
    </row>
    <row r="75" spans="1:18" ht="14.4" hidden="1">
      <c r="A75" s="22" t="s">
        <v>10</v>
      </c>
      <c r="B75" s="27">
        <f t="shared" ref="B75:C75" si="36">IF(ISERROR((B71-$D71)/$D71), 0, (B71-$D71)/$D71)</f>
        <v>0</v>
      </c>
      <c r="C75" s="27">
        <f t="shared" si="36"/>
        <v>0</v>
      </c>
      <c r="D75" s="26"/>
      <c r="E75" s="27">
        <f t="shared" ref="E75:N76" si="37">IF(ISERROR((E71-$D71)/$D71), 0, (E71-$D71)/$D71)</f>
        <v>0</v>
      </c>
      <c r="F75" s="27">
        <f t="shared" si="37"/>
        <v>0</v>
      </c>
      <c r="G75" s="27">
        <f t="shared" si="37"/>
        <v>0</v>
      </c>
      <c r="H75" s="46"/>
      <c r="I75" s="27">
        <f t="shared" si="35"/>
        <v>0</v>
      </c>
      <c r="J75" s="27">
        <f t="shared" si="35"/>
        <v>0</v>
      </c>
      <c r="K75" s="27"/>
      <c r="L75" s="27"/>
      <c r="M75" s="27">
        <f t="shared" si="37"/>
        <v>0</v>
      </c>
      <c r="N75" s="27">
        <f t="shared" si="37"/>
        <v>0</v>
      </c>
    </row>
    <row r="76" spans="1:18" ht="14.4" hidden="1">
      <c r="A76" s="22" t="s">
        <v>11</v>
      </c>
      <c r="B76" s="27">
        <f t="shared" ref="B76:C76" si="38">IF(ISERROR((B72-$D72)/$D72), 0, (B72-$D72)/$D72)</f>
        <v>0</v>
      </c>
      <c r="C76" s="27">
        <f t="shared" si="38"/>
        <v>0</v>
      </c>
      <c r="D76" s="26"/>
      <c r="E76" s="27">
        <f t="shared" si="37"/>
        <v>0</v>
      </c>
      <c r="F76" s="27">
        <f t="shared" si="37"/>
        <v>0</v>
      </c>
      <c r="G76" s="27">
        <f t="shared" si="37"/>
        <v>0</v>
      </c>
      <c r="H76" s="46"/>
      <c r="I76" s="27">
        <f t="shared" si="35"/>
        <v>0</v>
      </c>
      <c r="J76" s="27">
        <f t="shared" si="35"/>
        <v>0</v>
      </c>
      <c r="K76" s="27"/>
      <c r="L76" s="27"/>
      <c r="M76" s="27">
        <f t="shared" si="37"/>
        <v>0</v>
      </c>
      <c r="N76" s="27">
        <f t="shared" si="37"/>
        <v>0</v>
      </c>
    </row>
    <row r="77" spans="1:18" hidden="1">
      <c r="A77" s="2"/>
    </row>
    <row r="78" spans="1:18" hidden="1">
      <c r="A78" s="14" t="s">
        <v>23</v>
      </c>
      <c r="B78" s="15"/>
      <c r="C78" s="15"/>
      <c r="D78" s="43"/>
      <c r="E78" s="15"/>
      <c r="F78" s="15"/>
      <c r="G78" s="15"/>
      <c r="H78" s="43"/>
      <c r="I78" s="15"/>
      <c r="J78" s="15"/>
      <c r="K78" s="15"/>
      <c r="L78" s="15"/>
      <c r="M78" s="15"/>
      <c r="N78" s="15"/>
    </row>
    <row r="79" spans="1:18" ht="14.4" hidden="1">
      <c r="A79" s="16" t="s">
        <v>9</v>
      </c>
      <c r="B79" s="23"/>
      <c r="C79" s="23"/>
      <c r="D79" s="44"/>
      <c r="E79" s="23"/>
      <c r="F79" s="23"/>
      <c r="G79" s="23"/>
      <c r="H79" s="44"/>
      <c r="I79" s="23"/>
      <c r="J79" s="23"/>
      <c r="K79" s="23"/>
      <c r="L79" s="23"/>
      <c r="M79" s="23"/>
      <c r="N79" s="23"/>
    </row>
    <row r="80" spans="1:18" ht="14.4" hidden="1">
      <c r="A80" s="22" t="s">
        <v>10</v>
      </c>
      <c r="B80" s="23"/>
      <c r="C80" s="23"/>
      <c r="D80" s="44"/>
      <c r="E80" s="23"/>
      <c r="F80" s="23"/>
      <c r="G80" s="23"/>
      <c r="H80" s="44"/>
      <c r="I80" s="23"/>
      <c r="J80" s="23"/>
      <c r="K80" s="23"/>
      <c r="L80" s="23"/>
      <c r="M80" s="23"/>
      <c r="N80" s="23"/>
    </row>
    <row r="81" spans="1:14" ht="14.4" hidden="1">
      <c r="A81" s="22" t="s">
        <v>11</v>
      </c>
      <c r="B81" s="23"/>
      <c r="C81" s="23"/>
      <c r="D81" s="44"/>
      <c r="E81" s="23"/>
      <c r="F81" s="23"/>
      <c r="G81" s="23"/>
      <c r="H81" s="44"/>
      <c r="I81" s="23"/>
      <c r="J81" s="23"/>
      <c r="K81" s="23"/>
      <c r="L81" s="23"/>
      <c r="M81" s="23"/>
      <c r="N81" s="23"/>
    </row>
    <row r="82" spans="1:14" hidden="1">
      <c r="A82" s="24" t="s">
        <v>22</v>
      </c>
      <c r="B82" s="25"/>
      <c r="C82" s="25"/>
      <c r="D82" s="45"/>
      <c r="E82" s="25"/>
      <c r="F82" s="25"/>
      <c r="G82" s="25"/>
      <c r="H82" s="45"/>
      <c r="I82" s="25"/>
      <c r="J82" s="25"/>
      <c r="K82" s="25"/>
      <c r="L82" s="25"/>
      <c r="M82" s="25"/>
      <c r="N82" s="25"/>
    </row>
    <row r="83" spans="1:14" ht="14.4" hidden="1">
      <c r="A83" s="22" t="str">
        <f>A79</f>
        <v># of Customers</v>
      </c>
      <c r="B83" s="27">
        <f>IF(ISERROR((B79-$D79)/$D79), 0, (B79-$D79)/$D79)</f>
        <v>0</v>
      </c>
      <c r="C83" s="27">
        <f>IF(ISERROR((C79-$D79)/$D79), 0, (C79-$D79)/$D79)</f>
        <v>0</v>
      </c>
      <c r="D83" s="26"/>
      <c r="E83" s="27">
        <f>IF(ISERROR((E79-$D79)/$D79), 0, (E79-$D79)/$D79)</f>
        <v>0</v>
      </c>
      <c r="F83" s="27">
        <f t="shared" ref="F83:N83" si="39">IF(ISERROR((F79-$D79)/$D79), 0, (F79-$D79)/$D79)</f>
        <v>0</v>
      </c>
      <c r="G83" s="27">
        <f t="shared" si="39"/>
        <v>0</v>
      </c>
      <c r="H83" s="46"/>
      <c r="I83" s="27">
        <f t="shared" ref="I83:J85" si="40">IF(ISERROR((I79-$D79)/$D79), 0, (I79-$D79)/$D79)</f>
        <v>0</v>
      </c>
      <c r="J83" s="27">
        <f t="shared" si="40"/>
        <v>0</v>
      </c>
      <c r="K83" s="27"/>
      <c r="L83" s="27"/>
      <c r="M83" s="27">
        <f t="shared" si="39"/>
        <v>0</v>
      </c>
      <c r="N83" s="27">
        <f t="shared" si="39"/>
        <v>0</v>
      </c>
    </row>
    <row r="84" spans="1:14" ht="14.4" hidden="1">
      <c r="A84" s="22" t="s">
        <v>10</v>
      </c>
      <c r="B84" s="27">
        <f t="shared" ref="B84:C84" si="41">IF(ISERROR((B80-$D80)/$D80), 0, (B80-$D80)/$D80)</f>
        <v>0</v>
      </c>
      <c r="C84" s="27">
        <f t="shared" si="41"/>
        <v>0</v>
      </c>
      <c r="D84" s="26"/>
      <c r="E84" s="27">
        <f t="shared" ref="E84:N85" si="42">IF(ISERROR((E80-$D80)/$D80), 0, (E80-$D80)/$D80)</f>
        <v>0</v>
      </c>
      <c r="F84" s="27">
        <f t="shared" si="42"/>
        <v>0</v>
      </c>
      <c r="G84" s="27">
        <f t="shared" si="42"/>
        <v>0</v>
      </c>
      <c r="H84" s="46"/>
      <c r="I84" s="27">
        <f t="shared" si="40"/>
        <v>0</v>
      </c>
      <c r="J84" s="27">
        <f t="shared" si="40"/>
        <v>0</v>
      </c>
      <c r="K84" s="27"/>
      <c r="L84" s="27"/>
      <c r="M84" s="27">
        <f t="shared" si="42"/>
        <v>0</v>
      </c>
      <c r="N84" s="27">
        <f t="shared" si="42"/>
        <v>0</v>
      </c>
    </row>
    <row r="85" spans="1:14" ht="14.4" hidden="1">
      <c r="A85" s="22" t="s">
        <v>11</v>
      </c>
      <c r="B85" s="27">
        <f t="shared" ref="B85:C85" si="43">IF(ISERROR((B81-$D81)/$D81), 0, (B81-$D81)/$D81)</f>
        <v>0</v>
      </c>
      <c r="C85" s="27">
        <f t="shared" si="43"/>
        <v>0</v>
      </c>
      <c r="D85" s="26"/>
      <c r="E85" s="27">
        <f t="shared" si="42"/>
        <v>0</v>
      </c>
      <c r="F85" s="27">
        <f t="shared" si="42"/>
        <v>0</v>
      </c>
      <c r="G85" s="27">
        <f t="shared" si="42"/>
        <v>0</v>
      </c>
      <c r="H85" s="46"/>
      <c r="I85" s="27">
        <f t="shared" si="40"/>
        <v>0</v>
      </c>
      <c r="J85" s="27">
        <f t="shared" si="40"/>
        <v>0</v>
      </c>
      <c r="K85" s="27"/>
      <c r="L85" s="27"/>
      <c r="M85" s="27">
        <f t="shared" si="42"/>
        <v>0</v>
      </c>
      <c r="N85" s="27">
        <f t="shared" si="42"/>
        <v>0</v>
      </c>
    </row>
    <row r="86" spans="1:14" hidden="1">
      <c r="A86" s="2"/>
    </row>
    <row r="87" spans="1:14" hidden="1">
      <c r="A87" s="14" t="s">
        <v>24</v>
      </c>
      <c r="B87" s="15"/>
      <c r="C87" s="15"/>
      <c r="D87" s="43"/>
      <c r="E87" s="15"/>
      <c r="F87" s="15"/>
      <c r="G87" s="15"/>
      <c r="H87" s="43"/>
      <c r="I87" s="15"/>
      <c r="J87" s="15"/>
      <c r="K87" s="15"/>
      <c r="L87" s="15"/>
      <c r="M87" s="15"/>
      <c r="N87" s="15"/>
    </row>
    <row r="88" spans="1:14" ht="14.4" hidden="1">
      <c r="A88" s="16" t="s">
        <v>9</v>
      </c>
      <c r="B88" s="23"/>
      <c r="C88" s="23"/>
      <c r="D88" s="44"/>
      <c r="E88" s="23"/>
      <c r="F88" s="23"/>
      <c r="G88" s="23"/>
      <c r="H88" s="44"/>
      <c r="I88" s="23"/>
      <c r="J88" s="23"/>
      <c r="K88" s="23"/>
      <c r="L88" s="23"/>
      <c r="M88" s="23"/>
      <c r="N88" s="23"/>
    </row>
    <row r="89" spans="1:14" ht="14.4" hidden="1">
      <c r="A89" s="22" t="s">
        <v>10</v>
      </c>
      <c r="B89" s="23"/>
      <c r="C89" s="23"/>
      <c r="D89" s="44"/>
      <c r="E89" s="23"/>
      <c r="F89" s="23"/>
      <c r="G89" s="23"/>
      <c r="H89" s="44"/>
      <c r="I89" s="23"/>
      <c r="J89" s="23"/>
      <c r="K89" s="23"/>
      <c r="L89" s="23"/>
      <c r="M89" s="23"/>
      <c r="N89" s="23"/>
    </row>
    <row r="90" spans="1:14" ht="14.4" hidden="1">
      <c r="A90" s="22" t="s">
        <v>11</v>
      </c>
      <c r="B90" s="23"/>
      <c r="C90" s="23"/>
      <c r="D90" s="44"/>
      <c r="E90" s="23"/>
      <c r="F90" s="23"/>
      <c r="G90" s="23"/>
      <c r="H90" s="44"/>
      <c r="I90" s="23"/>
      <c r="J90" s="23"/>
      <c r="K90" s="23"/>
      <c r="L90" s="23"/>
      <c r="M90" s="23"/>
      <c r="N90" s="23"/>
    </row>
    <row r="91" spans="1:14" hidden="1">
      <c r="A91" s="24" t="s">
        <v>22</v>
      </c>
      <c r="B91" s="25"/>
      <c r="C91" s="25"/>
      <c r="D91" s="45"/>
      <c r="E91" s="25"/>
      <c r="F91" s="25"/>
      <c r="G91" s="25"/>
      <c r="H91" s="45"/>
      <c r="I91" s="25"/>
      <c r="J91" s="25"/>
      <c r="K91" s="25"/>
      <c r="L91" s="25"/>
      <c r="M91" s="25"/>
      <c r="N91" s="25"/>
    </row>
    <row r="92" spans="1:14" ht="14.4" hidden="1">
      <c r="A92" s="22" t="str">
        <f>A88</f>
        <v># of Customers</v>
      </c>
      <c r="B92" s="27">
        <f>IF(ISERROR((B88-$D88)/$D88), 0, (B88-$D88)/$D88)</f>
        <v>0</v>
      </c>
      <c r="C92" s="27">
        <f>IF(ISERROR((C88-$D88)/$D88), 0, (C88-$D88)/$D88)</f>
        <v>0</v>
      </c>
      <c r="D92" s="26"/>
      <c r="E92" s="27">
        <f>IF(ISERROR((E88-$D88)/$D88), 0, (E88-$D88)/$D88)</f>
        <v>0</v>
      </c>
      <c r="F92" s="27">
        <f t="shared" ref="F92:N92" si="44">IF(ISERROR((F88-$D88)/$D88), 0, (F88-$D88)/$D88)</f>
        <v>0</v>
      </c>
      <c r="G92" s="27">
        <f t="shared" si="44"/>
        <v>0</v>
      </c>
      <c r="H92" s="46"/>
      <c r="I92" s="27">
        <f t="shared" ref="I92:J94" si="45">IF(ISERROR((I88-$D88)/$D88), 0, (I88-$D88)/$D88)</f>
        <v>0</v>
      </c>
      <c r="J92" s="27">
        <f t="shared" si="45"/>
        <v>0</v>
      </c>
      <c r="K92" s="27"/>
      <c r="L92" s="27"/>
      <c r="M92" s="27">
        <f t="shared" si="44"/>
        <v>0</v>
      </c>
      <c r="N92" s="27">
        <f t="shared" si="44"/>
        <v>0</v>
      </c>
    </row>
    <row r="93" spans="1:14" ht="14.4" hidden="1">
      <c r="A93" s="22" t="s">
        <v>10</v>
      </c>
      <c r="B93" s="27">
        <f t="shared" ref="B93:C93" si="46">IF(ISERROR((B89-$D89)/$D89), 0, (B89-$D89)/$D89)</f>
        <v>0</v>
      </c>
      <c r="C93" s="27">
        <f t="shared" si="46"/>
        <v>0</v>
      </c>
      <c r="D93" s="26"/>
      <c r="E93" s="27">
        <f t="shared" ref="E93:N94" si="47">IF(ISERROR((E89-$D89)/$D89), 0, (E89-$D89)/$D89)</f>
        <v>0</v>
      </c>
      <c r="F93" s="27">
        <f t="shared" si="47"/>
        <v>0</v>
      </c>
      <c r="G93" s="27">
        <f t="shared" si="47"/>
        <v>0</v>
      </c>
      <c r="H93" s="46"/>
      <c r="I93" s="27">
        <f t="shared" si="45"/>
        <v>0</v>
      </c>
      <c r="J93" s="27">
        <f t="shared" si="45"/>
        <v>0</v>
      </c>
      <c r="K93" s="27"/>
      <c r="L93" s="27"/>
      <c r="M93" s="27">
        <f t="shared" si="47"/>
        <v>0</v>
      </c>
      <c r="N93" s="27">
        <f t="shared" si="47"/>
        <v>0</v>
      </c>
    </row>
    <row r="94" spans="1:14" ht="14.4" hidden="1">
      <c r="A94" s="22" t="s">
        <v>11</v>
      </c>
      <c r="B94" s="27">
        <f t="shared" ref="B94:C94" si="48">IF(ISERROR((B90-$D90)/$D90), 0, (B90-$D90)/$D90)</f>
        <v>0</v>
      </c>
      <c r="C94" s="27">
        <f t="shared" si="48"/>
        <v>0</v>
      </c>
      <c r="D94" s="26"/>
      <c r="E94" s="27">
        <f t="shared" si="47"/>
        <v>0</v>
      </c>
      <c r="F94" s="27">
        <f t="shared" si="47"/>
        <v>0</v>
      </c>
      <c r="G94" s="27">
        <f t="shared" si="47"/>
        <v>0</v>
      </c>
      <c r="H94" s="46"/>
      <c r="I94" s="27">
        <f t="shared" si="45"/>
        <v>0</v>
      </c>
      <c r="J94" s="27">
        <f t="shared" si="45"/>
        <v>0</v>
      </c>
      <c r="K94" s="27"/>
      <c r="L94" s="27"/>
      <c r="M94" s="27">
        <f t="shared" si="47"/>
        <v>0</v>
      </c>
      <c r="N94" s="27">
        <f t="shared" si="47"/>
        <v>0</v>
      </c>
    </row>
    <row r="95" spans="1:14" hidden="1">
      <c r="A95" s="2"/>
    </row>
    <row r="96" spans="1:14" hidden="1">
      <c r="A96" s="14" t="s">
        <v>25</v>
      </c>
      <c r="B96" s="15"/>
      <c r="C96" s="15"/>
      <c r="D96" s="43"/>
      <c r="E96" s="15"/>
      <c r="F96" s="15"/>
      <c r="G96" s="15"/>
      <c r="H96" s="43"/>
      <c r="I96" s="15"/>
      <c r="J96" s="15"/>
      <c r="K96" s="15"/>
      <c r="L96" s="15"/>
      <c r="M96" s="15"/>
      <c r="N96" s="15"/>
    </row>
    <row r="97" spans="1:14" ht="14.4" hidden="1">
      <c r="A97" s="16" t="s">
        <v>9</v>
      </c>
      <c r="B97" s="23"/>
      <c r="C97" s="23"/>
      <c r="D97" s="44"/>
      <c r="E97" s="23"/>
      <c r="F97" s="23"/>
      <c r="G97" s="23"/>
      <c r="H97" s="44"/>
      <c r="I97" s="23"/>
      <c r="J97" s="23"/>
      <c r="K97" s="23"/>
      <c r="L97" s="23"/>
      <c r="M97" s="23"/>
      <c r="N97" s="23"/>
    </row>
    <row r="98" spans="1:14" ht="14.4" hidden="1">
      <c r="A98" s="22" t="s">
        <v>10</v>
      </c>
      <c r="B98" s="23"/>
      <c r="C98" s="23"/>
      <c r="D98" s="44"/>
      <c r="E98" s="23"/>
      <c r="F98" s="23"/>
      <c r="G98" s="23"/>
      <c r="H98" s="44"/>
      <c r="I98" s="23"/>
      <c r="J98" s="23"/>
      <c r="K98" s="23"/>
      <c r="L98" s="23"/>
      <c r="M98" s="23"/>
      <c r="N98" s="23"/>
    </row>
    <row r="99" spans="1:14" ht="14.4" hidden="1">
      <c r="A99" s="22" t="s">
        <v>11</v>
      </c>
      <c r="B99" s="23"/>
      <c r="C99" s="23"/>
      <c r="D99" s="44"/>
      <c r="E99" s="23"/>
      <c r="F99" s="23"/>
      <c r="G99" s="23"/>
      <c r="H99" s="44"/>
      <c r="I99" s="23"/>
      <c r="J99" s="23"/>
      <c r="K99" s="23"/>
      <c r="L99" s="23"/>
      <c r="M99" s="23"/>
      <c r="N99" s="23"/>
    </row>
    <row r="100" spans="1:14" hidden="1">
      <c r="A100" s="24" t="s">
        <v>22</v>
      </c>
      <c r="B100" s="25"/>
      <c r="C100" s="25"/>
      <c r="D100" s="45"/>
      <c r="E100" s="25"/>
      <c r="F100" s="25"/>
      <c r="G100" s="25"/>
      <c r="H100" s="45"/>
      <c r="I100" s="25"/>
      <c r="J100" s="25"/>
      <c r="K100" s="25"/>
      <c r="L100" s="25"/>
      <c r="M100" s="25"/>
      <c r="N100" s="25"/>
    </row>
    <row r="101" spans="1:14" ht="14.4" hidden="1">
      <c r="A101" s="22" t="str">
        <f>A97</f>
        <v># of Customers</v>
      </c>
      <c r="B101" s="27">
        <f>IF(ISERROR((B97-$D97)/$D97), 0, (B97-$D97)/$D97)</f>
        <v>0</v>
      </c>
      <c r="C101" s="27">
        <f>IF(ISERROR((C97-$D97)/$D97), 0, (C97-$D97)/$D97)</f>
        <v>0</v>
      </c>
      <c r="D101" s="26"/>
      <c r="E101" s="27">
        <f>IF(ISERROR((E97-$D97)/$D97), 0, (E97-$D97)/$D97)</f>
        <v>0</v>
      </c>
      <c r="F101" s="27">
        <f t="shared" ref="F101:N101" si="49">IF(ISERROR((F97-$D97)/$D97), 0, (F97-$D97)/$D97)</f>
        <v>0</v>
      </c>
      <c r="G101" s="27">
        <f t="shared" si="49"/>
        <v>0</v>
      </c>
      <c r="H101" s="46"/>
      <c r="I101" s="27">
        <f t="shared" ref="I101:J103" si="50">IF(ISERROR((I97-$D97)/$D97), 0, (I97-$D97)/$D97)</f>
        <v>0</v>
      </c>
      <c r="J101" s="27">
        <f t="shared" si="50"/>
        <v>0</v>
      </c>
      <c r="K101" s="27"/>
      <c r="L101" s="27"/>
      <c r="M101" s="27">
        <f t="shared" si="49"/>
        <v>0</v>
      </c>
      <c r="N101" s="27">
        <f t="shared" si="49"/>
        <v>0</v>
      </c>
    </row>
    <row r="102" spans="1:14" ht="14.4" hidden="1">
      <c r="A102" s="22" t="s">
        <v>10</v>
      </c>
      <c r="B102" s="27">
        <f t="shared" ref="B102:C102" si="51">IF(ISERROR((B98-$D98)/$D98), 0, (B98-$D98)/$D98)</f>
        <v>0</v>
      </c>
      <c r="C102" s="27">
        <f t="shared" si="51"/>
        <v>0</v>
      </c>
      <c r="D102" s="26"/>
      <c r="E102" s="27">
        <f t="shared" ref="E102:N103" si="52">IF(ISERROR((E98-$D98)/$D98), 0, (E98-$D98)/$D98)</f>
        <v>0</v>
      </c>
      <c r="F102" s="27">
        <f t="shared" si="52"/>
        <v>0</v>
      </c>
      <c r="G102" s="27">
        <f t="shared" si="52"/>
        <v>0</v>
      </c>
      <c r="H102" s="46"/>
      <c r="I102" s="27">
        <f t="shared" si="50"/>
        <v>0</v>
      </c>
      <c r="J102" s="27">
        <f t="shared" si="50"/>
        <v>0</v>
      </c>
      <c r="K102" s="27"/>
      <c r="L102" s="27"/>
      <c r="M102" s="27">
        <f t="shared" si="52"/>
        <v>0</v>
      </c>
      <c r="N102" s="27">
        <f t="shared" si="52"/>
        <v>0</v>
      </c>
    </row>
    <row r="103" spans="1:14" ht="14.4" hidden="1">
      <c r="A103" s="22" t="s">
        <v>11</v>
      </c>
      <c r="B103" s="27">
        <f t="shared" ref="B103:C103" si="53">IF(ISERROR((B99-$D99)/$D99), 0, (B99-$D99)/$D99)</f>
        <v>0</v>
      </c>
      <c r="C103" s="27">
        <f t="shared" si="53"/>
        <v>0</v>
      </c>
      <c r="D103" s="26"/>
      <c r="E103" s="27">
        <f t="shared" si="52"/>
        <v>0</v>
      </c>
      <c r="F103" s="27">
        <f t="shared" si="52"/>
        <v>0</v>
      </c>
      <c r="G103" s="27">
        <f t="shared" si="52"/>
        <v>0</v>
      </c>
      <c r="H103" s="46"/>
      <c r="I103" s="27">
        <f t="shared" si="50"/>
        <v>0</v>
      </c>
      <c r="J103" s="27">
        <f t="shared" si="50"/>
        <v>0</v>
      </c>
      <c r="K103" s="27"/>
      <c r="L103" s="27"/>
      <c r="M103" s="27">
        <f t="shared" si="52"/>
        <v>0</v>
      </c>
      <c r="N103" s="27">
        <f t="shared" si="52"/>
        <v>0</v>
      </c>
    </row>
    <row r="104" spans="1:14" hidden="1">
      <c r="A104" s="2"/>
    </row>
    <row r="105" spans="1:14" hidden="1"/>
    <row r="106" spans="1:14" ht="17.399999999999999">
      <c r="A106" s="41" t="s">
        <v>26</v>
      </c>
    </row>
    <row r="107" spans="1:14" ht="14.4">
      <c r="A107" s="22" t="s">
        <v>27</v>
      </c>
      <c r="B107" s="20">
        <f>SUM(B16,B25,B34,B43,B61,B70,B79,B88,B97)</f>
        <v>26887</v>
      </c>
      <c r="C107" s="20">
        <f t="shared" ref="C107:N107" si="54">SUM(C16,C25,C34,C43,C61,C70,C79,C88,C97)</f>
        <v>26918</v>
      </c>
      <c r="D107" s="20">
        <f t="shared" si="54"/>
        <v>27144</v>
      </c>
      <c r="E107" s="20">
        <f t="shared" si="54"/>
        <v>26959.25</v>
      </c>
      <c r="F107" s="20">
        <f t="shared" si="54"/>
        <v>26904.416666666664</v>
      </c>
      <c r="G107" s="20">
        <f t="shared" si="54"/>
        <v>27152.333333333332</v>
      </c>
      <c r="H107" s="20">
        <f t="shared" si="54"/>
        <v>27377.916666666664</v>
      </c>
      <c r="I107" s="20">
        <f t="shared" si="54"/>
        <v>27482.035837601608</v>
      </c>
      <c r="J107" s="20">
        <f t="shared" si="54"/>
        <v>27588.154372830562</v>
      </c>
      <c r="K107" s="20">
        <f t="shared" si="54"/>
        <v>27696.265205308107</v>
      </c>
      <c r="L107" s="20">
        <f t="shared" si="54"/>
        <v>27806.361614530873</v>
      </c>
      <c r="M107" s="20">
        <f t="shared" si="54"/>
        <v>27918.437223108165</v>
      </c>
      <c r="N107" s="20">
        <f t="shared" si="54"/>
        <v>28032.485993427515</v>
      </c>
    </row>
    <row r="108" spans="1:14" ht="14.4">
      <c r="A108" s="22" t="s">
        <v>28</v>
      </c>
      <c r="B108" s="20">
        <f>SUM(B52)</f>
        <v>5114</v>
      </c>
      <c r="C108" s="20">
        <f t="shared" ref="C108:N108" si="55">SUM(C52)</f>
        <v>5117</v>
      </c>
      <c r="D108" s="20">
        <f t="shared" si="55"/>
        <v>5155</v>
      </c>
      <c r="E108" s="20">
        <f t="shared" si="55"/>
        <v>5119.583333333333</v>
      </c>
      <c r="F108" s="20">
        <f t="shared" si="55"/>
        <v>5126</v>
      </c>
      <c r="G108" s="20">
        <f t="shared" si="55"/>
        <v>5384.916666666667</v>
      </c>
      <c r="H108" s="20">
        <f t="shared" si="55"/>
        <v>5228.083333333333</v>
      </c>
      <c r="I108" s="20">
        <f t="shared" si="55"/>
        <v>5336.5</v>
      </c>
      <c r="J108" s="20">
        <f t="shared" si="55"/>
        <v>5348.5</v>
      </c>
      <c r="K108" s="20">
        <f t="shared" si="55"/>
        <v>5360.5</v>
      </c>
      <c r="L108" s="20">
        <f t="shared" si="55"/>
        <v>5372.5</v>
      </c>
      <c r="M108" s="20">
        <f t="shared" si="55"/>
        <v>5384.5</v>
      </c>
      <c r="N108" s="20">
        <f t="shared" si="55"/>
        <v>5396.5</v>
      </c>
    </row>
    <row r="109" spans="1:14" ht="14.4">
      <c r="A109" s="22" t="s">
        <v>10</v>
      </c>
      <c r="B109" s="20">
        <f t="shared" ref="B109:C109" si="56">SUM(B17,B26,B35,B44,B53,B62,B71,B80,B89,B98)</f>
        <v>721297250.86009002</v>
      </c>
      <c r="C109" s="20">
        <f t="shared" si="56"/>
        <v>718945778.48077869</v>
      </c>
      <c r="D109" s="47">
        <f t="shared" ref="D109:N110" si="57">SUM(D17,D26,D35,D44,D53,D62,D71,D80,D89,D98)</f>
        <v>705630807</v>
      </c>
      <c r="E109" s="20">
        <f t="shared" si="57"/>
        <v>722021024.86154914</v>
      </c>
      <c r="F109" s="20">
        <f t="shared" si="57"/>
        <v>711221295.55420375</v>
      </c>
      <c r="G109" s="20">
        <f t="shared" si="57"/>
        <v>714316678.0766834</v>
      </c>
      <c r="H109" s="47">
        <f t="shared" si="57"/>
        <v>712751084.73206496</v>
      </c>
      <c r="I109" s="20">
        <f t="shared" si="57"/>
        <v>711363113.1871438</v>
      </c>
      <c r="J109" s="20">
        <f t="shared" si="57"/>
        <v>712100117.2058934</v>
      </c>
      <c r="K109" s="20">
        <f t="shared" si="57"/>
        <v>714135211.80338371</v>
      </c>
      <c r="L109" s="20">
        <f t="shared" si="57"/>
        <v>715503095.31725717</v>
      </c>
      <c r="M109" s="20">
        <f t="shared" si="57"/>
        <v>716100096.5350256</v>
      </c>
      <c r="N109" s="20">
        <f t="shared" si="57"/>
        <v>717746482.9781208</v>
      </c>
    </row>
    <row r="110" spans="1:14" ht="14.4">
      <c r="A110" s="22" t="s">
        <v>29</v>
      </c>
      <c r="B110" s="20">
        <f t="shared" ref="B110:C110" si="58">SUM(B18,B27,B36,B45,B54,B63,B72,B81,B90,B99)</f>
        <v>978220.31112954917</v>
      </c>
      <c r="C110" s="20">
        <f t="shared" si="58"/>
        <v>1047110.0695615362</v>
      </c>
      <c r="D110" s="47">
        <f t="shared" si="57"/>
        <v>1010932</v>
      </c>
      <c r="E110" s="20">
        <f t="shared" si="57"/>
        <v>1078459.8039093532</v>
      </c>
      <c r="F110" s="20">
        <f t="shared" si="57"/>
        <v>1110483.3713084017</v>
      </c>
      <c r="G110" s="20">
        <f t="shared" si="57"/>
        <v>1066384.5355256828</v>
      </c>
      <c r="H110" s="47">
        <f t="shared" si="57"/>
        <v>1039021.8987304516</v>
      </c>
      <c r="I110" s="20">
        <f t="shared" si="57"/>
        <v>1045572.8827404961</v>
      </c>
      <c r="J110" s="20">
        <f t="shared" si="57"/>
        <v>1055342.1116888027</v>
      </c>
      <c r="K110" s="20">
        <f t="shared" si="57"/>
        <v>1065115.2934730994</v>
      </c>
      <c r="L110" s="20">
        <f t="shared" si="57"/>
        <v>1074520.6248448293</v>
      </c>
      <c r="M110" s="20">
        <f t="shared" si="57"/>
        <v>1084119.7994614416</v>
      </c>
      <c r="N110" s="20">
        <f t="shared" si="57"/>
        <v>1095746.8936958611</v>
      </c>
    </row>
    <row r="112" spans="1:14" ht="17.399999999999999">
      <c r="A112" s="41" t="s">
        <v>30</v>
      </c>
    </row>
    <row r="113" spans="1:14" ht="14.4">
      <c r="A113" s="22" t="s">
        <v>27</v>
      </c>
      <c r="B113" s="27">
        <f t="shared" ref="B113:C116" si="59">IF(ISERROR((B107-$D107)/$D107), 0, (B107-$D107)/$D107)</f>
        <v>-9.4680223990568826E-3</v>
      </c>
      <c r="C113" s="27">
        <f t="shared" si="59"/>
        <v>-8.325965222516947E-3</v>
      </c>
      <c r="D113" s="26"/>
      <c r="E113" s="27">
        <f t="shared" ref="E113:N113" si="60">IF(ISERROR((E107-$D107)/$D107), 0, (E107-$D107)/$D107)</f>
        <v>-6.8062923666371939E-3</v>
      </c>
      <c r="F113" s="27">
        <f t="shared" si="60"/>
        <v>-8.8263827487966313E-3</v>
      </c>
      <c r="G113" s="27">
        <f t="shared" si="60"/>
        <v>3.0700461734940027E-4</v>
      </c>
      <c r="H113" s="46">
        <f t="shared" si="60"/>
        <v>8.6176196089988305E-3</v>
      </c>
      <c r="I113" s="27">
        <f t="shared" si="60"/>
        <v>1.2453427556793706E-2</v>
      </c>
      <c r="J113" s="27">
        <f t="shared" si="60"/>
        <v>1.6362893192991539E-2</v>
      </c>
      <c r="K113" s="27">
        <f t="shared" si="60"/>
        <v>2.0345756163723378E-2</v>
      </c>
      <c r="L113" s="27">
        <f t="shared" si="60"/>
        <v>2.440176888192136E-2</v>
      </c>
      <c r="M113" s="27">
        <f t="shared" si="60"/>
        <v>2.8530696400978675E-2</v>
      </c>
      <c r="N113" s="27">
        <f t="shared" si="60"/>
        <v>3.2732316291906705E-2</v>
      </c>
    </row>
    <row r="114" spans="1:14" ht="14.4">
      <c r="A114" s="22" t="s">
        <v>28</v>
      </c>
      <c r="B114" s="27">
        <f t="shared" si="59"/>
        <v>-7.9534432589718727E-3</v>
      </c>
      <c r="C114" s="27">
        <f t="shared" si="59"/>
        <v>-7.3714839961202712E-3</v>
      </c>
      <c r="D114" s="26"/>
      <c r="E114" s="27">
        <f t="shared" ref="E114:N114" si="61">IF(ISERROR((E108-$D108)/$D108), 0, (E108-$D108)/$D108)</f>
        <v>-6.8703524086647857E-3</v>
      </c>
      <c r="F114" s="27">
        <f t="shared" si="61"/>
        <v>-5.62560620756547E-3</v>
      </c>
      <c r="G114" s="27">
        <f t="shared" si="61"/>
        <v>4.4600711283543544E-2</v>
      </c>
      <c r="H114" s="46">
        <f t="shared" si="61"/>
        <v>1.4177174264468096E-2</v>
      </c>
      <c r="I114" s="27">
        <f t="shared" si="61"/>
        <v>3.5208535402521821E-2</v>
      </c>
      <c r="J114" s="27">
        <f t="shared" si="61"/>
        <v>3.7536372453928227E-2</v>
      </c>
      <c r="K114" s="27">
        <f t="shared" si="61"/>
        <v>3.9864209505334626E-2</v>
      </c>
      <c r="L114" s="27">
        <f t="shared" si="61"/>
        <v>4.2192046556741025E-2</v>
      </c>
      <c r="M114" s="27">
        <f t="shared" si="61"/>
        <v>4.4519883608147431E-2</v>
      </c>
      <c r="N114" s="27">
        <f t="shared" si="61"/>
        <v>4.6847720659553831E-2</v>
      </c>
    </row>
    <row r="115" spans="1:14" ht="14.4">
      <c r="A115" s="22" t="s">
        <v>10</v>
      </c>
      <c r="B115" s="27">
        <f t="shared" si="59"/>
        <v>2.220204064884318E-2</v>
      </c>
      <c r="C115" s="27">
        <f t="shared" si="59"/>
        <v>1.8869600573970823E-2</v>
      </c>
      <c r="D115" s="26"/>
      <c r="E115" s="27">
        <f t="shared" ref="E115:N115" si="62">IF(ISERROR((E109-$D109)/$D109), 0, (E109-$D109)/$D109)</f>
        <v>2.3227752670312678E-2</v>
      </c>
      <c r="F115" s="27">
        <f t="shared" si="62"/>
        <v>7.9226820863615571E-3</v>
      </c>
      <c r="G115" s="27">
        <f t="shared" si="62"/>
        <v>1.2309370552586152E-2</v>
      </c>
      <c r="H115" s="46">
        <f t="shared" si="62"/>
        <v>1.0090655993800683E-2</v>
      </c>
      <c r="I115" s="27">
        <f t="shared" si="62"/>
        <v>8.1236620202493545E-3</v>
      </c>
      <c r="J115" s="27">
        <f t="shared" si="62"/>
        <v>9.1681232476197669E-3</v>
      </c>
      <c r="K115" s="27">
        <f t="shared" si="62"/>
        <v>1.2052201688217544E-2</v>
      </c>
      <c r="L115" s="27">
        <f t="shared" si="62"/>
        <v>1.3990727472953383E-2</v>
      </c>
      <c r="M115" s="27">
        <f t="shared" si="62"/>
        <v>1.4836780694901826E-2</v>
      </c>
      <c r="N115" s="27">
        <f t="shared" si="62"/>
        <v>1.7169992945221289E-2</v>
      </c>
    </row>
    <row r="116" spans="1:14" ht="14.4">
      <c r="A116" s="22" t="s">
        <v>29</v>
      </c>
      <c r="B116" s="27">
        <f t="shared" si="59"/>
        <v>-3.2357951742007209E-2</v>
      </c>
      <c r="C116" s="27">
        <f t="shared" si="59"/>
        <v>3.5786847742020421E-2</v>
      </c>
      <c r="D116" s="26"/>
      <c r="E116" s="27">
        <f t="shared" ref="E116:N116" si="63">IF(ISERROR((E110-$D110)/$D110), 0, (E110-$D110)/$D110)</f>
        <v>6.6797572843033171E-2</v>
      </c>
      <c r="F116" s="27">
        <f t="shared" si="63"/>
        <v>9.8474844310400392E-2</v>
      </c>
      <c r="G116" s="27">
        <f t="shared" si="63"/>
        <v>5.4852883799981454E-2</v>
      </c>
      <c r="H116" s="46">
        <f t="shared" si="63"/>
        <v>2.7786140640964567E-2</v>
      </c>
      <c r="I116" s="27">
        <f t="shared" si="63"/>
        <v>3.4266283726794758E-2</v>
      </c>
      <c r="J116" s="27">
        <f t="shared" si="63"/>
        <v>4.3929870346178297E-2</v>
      </c>
      <c r="K116" s="27">
        <f t="shared" si="63"/>
        <v>5.3597367056438375E-2</v>
      </c>
      <c r="L116" s="27">
        <f t="shared" si="63"/>
        <v>6.2900991208933263E-2</v>
      </c>
      <c r="M116" s="27">
        <f t="shared" si="63"/>
        <v>7.2396362427385397E-2</v>
      </c>
      <c r="N116" s="27">
        <f t="shared" si="63"/>
        <v>8.3897723779503566E-2</v>
      </c>
    </row>
  </sheetData>
  <mergeCells count="4">
    <mergeCell ref="A9:N9"/>
    <mergeCell ref="A10:N10"/>
    <mergeCell ref="A32:N32"/>
    <mergeCell ref="A41:N41"/>
  </mergeCells>
  <dataValidations count="1">
    <dataValidation type="list" allowBlank="1" showInputMessage="1" showErrorMessage="1" promptTitle="Customers/connections" prompt="Select &quot;# of Customers&quot; or &quot;# of Connections&quot; from drop-down list." sqref="A16 A43 A88 A25 A34 A52 A79 A61 A97 A70">
      <formula1>"# of Customers, # of Connections"</formula1>
    </dataValidation>
  </dataValidations>
  <pageMargins left="0.70866141732283505" right="0.70866141732283505" top="0.74803149606299202" bottom="0.74803149606299202" header="0.31496062992126" footer="0.31496062992126"/>
  <pageSetup paperSize="3" scale="52" orientation="landscape" r:id="rId1"/>
  <rowBreaks count="1" manualBreakCount="1">
    <brk id="5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2" sqref="H22"/>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App.2-IA_Attachment2</vt:lpstr>
      <vt:lpstr>Sheet3</vt:lpstr>
      <vt:lpstr>'App.2-IA_Attachment2'!Print_Area</vt:lpstr>
      <vt:lpstr>'App.2-IA_Attachment2'!Print_Titles</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Xu,Chris</dc:creator>
  <cp:lastModifiedBy>tbrackenbury</cp:lastModifiedBy>
  <cp:lastPrinted>2015-09-11T15:52:51Z</cp:lastPrinted>
  <dcterms:created xsi:type="dcterms:W3CDTF">2015-08-24T15:45:03Z</dcterms:created>
  <dcterms:modified xsi:type="dcterms:W3CDTF">2015-09-11T16:39:03Z</dcterms:modified>
</cp:coreProperties>
</file>