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0730" windowHeight="11760"/>
  </bookViews>
  <sheets>
    <sheet name="App.2-P_Cost_Allocation _2016" sheetId="1" r:id="rId1"/>
    <sheet name="App.2-P_Cost_Allocation _2017" sheetId="2" r:id="rId2"/>
    <sheet name="App.2-P_Cost_Allocation _2018" sheetId="3" r:id="rId3"/>
    <sheet name="App.2-P_Cost_Allocation _2019" sheetId="4" r:id="rId4"/>
    <sheet name="App.2-P_Cost_Allocation _2020" sheetId="5" r:id="rId5"/>
  </sheets>
  <externalReferences>
    <externalReference r:id="rId6"/>
    <externalReference r:id="rId7"/>
    <externalReference r:id="rId8"/>
    <externalReference r:id="rId9"/>
    <externalReference r:id="rId10"/>
    <externalReference r:id="rId11"/>
  </externalReferences>
  <definedNames>
    <definedName name="BI_LDCLIST">'[1]3. Rate Class Selection'!$B$19:$B$21</definedName>
    <definedName name="BridgeYear">'[2]LDC Info'!$E$26</definedName>
    <definedName name="contactf" localSheetId="1">#REF!</definedName>
    <definedName name="contactf" localSheetId="2">#REF!</definedName>
    <definedName name="contactf" localSheetId="3">#REF!</definedName>
    <definedName name="contactf" localSheetId="4">#REF!</definedName>
    <definedName name="contactf">#REF!</definedName>
    <definedName name="CustomerAdministration">[2]lists!$Z$1:$Z$36</definedName>
    <definedName name="EBNUMBER">'[2]LDC Info'!$E$16</definedName>
    <definedName name="Fixed_Charges">[2]lists!$I$1:$I$212</definedName>
    <definedName name="histdate">[3]Financials!$E$76</definedName>
    <definedName name="Incr2000" localSheetId="1">#REF!</definedName>
    <definedName name="Incr2000" localSheetId="2">#REF!</definedName>
    <definedName name="Incr2000" localSheetId="3">#REF!</definedName>
    <definedName name="Incr2000" localSheetId="4">#REF!</definedName>
    <definedName name="Incr2000">#REF!</definedName>
    <definedName name="LDC_LIST">[4]lists!$AM$1:$AM$80</definedName>
    <definedName name="LIMIT" localSheetId="1">#REF!</definedName>
    <definedName name="LIMIT" localSheetId="2">#REF!</definedName>
    <definedName name="LIMIT" localSheetId="3">#REF!</definedName>
    <definedName name="LIMIT" localSheetId="4">#REF!</definedName>
    <definedName name="LIMIT">#REF!</definedName>
    <definedName name="LossFactors">[2]lists!$L$2:$L$15</definedName>
    <definedName name="man_beg_bud" localSheetId="1">#REF!</definedName>
    <definedName name="man_beg_bud" localSheetId="2">#REF!</definedName>
    <definedName name="man_beg_bud" localSheetId="3">#REF!</definedName>
    <definedName name="man_beg_bud" localSheetId="4">#REF!</definedName>
    <definedName name="man_beg_bud">#REF!</definedName>
    <definedName name="man_end_bud" localSheetId="1">#REF!</definedName>
    <definedName name="man_end_bud" localSheetId="2">#REF!</definedName>
    <definedName name="man_end_bud" localSheetId="3">#REF!</definedName>
    <definedName name="man_end_bud" localSheetId="4">#REF!</definedName>
    <definedName name="man_end_bud">#REF!</definedName>
    <definedName name="man12ACT" localSheetId="1">#REF!</definedName>
    <definedName name="man12ACT" localSheetId="2">#REF!</definedName>
    <definedName name="man12ACT" localSheetId="3">#REF!</definedName>
    <definedName name="man12ACT" localSheetId="4">#REF!</definedName>
    <definedName name="man12ACT">#REF!</definedName>
    <definedName name="MANBUD" localSheetId="1">#REF!</definedName>
    <definedName name="MANBUD" localSheetId="2">#REF!</definedName>
    <definedName name="MANBUD" localSheetId="3">#REF!</definedName>
    <definedName name="MANBUD" localSheetId="4">#REF!</definedName>
    <definedName name="MANBUD">#REF!</definedName>
    <definedName name="manCYACT" localSheetId="1">#REF!</definedName>
    <definedName name="manCYACT" localSheetId="2">#REF!</definedName>
    <definedName name="manCYACT" localSheetId="3">#REF!</definedName>
    <definedName name="manCYACT" localSheetId="4">#REF!</definedName>
    <definedName name="manCYACT">#REF!</definedName>
    <definedName name="manCYBUD" localSheetId="1">#REF!</definedName>
    <definedName name="manCYBUD" localSheetId="2">#REF!</definedName>
    <definedName name="manCYBUD" localSheetId="3">#REF!</definedName>
    <definedName name="manCYBUD" localSheetId="4">#REF!</definedName>
    <definedName name="manCYBUD">#REF!</definedName>
    <definedName name="manCYF" localSheetId="1">#REF!</definedName>
    <definedName name="manCYF" localSheetId="2">#REF!</definedName>
    <definedName name="manCYF" localSheetId="3">#REF!</definedName>
    <definedName name="manCYF" localSheetId="4">#REF!</definedName>
    <definedName name="manCYF">#REF!</definedName>
    <definedName name="MANEND" localSheetId="1">#REF!</definedName>
    <definedName name="MANEND" localSheetId="2">#REF!</definedName>
    <definedName name="MANEND" localSheetId="3">#REF!</definedName>
    <definedName name="MANEND" localSheetId="4">#REF!</definedName>
    <definedName name="MANEND">#REF!</definedName>
    <definedName name="manNYbud" localSheetId="1">#REF!</definedName>
    <definedName name="manNYbud" localSheetId="2">#REF!</definedName>
    <definedName name="manNYbud" localSheetId="3">#REF!</definedName>
    <definedName name="manNYbud" localSheetId="4">#REF!</definedName>
    <definedName name="manNYbud">#REF!</definedName>
    <definedName name="manpower_costs" localSheetId="1">#REF!</definedName>
    <definedName name="manpower_costs" localSheetId="2">#REF!</definedName>
    <definedName name="manpower_costs" localSheetId="3">#REF!</definedName>
    <definedName name="manpower_costs" localSheetId="4">#REF!</definedName>
    <definedName name="manpower_costs">#REF!</definedName>
    <definedName name="manPYACT" localSheetId="1">#REF!</definedName>
    <definedName name="manPYACT" localSheetId="2">#REF!</definedName>
    <definedName name="manPYACT" localSheetId="3">#REF!</definedName>
    <definedName name="manPYACT" localSheetId="4">#REF!</definedName>
    <definedName name="manPYACT">#REF!</definedName>
    <definedName name="MANSTART" localSheetId="1">#REF!</definedName>
    <definedName name="MANSTART" localSheetId="2">#REF!</definedName>
    <definedName name="MANSTART" localSheetId="3">#REF!</definedName>
    <definedName name="MANSTART" localSheetId="4">#REF!</definedName>
    <definedName name="MANSTART">#REF!</definedName>
    <definedName name="mat_beg_bud" localSheetId="1">#REF!</definedName>
    <definedName name="mat_beg_bud" localSheetId="2">#REF!</definedName>
    <definedName name="mat_beg_bud" localSheetId="3">#REF!</definedName>
    <definedName name="mat_beg_bud" localSheetId="4">#REF!</definedName>
    <definedName name="mat_beg_bud">#REF!</definedName>
    <definedName name="mat_end_bud" localSheetId="1">#REF!</definedName>
    <definedName name="mat_end_bud" localSheetId="2">#REF!</definedName>
    <definedName name="mat_end_bud" localSheetId="3">#REF!</definedName>
    <definedName name="mat_end_bud" localSheetId="4">#REF!</definedName>
    <definedName name="mat_end_bud">#REF!</definedName>
    <definedName name="mat12ACT" localSheetId="1">#REF!</definedName>
    <definedName name="mat12ACT" localSheetId="2">#REF!</definedName>
    <definedName name="mat12ACT" localSheetId="3">#REF!</definedName>
    <definedName name="mat12ACT" localSheetId="4">#REF!</definedName>
    <definedName name="mat12ACT">#REF!</definedName>
    <definedName name="MATBUD" localSheetId="1">#REF!</definedName>
    <definedName name="MATBUD" localSheetId="2">#REF!</definedName>
    <definedName name="MATBUD" localSheetId="3">#REF!</definedName>
    <definedName name="MATBUD" localSheetId="4">#REF!</definedName>
    <definedName name="MATBUD">#REF!</definedName>
    <definedName name="matCYACT" localSheetId="1">#REF!</definedName>
    <definedName name="matCYACT" localSheetId="2">#REF!</definedName>
    <definedName name="matCYACT" localSheetId="3">#REF!</definedName>
    <definedName name="matCYACT" localSheetId="4">#REF!</definedName>
    <definedName name="matCYACT">#REF!</definedName>
    <definedName name="matCYBUD" localSheetId="1">#REF!</definedName>
    <definedName name="matCYBUD" localSheetId="2">#REF!</definedName>
    <definedName name="matCYBUD" localSheetId="3">#REF!</definedName>
    <definedName name="matCYBUD" localSheetId="4">#REF!</definedName>
    <definedName name="matCYBUD">#REF!</definedName>
    <definedName name="matCYF" localSheetId="1">#REF!</definedName>
    <definedName name="matCYF" localSheetId="2">#REF!</definedName>
    <definedName name="matCYF" localSheetId="3">#REF!</definedName>
    <definedName name="matCYF" localSheetId="4">#REF!</definedName>
    <definedName name="matCYF">#REF!</definedName>
    <definedName name="MATEND" localSheetId="1">#REF!</definedName>
    <definedName name="MATEND" localSheetId="2">#REF!</definedName>
    <definedName name="MATEND" localSheetId="3">#REF!</definedName>
    <definedName name="MATEND" localSheetId="4">#REF!</definedName>
    <definedName name="MATEND">#REF!</definedName>
    <definedName name="material_costs" localSheetId="1">#REF!</definedName>
    <definedName name="material_costs" localSheetId="2">#REF!</definedName>
    <definedName name="material_costs" localSheetId="3">#REF!</definedName>
    <definedName name="material_costs" localSheetId="4">#REF!</definedName>
    <definedName name="material_costs">#REF!</definedName>
    <definedName name="matNYbud" localSheetId="1">#REF!</definedName>
    <definedName name="matNYbud" localSheetId="2">#REF!</definedName>
    <definedName name="matNYbud" localSheetId="3">#REF!</definedName>
    <definedName name="matNYbud" localSheetId="4">#REF!</definedName>
    <definedName name="matNYbud">#REF!</definedName>
    <definedName name="matPYACT" localSheetId="1">#REF!</definedName>
    <definedName name="matPYACT" localSheetId="2">#REF!</definedName>
    <definedName name="matPYACT" localSheetId="3">#REF!</definedName>
    <definedName name="matPYACT" localSheetId="4">#REF!</definedName>
    <definedName name="matPYACT">#REF!</definedName>
    <definedName name="MATSTART" localSheetId="1">#REF!</definedName>
    <definedName name="MATSTART" localSheetId="2">#REF!</definedName>
    <definedName name="MATSTART" localSheetId="3">#REF!</definedName>
    <definedName name="MATSTART" localSheetId="4">#REF!</definedName>
    <definedName name="MATSTART">#REF!</definedName>
    <definedName name="NonPayment">[2]lists!$AA$1:$AA$71</definedName>
    <definedName name="oth_beg_bud" localSheetId="1">#REF!</definedName>
    <definedName name="oth_beg_bud" localSheetId="2">#REF!</definedName>
    <definedName name="oth_beg_bud" localSheetId="3">#REF!</definedName>
    <definedName name="oth_beg_bud" localSheetId="4">#REF!</definedName>
    <definedName name="oth_beg_bud">#REF!</definedName>
    <definedName name="oth_end_bud" localSheetId="1">#REF!</definedName>
    <definedName name="oth_end_bud" localSheetId="2">#REF!</definedName>
    <definedName name="oth_end_bud" localSheetId="3">#REF!</definedName>
    <definedName name="oth_end_bud" localSheetId="4">#REF!</definedName>
    <definedName name="oth_end_bud">#REF!</definedName>
    <definedName name="oth12ACT" localSheetId="1">#REF!</definedName>
    <definedName name="oth12ACT" localSheetId="2">#REF!</definedName>
    <definedName name="oth12ACT" localSheetId="3">#REF!</definedName>
    <definedName name="oth12ACT" localSheetId="4">#REF!</definedName>
    <definedName name="oth12ACT">#REF!</definedName>
    <definedName name="othCYACT" localSheetId="1">#REF!</definedName>
    <definedName name="othCYACT" localSheetId="2">#REF!</definedName>
    <definedName name="othCYACT" localSheetId="3">#REF!</definedName>
    <definedName name="othCYACT" localSheetId="4">#REF!</definedName>
    <definedName name="othCYACT">#REF!</definedName>
    <definedName name="othCYBUD" localSheetId="1">#REF!</definedName>
    <definedName name="othCYBUD" localSheetId="2">#REF!</definedName>
    <definedName name="othCYBUD" localSheetId="3">#REF!</definedName>
    <definedName name="othCYBUD" localSheetId="4">#REF!</definedName>
    <definedName name="othCYBUD">#REF!</definedName>
    <definedName name="othCYF" localSheetId="1">#REF!</definedName>
    <definedName name="othCYF" localSheetId="2">#REF!</definedName>
    <definedName name="othCYF" localSheetId="3">#REF!</definedName>
    <definedName name="othCYF" localSheetId="4">#REF!</definedName>
    <definedName name="othCYF">#REF!</definedName>
    <definedName name="OTHEND" localSheetId="1">#REF!</definedName>
    <definedName name="OTHEND" localSheetId="2">#REF!</definedName>
    <definedName name="OTHEND" localSheetId="3">#REF!</definedName>
    <definedName name="OTHEND" localSheetId="4">#REF!</definedName>
    <definedName name="OTHEND">#REF!</definedName>
    <definedName name="other_costs" localSheetId="1">#REF!</definedName>
    <definedName name="other_costs" localSheetId="2">#REF!</definedName>
    <definedName name="other_costs" localSheetId="3">#REF!</definedName>
    <definedName name="other_costs" localSheetId="4">#REF!</definedName>
    <definedName name="other_costs">#REF!</definedName>
    <definedName name="OTHERBUD" localSheetId="1">#REF!</definedName>
    <definedName name="OTHERBUD" localSheetId="2">#REF!</definedName>
    <definedName name="OTHERBUD" localSheetId="3">#REF!</definedName>
    <definedName name="OTHERBUD" localSheetId="4">#REF!</definedName>
    <definedName name="OTHERBUD">#REF!</definedName>
    <definedName name="othNYbud" localSheetId="1">#REF!</definedName>
    <definedName name="othNYbud" localSheetId="2">#REF!</definedName>
    <definedName name="othNYbud" localSheetId="3">#REF!</definedName>
    <definedName name="othNYbud" localSheetId="4">#REF!</definedName>
    <definedName name="othNYbud">#REF!</definedName>
    <definedName name="othPYACT" localSheetId="1">#REF!</definedName>
    <definedName name="othPYACT" localSheetId="2">#REF!</definedName>
    <definedName name="othPYACT" localSheetId="3">#REF!</definedName>
    <definedName name="othPYACT" localSheetId="4">#REF!</definedName>
    <definedName name="othPYACT">#REF!</definedName>
    <definedName name="OTHSTART" localSheetId="1">#REF!</definedName>
    <definedName name="OTHSTART" localSheetId="2">#REF!</definedName>
    <definedName name="OTHSTART" localSheetId="3">#REF!</definedName>
    <definedName name="OTHSTART" localSheetId="4">#REF!</definedName>
    <definedName name="OTHSTART">#REF!</definedName>
    <definedName name="_xlnm.Print_Area" localSheetId="0">'App.2-P_Cost_Allocation _2016'!$A$1:$H$104</definedName>
    <definedName name="_xlnm.Print_Area" localSheetId="1">'App.2-P_Cost_Allocation _2017'!$A$1:$H$104</definedName>
    <definedName name="_xlnm.Print_Area" localSheetId="2">'App.2-P_Cost_Allocation _2018'!$A$1:$H$104</definedName>
    <definedName name="_xlnm.Print_Area" localSheetId="3">'App.2-P_Cost_Allocation _2019'!$A$1:$H$104</definedName>
    <definedName name="_xlnm.Print_Area" localSheetId="4">'App.2-P_Cost_Allocation _2020'!$A$1:$H$105</definedName>
    <definedName name="print_end" localSheetId="1">#REF!</definedName>
    <definedName name="print_end" localSheetId="2">#REF!</definedName>
    <definedName name="print_end" localSheetId="3">#REF!</definedName>
    <definedName name="print_end" localSheetId="4">#REF!</definedName>
    <definedName name="print_end">#REF!</definedName>
    <definedName name="ratedescription">[5]hidden1!$D$1:$D$122</definedName>
    <definedName name="RebaseYear">'[2]LDC Info'!$E$28</definedName>
    <definedName name="SALBENF" localSheetId="1">#REF!</definedName>
    <definedName name="SALBENF" localSheetId="2">#REF!</definedName>
    <definedName name="SALBENF" localSheetId="3">#REF!</definedName>
    <definedName name="SALBENF" localSheetId="4">#REF!</definedName>
    <definedName name="SALBENF">#REF!</definedName>
    <definedName name="salreg" localSheetId="1">#REF!</definedName>
    <definedName name="salreg" localSheetId="2">#REF!</definedName>
    <definedName name="salreg" localSheetId="3">#REF!</definedName>
    <definedName name="salreg" localSheetId="4">#REF!</definedName>
    <definedName name="salreg">#REF!</definedName>
    <definedName name="SALREGF" localSheetId="1">#REF!</definedName>
    <definedName name="SALREGF" localSheetId="2">#REF!</definedName>
    <definedName name="SALREGF" localSheetId="3">#REF!</definedName>
    <definedName name="SALREGF" localSheetId="4">#REF!</definedName>
    <definedName name="SALREGF">#REF!</definedName>
    <definedName name="TEMPA" localSheetId="1">#REF!</definedName>
    <definedName name="TEMPA" localSheetId="2">#REF!</definedName>
    <definedName name="TEMPA" localSheetId="3">#REF!</definedName>
    <definedName name="TEMPA" localSheetId="4">#REF!</definedName>
    <definedName name="TEMPA">#REF!</definedName>
    <definedName name="TestYear">'[2]LDC Info'!$E$24</definedName>
    <definedName name="total_dept" localSheetId="1">#REF!</definedName>
    <definedName name="total_dept" localSheetId="2">#REF!</definedName>
    <definedName name="total_dept" localSheetId="3">#REF!</definedName>
    <definedName name="total_dept" localSheetId="4">#REF!</definedName>
    <definedName name="total_dept">#REF!</definedName>
    <definedName name="total_manpower" localSheetId="1">#REF!</definedName>
    <definedName name="total_manpower" localSheetId="2">#REF!</definedName>
    <definedName name="total_manpower" localSheetId="3">#REF!</definedName>
    <definedName name="total_manpower" localSheetId="4">#REF!</definedName>
    <definedName name="total_manpower">#REF!</definedName>
    <definedName name="total_material" localSheetId="1">#REF!</definedName>
    <definedName name="total_material" localSheetId="2">#REF!</definedName>
    <definedName name="total_material" localSheetId="3">#REF!</definedName>
    <definedName name="total_material" localSheetId="4">#REF!</definedName>
    <definedName name="total_material">#REF!</definedName>
    <definedName name="total_other" localSheetId="1">#REF!</definedName>
    <definedName name="total_other" localSheetId="2">#REF!</definedName>
    <definedName name="total_other" localSheetId="3">#REF!</definedName>
    <definedName name="total_other" localSheetId="4">#REF!</definedName>
    <definedName name="total_other">#REF!</definedName>
    <definedName name="total_transportation" localSheetId="1">#REF!</definedName>
    <definedName name="total_transportation" localSheetId="2">#REF!</definedName>
    <definedName name="total_transportation" localSheetId="3">#REF!</definedName>
    <definedName name="total_transportation" localSheetId="4">#REF!</definedName>
    <definedName name="total_transportation">#REF!</definedName>
    <definedName name="TRANBUD" localSheetId="1">#REF!</definedName>
    <definedName name="TRANBUD" localSheetId="2">#REF!</definedName>
    <definedName name="TRANBUD" localSheetId="3">#REF!</definedName>
    <definedName name="TRANBUD" localSheetId="4">#REF!</definedName>
    <definedName name="TRANBUD">#REF!</definedName>
    <definedName name="TRANEND" localSheetId="1">#REF!</definedName>
    <definedName name="TRANEND" localSheetId="2">#REF!</definedName>
    <definedName name="TRANEND" localSheetId="3">#REF!</definedName>
    <definedName name="TRANEND" localSheetId="4">#REF!</definedName>
    <definedName name="TRANEND">#REF!</definedName>
    <definedName name="transportation_costs" localSheetId="1">#REF!</definedName>
    <definedName name="transportation_costs" localSheetId="2">#REF!</definedName>
    <definedName name="transportation_costs" localSheetId="3">#REF!</definedName>
    <definedName name="transportation_costs" localSheetId="4">#REF!</definedName>
    <definedName name="transportation_costs">#REF!</definedName>
    <definedName name="TRANSTART" localSheetId="1">#REF!</definedName>
    <definedName name="TRANSTART" localSheetId="2">#REF!</definedName>
    <definedName name="TRANSTART" localSheetId="3">#REF!</definedName>
    <definedName name="TRANSTART" localSheetId="4">#REF!</definedName>
    <definedName name="TRANSTART">#REF!</definedName>
    <definedName name="trn_beg_bud" localSheetId="1">#REF!</definedName>
    <definedName name="trn_beg_bud" localSheetId="2">#REF!</definedName>
    <definedName name="trn_beg_bud" localSheetId="3">#REF!</definedName>
    <definedName name="trn_beg_bud" localSheetId="4">#REF!</definedName>
    <definedName name="trn_beg_bud">#REF!</definedName>
    <definedName name="trn_end_bud" localSheetId="1">#REF!</definedName>
    <definedName name="trn_end_bud" localSheetId="2">#REF!</definedName>
    <definedName name="trn_end_bud" localSheetId="3">#REF!</definedName>
    <definedName name="trn_end_bud" localSheetId="4">#REF!</definedName>
    <definedName name="trn_end_bud">#REF!</definedName>
    <definedName name="trn12ACT" localSheetId="1">#REF!</definedName>
    <definedName name="trn12ACT" localSheetId="2">#REF!</definedName>
    <definedName name="trn12ACT" localSheetId="3">#REF!</definedName>
    <definedName name="trn12ACT" localSheetId="4">#REF!</definedName>
    <definedName name="trn12ACT">#REF!</definedName>
    <definedName name="trnCYACT" localSheetId="1">#REF!</definedName>
    <definedName name="trnCYACT" localSheetId="2">#REF!</definedName>
    <definedName name="trnCYACT" localSheetId="3">#REF!</definedName>
    <definedName name="trnCYACT" localSheetId="4">#REF!</definedName>
    <definedName name="trnCYACT">#REF!</definedName>
    <definedName name="trnCYBUD" localSheetId="1">#REF!</definedName>
    <definedName name="trnCYBUD" localSheetId="2">#REF!</definedName>
    <definedName name="trnCYBUD" localSheetId="3">#REF!</definedName>
    <definedName name="trnCYBUD" localSheetId="4">#REF!</definedName>
    <definedName name="trnCYBUD">#REF!</definedName>
    <definedName name="trnCYF" localSheetId="1">#REF!</definedName>
    <definedName name="trnCYF" localSheetId="2">#REF!</definedName>
    <definedName name="trnCYF" localSheetId="3">#REF!</definedName>
    <definedName name="trnCYF" localSheetId="4">#REF!</definedName>
    <definedName name="trnCYF">#REF!</definedName>
    <definedName name="trnNYbud" localSheetId="1">#REF!</definedName>
    <definedName name="trnNYbud" localSheetId="2">#REF!</definedName>
    <definedName name="trnNYbud" localSheetId="3">#REF!</definedName>
    <definedName name="trnNYbud" localSheetId="4">#REF!</definedName>
    <definedName name="trnNYbud">#REF!</definedName>
    <definedName name="trnPYACT" localSheetId="1">#REF!</definedName>
    <definedName name="trnPYACT" localSheetId="2">#REF!</definedName>
    <definedName name="trnPYACT" localSheetId="3">#REF!</definedName>
    <definedName name="trnPYACT" localSheetId="4">#REF!</definedName>
    <definedName name="trnPYACT">#REF!</definedName>
    <definedName name="Units">[2]lists!$N$2:$N$5</definedName>
    <definedName name="Utility">[3]Financials!$A$1</definedName>
    <definedName name="utitliy1">[6]Financials!$A$1</definedName>
    <definedName name="WAGBENF" localSheetId="1">#REF!</definedName>
    <definedName name="WAGBENF" localSheetId="2">#REF!</definedName>
    <definedName name="WAGBENF" localSheetId="3">#REF!</definedName>
    <definedName name="WAGBENF" localSheetId="4">#REF!</definedName>
    <definedName name="WAGBENF">#REF!</definedName>
    <definedName name="wagdob" localSheetId="1">#REF!</definedName>
    <definedName name="wagdob" localSheetId="2">#REF!</definedName>
    <definedName name="wagdob" localSheetId="3">#REF!</definedName>
    <definedName name="wagdob" localSheetId="4">#REF!</definedName>
    <definedName name="wagdob">#REF!</definedName>
    <definedName name="wagdobf" localSheetId="1">#REF!</definedName>
    <definedName name="wagdobf" localSheetId="2">#REF!</definedName>
    <definedName name="wagdobf" localSheetId="3">#REF!</definedName>
    <definedName name="wagdobf" localSheetId="4">#REF!</definedName>
    <definedName name="wagdobf">#REF!</definedName>
    <definedName name="wagreg" localSheetId="1">#REF!</definedName>
    <definedName name="wagreg" localSheetId="2">#REF!</definedName>
    <definedName name="wagreg" localSheetId="3">#REF!</definedName>
    <definedName name="wagreg" localSheetId="4">#REF!</definedName>
    <definedName name="wagreg">#REF!</definedName>
    <definedName name="wagregf" localSheetId="1">#REF!</definedName>
    <definedName name="wagregf" localSheetId="2">#REF!</definedName>
    <definedName name="wagregf" localSheetId="3">#REF!</definedName>
    <definedName name="wagregf" localSheetId="4">#REF!</definedName>
    <definedName name="wagregf">#REF!</definedName>
  </definedNames>
  <calcPr calcId="145621"/>
</workbook>
</file>

<file path=xl/calcChain.xml><?xml version="1.0" encoding="utf-8"?>
<calcChain xmlns="http://schemas.openxmlformats.org/spreadsheetml/2006/main">
  <c r="D73" i="5" l="1"/>
  <c r="E73" i="5"/>
  <c r="E72" i="1" l="1"/>
  <c r="E72" i="5" l="1"/>
  <c r="D68" i="1" l="1"/>
  <c r="C114" i="5" s="1"/>
  <c r="D69" i="1"/>
  <c r="C115" i="5" s="1"/>
  <c r="B18" i="5" l="1"/>
  <c r="C9" i="5" s="1"/>
  <c r="D18" i="5"/>
  <c r="E9" i="5" s="1"/>
  <c r="A38" i="5"/>
  <c r="A39" i="5"/>
  <c r="A69" i="5" s="1"/>
  <c r="A91" i="5" s="1"/>
  <c r="A40" i="5"/>
  <c r="A41" i="5"/>
  <c r="A42" i="5"/>
  <c r="A43" i="5"/>
  <c r="A73" i="5" s="1"/>
  <c r="A95" i="5" s="1"/>
  <c r="A44" i="5"/>
  <c r="A46" i="5"/>
  <c r="A47" i="5"/>
  <c r="C47" i="5"/>
  <c r="D47" i="5"/>
  <c r="E47" i="5"/>
  <c r="F47" i="5"/>
  <c r="A68" i="5"/>
  <c r="A90" i="5" s="1"/>
  <c r="D68" i="5"/>
  <c r="G114" i="5" s="1"/>
  <c r="E68" i="5"/>
  <c r="G90" i="5" s="1"/>
  <c r="D69" i="5"/>
  <c r="G115" i="5" s="1"/>
  <c r="E69" i="5"/>
  <c r="G91" i="5" s="1"/>
  <c r="A70" i="5"/>
  <c r="D70" i="5"/>
  <c r="G116" i="5" s="1"/>
  <c r="E70" i="5"/>
  <c r="G92" i="5" s="1"/>
  <c r="A71" i="5"/>
  <c r="D71" i="5"/>
  <c r="G117" i="5" s="1"/>
  <c r="E71" i="5"/>
  <c r="G93" i="5" s="1"/>
  <c r="A72" i="5"/>
  <c r="A94" i="5" s="1"/>
  <c r="D72" i="5"/>
  <c r="G118" i="5" s="1"/>
  <c r="G94" i="5"/>
  <c r="G119" i="5"/>
  <c r="G95" i="5"/>
  <c r="A74" i="5"/>
  <c r="D74" i="5"/>
  <c r="E74" i="5"/>
  <c r="G96" i="5" s="1"/>
  <c r="D75" i="5"/>
  <c r="E75" i="5"/>
  <c r="A76" i="5"/>
  <c r="D76" i="5"/>
  <c r="E76" i="5"/>
  <c r="C88" i="5"/>
  <c r="D88" i="5" s="1"/>
  <c r="E88" i="5" s="1"/>
  <c r="F88" i="5" s="1"/>
  <c r="G88" i="5" s="1"/>
  <c r="H90" i="5"/>
  <c r="H91" i="5"/>
  <c r="A92" i="5"/>
  <c r="H92" i="5"/>
  <c r="A93" i="5"/>
  <c r="H93" i="5"/>
  <c r="H94" i="5"/>
  <c r="H95" i="5"/>
  <c r="A96" i="5"/>
  <c r="C96" i="5"/>
  <c r="D96" i="5"/>
  <c r="E96" i="5"/>
  <c r="F96" i="5"/>
  <c r="H96" i="5"/>
  <c r="H97" i="5"/>
  <c r="G97" i="5"/>
  <c r="C98" i="5"/>
  <c r="C97" i="5"/>
  <c r="A98" i="5"/>
  <c r="H97" i="4"/>
  <c r="H96" i="4"/>
  <c r="C96" i="4"/>
  <c r="H95" i="4"/>
  <c r="H94" i="4"/>
  <c r="H93" i="4"/>
  <c r="H92" i="4"/>
  <c r="H91" i="4"/>
  <c r="H90" i="4"/>
  <c r="C88" i="4"/>
  <c r="D88" i="4" s="1"/>
  <c r="E88" i="4" s="1"/>
  <c r="F88" i="4" s="1"/>
  <c r="G88" i="4" s="1"/>
  <c r="E76" i="4"/>
  <c r="C98" i="4" s="1"/>
  <c r="D76" i="4"/>
  <c r="E75" i="4"/>
  <c r="C97" i="4" s="1"/>
  <c r="D75" i="4"/>
  <c r="E74" i="4"/>
  <c r="F96" i="4" s="1"/>
  <c r="D74" i="4"/>
  <c r="E73" i="4"/>
  <c r="F95" i="4" s="1"/>
  <c r="F95" i="5" s="1"/>
  <c r="D73" i="4"/>
  <c r="F119" i="5" s="1"/>
  <c r="E72" i="4"/>
  <c r="F94" i="4" s="1"/>
  <c r="F94" i="5" s="1"/>
  <c r="D72" i="4"/>
  <c r="F118" i="5" s="1"/>
  <c r="A72" i="4"/>
  <c r="A94" i="4" s="1"/>
  <c r="E71" i="4"/>
  <c r="F93" i="4" s="1"/>
  <c r="F93" i="5" s="1"/>
  <c r="D71" i="4"/>
  <c r="F117" i="5" s="1"/>
  <c r="E70" i="4"/>
  <c r="F92" i="4" s="1"/>
  <c r="F92" i="5" s="1"/>
  <c r="D70" i="4"/>
  <c r="F116" i="5" s="1"/>
  <c r="E69" i="4"/>
  <c r="F91" i="4" s="1"/>
  <c r="F91" i="5" s="1"/>
  <c r="D69" i="4"/>
  <c r="F115" i="5" s="1"/>
  <c r="E68" i="4"/>
  <c r="F90" i="4" s="1"/>
  <c r="F90" i="5" s="1"/>
  <c r="D68" i="4"/>
  <c r="F114" i="5" s="1"/>
  <c r="F47" i="4"/>
  <c r="E47" i="4"/>
  <c r="D47" i="4"/>
  <c r="C47" i="4"/>
  <c r="A47" i="4"/>
  <c r="A46" i="4"/>
  <c r="A76" i="4" s="1"/>
  <c r="A98" i="4" s="1"/>
  <c r="A44" i="4"/>
  <c r="A74" i="4" s="1"/>
  <c r="A96" i="4" s="1"/>
  <c r="A43" i="4"/>
  <c r="A73" i="4" s="1"/>
  <c r="A95" i="4" s="1"/>
  <c r="A42" i="4"/>
  <c r="A41" i="4"/>
  <c r="A71" i="4" s="1"/>
  <c r="A93" i="4" s="1"/>
  <c r="A40" i="4"/>
  <c r="A70" i="4" s="1"/>
  <c r="A92" i="4" s="1"/>
  <c r="A39" i="4"/>
  <c r="A69" i="4" s="1"/>
  <c r="A91" i="4" s="1"/>
  <c r="A38" i="4"/>
  <c r="A68" i="4" s="1"/>
  <c r="A90" i="4" s="1"/>
  <c r="D18" i="4"/>
  <c r="E17" i="4" s="1"/>
  <c r="B18" i="4"/>
  <c r="C17" i="4"/>
  <c r="C16" i="4"/>
  <c r="C15" i="4"/>
  <c r="C14" i="4"/>
  <c r="C13" i="4"/>
  <c r="C12" i="4"/>
  <c r="C11" i="4"/>
  <c r="C10" i="4"/>
  <c r="C9" i="4"/>
  <c r="C18" i="4" s="1"/>
  <c r="H97" i="3"/>
  <c r="C97" i="3"/>
  <c r="H96" i="3"/>
  <c r="D96" i="3"/>
  <c r="C96" i="3"/>
  <c r="H95" i="3"/>
  <c r="H94" i="3"/>
  <c r="H93" i="3"/>
  <c r="H92" i="3"/>
  <c r="H91" i="3"/>
  <c r="H90" i="3"/>
  <c r="C88" i="3"/>
  <c r="D88" i="3" s="1"/>
  <c r="E88" i="3" s="1"/>
  <c r="F88" i="3" s="1"/>
  <c r="G88" i="3" s="1"/>
  <c r="E76" i="3"/>
  <c r="C98" i="3" s="1"/>
  <c r="D76" i="3"/>
  <c r="E75" i="3"/>
  <c r="D75" i="3"/>
  <c r="E74" i="3"/>
  <c r="E96" i="3" s="1"/>
  <c r="D74" i="3"/>
  <c r="A74" i="3"/>
  <c r="A96" i="3" s="1"/>
  <c r="E73" i="3"/>
  <c r="E95" i="3" s="1"/>
  <c r="D73" i="3"/>
  <c r="E119" i="5" s="1"/>
  <c r="E72" i="3"/>
  <c r="E94" i="3" s="1"/>
  <c r="D72" i="3"/>
  <c r="E118" i="5" s="1"/>
  <c r="E71" i="3"/>
  <c r="E93" i="3" s="1"/>
  <c r="D71" i="3"/>
  <c r="E117" i="5" s="1"/>
  <c r="E70" i="3"/>
  <c r="E92" i="3" s="1"/>
  <c r="D70" i="3"/>
  <c r="E116" i="5" s="1"/>
  <c r="E69" i="3"/>
  <c r="E91" i="3" s="1"/>
  <c r="D69" i="3"/>
  <c r="E115" i="5" s="1"/>
  <c r="E68" i="3"/>
  <c r="E90" i="3" s="1"/>
  <c r="D68" i="3"/>
  <c r="E114" i="5" s="1"/>
  <c r="F47" i="3"/>
  <c r="E47" i="3"/>
  <c r="D47" i="3"/>
  <c r="C47" i="3"/>
  <c r="A47" i="3"/>
  <c r="A46" i="3"/>
  <c r="A76" i="3" s="1"/>
  <c r="A98" i="3" s="1"/>
  <c r="A44" i="3"/>
  <c r="A43" i="3"/>
  <c r="A73" i="3" s="1"/>
  <c r="A95" i="3" s="1"/>
  <c r="A42" i="3"/>
  <c r="A72" i="3" s="1"/>
  <c r="A94" i="3" s="1"/>
  <c r="A41" i="3"/>
  <c r="A71" i="3" s="1"/>
  <c r="A93" i="3" s="1"/>
  <c r="A40" i="3"/>
  <c r="A70" i="3" s="1"/>
  <c r="A92" i="3" s="1"/>
  <c r="A39" i="3"/>
  <c r="A69" i="3" s="1"/>
  <c r="A91" i="3" s="1"/>
  <c r="A38" i="3"/>
  <c r="A68" i="3" s="1"/>
  <c r="A90" i="3" s="1"/>
  <c r="D18" i="3"/>
  <c r="E16" i="3" s="1"/>
  <c r="B18" i="3"/>
  <c r="C17" i="3" s="1"/>
  <c r="C16" i="3"/>
  <c r="C14" i="3"/>
  <c r="C12" i="3"/>
  <c r="E11" i="3"/>
  <c r="C10" i="3"/>
  <c r="H97" i="2"/>
  <c r="H96" i="2"/>
  <c r="C96" i="2"/>
  <c r="H95" i="2"/>
  <c r="H94" i="2"/>
  <c r="H93" i="2"/>
  <c r="H92" i="2"/>
  <c r="H91" i="2"/>
  <c r="H90" i="2"/>
  <c r="C88" i="2"/>
  <c r="D88" i="2" s="1"/>
  <c r="E88" i="2" s="1"/>
  <c r="F88" i="2" s="1"/>
  <c r="G88" i="2" s="1"/>
  <c r="E76" i="2"/>
  <c r="C98" i="2" s="1"/>
  <c r="D76" i="2"/>
  <c r="E75" i="2"/>
  <c r="C97" i="2" s="1"/>
  <c r="D75" i="2"/>
  <c r="E74" i="2"/>
  <c r="D96" i="2" s="1"/>
  <c r="D74" i="2"/>
  <c r="E73" i="2"/>
  <c r="D95" i="2" s="1"/>
  <c r="D73" i="2"/>
  <c r="D119" i="5" s="1"/>
  <c r="E72" i="2"/>
  <c r="D94" i="2" s="1"/>
  <c r="D72" i="2"/>
  <c r="D118" i="5" s="1"/>
  <c r="E71" i="2"/>
  <c r="D93" i="2" s="1"/>
  <c r="D71" i="2"/>
  <c r="D117" i="5" s="1"/>
  <c r="E70" i="2"/>
  <c r="D92" i="2" s="1"/>
  <c r="D70" i="2"/>
  <c r="D116" i="5" s="1"/>
  <c r="E69" i="2"/>
  <c r="D91" i="2" s="1"/>
  <c r="D69" i="2"/>
  <c r="D115" i="5" s="1"/>
  <c r="A69" i="2"/>
  <c r="A91" i="2" s="1"/>
  <c r="E68" i="2"/>
  <c r="D90" i="2" s="1"/>
  <c r="D68" i="2"/>
  <c r="D114" i="5" s="1"/>
  <c r="F47" i="2"/>
  <c r="E47" i="2"/>
  <c r="D47" i="2"/>
  <c r="C47" i="2"/>
  <c r="A47" i="2"/>
  <c r="A46" i="2"/>
  <c r="A76" i="2" s="1"/>
  <c r="A98" i="2" s="1"/>
  <c r="A44" i="2"/>
  <c r="A74" i="2" s="1"/>
  <c r="A96" i="2" s="1"/>
  <c r="A43" i="2"/>
  <c r="A73" i="2" s="1"/>
  <c r="A95" i="2" s="1"/>
  <c r="A42" i="2"/>
  <c r="A72" i="2" s="1"/>
  <c r="A94" i="2" s="1"/>
  <c r="A41" i="2"/>
  <c r="A71" i="2" s="1"/>
  <c r="A93" i="2" s="1"/>
  <c r="A40" i="2"/>
  <c r="A70" i="2" s="1"/>
  <c r="A92" i="2" s="1"/>
  <c r="A39" i="2"/>
  <c r="A38" i="2"/>
  <c r="A68" i="2" s="1"/>
  <c r="A90" i="2" s="1"/>
  <c r="D18" i="2"/>
  <c r="E17" i="2" s="1"/>
  <c r="B18" i="2"/>
  <c r="C15" i="2" s="1"/>
  <c r="H97" i="1"/>
  <c r="H96" i="1"/>
  <c r="H95" i="1"/>
  <c r="H94" i="1"/>
  <c r="H93" i="1"/>
  <c r="H92" i="1"/>
  <c r="H91" i="1"/>
  <c r="H90" i="1"/>
  <c r="C88" i="1"/>
  <c r="D88" i="1" s="1"/>
  <c r="E88" i="1" s="1"/>
  <c r="F88" i="1" s="1"/>
  <c r="G88" i="1" s="1"/>
  <c r="E76" i="1"/>
  <c r="C98" i="1" s="1"/>
  <c r="D76" i="1"/>
  <c r="E75" i="1"/>
  <c r="C97" i="1" s="1"/>
  <c r="D75" i="1"/>
  <c r="E74" i="1"/>
  <c r="C96" i="1" s="1"/>
  <c r="D74" i="1"/>
  <c r="E73" i="1"/>
  <c r="C95" i="1" s="1"/>
  <c r="D73" i="1"/>
  <c r="C119" i="5" s="1"/>
  <c r="C94" i="1"/>
  <c r="D72" i="1"/>
  <c r="C118" i="5" s="1"/>
  <c r="A72" i="1"/>
  <c r="A94" i="1" s="1"/>
  <c r="E71" i="1"/>
  <c r="C93" i="1" s="1"/>
  <c r="D71" i="1"/>
  <c r="C117" i="5" s="1"/>
  <c r="E70" i="1"/>
  <c r="C92" i="1" s="1"/>
  <c r="D70" i="1"/>
  <c r="C116" i="5" s="1"/>
  <c r="E69" i="1"/>
  <c r="C91" i="1" s="1"/>
  <c r="E68" i="1"/>
  <c r="C90" i="1" s="1"/>
  <c r="F47" i="1"/>
  <c r="E47" i="1"/>
  <c r="D47" i="1"/>
  <c r="C47" i="1"/>
  <c r="A47" i="1"/>
  <c r="A46" i="1"/>
  <c r="A76" i="1" s="1"/>
  <c r="A98" i="1" s="1"/>
  <c r="A44" i="1"/>
  <c r="A74" i="1" s="1"/>
  <c r="A96" i="1" s="1"/>
  <c r="A43" i="1"/>
  <c r="A73" i="1" s="1"/>
  <c r="A95" i="1" s="1"/>
  <c r="A42" i="1"/>
  <c r="A41" i="1"/>
  <c r="A71" i="1" s="1"/>
  <c r="A93" i="1" s="1"/>
  <c r="A40" i="1"/>
  <c r="A70" i="1" s="1"/>
  <c r="A92" i="1" s="1"/>
  <c r="A39" i="1"/>
  <c r="A69" i="1" s="1"/>
  <c r="A91" i="1" s="1"/>
  <c r="A38" i="1"/>
  <c r="A68" i="1" s="1"/>
  <c r="A90" i="1" s="1"/>
  <c r="D18" i="1"/>
  <c r="E17" i="1" s="1"/>
  <c r="B18" i="1"/>
  <c r="C17" i="1"/>
  <c r="C16" i="1"/>
  <c r="C15" i="1"/>
  <c r="C14" i="1"/>
  <c r="C13" i="1"/>
  <c r="C18" i="1" s="1"/>
  <c r="C12" i="1"/>
  <c r="C11" i="1"/>
  <c r="C10" i="1"/>
  <c r="C9" i="1"/>
  <c r="E15" i="3" l="1"/>
  <c r="E91" i="5"/>
  <c r="E91" i="4"/>
  <c r="E93" i="5"/>
  <c r="E93" i="4"/>
  <c r="E95" i="5"/>
  <c r="E95" i="4"/>
  <c r="E90" i="5"/>
  <c r="E90" i="4"/>
  <c r="E92" i="4"/>
  <c r="E92" i="5"/>
  <c r="E94" i="4"/>
  <c r="E94" i="5"/>
  <c r="D90" i="5"/>
  <c r="D90" i="4"/>
  <c r="D90" i="3"/>
  <c r="D92" i="5"/>
  <c r="D92" i="3"/>
  <c r="D92" i="4"/>
  <c r="D94" i="5"/>
  <c r="D94" i="3"/>
  <c r="D94" i="4"/>
  <c r="D91" i="4"/>
  <c r="D91" i="3"/>
  <c r="D91" i="5"/>
  <c r="D93" i="5"/>
  <c r="D93" i="4"/>
  <c r="D93" i="3"/>
  <c r="D95" i="4"/>
  <c r="D95" i="3"/>
  <c r="D95" i="5"/>
  <c r="C95" i="5"/>
  <c r="C95" i="4"/>
  <c r="C95" i="2"/>
  <c r="C95" i="3"/>
  <c r="C92" i="5"/>
  <c r="C92" i="3"/>
  <c r="C92" i="4"/>
  <c r="C92" i="2"/>
  <c r="C90" i="4"/>
  <c r="C90" i="3"/>
  <c r="C90" i="5"/>
  <c r="C90" i="2"/>
  <c r="C94" i="5"/>
  <c r="C94" i="4"/>
  <c r="C94" i="2"/>
  <c r="C94" i="3"/>
  <c r="C91" i="5"/>
  <c r="C91" i="4"/>
  <c r="C91" i="2"/>
  <c r="C91" i="3"/>
  <c r="C93" i="5"/>
  <c r="C93" i="2"/>
  <c r="C93" i="3"/>
  <c r="C93" i="4"/>
  <c r="E13" i="3"/>
  <c r="E17" i="3"/>
  <c r="E10" i="3"/>
  <c r="E12" i="5"/>
  <c r="E16" i="5"/>
  <c r="E14" i="5"/>
  <c r="E10" i="5"/>
  <c r="E9" i="3"/>
  <c r="E10" i="1"/>
  <c r="E16" i="1"/>
  <c r="C16" i="5"/>
  <c r="C14" i="5"/>
  <c r="C10" i="5"/>
  <c r="E17" i="5"/>
  <c r="E15" i="5"/>
  <c r="E13" i="5"/>
  <c r="E11" i="5"/>
  <c r="C12" i="5"/>
  <c r="C17" i="5"/>
  <c r="C15" i="5"/>
  <c r="C13" i="5"/>
  <c r="C11" i="5"/>
  <c r="E14" i="4"/>
  <c r="E12" i="4"/>
  <c r="E16" i="4"/>
  <c r="E10" i="4"/>
  <c r="E9" i="4"/>
  <c r="E11" i="4"/>
  <c r="E13" i="4"/>
  <c r="E15" i="4"/>
  <c r="C9" i="3"/>
  <c r="C11" i="3"/>
  <c r="C13" i="3"/>
  <c r="C15" i="3"/>
  <c r="E12" i="3"/>
  <c r="E14" i="3"/>
  <c r="E14" i="1"/>
  <c r="E12" i="1"/>
  <c r="E16" i="2"/>
  <c r="E14" i="2"/>
  <c r="E10" i="2"/>
  <c r="E12" i="2"/>
  <c r="C9" i="2"/>
  <c r="C13" i="2"/>
  <c r="C17" i="2"/>
  <c r="C10" i="2"/>
  <c r="C12" i="2"/>
  <c r="C14" i="2"/>
  <c r="C16" i="2"/>
  <c r="C11" i="2"/>
  <c r="E9" i="2"/>
  <c r="E11" i="2"/>
  <c r="E13" i="2"/>
  <c r="E15" i="2"/>
  <c r="E9" i="1"/>
  <c r="E11" i="1"/>
  <c r="E13" i="1"/>
  <c r="E15" i="1"/>
  <c r="C18" i="5" l="1"/>
  <c r="E18" i="5"/>
  <c r="E18" i="3"/>
  <c r="E18" i="4"/>
  <c r="C18" i="3"/>
  <c r="E18" i="1"/>
  <c r="E18" i="2"/>
  <c r="C18" i="2"/>
</calcChain>
</file>

<file path=xl/sharedStrings.xml><?xml version="1.0" encoding="utf-8"?>
<sst xmlns="http://schemas.openxmlformats.org/spreadsheetml/2006/main" count="415" uniqueCount="69">
  <si>
    <t>Appendix 2-P</t>
  </si>
  <si>
    <t>Cost Allocation - 2016</t>
  </si>
  <si>
    <t>Please complete the following four tables.</t>
  </si>
  <si>
    <t>A)  Allocated Costs</t>
  </si>
  <si>
    <t>Classes</t>
  </si>
  <si>
    <t>Costs Allocated from Previous Study</t>
  </si>
  <si>
    <t>%</t>
  </si>
  <si>
    <t>Costs Allocated in Test Year Study                    (Column 7A)</t>
  </si>
  <si>
    <t>Residential</t>
  </si>
  <si>
    <t>GS &lt; 50 kW</t>
  </si>
  <si>
    <t>GS 50 to 4,999 kW</t>
  </si>
  <si>
    <t>Large Use</t>
  </si>
  <si>
    <t>Street Lighting</t>
  </si>
  <si>
    <t>Unmetered Scattered Load (USL)</t>
  </si>
  <si>
    <t>Standby Approved on an Interim Basis</t>
  </si>
  <si>
    <t>Total</t>
  </si>
  <si>
    <t>Notes</t>
  </si>
  <si>
    <r>
      <rPr>
        <sz val="10"/>
        <rFont val="Arial"/>
        <family val="2"/>
      </rPr>
      <t>1</t>
    </r>
    <r>
      <rPr>
        <b/>
        <sz val="10"/>
        <rFont val="Arial"/>
        <family val="2"/>
      </rPr>
      <t xml:space="preserve">     </t>
    </r>
    <r>
      <rPr>
        <sz val="10"/>
        <rFont val="Arial"/>
        <family val="2"/>
      </rPr>
      <t>Customer Classification - If proposed rate classes differ from those in place in the previous Cost Allocation study, modify the rate classes to match the current application as closely as possible.</t>
    </r>
  </si>
  <si>
    <t>2     Host Distributors -  Provide information on embedded distributor(s) as a separate class, if applicable.   If embedded distributor(s) are billed as customers in a General Service class, include the allocated cost and revenue of the embedded distributor(s) in the applicable class.  Also complete Appendix 2-Q.</t>
  </si>
  <si>
    <t xml:space="preserve">  </t>
  </si>
  <si>
    <t xml:space="preserve">3     Class Revenue Requirements - If using the Board-issued model, in column 7A enter the results from Worksheet O-1, Revenue Requirement (row 40 in the 2013 model).  This excludes costs in deferral and variance accounts.  Note to Embedded Distributor(s), it also does not include Account 4750 - Low Voltage (LV) Costs. </t>
  </si>
  <si>
    <t>B)  Calculated Class Revenues</t>
  </si>
  <si>
    <t>Column 7B</t>
  </si>
  <si>
    <t>Column 7C</t>
  </si>
  <si>
    <t>Column 7D</t>
  </si>
  <si>
    <t>Column 7E</t>
  </si>
  <si>
    <t>Classes (same as previous table)</t>
  </si>
  <si>
    <t>Load Forecast (LF) X current approved rates</t>
  </si>
  <si>
    <t>L.F. X current approved rates X (1 + d)</t>
  </si>
  <si>
    <t>LF X proposed rates</t>
  </si>
  <si>
    <t>Miscellaneous Revenue</t>
  </si>
  <si>
    <t>Notes:</t>
  </si>
  <si>
    <t xml:space="preserve">1     Columns 7B to 7D - LF means Load Forecast of Annual Billing Quantities (i.e. customers or connections X 12, (kWh or kW, as applicable).  Revenue Quantities should be net of Transfomrer Ownership Allowance.  Exclude revenue from rate adders and rate riders.  </t>
  </si>
  <si>
    <t>2     Columns 7C and 7D - Column total in each column should equal the Base Revenue Requirement</t>
  </si>
  <si>
    <t>3     Columns 7C - The Board cost allocation model calculates "1+d" in worksheet O-1, cell C21. "d" is defined as Revenue Deficiency/ Revenue at Current Rates.</t>
  </si>
  <si>
    <t>4     Columns 7E - If using the Board-issued Cost Allocation model, enter Miscellaneous Revenue as it appears in Worksheet O-1, row 19.</t>
  </si>
  <si>
    <t>C)  Rebalancing Revenue-to-Cost (R/C) Ratios</t>
  </si>
  <si>
    <t>Class</t>
  </si>
  <si>
    <t>Previously Approved Ratios</t>
  </si>
  <si>
    <t>Status Quo Ratios</t>
  </si>
  <si>
    <t>Proposed Ratios</t>
  </si>
  <si>
    <t>Policy Range</t>
  </si>
  <si>
    <t>Most Recent Year:</t>
  </si>
  <si>
    <t>(7C + 7E) / (7A)</t>
  </si>
  <si>
    <t>(7D + 7E) / (7A)</t>
  </si>
  <si>
    <t>85 - 115</t>
  </si>
  <si>
    <t>80 - 120</t>
  </si>
  <si>
    <t>1     Previously Approved Revenue-to-Cost Ratios - For most applicants, Most Recent Year would be the third year of the IRM 3 period,  e.g. if the applicant rebased in 2009 with further adjustments over 2 years, the Most recent year is 2011.  For applicants whose most recent rebasing year is 2006, the applicant should enter the ratios from their Informational Filing.</t>
  </si>
  <si>
    <t>2     Status Quo Ratios - The Board's updated Cost Allocation Model yields the Status Quo Ratios in Worksheet O-1.  Status Quo means "Before Rebalancing".</t>
  </si>
  <si>
    <t>D)  Proposed Revenue-to-Cost Ratios</t>
  </si>
  <si>
    <t>Proposed Revenue-to-Cost Ratios</t>
  </si>
  <si>
    <t>Note</t>
  </si>
  <si>
    <t xml:space="preserve">1     The applicant should complete Table D if it is applying for approval of a revenue to cost ratio in 2014 that is outside the Board’s policy range for any customer class. Table (d) will show the information that the distributor would likely enter in the IRM model) in 2014.  In 2015 Table (d), enter the planned ratios for the classes that will be ‘Change’ and ‘No Change’ in 2014 (in the current Revenue Cost Ratio Adjustment Workform, Worksheet C1.1 ‘Decision – Cost Revenue Adjustment’, column d), and enter TBD for class(es) that will be entered as ‘Rebalance’. </t>
  </si>
  <si>
    <t>Cost Allocation - 2017</t>
  </si>
  <si>
    <t>Large User</t>
  </si>
  <si>
    <t>Cost Allocation - 2018</t>
  </si>
  <si>
    <t>Cost Allocation - 2019</t>
  </si>
  <si>
    <t>Cost Allocation - 2020</t>
  </si>
  <si>
    <t>existing</t>
  </si>
  <si>
    <t>(1 + d)</t>
  </si>
  <si>
    <t>1 + d</t>
  </si>
  <si>
    <t>Row 19 CA</t>
  </si>
  <si>
    <t>Row 40 CA</t>
  </si>
  <si>
    <t>Row 23 CA</t>
  </si>
  <si>
    <t>RateMaker Col K</t>
  </si>
  <si>
    <t>Row 18 CA</t>
  </si>
  <si>
    <t/>
  </si>
  <si>
    <t>Status Quo Revenue-to-Cost Ratios</t>
  </si>
  <si>
    <t xml:space="preserve">Status Quo Revenue-to-Cost Ratios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</si>
</sst>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quot;$&quot;* #,##0_-;\-&quot;$&quot;* #,##0_-;_-&quot;$&quot;* &quot;-&quot;??_-;_-@_-"/>
    <numFmt numFmtId="166" formatCode="_-* #,##0.00_-;\-* #,##0.00_-;_-* &quot;-&quot;??_-;_-@_-"/>
    <numFmt numFmtId="167" formatCode="_(* #,##0.0_);_(* \(#,##0.0\);_(* &quot;-&quot;??_);_(@_)"/>
    <numFmt numFmtId="168" formatCode="#,##0.0"/>
    <numFmt numFmtId="169" formatCode="mm/dd/yyyy"/>
    <numFmt numFmtId="170" formatCode="0\-0"/>
    <numFmt numFmtId="171" formatCode="##\-#"/>
    <numFmt numFmtId="172" formatCode="_(* #,##0_);_(* \(#,##0\);_(* &quot;-&quot;??_);_(@_)"/>
    <numFmt numFmtId="173" formatCode="&quot;£ &quot;#,##0.00;[Red]\-&quot;£ &quot;#,##0.00"/>
    <numFmt numFmtId="174" formatCode="0.0%"/>
    <numFmt numFmtId="175" formatCode="0.0000"/>
  </numFmts>
  <fonts count="57">
    <font>
      <sz val="10"/>
      <name val="Arial"/>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name val="Arial"/>
      <family val="2"/>
    </font>
    <font>
      <sz val="8"/>
      <name val="Arial"/>
      <family val="2"/>
    </font>
    <font>
      <b/>
      <sz val="14"/>
      <name val="Arial"/>
      <family val="2"/>
    </font>
    <font>
      <sz val="10"/>
      <color indexed="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rgb="FF000000"/>
      <name val="Times New Roman"/>
      <family val="1"/>
    </font>
    <font>
      <sz val="10"/>
      <name val="Times New Roman"/>
      <family val="1"/>
    </font>
    <font>
      <sz val="9"/>
      <color indexed="8"/>
      <name val="Times New Roman"/>
      <family val="1"/>
    </font>
    <font>
      <b/>
      <sz val="10"/>
      <name val="Arial Unicode MS"/>
      <family val="2"/>
    </font>
    <font>
      <sz val="10"/>
      <name val="MS Sans Serif"/>
      <family val="2"/>
    </font>
    <font>
      <i/>
      <sz val="11"/>
      <color indexed="23"/>
      <name val="Calibri"/>
      <family val="2"/>
    </font>
    <font>
      <sz val="11"/>
      <color indexed="17"/>
      <name val="Calibri"/>
      <family val="2"/>
    </font>
    <font>
      <b/>
      <sz val="18"/>
      <name val="Arial"/>
      <family val="2"/>
    </font>
    <font>
      <b/>
      <sz val="15"/>
      <color indexed="56"/>
      <name val="Calibri"/>
      <family val="2"/>
    </font>
    <font>
      <b/>
      <sz val="12"/>
      <name val="Arial"/>
      <family val="2"/>
    </font>
    <font>
      <b/>
      <sz val="13"/>
      <color indexed="56"/>
      <name val="Calibri"/>
      <family val="2"/>
    </font>
    <font>
      <b/>
      <sz val="11"/>
      <color indexed="56"/>
      <name val="Calibri"/>
      <family val="2"/>
    </font>
    <font>
      <u/>
      <sz val="11"/>
      <color theme="10"/>
      <name val="Calibri"/>
      <family val="2"/>
      <scheme val="minor"/>
    </font>
    <font>
      <u/>
      <sz val="10"/>
      <color indexed="12"/>
      <name val="Arial"/>
      <family val="2"/>
    </font>
    <font>
      <u/>
      <sz val="7.5"/>
      <color indexed="12"/>
      <name val="Arial"/>
      <family val="2"/>
    </font>
    <font>
      <sz val="11"/>
      <color indexed="62"/>
      <name val="Calibri"/>
      <family val="2"/>
    </font>
    <font>
      <sz val="11"/>
      <color indexed="52"/>
      <name val="Calibri"/>
      <family val="2"/>
    </font>
    <font>
      <sz val="11"/>
      <color indexed="60"/>
      <name val="Calibri"/>
      <family val="2"/>
    </font>
    <font>
      <sz val="10"/>
      <name val="Arial Unicode MS"/>
      <family val="2"/>
    </font>
    <font>
      <sz val="10"/>
      <color indexed="8"/>
      <name val="匠牥晩††††††††††"/>
    </font>
    <font>
      <sz val="10"/>
      <color indexed="8"/>
      <name val="Arial"/>
      <family val="2"/>
    </font>
    <font>
      <sz val="10"/>
      <color indexed="8"/>
      <name val="MS Sans Serif"/>
      <family val="2"/>
    </font>
    <font>
      <sz val="10"/>
      <color theme="1"/>
      <name val="Courier"/>
      <family val="2"/>
    </font>
    <font>
      <sz val="10"/>
      <color rgb="FF000000"/>
      <name val="Arial"/>
      <family val="2"/>
    </font>
    <font>
      <sz val="12"/>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lightDown">
        <bgColor indexed="55"/>
      </patternFill>
    </fill>
    <fill>
      <patternFill patternType="lightDown">
        <bgColor theme="0" tint="-0.3499862666707357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9"/>
      </patternFill>
    </fill>
    <fill>
      <patternFill patternType="solid">
        <fgColor indexed="26"/>
      </patternFill>
    </fill>
    <fill>
      <patternFill patternType="mediumGray">
        <fgColor indexed="22"/>
      </patternFill>
    </fill>
  </fills>
  <borders count="5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0"/>
      </top>
      <bottom/>
      <diagonal/>
    </border>
    <border>
      <left/>
      <right/>
      <top style="thin">
        <color indexed="62"/>
      </top>
      <bottom style="double">
        <color indexed="62"/>
      </bottom>
      <diagonal/>
    </border>
  </borders>
  <cellStyleXfs count="1059">
    <xf numFmtId="0" fontId="0" fillId="0" borderId="0"/>
    <xf numFmtId="166" fontId="1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0" fontId="19" fillId="0" borderId="0"/>
    <xf numFmtId="167" fontId="19" fillId="0" borderId="0"/>
    <xf numFmtId="168" fontId="19" fillId="0" borderId="0"/>
    <xf numFmtId="167" fontId="19" fillId="0" borderId="0"/>
    <xf numFmtId="167" fontId="19" fillId="0" borderId="0"/>
    <xf numFmtId="167" fontId="19" fillId="0" borderId="0"/>
    <xf numFmtId="167" fontId="19" fillId="0" borderId="0"/>
    <xf numFmtId="169" fontId="19" fillId="0" borderId="0"/>
    <xf numFmtId="170" fontId="19" fillId="0" borderId="0"/>
    <xf numFmtId="169" fontId="19"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3"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3"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3"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3"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3"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3"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3"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3"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3"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3"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3"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3"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3"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3"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3"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3"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3"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3" fillId="4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3"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3"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3"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3"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3"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3" fillId="45"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24" fillId="48" borderId="0" applyNumberFormat="0" applyBorder="0" applyAlignment="0" applyProtection="0"/>
    <xf numFmtId="0" fontId="24" fillId="4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24" fillId="49" borderId="0" applyNumberFormat="0" applyBorder="0" applyAlignment="0" applyProtection="0"/>
    <xf numFmtId="0" fontId="24" fillId="4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24" fillId="48" borderId="0" applyNumberFormat="0" applyBorder="0" applyAlignment="0" applyProtection="0"/>
    <xf numFmtId="0" fontId="24" fillId="48"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24" fillId="53" borderId="0" applyNumberFormat="0" applyBorder="0" applyAlignment="0" applyProtection="0"/>
    <xf numFmtId="0" fontId="24" fillId="5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11" fillId="6" borderId="4" applyNumberFormat="0" applyAlignment="0" applyProtection="0"/>
    <xf numFmtId="0" fontId="11" fillId="6" borderId="4" applyNumberFormat="0" applyAlignment="0" applyProtection="0"/>
    <xf numFmtId="0" fontId="26" fillId="54" borderId="41" applyNumberFormat="0" applyAlignment="0" applyProtection="0"/>
    <xf numFmtId="0" fontId="26" fillId="54" borderId="41" applyNumberFormat="0" applyAlignment="0" applyProtection="0"/>
    <xf numFmtId="0" fontId="13" fillId="7" borderId="7" applyNumberFormat="0" applyAlignment="0" applyProtection="0"/>
    <xf numFmtId="0" fontId="13" fillId="7" borderId="7" applyNumberFormat="0" applyAlignment="0" applyProtection="0"/>
    <xf numFmtId="0" fontId="27" fillId="55" borderId="42" applyNumberFormat="0" applyAlignment="0" applyProtection="0"/>
    <xf numFmtId="0" fontId="27" fillId="55" borderId="4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166" fontId="1" fillId="0" borderId="0" applyFont="0" applyFill="0" applyBorder="0" applyAlignment="0" applyProtection="0"/>
    <xf numFmtId="43" fontId="30"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2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2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2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2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9"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2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9"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5" fontId="19" fillId="0" borderId="0" applyFont="0" applyFill="0" applyBorder="0" applyAlignment="0" applyProtection="0"/>
    <xf numFmtId="5" fontId="19" fillId="0" borderId="0" applyFont="0" applyFill="0" applyBorder="0" applyAlignment="0" applyProtection="0"/>
    <xf numFmtId="5" fontId="19" fillId="0" borderId="0" applyFont="0" applyFill="0" applyBorder="0" applyAlignment="0" applyProtection="0"/>
    <xf numFmtId="14" fontId="19" fillId="0" borderId="0" applyFont="0" applyFill="0" applyBorder="0" applyAlignment="0" applyProtection="0"/>
    <xf numFmtId="14" fontId="19" fillId="0" borderId="0" applyFont="0" applyFill="0" applyBorder="0" applyAlignment="0" applyProtection="0"/>
    <xf numFmtId="14" fontId="19"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38" fontId="20" fillId="56" borderId="0" applyNumberFormat="0" applyBorder="0" applyAlignment="0" applyProtection="0"/>
    <xf numFmtId="0" fontId="3" fillId="0" borderId="1" applyNumberFormat="0" applyFill="0" applyAlignment="0" applyProtection="0"/>
    <xf numFmtId="0" fontId="3" fillId="0" borderId="1" applyNumberFormat="0" applyFill="0" applyAlignment="0" applyProtection="0"/>
    <xf numFmtId="0" fontId="35" fillId="0" borderId="0" applyNumberFormat="0" applyFont="0" applyFill="0" applyAlignment="0" applyProtection="0"/>
    <xf numFmtId="0" fontId="36" fillId="0" borderId="43" applyNumberFormat="0" applyFill="0" applyAlignment="0" applyProtection="0"/>
    <xf numFmtId="0" fontId="35" fillId="0" borderId="0" applyNumberFormat="0" applyFont="0" applyFill="0" applyAlignment="0" applyProtection="0"/>
    <xf numFmtId="0" fontId="4" fillId="0" borderId="2" applyNumberFormat="0" applyFill="0" applyAlignment="0" applyProtection="0"/>
    <xf numFmtId="0" fontId="4" fillId="0" borderId="2" applyNumberFormat="0" applyFill="0" applyAlignment="0" applyProtection="0"/>
    <xf numFmtId="0" fontId="37" fillId="0" borderId="0" applyNumberFormat="0" applyFont="0" applyFill="0" applyAlignment="0" applyProtection="0"/>
    <xf numFmtId="0" fontId="38" fillId="0" borderId="44" applyNumberFormat="0" applyFill="0" applyAlignment="0" applyProtection="0"/>
    <xf numFmtId="0" fontId="37" fillId="0" borderId="0" applyNumberFormat="0" applyFont="0" applyFill="0" applyAlignment="0" applyProtection="0"/>
    <xf numFmtId="0" fontId="5" fillId="0" borderId="3" applyNumberFormat="0" applyFill="0" applyAlignment="0" applyProtection="0"/>
    <xf numFmtId="0" fontId="5" fillId="0" borderId="3" applyNumberFormat="0" applyFill="0" applyAlignment="0" applyProtection="0"/>
    <xf numFmtId="0" fontId="39" fillId="0" borderId="45" applyNumberFormat="0" applyFill="0" applyAlignment="0" applyProtection="0"/>
    <xf numFmtId="0" fontId="39" fillId="0" borderId="45" applyNumberFormat="0" applyFill="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10" fontId="20" fillId="57" borderId="14" applyNumberFormat="0" applyBorder="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9" fillId="5" borderId="4" applyNumberFormat="0" applyAlignment="0" applyProtection="0"/>
    <xf numFmtId="0" fontId="9" fillId="5" borderId="4"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12" fillId="0" borderId="6" applyNumberFormat="0" applyFill="0" applyAlignment="0" applyProtection="0"/>
    <xf numFmtId="0" fontId="12" fillId="0" borderId="6" applyNumberFormat="0" applyFill="0" applyAlignment="0" applyProtection="0"/>
    <xf numFmtId="0" fontId="44" fillId="0" borderId="46" applyNumberFormat="0" applyFill="0" applyAlignment="0" applyProtection="0"/>
    <xf numFmtId="0" fontId="44" fillId="0" borderId="46" applyNumberFormat="0" applyFill="0" applyAlignment="0" applyProtection="0"/>
    <xf numFmtId="171" fontId="19" fillId="0" borderId="0"/>
    <xf numFmtId="172" fontId="19" fillId="0" borderId="0"/>
    <xf numFmtId="171" fontId="19" fillId="0" borderId="0"/>
    <xf numFmtId="171" fontId="19" fillId="0" borderId="0"/>
    <xf numFmtId="171" fontId="19" fillId="0" borderId="0"/>
    <xf numFmtId="171" fontId="19" fillId="0" borderId="0"/>
    <xf numFmtId="0" fontId="8" fillId="4" borderId="0" applyNumberFormat="0" applyBorder="0" applyAlignment="0" applyProtection="0"/>
    <xf numFmtId="0" fontId="8" fillId="4" borderId="0" applyNumberFormat="0" applyBorder="0" applyAlignment="0" applyProtection="0"/>
    <xf numFmtId="0" fontId="45" fillId="58" borderId="0" applyNumberFormat="0" applyBorder="0" applyAlignment="0" applyProtection="0"/>
    <xf numFmtId="0" fontId="45" fillId="58" borderId="0" applyNumberFormat="0" applyBorder="0" applyAlignment="0" applyProtection="0"/>
    <xf numFmtId="173" fontId="19" fillId="0" borderId="0"/>
    <xf numFmtId="0" fontId="1" fillId="0" borderId="0"/>
    <xf numFmtId="0" fontId="46" fillId="0" borderId="0"/>
    <xf numFmtId="0" fontId="46" fillId="0" borderId="0"/>
    <xf numFmtId="0" fontId="19" fillId="0" borderId="0"/>
    <xf numFmtId="0" fontId="19" fillId="0" borderId="0"/>
    <xf numFmtId="0" fontId="46" fillId="0" borderId="0"/>
    <xf numFmtId="0" fontId="1" fillId="0" borderId="0"/>
    <xf numFmtId="0" fontId="1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46" fillId="0" borderId="0"/>
    <xf numFmtId="0" fontId="46" fillId="0" borderId="0"/>
    <xf numFmtId="0" fontId="19" fillId="0" borderId="0"/>
    <xf numFmtId="0" fontId="19" fillId="0" borderId="0"/>
    <xf numFmtId="0" fontId="46" fillId="0" borderId="0"/>
    <xf numFmtId="0" fontId="1" fillId="0" borderId="0"/>
    <xf numFmtId="0" fontId="1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46" fillId="0" borderId="0"/>
    <xf numFmtId="0" fontId="19" fillId="0" borderId="0"/>
    <xf numFmtId="0" fontId="1" fillId="0" borderId="0"/>
    <xf numFmtId="0" fontId="1" fillId="0" borderId="0"/>
    <xf numFmtId="0" fontId="46" fillId="0" borderId="0"/>
    <xf numFmtId="0" fontId="19" fillId="0" borderId="0"/>
    <xf numFmtId="0" fontId="1" fillId="0" borderId="0"/>
    <xf numFmtId="0" fontId="1" fillId="0" borderId="0"/>
    <xf numFmtId="0" fontId="46" fillId="0" borderId="0"/>
    <xf numFmtId="0" fontId="19" fillId="0" borderId="0"/>
    <xf numFmtId="0" fontId="1" fillId="0" borderId="0"/>
    <xf numFmtId="0" fontId="1" fillId="0" borderId="0"/>
    <xf numFmtId="0" fontId="46" fillId="0" borderId="0"/>
    <xf numFmtId="0" fontId="19" fillId="0" borderId="0"/>
    <xf numFmtId="0" fontId="1" fillId="0" borderId="0"/>
    <xf numFmtId="0" fontId="1" fillId="0" borderId="0"/>
    <xf numFmtId="0" fontId="46" fillId="0" borderId="0"/>
    <xf numFmtId="0" fontId="19" fillId="0" borderId="0"/>
    <xf numFmtId="0" fontId="1" fillId="0" borderId="0"/>
    <xf numFmtId="0" fontId="1" fillId="0" borderId="0"/>
    <xf numFmtId="0" fontId="46" fillId="0" borderId="0"/>
    <xf numFmtId="0" fontId="19" fillId="0" borderId="0"/>
    <xf numFmtId="0" fontId="1" fillId="0" borderId="0"/>
    <xf numFmtId="0" fontId="1" fillId="0" borderId="0"/>
    <xf numFmtId="0" fontId="46" fillId="0" borderId="0"/>
    <xf numFmtId="0" fontId="46" fillId="0" borderId="0"/>
    <xf numFmtId="0" fontId="19"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46" fillId="0" borderId="0"/>
    <xf numFmtId="0" fontId="46" fillId="0" borderId="0"/>
    <xf numFmtId="0" fontId="19"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47" fillId="0" borderId="0"/>
    <xf numFmtId="49"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9" fillId="0" borderId="0"/>
    <xf numFmtId="49" fontId="19" fillId="0" borderId="0"/>
    <xf numFmtId="0" fontId="19" fillId="0" borderId="0"/>
    <xf numFmtId="0" fontId="1" fillId="0" borderId="0"/>
    <xf numFmtId="0" fontId="1" fillId="0" borderId="0"/>
    <xf numFmtId="49"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49" fontId="19" fillId="0" borderId="0"/>
    <xf numFmtId="0" fontId="47" fillId="0" borderId="0"/>
    <xf numFmtId="0" fontId="48" fillId="0" borderId="0">
      <alignment vertical="top"/>
    </xf>
    <xf numFmtId="49" fontId="19" fillId="0" borderId="0"/>
    <xf numFmtId="0" fontId="47" fillId="0" borderId="0"/>
    <xf numFmtId="49" fontId="19" fillId="0" borderId="0"/>
    <xf numFmtId="49" fontId="19" fillId="0" borderId="0"/>
    <xf numFmtId="49" fontId="19" fillId="0" borderId="0"/>
    <xf numFmtId="0" fontId="46" fillId="0" borderId="0"/>
    <xf numFmtId="0" fontId="46"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49" fontId="19" fillId="0" borderId="0"/>
    <xf numFmtId="0" fontId="19" fillId="0" borderId="0"/>
    <xf numFmtId="0" fontId="1" fillId="0" borderId="0"/>
    <xf numFmtId="49" fontId="19" fillId="0" borderId="0"/>
    <xf numFmtId="0" fontId="19" fillId="0" borderId="0"/>
    <xf numFmtId="0" fontId="19" fillId="0" borderId="0"/>
    <xf numFmtId="0" fontId="46" fillId="0" borderId="0"/>
    <xf numFmtId="0" fontId="46" fillId="0" borderId="0"/>
    <xf numFmtId="0" fontId="46" fillId="0" borderId="0"/>
    <xf numFmtId="0" fontId="46" fillId="0" borderId="0"/>
    <xf numFmtId="0" fontId="19" fillId="0" borderId="0"/>
    <xf numFmtId="0" fontId="19" fillId="0" borderId="0"/>
    <xf numFmtId="49" fontId="19" fillId="0" borderId="0"/>
    <xf numFmtId="0" fontId="19" fillId="0" borderId="0"/>
    <xf numFmtId="0" fontId="19" fillId="0" borderId="0"/>
    <xf numFmtId="0" fontId="19" fillId="0" borderId="0"/>
    <xf numFmtId="0" fontId="1" fillId="0" borderId="0"/>
    <xf numFmtId="0" fontId="19" fillId="0" borderId="0"/>
    <xf numFmtId="0" fontId="1" fillId="0" borderId="0"/>
    <xf numFmtId="0" fontId="46" fillId="0" borderId="0"/>
    <xf numFmtId="0" fontId="19" fillId="0" borderId="0"/>
    <xf numFmtId="0" fontId="46" fillId="0" borderId="0"/>
    <xf numFmtId="0" fontId="19" fillId="0" borderId="0"/>
    <xf numFmtId="0" fontId="1" fillId="0" borderId="0"/>
    <xf numFmtId="0" fontId="49" fillId="0" borderId="0"/>
    <xf numFmtId="0" fontId="19" fillId="0" borderId="0"/>
    <xf numFmtId="0" fontId="50" fillId="0" borderId="0"/>
    <xf numFmtId="0" fontId="19" fillId="0" borderId="0"/>
    <xf numFmtId="0" fontId="1" fillId="0" borderId="0"/>
    <xf numFmtId="0" fontId="1" fillId="0" borderId="0"/>
    <xf numFmtId="0" fontId="46" fillId="0" borderId="0"/>
    <xf numFmtId="0" fontId="48" fillId="0" borderId="0">
      <alignment vertical="top"/>
    </xf>
    <xf numFmtId="0" fontId="29" fillId="0" borderId="0"/>
    <xf numFmtId="0" fontId="1" fillId="0" borderId="0"/>
    <xf numFmtId="0" fontId="1" fillId="0" borderId="0"/>
    <xf numFmtId="0" fontId="1" fillId="0" borderId="0"/>
    <xf numFmtId="0" fontId="1" fillId="0" borderId="0"/>
    <xf numFmtId="0" fontId="1" fillId="0" borderId="0"/>
    <xf numFmtId="49" fontId="1" fillId="0" borderId="0"/>
    <xf numFmtId="0" fontId="19"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9" fontId="1" fillId="0" borderId="0"/>
    <xf numFmtId="49" fontId="1" fillId="0" borderId="0"/>
    <xf numFmtId="49" fontId="1" fillId="0" borderId="0"/>
    <xf numFmtId="49" fontId="1" fillId="0" borderId="0"/>
    <xf numFmtId="0" fontId="49" fillId="0" borderId="0"/>
    <xf numFmtId="49" fontId="1" fillId="0" borderId="0"/>
    <xf numFmtId="49" fontId="1" fillId="0" borderId="0"/>
    <xf numFmtId="0" fontId="19" fillId="0" borderId="0"/>
    <xf numFmtId="0" fontId="1" fillId="0" borderId="0"/>
    <xf numFmtId="0" fontId="1" fillId="0" borderId="0"/>
    <xf numFmtId="0" fontId="19"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49" fontId="1" fillId="0" borderId="0"/>
    <xf numFmtId="49" fontId="1" fillId="0" borderId="0"/>
    <xf numFmtId="0" fontId="1" fillId="0" borderId="0"/>
    <xf numFmtId="0" fontId="1" fillId="0" borderId="0"/>
    <xf numFmtId="49"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46" fillId="0" borderId="0"/>
    <xf numFmtId="0" fontId="46" fillId="0" borderId="0"/>
    <xf numFmtId="0" fontId="28"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 fillId="0" borderId="0"/>
    <xf numFmtId="0" fontId="46" fillId="0" borderId="0"/>
    <xf numFmtId="0" fontId="46"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46" fillId="0" borderId="0"/>
    <xf numFmtId="0" fontId="1" fillId="0" borderId="0"/>
    <xf numFmtId="0" fontId="1" fillId="0" borderId="0"/>
    <xf numFmtId="0" fontId="19" fillId="0" borderId="0"/>
    <xf numFmtId="0" fontId="46" fillId="0" borderId="0"/>
    <xf numFmtId="0" fontId="46" fillId="0" borderId="0"/>
    <xf numFmtId="0" fontId="46" fillId="0" borderId="0"/>
    <xf numFmtId="0" fontId="46" fillId="0" borderId="0"/>
    <xf numFmtId="0" fontId="46"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46" fillId="0" borderId="0"/>
    <xf numFmtId="0" fontId="46" fillId="0" borderId="0"/>
    <xf numFmtId="0" fontId="19" fillId="0" borderId="0"/>
    <xf numFmtId="39" fontId="52" fillId="59"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46"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46" fillId="0" borderId="0"/>
    <xf numFmtId="0" fontId="46" fillId="0" borderId="0"/>
    <xf numFmtId="39" fontId="52" fillId="59" borderId="0"/>
    <xf numFmtId="39" fontId="52" fillId="59"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9" fillId="0" borderId="0"/>
    <xf numFmtId="0" fontId="46" fillId="0" borderId="0"/>
    <xf numFmtId="0" fontId="46" fillId="0" borderId="0"/>
    <xf numFmtId="0" fontId="46" fillId="0" borderId="0"/>
    <xf numFmtId="39" fontId="52" fillId="59"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46" fillId="0" borderId="0"/>
    <xf numFmtId="0" fontId="46" fillId="0" borderId="0"/>
    <xf numFmtId="0" fontId="19" fillId="0" borderId="0"/>
    <xf numFmtId="0" fontId="19" fillId="0" borderId="0"/>
    <xf numFmtId="0" fontId="46" fillId="0" borderId="0"/>
    <xf numFmtId="0" fontId="46" fillId="0" borderId="0"/>
    <xf numFmtId="0" fontId="46" fillId="0" borderId="0"/>
    <xf numFmtId="0" fontId="1" fillId="0" borderId="0"/>
    <xf numFmtId="0" fontId="1" fillId="0" borderId="0"/>
    <xf numFmtId="0" fontId="1" fillId="0" borderId="0"/>
    <xf numFmtId="0" fontId="1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46" fillId="0" borderId="0"/>
    <xf numFmtId="0" fontId="46" fillId="0" borderId="0"/>
    <xf numFmtId="0" fontId="19" fillId="0" borderId="0"/>
    <xf numFmtId="0" fontId="19" fillId="0" borderId="0"/>
    <xf numFmtId="0" fontId="46" fillId="0" borderId="0"/>
    <xf numFmtId="0" fontId="46" fillId="0" borderId="0"/>
    <xf numFmtId="0" fontId="46" fillId="0" borderId="0"/>
    <xf numFmtId="0" fontId="1" fillId="0" borderId="0"/>
    <xf numFmtId="0" fontId="1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9" fillId="60" borderId="4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60" borderId="4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60" borderId="47" applyNumberFormat="0" applyFont="0" applyAlignment="0" applyProtection="0"/>
    <xf numFmtId="0" fontId="10" fillId="6" borderId="5" applyNumberFormat="0" applyAlignment="0" applyProtection="0"/>
    <xf numFmtId="0" fontId="10" fillId="6" borderId="5" applyNumberFormat="0" applyAlignment="0" applyProtection="0"/>
    <xf numFmtId="0" fontId="53" fillId="54" borderId="48" applyNumberFormat="0" applyAlignment="0" applyProtection="0"/>
    <xf numFmtId="0" fontId="53" fillId="54" borderId="48" applyNumberFormat="0" applyAlignment="0" applyProtection="0"/>
    <xf numFmtId="10"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0" fontId="32" fillId="0" borderId="0" applyNumberFormat="0" applyFont="0" applyFill="0" applyBorder="0" applyAlignment="0" applyProtection="0">
      <alignment horizontal="left"/>
    </xf>
    <xf numFmtId="0" fontId="32" fillId="61" borderId="0" applyNumberFormat="0" applyFon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6" fillId="0" borderId="9" applyNumberFormat="0" applyFill="0" applyAlignment="0" applyProtection="0"/>
    <xf numFmtId="0" fontId="19" fillId="0" borderId="49" applyNumberFormat="0" applyFont="0" applyBorder="0" applyAlignment="0" applyProtection="0"/>
    <xf numFmtId="0" fontId="16" fillId="0" borderId="9" applyNumberFormat="0" applyFill="0" applyAlignment="0" applyProtection="0"/>
    <xf numFmtId="0" fontId="19" fillId="0" borderId="49" applyNumberFormat="0" applyFont="0" applyBorder="0" applyAlignment="0" applyProtection="0"/>
    <xf numFmtId="0" fontId="19" fillId="0" borderId="49" applyNumberFormat="0" applyFont="0" applyBorder="0" applyAlignment="0" applyProtection="0"/>
    <xf numFmtId="0" fontId="55" fillId="0" borderId="50" applyNumberFormat="0" applyFill="0" applyAlignment="0" applyProtection="0"/>
    <xf numFmtId="0" fontId="55" fillId="0" borderId="50" applyNumberFormat="0" applyFill="0" applyAlignment="0" applyProtection="0"/>
    <xf numFmtId="0" fontId="19" fillId="0" borderId="49" applyNumberFormat="0" applyFon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cellStyleXfs>
  <cellXfs count="139">
    <xf numFmtId="0" fontId="0" fillId="0" borderId="0" xfId="0"/>
    <xf numFmtId="0" fontId="18" fillId="0" borderId="0" xfId="0" applyFont="1"/>
    <xf numFmtId="0" fontId="18" fillId="0" borderId="10" xfId="0" applyFont="1" applyFill="1" applyBorder="1" applyAlignment="1">
      <alignment vertical="center" wrapText="1"/>
    </xf>
    <xf numFmtId="0" fontId="18" fillId="0" borderId="11" xfId="0" applyFont="1"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0" applyBorder="1" applyAlignment="1">
      <alignment horizontal="left" vertical="center" wrapText="1"/>
    </xf>
    <xf numFmtId="165" fontId="0" fillId="33" borderId="14" xfId="2" applyNumberFormat="1" applyFont="1" applyFill="1" applyBorder="1"/>
    <xf numFmtId="10" fontId="0" fillId="0" borderId="14" xfId="3" applyNumberFormat="1" applyFont="1" applyBorder="1"/>
    <xf numFmtId="10" fontId="0" fillId="0" borderId="15" xfId="3" applyNumberFormat="1" applyFont="1" applyBorder="1"/>
    <xf numFmtId="0" fontId="19" fillId="33" borderId="13" xfId="0" applyFont="1" applyFill="1" applyBorder="1" applyAlignment="1">
      <alignment horizontal="left" vertical="center" wrapText="1"/>
    </xf>
    <xf numFmtId="0" fontId="19" fillId="0" borderId="13" xfId="0" applyFont="1" applyBorder="1" applyAlignment="1">
      <alignment horizontal="left" vertical="center" wrapText="1"/>
    </xf>
    <xf numFmtId="0" fontId="0" fillId="33" borderId="13" xfId="0" applyFill="1" applyBorder="1" applyAlignment="1">
      <alignment horizontal="left" vertical="center" wrapText="1"/>
    </xf>
    <xf numFmtId="0" fontId="18" fillId="0" borderId="16" xfId="0" applyFont="1" applyBorder="1" applyAlignment="1"/>
    <xf numFmtId="165" fontId="0" fillId="0" borderId="17" xfId="2" applyNumberFormat="1" applyFont="1" applyBorder="1"/>
    <xf numFmtId="10" fontId="0" fillId="0" borderId="17" xfId="0" applyNumberFormat="1" applyBorder="1"/>
    <xf numFmtId="10" fontId="0" fillId="0" borderId="18" xfId="0" applyNumberFormat="1" applyBorder="1"/>
    <xf numFmtId="0" fontId="19" fillId="0" borderId="0" xfId="0" applyFont="1" applyFill="1" applyAlignment="1">
      <alignment vertical="top" wrapText="1"/>
    </xf>
    <xf numFmtId="0" fontId="19" fillId="0" borderId="0" xfId="0" applyFont="1" applyFill="1" applyAlignment="1">
      <alignment horizontal="left" vertical="top" wrapText="1"/>
    </xf>
    <xf numFmtId="0" fontId="0" fillId="0" borderId="0" xfId="0" applyFill="1" applyAlignment="1">
      <alignment horizontal="left" vertical="top" wrapText="1"/>
    </xf>
    <xf numFmtId="0" fontId="18" fillId="0" borderId="0" xfId="0" applyFont="1" applyFill="1" applyAlignment="1">
      <alignment vertical="top"/>
    </xf>
    <xf numFmtId="0" fontId="18" fillId="0" borderId="0" xfId="0" applyFont="1" applyAlignment="1">
      <alignment vertical="top"/>
    </xf>
    <xf numFmtId="0" fontId="18" fillId="0" borderId="0" xfId="0" applyFont="1" applyAlignment="1">
      <alignment wrapText="1"/>
    </xf>
    <xf numFmtId="0" fontId="18" fillId="0" borderId="11" xfId="0" applyFont="1" applyFill="1" applyBorder="1" applyAlignment="1">
      <alignment horizontal="center"/>
    </xf>
    <xf numFmtId="0" fontId="18" fillId="0" borderId="12" xfId="0" applyFont="1" applyFill="1" applyBorder="1" applyAlignment="1">
      <alignment horizontal="center"/>
    </xf>
    <xf numFmtId="165" fontId="0" fillId="33" borderId="15" xfId="2" applyNumberFormat="1" applyFont="1" applyFill="1" applyBorder="1"/>
    <xf numFmtId="165" fontId="0" fillId="33" borderId="26" xfId="2" applyNumberFormat="1" applyFont="1" applyFill="1" applyBorder="1"/>
    <xf numFmtId="165" fontId="0" fillId="33" borderId="27" xfId="2" applyNumberFormat="1" applyFont="1" applyFill="1" applyBorder="1"/>
    <xf numFmtId="165" fontId="0" fillId="0" borderId="29" xfId="2" applyNumberFormat="1" applyFont="1" applyBorder="1"/>
    <xf numFmtId="165" fontId="0" fillId="0" borderId="30" xfId="2" applyNumberFormat="1" applyFont="1" applyBorder="1"/>
    <xf numFmtId="0" fontId="19" fillId="0" borderId="0" xfId="0" applyFont="1" applyAlignment="1">
      <alignment horizontal="center"/>
    </xf>
    <xf numFmtId="165" fontId="0" fillId="0" borderId="0" xfId="0" applyNumberFormat="1"/>
    <xf numFmtId="0" fontId="19" fillId="0" borderId="0" xfId="0" applyFont="1"/>
    <xf numFmtId="0" fontId="0" fillId="0" borderId="0" xfId="0" applyFill="1"/>
    <xf numFmtId="0" fontId="19" fillId="0" borderId="0" xfId="0" applyFont="1" applyFill="1" applyAlignment="1">
      <alignment horizontal="left" vertical="top"/>
    </xf>
    <xf numFmtId="0" fontId="22" fillId="0" borderId="0" xfId="0" applyFont="1"/>
    <xf numFmtId="0" fontId="19" fillId="0" borderId="0" xfId="0" applyFont="1" applyAlignment="1"/>
    <xf numFmtId="0" fontId="18" fillId="0" borderId="11" xfId="0" applyFont="1" applyFill="1" applyBorder="1" applyAlignment="1">
      <alignment horizontal="center" wrapText="1"/>
    </xf>
    <xf numFmtId="0" fontId="18" fillId="0" borderId="26" xfId="0" applyFont="1" applyFill="1" applyBorder="1" applyAlignment="1">
      <alignment horizontal="center" vertical="center" wrapText="1"/>
    </xf>
    <xf numFmtId="0" fontId="18" fillId="33" borderId="22" xfId="0" applyFont="1" applyFill="1" applyBorder="1" applyAlignment="1">
      <alignment horizontal="center" vertical="center"/>
    </xf>
    <xf numFmtId="0" fontId="18" fillId="0" borderId="22" xfId="0" applyFont="1" applyFill="1" applyBorder="1" applyAlignment="1">
      <alignment horizontal="center"/>
    </xf>
    <xf numFmtId="0" fontId="18" fillId="0" borderId="14" xfId="0" applyFont="1" applyFill="1" applyBorder="1" applyAlignment="1">
      <alignment horizontal="center" vertical="top" wrapText="1"/>
    </xf>
    <xf numFmtId="0" fontId="18" fillId="0" borderId="15" xfId="0" applyFont="1" applyFill="1" applyBorder="1" applyAlignment="1">
      <alignment horizontal="center" vertical="top" wrapText="1"/>
    </xf>
    <xf numFmtId="2" fontId="0" fillId="33" borderId="14" xfId="3" applyNumberFormat="1" applyFont="1" applyFill="1" applyBorder="1" applyAlignment="1">
      <alignment horizontal="center"/>
    </xf>
    <xf numFmtId="166" fontId="0" fillId="0" borderId="14" xfId="1" applyFont="1" applyBorder="1"/>
    <xf numFmtId="0" fontId="0" fillId="0" borderId="15" xfId="0" applyBorder="1"/>
    <xf numFmtId="2" fontId="0" fillId="0" borderId="0" xfId="3" applyNumberFormat="1" applyFont="1"/>
    <xf numFmtId="0" fontId="0" fillId="33" borderId="15" xfId="0" applyFill="1" applyBorder="1"/>
    <xf numFmtId="166" fontId="0" fillId="33" borderId="14" xfId="1" applyFont="1" applyFill="1" applyBorder="1"/>
    <xf numFmtId="166" fontId="0" fillId="33" borderId="17" xfId="1" applyFont="1" applyFill="1" applyBorder="1"/>
    <xf numFmtId="166" fontId="0" fillId="0" borderId="17" xfId="1" applyFont="1" applyBorder="1"/>
    <xf numFmtId="0" fontId="0" fillId="34" borderId="18" xfId="0" applyFill="1" applyBorder="1"/>
    <xf numFmtId="0" fontId="19" fillId="0" borderId="0" xfId="0" applyFont="1" applyAlignment="1">
      <alignment vertical="top" wrapText="1"/>
    </xf>
    <xf numFmtId="0" fontId="18" fillId="0" borderId="0" xfId="0" applyFont="1" applyAlignment="1">
      <alignment horizontal="left" vertical="center"/>
    </xf>
    <xf numFmtId="0" fontId="18" fillId="0" borderId="0" xfId="0" applyFont="1" applyAlignment="1"/>
    <xf numFmtId="0" fontId="0" fillId="0" borderId="36" xfId="0" applyBorder="1"/>
    <xf numFmtId="0" fontId="18" fillId="0" borderId="14" xfId="0" applyFont="1" applyFill="1" applyBorder="1" applyAlignment="1">
      <alignment horizontal="center"/>
    </xf>
    <xf numFmtId="0" fontId="18" fillId="0" borderId="15" xfId="0" applyFont="1" applyFill="1" applyBorder="1" applyAlignment="1">
      <alignment horizontal="center"/>
    </xf>
    <xf numFmtId="10" fontId="0" fillId="0" borderId="0" xfId="3" applyNumberFormat="1" applyFont="1"/>
    <xf numFmtId="166" fontId="0" fillId="0" borderId="14" xfId="3" applyNumberFormat="1" applyFont="1" applyBorder="1"/>
    <xf numFmtId="166" fontId="0" fillId="33" borderId="14" xfId="3" applyNumberFormat="1" applyFont="1" applyFill="1" applyBorder="1"/>
    <xf numFmtId="0" fontId="0" fillId="0" borderId="15" xfId="0" applyBorder="1" applyAlignment="1">
      <alignment horizontal="center"/>
    </xf>
    <xf numFmtId="10" fontId="19" fillId="0" borderId="0" xfId="3" applyNumberFormat="1" applyFont="1"/>
    <xf numFmtId="166" fontId="0" fillId="0" borderId="14" xfId="0" applyNumberFormat="1" applyBorder="1"/>
    <xf numFmtId="0" fontId="0" fillId="33" borderId="14" xfId="0" applyFill="1" applyBorder="1"/>
    <xf numFmtId="0" fontId="0" fillId="0" borderId="15" xfId="0" applyFill="1" applyBorder="1" applyAlignment="1">
      <alignment horizontal="center"/>
    </xf>
    <xf numFmtId="166" fontId="0" fillId="33" borderId="14" xfId="0" applyNumberFormat="1" applyFill="1" applyBorder="1"/>
    <xf numFmtId="166" fontId="0" fillId="0" borderId="17" xfId="0" applyNumberFormat="1" applyBorder="1"/>
    <xf numFmtId="166" fontId="0" fillId="33" borderId="17" xfId="0" applyNumberFormat="1" applyFill="1" applyBorder="1"/>
    <xf numFmtId="0" fontId="0" fillId="33" borderId="17" xfId="0" applyFill="1" applyBorder="1"/>
    <xf numFmtId="0" fontId="0" fillId="35" borderId="18" xfId="0" applyFill="1" applyBorder="1" applyAlignment="1">
      <alignment horizontal="center"/>
    </xf>
    <xf numFmtId="0" fontId="0" fillId="0" borderId="0" xfId="0" applyAlignment="1">
      <alignment horizontal="center"/>
    </xf>
    <xf numFmtId="0" fontId="22" fillId="0" borderId="0" xfId="0" applyFont="1" applyFill="1"/>
    <xf numFmtId="9" fontId="0" fillId="33" borderId="14" xfId="3" applyFont="1" applyFill="1" applyBorder="1" applyAlignment="1">
      <alignment horizontal="center"/>
    </xf>
    <xf numFmtId="9" fontId="0" fillId="0" borderId="0" xfId="3" applyFont="1"/>
    <xf numFmtId="166" fontId="0" fillId="0" borderId="14" xfId="0" applyNumberFormat="1" applyFill="1" applyBorder="1"/>
    <xf numFmtId="0" fontId="0" fillId="0" borderId="14" xfId="0" applyFill="1" applyBorder="1"/>
    <xf numFmtId="0" fontId="0" fillId="0" borderId="17" xfId="0" applyFill="1" applyBorder="1"/>
    <xf numFmtId="165" fontId="0" fillId="0" borderId="0" xfId="2" applyNumberFormat="1" applyFont="1" applyFill="1" applyBorder="1"/>
    <xf numFmtId="165" fontId="19" fillId="0" borderId="0" xfId="0" applyNumberFormat="1" applyFont="1"/>
    <xf numFmtId="0" fontId="19" fillId="0" borderId="13" xfId="0" applyFont="1" applyFill="1" applyBorder="1" applyAlignment="1">
      <alignment horizontal="left" vertical="center" wrapText="1"/>
    </xf>
    <xf numFmtId="0" fontId="0" fillId="0" borderId="13" xfId="0" applyFill="1" applyBorder="1" applyAlignment="1">
      <alignment horizontal="left" vertical="center" wrapText="1"/>
    </xf>
    <xf numFmtId="174" fontId="0" fillId="0" borderId="0" xfId="3" applyNumberFormat="1" applyFont="1"/>
    <xf numFmtId="175" fontId="0" fillId="0" borderId="0" xfId="3" applyNumberFormat="1" applyFont="1"/>
    <xf numFmtId="175" fontId="0" fillId="0" borderId="0" xfId="0" applyNumberFormat="1"/>
    <xf numFmtId="0" fontId="19" fillId="0" borderId="15" xfId="0" applyFont="1" applyBorder="1"/>
    <xf numFmtId="0" fontId="0" fillId="0" borderId="0" xfId="0"/>
    <xf numFmtId="0" fontId="18" fillId="0" borderId="14" xfId="0" applyFont="1" applyFill="1" applyBorder="1" applyAlignment="1">
      <alignment horizontal="center"/>
    </xf>
    <xf numFmtId="0" fontId="19" fillId="0" borderId="0" xfId="0" applyFont="1" applyAlignment="1">
      <alignment horizontal="left" vertical="top" wrapText="1"/>
    </xf>
    <xf numFmtId="0" fontId="18" fillId="0" borderId="23"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21" fillId="0" borderId="0" xfId="0" applyFont="1" applyAlignment="1">
      <alignment horizontal="center"/>
    </xf>
    <xf numFmtId="0" fontId="18" fillId="0" borderId="0" xfId="0" applyFont="1" applyFill="1" applyAlignment="1">
      <alignment horizontal="left" vertical="center" wrapText="1"/>
    </xf>
    <xf numFmtId="0" fontId="19" fillId="0" borderId="0" xfId="0" applyFont="1" applyFill="1" applyAlignment="1">
      <alignment horizontal="left" vertical="top" wrapText="1"/>
    </xf>
    <xf numFmtId="0" fontId="18" fillId="0" borderId="0" xfId="0" applyFont="1" applyFill="1" applyAlignment="1">
      <alignment horizontal="left" wrapText="1"/>
    </xf>
    <xf numFmtId="0" fontId="18" fillId="0" borderId="19" xfId="0" applyFont="1" applyFill="1" applyBorder="1" applyAlignment="1">
      <alignment horizontal="left"/>
    </xf>
    <xf numFmtId="0" fontId="18" fillId="0" borderId="20" xfId="0" applyFont="1" applyFill="1" applyBorder="1" applyAlignment="1">
      <alignment horizontal="left"/>
    </xf>
    <xf numFmtId="0" fontId="18" fillId="0" borderId="21" xfId="0" applyFont="1" applyFill="1" applyBorder="1" applyAlignment="1">
      <alignment vertical="top" wrapText="1"/>
    </xf>
    <xf numFmtId="0" fontId="18" fillId="0" borderId="22" xfId="0" applyFont="1" applyFill="1" applyBorder="1" applyAlignment="1">
      <alignment vertical="top" wrapText="1"/>
    </xf>
    <xf numFmtId="0" fontId="18" fillId="0" borderId="24" xfId="0" applyFont="1" applyFill="1" applyBorder="1" applyAlignment="1">
      <alignment vertical="top" wrapText="1"/>
    </xf>
    <xf numFmtId="0" fontId="18" fillId="0" borderId="14" xfId="0" applyFont="1" applyFill="1" applyBorder="1" applyAlignment="1">
      <alignment vertical="top" wrapText="1"/>
    </xf>
    <xf numFmtId="0" fontId="18" fillId="0" borderId="22"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9" fillId="0" borderId="0" xfId="0" applyFont="1" applyFill="1" applyAlignment="1">
      <alignment horizontal="left" vertical="top"/>
    </xf>
    <xf numFmtId="0" fontId="0" fillId="0" borderId="24" xfId="0" applyBorder="1" applyAlignment="1">
      <alignment horizontal="left" vertical="center" wrapText="1"/>
    </xf>
    <xf numFmtId="0" fontId="0" fillId="0" borderId="14" xfId="0" applyBorder="1" applyAlignment="1">
      <alignment horizontal="left" vertical="center" wrapText="1"/>
    </xf>
    <xf numFmtId="0" fontId="0" fillId="0" borderId="24" xfId="0" applyFill="1" applyBorder="1" applyAlignment="1">
      <alignment horizontal="left" vertical="center" wrapText="1"/>
    </xf>
    <xf numFmtId="0" fontId="0" fillId="0" borderId="14" xfId="0" applyFill="1" applyBorder="1" applyAlignment="1">
      <alignment horizontal="left" vertical="center" wrapText="1"/>
    </xf>
    <xf numFmtId="0" fontId="19" fillId="0" borderId="25" xfId="0" applyFont="1" applyBorder="1" applyAlignment="1">
      <alignment horizontal="left" vertical="center" wrapText="1"/>
    </xf>
    <xf numFmtId="0" fontId="19" fillId="0" borderId="26" xfId="0" applyFont="1" applyBorder="1" applyAlignment="1">
      <alignment horizontal="left" vertical="center" wrapText="1"/>
    </xf>
    <xf numFmtId="0" fontId="18" fillId="0" borderId="28" xfId="0" applyFont="1" applyBorder="1" applyAlignment="1">
      <alignment horizontal="left"/>
    </xf>
    <xf numFmtId="0" fontId="18" fillId="0" borderId="29" xfId="0" applyFont="1" applyBorder="1" applyAlignment="1">
      <alignment horizontal="left"/>
    </xf>
    <xf numFmtId="0" fontId="19" fillId="0" borderId="0" xfId="0" applyFont="1" applyAlignment="1">
      <alignment horizontal="left" vertical="center" wrapText="1"/>
    </xf>
    <xf numFmtId="0" fontId="18" fillId="0" borderId="31" xfId="0" applyFont="1" applyFill="1" applyBorder="1" applyAlignment="1">
      <alignment horizontal="left" vertical="center" wrapText="1"/>
    </xf>
    <xf numFmtId="0" fontId="18" fillId="0" borderId="11" xfId="0" applyFont="1" applyFill="1" applyBorder="1" applyAlignment="1">
      <alignment horizontal="left" vertical="center" wrapText="1"/>
    </xf>
    <xf numFmtId="0" fontId="18" fillId="0" borderId="24"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18" fillId="0" borderId="32" xfId="0" applyFont="1" applyFill="1" applyBorder="1" applyAlignment="1">
      <alignment horizontal="center" vertical="center" wrapText="1"/>
    </xf>
    <xf numFmtId="0" fontId="0" fillId="0" borderId="33" xfId="0" applyFill="1" applyBorder="1" applyAlignment="1">
      <alignment vertical="center" wrapText="1"/>
    </xf>
    <xf numFmtId="0" fontId="0" fillId="0" borderId="23" xfId="0" applyFill="1" applyBorder="1" applyAlignment="1">
      <alignment vertical="center" wrapText="1"/>
    </xf>
    <xf numFmtId="0" fontId="0" fillId="0" borderId="14" xfId="0" applyFill="1" applyBorder="1" applyAlignment="1">
      <alignment horizontal="center" vertical="center" wrapText="1"/>
    </xf>
    <xf numFmtId="0" fontId="18" fillId="0" borderId="13" xfId="0" applyFont="1" applyFill="1" applyBorder="1" applyAlignment="1">
      <alignment horizontal="left" vertical="center" wrapText="1"/>
    </xf>
    <xf numFmtId="0" fontId="18" fillId="0" borderId="34" xfId="0" applyFont="1" applyFill="1" applyBorder="1" applyAlignment="1">
      <alignment horizontal="left" vertical="center" wrapText="1"/>
    </xf>
    <xf numFmtId="0" fontId="0" fillId="0" borderId="13" xfId="0" applyBorder="1" applyAlignment="1">
      <alignment horizontal="left"/>
    </xf>
    <xf numFmtId="0" fontId="0" fillId="0" borderId="34" xfId="0" applyBorder="1" applyAlignment="1">
      <alignment horizontal="left"/>
    </xf>
    <xf numFmtId="0" fontId="0" fillId="0" borderId="13" xfId="0" applyBorder="1" applyAlignment="1">
      <alignment horizontal="left" vertical="top" wrapText="1"/>
    </xf>
    <xf numFmtId="0" fontId="0" fillId="0" borderId="34" xfId="0" applyBorder="1" applyAlignment="1">
      <alignment horizontal="left" vertical="top" wrapText="1"/>
    </xf>
    <xf numFmtId="0" fontId="0" fillId="0" borderId="13" xfId="0" applyBorder="1" applyAlignment="1">
      <alignment vertical="top" wrapText="1"/>
    </xf>
    <xf numFmtId="0" fontId="0" fillId="0" borderId="34" xfId="0" applyBorder="1" applyAlignment="1">
      <alignment vertical="top" wrapText="1"/>
    </xf>
    <xf numFmtId="0" fontId="19" fillId="0" borderId="16" xfId="0" applyFont="1" applyFill="1" applyBorder="1" applyAlignment="1">
      <alignment horizontal="left" vertical="top" wrapText="1"/>
    </xf>
    <xf numFmtId="0" fontId="19" fillId="0" borderId="35" xfId="0" applyFont="1" applyFill="1" applyBorder="1" applyAlignment="1">
      <alignment horizontal="left" vertical="top" wrapText="1"/>
    </xf>
    <xf numFmtId="0" fontId="0" fillId="0" borderId="23" xfId="0" applyFill="1" applyBorder="1" applyAlignment="1">
      <alignment horizontal="center" vertical="center" wrapText="1"/>
    </xf>
    <xf numFmtId="0" fontId="18" fillId="0" borderId="31" xfId="0" applyFont="1" applyFill="1" applyBorder="1" applyAlignment="1">
      <alignment vertical="top" wrapText="1"/>
    </xf>
    <xf numFmtId="0" fontId="18" fillId="0" borderId="11" xfId="0" applyFont="1" applyFill="1" applyBorder="1" applyAlignment="1">
      <alignment vertical="top" wrapText="1"/>
    </xf>
    <xf numFmtId="0" fontId="18" fillId="0" borderId="37" xfId="0" applyFont="1" applyFill="1" applyBorder="1" applyAlignment="1">
      <alignment horizontal="center"/>
    </xf>
    <xf numFmtId="0" fontId="18" fillId="0" borderId="38" xfId="0" applyFont="1" applyFill="1" applyBorder="1" applyAlignment="1">
      <alignment horizontal="center"/>
    </xf>
    <xf numFmtId="0" fontId="18" fillId="0" borderId="39" xfId="0" applyFont="1" applyFill="1" applyBorder="1" applyAlignment="1">
      <alignment horizontal="center"/>
    </xf>
    <xf numFmtId="0" fontId="0" fillId="0" borderId="0" xfId="0" applyAlignment="1">
      <alignment horizontal="left" vertical="top" wrapText="1"/>
    </xf>
    <xf numFmtId="0" fontId="19" fillId="0" borderId="40" xfId="0" applyFont="1" applyFill="1" applyBorder="1" applyAlignment="1">
      <alignment vertical="center" wrapText="1"/>
    </xf>
    <xf numFmtId="0" fontId="19" fillId="0" borderId="17" xfId="0" applyFont="1" applyFill="1" applyBorder="1" applyAlignment="1">
      <alignment vertical="center" wrapText="1"/>
    </xf>
  </cellXfs>
  <cellStyles count="1059">
    <cellStyle name="$" xfId="5"/>
    <cellStyle name="$.00" xfId="6"/>
    <cellStyle name="$_9. Rev2Cost_GDPIPI" xfId="7"/>
    <cellStyle name="$_lists" xfId="8"/>
    <cellStyle name="$_lists_4. Current Monthly Fixed Charge" xfId="9"/>
    <cellStyle name="$_Sheet4" xfId="10"/>
    <cellStyle name="$M" xfId="11"/>
    <cellStyle name="$M.00" xfId="12"/>
    <cellStyle name="$M_9. Rev2Cost_GDPIPI" xfId="13"/>
    <cellStyle name="20% - Accent1 2" xfId="14"/>
    <cellStyle name="20% - Accent1 2 2" xfId="15"/>
    <cellStyle name="20% - Accent1 2 2 2" xfId="16"/>
    <cellStyle name="20% - Accent1 2 2 2 2" xfId="17"/>
    <cellStyle name="20% - Accent1 2 2 3" xfId="18"/>
    <cellStyle name="20% - Accent1 2 3" xfId="19"/>
    <cellStyle name="20% - Accent1 2 4" xfId="20"/>
    <cellStyle name="20% - Accent1 2 5" xfId="21"/>
    <cellStyle name="20% - Accent1 2 6" xfId="22"/>
    <cellStyle name="20% - Accent1 3" xfId="23"/>
    <cellStyle name="20% - Accent2 2" xfId="24"/>
    <cellStyle name="20% - Accent2 2 2" xfId="25"/>
    <cellStyle name="20% - Accent2 2 2 2" xfId="26"/>
    <cellStyle name="20% - Accent2 2 2 2 2" xfId="27"/>
    <cellStyle name="20% - Accent2 2 2 3" xfId="28"/>
    <cellStyle name="20% - Accent2 2 3" xfId="29"/>
    <cellStyle name="20% - Accent2 2 4" xfId="30"/>
    <cellStyle name="20% - Accent2 2 5" xfId="31"/>
    <cellStyle name="20% - Accent2 2 6" xfId="32"/>
    <cellStyle name="20% - Accent2 3" xfId="33"/>
    <cellStyle name="20% - Accent3 2" xfId="34"/>
    <cellStyle name="20% - Accent3 2 2" xfId="35"/>
    <cellStyle name="20% - Accent3 2 2 2" xfId="36"/>
    <cellStyle name="20% - Accent3 2 2 2 2" xfId="37"/>
    <cellStyle name="20% - Accent3 2 2 3" xfId="38"/>
    <cellStyle name="20% - Accent3 2 3" xfId="39"/>
    <cellStyle name="20% - Accent3 2 4" xfId="40"/>
    <cellStyle name="20% - Accent3 2 5" xfId="41"/>
    <cellStyle name="20% - Accent3 2 6" xfId="42"/>
    <cellStyle name="20% - Accent3 3" xfId="43"/>
    <cellStyle name="20% - Accent4 2" xfId="44"/>
    <cellStyle name="20% - Accent4 2 2" xfId="45"/>
    <cellStyle name="20% - Accent4 2 2 2" xfId="46"/>
    <cellStyle name="20% - Accent4 2 2 2 2" xfId="47"/>
    <cellStyle name="20% - Accent4 2 2 3" xfId="48"/>
    <cellStyle name="20% - Accent4 2 3" xfId="49"/>
    <cellStyle name="20% - Accent4 2 4" xfId="50"/>
    <cellStyle name="20% - Accent4 2 5" xfId="51"/>
    <cellStyle name="20% - Accent4 2 6" xfId="52"/>
    <cellStyle name="20% - Accent4 3" xfId="53"/>
    <cellStyle name="20% - Accent5 2" xfId="54"/>
    <cellStyle name="20% - Accent5 2 2" xfId="55"/>
    <cellStyle name="20% - Accent5 2 2 2" xfId="56"/>
    <cellStyle name="20% - Accent5 2 2 2 2" xfId="57"/>
    <cellStyle name="20% - Accent5 2 2 3" xfId="58"/>
    <cellStyle name="20% - Accent5 2 3" xfId="59"/>
    <cellStyle name="20% - Accent5 2 4" xfId="60"/>
    <cellStyle name="20% - Accent5 2 5" xfId="61"/>
    <cellStyle name="20% - Accent5 2 6" xfId="62"/>
    <cellStyle name="20% - Accent5 3" xfId="63"/>
    <cellStyle name="20% - Accent6 2" xfId="64"/>
    <cellStyle name="20% - Accent6 2 2" xfId="65"/>
    <cellStyle name="20% - Accent6 2 2 2" xfId="66"/>
    <cellStyle name="20% - Accent6 2 2 2 2" xfId="67"/>
    <cellStyle name="20% - Accent6 2 2 3" xfId="68"/>
    <cellStyle name="20% - Accent6 2 3" xfId="69"/>
    <cellStyle name="20% - Accent6 2 4" xfId="70"/>
    <cellStyle name="20% - Accent6 2 5" xfId="71"/>
    <cellStyle name="20% - Accent6 2 6" xfId="72"/>
    <cellStyle name="20% - Accent6 3" xfId="73"/>
    <cellStyle name="40% - Accent1 2" xfId="74"/>
    <cellStyle name="40% - Accent1 2 2" xfId="75"/>
    <cellStyle name="40% - Accent1 2 2 2" xfId="76"/>
    <cellStyle name="40% - Accent1 2 2 2 2" xfId="77"/>
    <cellStyle name="40% - Accent1 2 2 3" xfId="78"/>
    <cellStyle name="40% - Accent1 2 3" xfId="79"/>
    <cellStyle name="40% - Accent1 2 4" xfId="80"/>
    <cellStyle name="40% - Accent1 2 5" xfId="81"/>
    <cellStyle name="40% - Accent1 2 6" xfId="82"/>
    <cellStyle name="40% - Accent1 3" xfId="83"/>
    <cellStyle name="40% - Accent2 2" xfId="84"/>
    <cellStyle name="40% - Accent2 2 2" xfId="85"/>
    <cellStyle name="40% - Accent2 2 2 2" xfId="86"/>
    <cellStyle name="40% - Accent2 2 2 2 2" xfId="87"/>
    <cellStyle name="40% - Accent2 2 2 3" xfId="88"/>
    <cellStyle name="40% - Accent2 2 3" xfId="89"/>
    <cellStyle name="40% - Accent2 2 4" xfId="90"/>
    <cellStyle name="40% - Accent2 2 5" xfId="91"/>
    <cellStyle name="40% - Accent2 2 6" xfId="92"/>
    <cellStyle name="40% - Accent2 3" xfId="93"/>
    <cellStyle name="40% - Accent3 2" xfId="94"/>
    <cellStyle name="40% - Accent3 2 2" xfId="95"/>
    <cellStyle name="40% - Accent3 2 2 2" xfId="96"/>
    <cellStyle name="40% - Accent3 2 2 2 2" xfId="97"/>
    <cellStyle name="40% - Accent3 2 2 3" xfId="98"/>
    <cellStyle name="40% - Accent3 2 3" xfId="99"/>
    <cellStyle name="40% - Accent3 2 4" xfId="100"/>
    <cellStyle name="40% - Accent3 2 5" xfId="101"/>
    <cellStyle name="40% - Accent3 2 6" xfId="102"/>
    <cellStyle name="40% - Accent3 3" xfId="103"/>
    <cellStyle name="40% - Accent4 2" xfId="104"/>
    <cellStyle name="40% - Accent4 2 2" xfId="105"/>
    <cellStyle name="40% - Accent4 2 2 2" xfId="106"/>
    <cellStyle name="40% - Accent4 2 2 2 2" xfId="107"/>
    <cellStyle name="40% - Accent4 2 2 3" xfId="108"/>
    <cellStyle name="40% - Accent4 2 3" xfId="109"/>
    <cellStyle name="40% - Accent4 2 4" xfId="110"/>
    <cellStyle name="40% - Accent4 2 5" xfId="111"/>
    <cellStyle name="40% - Accent4 2 6" xfId="112"/>
    <cellStyle name="40% - Accent4 3" xfId="113"/>
    <cellStyle name="40% - Accent5 2" xfId="114"/>
    <cellStyle name="40% - Accent5 2 2" xfId="115"/>
    <cellStyle name="40% - Accent5 2 2 2" xfId="116"/>
    <cellStyle name="40% - Accent5 2 2 2 2" xfId="117"/>
    <cellStyle name="40% - Accent5 2 2 3" xfId="118"/>
    <cellStyle name="40% - Accent5 2 3" xfId="119"/>
    <cellStyle name="40% - Accent5 2 4" xfId="120"/>
    <cellStyle name="40% - Accent5 2 5" xfId="121"/>
    <cellStyle name="40% - Accent5 2 6" xfId="122"/>
    <cellStyle name="40% - Accent5 3" xfId="123"/>
    <cellStyle name="40% - Accent6 2" xfId="124"/>
    <cellStyle name="40% - Accent6 2 2" xfId="125"/>
    <cellStyle name="40% - Accent6 2 2 2" xfId="126"/>
    <cellStyle name="40% - Accent6 2 2 2 2" xfId="127"/>
    <cellStyle name="40% - Accent6 2 2 3" xfId="128"/>
    <cellStyle name="40% - Accent6 2 3" xfId="129"/>
    <cellStyle name="40% - Accent6 2 4" xfId="130"/>
    <cellStyle name="40% - Accent6 2 5" xfId="131"/>
    <cellStyle name="40% - Accent6 2 6" xfId="132"/>
    <cellStyle name="40% - Accent6 3" xfId="133"/>
    <cellStyle name="60% - Accent1 2" xfId="134"/>
    <cellStyle name="60% - Accent1 2 2" xfId="135"/>
    <cellStyle name="60% - Accent1 2 3" xfId="136"/>
    <cellStyle name="60% - Accent1 3" xfId="137"/>
    <cellStyle name="60% - Accent2 2" xfId="138"/>
    <cellStyle name="60% - Accent2 2 2" xfId="139"/>
    <cellStyle name="60% - Accent2 2 3" xfId="140"/>
    <cellStyle name="60% - Accent2 3" xfId="141"/>
    <cellStyle name="60% - Accent3 2" xfId="142"/>
    <cellStyle name="60% - Accent3 2 2" xfId="143"/>
    <cellStyle name="60% - Accent3 2 3" xfId="144"/>
    <cellStyle name="60% - Accent3 3" xfId="145"/>
    <cellStyle name="60% - Accent4 2" xfId="146"/>
    <cellStyle name="60% - Accent4 2 2" xfId="147"/>
    <cellStyle name="60% - Accent4 2 3" xfId="148"/>
    <cellStyle name="60% - Accent4 3" xfId="149"/>
    <cellStyle name="60% - Accent5 2" xfId="150"/>
    <cellStyle name="60% - Accent5 2 2" xfId="151"/>
    <cellStyle name="60% - Accent5 2 3" xfId="152"/>
    <cellStyle name="60% - Accent5 3" xfId="153"/>
    <cellStyle name="60% - Accent6 2" xfId="154"/>
    <cellStyle name="60% - Accent6 2 2" xfId="155"/>
    <cellStyle name="60% - Accent6 2 3" xfId="156"/>
    <cellStyle name="60% - Accent6 3" xfId="157"/>
    <cellStyle name="Accent1 2" xfId="158"/>
    <cellStyle name="Accent1 2 2" xfId="159"/>
    <cellStyle name="Accent1 2 3" xfId="160"/>
    <cellStyle name="Accent1 3" xfId="161"/>
    <cellStyle name="Accent2 2" xfId="162"/>
    <cellStyle name="Accent2 2 2" xfId="163"/>
    <cellStyle name="Accent2 2 3" xfId="164"/>
    <cellStyle name="Accent2 3" xfId="165"/>
    <cellStyle name="Accent3 2" xfId="166"/>
    <cellStyle name="Accent3 2 2" xfId="167"/>
    <cellStyle name="Accent3 2 3" xfId="168"/>
    <cellStyle name="Accent3 3" xfId="169"/>
    <cellStyle name="Accent4 2" xfId="170"/>
    <cellStyle name="Accent4 2 2" xfId="171"/>
    <cellStyle name="Accent4 2 3" xfId="172"/>
    <cellStyle name="Accent4 3" xfId="173"/>
    <cellStyle name="Accent5 2" xfId="174"/>
    <cellStyle name="Accent5 2 2" xfId="175"/>
    <cellStyle name="Accent5 2 3" xfId="176"/>
    <cellStyle name="Accent5 3" xfId="177"/>
    <cellStyle name="Accent6 2" xfId="178"/>
    <cellStyle name="Accent6 2 2" xfId="179"/>
    <cellStyle name="Accent6 2 3" xfId="180"/>
    <cellStyle name="Accent6 3" xfId="181"/>
    <cellStyle name="Bad 2" xfId="182"/>
    <cellStyle name="Bad 2 2" xfId="183"/>
    <cellStyle name="Bad 2 3" xfId="184"/>
    <cellStyle name="Bad 3" xfId="185"/>
    <cellStyle name="Calculation 2" xfId="186"/>
    <cellStyle name="Calculation 2 2" xfId="187"/>
    <cellStyle name="Calculation 2 3" xfId="188"/>
    <cellStyle name="Calculation 3" xfId="189"/>
    <cellStyle name="Check Cell 2" xfId="190"/>
    <cellStyle name="Check Cell 2 2" xfId="191"/>
    <cellStyle name="Check Cell 2 3" xfId="192"/>
    <cellStyle name="Check Cell 3" xfId="193"/>
    <cellStyle name="Comma" xfId="1" builtinId="3"/>
    <cellStyle name="Comma 10" xfId="194"/>
    <cellStyle name="Comma 10 2" xfId="195"/>
    <cellStyle name="Comma 10 2 2" xfId="196"/>
    <cellStyle name="Comma 10 3" xfId="197"/>
    <cellStyle name="Comma 11" xfId="198"/>
    <cellStyle name="Comma 12" xfId="199"/>
    <cellStyle name="Comma 2" xfId="200"/>
    <cellStyle name="Comma 2 2" xfId="201"/>
    <cellStyle name="Comma 2 2 2" xfId="202"/>
    <cellStyle name="Comma 2 2 3" xfId="203"/>
    <cellStyle name="Comma 2 2 4" xfId="204"/>
    <cellStyle name="Comma 2 2 4 2" xfId="205"/>
    <cellStyle name="Comma 2 2 5" xfId="206"/>
    <cellStyle name="Comma 2 2 6" xfId="207"/>
    <cellStyle name="Comma 2 2 7" xfId="208"/>
    <cellStyle name="Comma 2 3" xfId="209"/>
    <cellStyle name="Comma 2 3 2" xfId="210"/>
    <cellStyle name="Comma 2 3 3" xfId="211"/>
    <cellStyle name="Comma 2 3 3 2" xfId="212"/>
    <cellStyle name="Comma 2 4" xfId="213"/>
    <cellStyle name="Comma 2 4 2" xfId="214"/>
    <cellStyle name="Comma 2 5" xfId="215"/>
    <cellStyle name="Comma 2 5 2" xfId="216"/>
    <cellStyle name="Comma 2 6" xfId="217"/>
    <cellStyle name="Comma 2 7" xfId="218"/>
    <cellStyle name="Comma 3" xfId="219"/>
    <cellStyle name="Comma 3 10" xfId="220"/>
    <cellStyle name="Comma 3 10 2" xfId="221"/>
    <cellStyle name="Comma 3 11" xfId="222"/>
    <cellStyle name="Comma 3 12" xfId="223"/>
    <cellStyle name="Comma 3 13" xfId="224"/>
    <cellStyle name="Comma 3 14" xfId="225"/>
    <cellStyle name="Comma 3 2" xfId="226"/>
    <cellStyle name="Comma 3 2 2" xfId="227"/>
    <cellStyle name="Comma 3 2 2 2" xfId="228"/>
    <cellStyle name="Comma 3 2 2 2 2" xfId="229"/>
    <cellStyle name="Comma 3 2 3" xfId="230"/>
    <cellStyle name="Comma 3 2 3 2" xfId="231"/>
    <cellStyle name="Comma 3 2 4" xfId="232"/>
    <cellStyle name="Comma 3 2 4 2" xfId="233"/>
    <cellStyle name="Comma 3 2 5" xfId="234"/>
    <cellStyle name="Comma 3 2 6" xfId="235"/>
    <cellStyle name="Comma 3 2 7" xfId="236"/>
    <cellStyle name="Comma 3 2 8" xfId="237"/>
    <cellStyle name="Comma 3 3" xfId="238"/>
    <cellStyle name="Comma 3 3 2" xfId="239"/>
    <cellStyle name="Comma 3 3 2 2" xfId="240"/>
    <cellStyle name="Comma 3 3 3" xfId="241"/>
    <cellStyle name="Comma 3 3 3 2" xfId="242"/>
    <cellStyle name="Comma 3 4" xfId="243"/>
    <cellStyle name="Comma 3 4 2" xfId="244"/>
    <cellStyle name="Comma 3 4 2 2" xfId="245"/>
    <cellStyle name="Comma 3 5" xfId="246"/>
    <cellStyle name="Comma 3 5 2" xfId="247"/>
    <cellStyle name="Comma 3 6" xfId="248"/>
    <cellStyle name="Comma 3 6 2" xfId="249"/>
    <cellStyle name="Comma 3 7" xfId="250"/>
    <cellStyle name="Comma 3 7 2" xfId="251"/>
    <cellStyle name="Comma 3 8" xfId="252"/>
    <cellStyle name="Comma 3 9" xfId="253"/>
    <cellStyle name="Comma 3 9 2" xfId="254"/>
    <cellStyle name="Comma 4" xfId="255"/>
    <cellStyle name="Comma 4 2" xfId="256"/>
    <cellStyle name="Comma 4 2 2" xfId="257"/>
    <cellStyle name="Comma 4 2 2 2" xfId="258"/>
    <cellStyle name="Comma 4 3" xfId="259"/>
    <cellStyle name="Comma 4 3 2" xfId="260"/>
    <cellStyle name="Comma 4 4" xfId="261"/>
    <cellStyle name="Comma 4 4 2" xfId="262"/>
    <cellStyle name="Comma 4 5" xfId="263"/>
    <cellStyle name="Comma 4 6" xfId="264"/>
    <cellStyle name="Comma 4 7" xfId="265"/>
    <cellStyle name="Comma 5" xfId="266"/>
    <cellStyle name="Comma 5 2" xfId="267"/>
    <cellStyle name="Comma 5 2 2" xfId="268"/>
    <cellStyle name="Comma 5 2 3" xfId="269"/>
    <cellStyle name="Comma 5 2 4" xfId="270"/>
    <cellStyle name="Comma 5 3" xfId="271"/>
    <cellStyle name="Comma 5 4" xfId="272"/>
    <cellStyle name="Comma 5 5" xfId="273"/>
    <cellStyle name="Comma 6" xfId="274"/>
    <cellStyle name="Comma 6 2" xfId="275"/>
    <cellStyle name="Comma 6 3" xfId="276"/>
    <cellStyle name="Comma 6 3 2" xfId="277"/>
    <cellStyle name="Comma 6 4" xfId="278"/>
    <cellStyle name="Comma 6 4 2" xfId="279"/>
    <cellStyle name="Comma 7" xfId="280"/>
    <cellStyle name="Comma 7 2" xfId="281"/>
    <cellStyle name="Comma 7 2 2" xfId="282"/>
    <cellStyle name="Comma 7 3" xfId="283"/>
    <cellStyle name="Comma 8" xfId="284"/>
    <cellStyle name="Comma 8 2" xfId="285"/>
    <cellStyle name="Comma 8 2 2" xfId="286"/>
    <cellStyle name="Comma 8 3" xfId="287"/>
    <cellStyle name="Comma 8 3 2" xfId="288"/>
    <cellStyle name="Comma 9" xfId="289"/>
    <cellStyle name="Comma 9 2" xfId="290"/>
    <cellStyle name="Comma 9 3" xfId="291"/>
    <cellStyle name="Comma0" xfId="292"/>
    <cellStyle name="Comma0 2" xfId="293"/>
    <cellStyle name="Comma0 2 2" xfId="294"/>
    <cellStyle name="Currency" xfId="2" builtinId="4"/>
    <cellStyle name="Currency 2" xfId="295"/>
    <cellStyle name="Currency 2 10" xfId="296"/>
    <cellStyle name="Currency 2 10 2" xfId="297"/>
    <cellStyle name="Currency 2 11" xfId="298"/>
    <cellStyle name="Currency 2 11 2" xfId="299"/>
    <cellStyle name="Currency 2 12" xfId="300"/>
    <cellStyle name="Currency 2 12 2" xfId="301"/>
    <cellStyle name="Currency 2 13" xfId="302"/>
    <cellStyle name="Currency 2 13 2" xfId="303"/>
    <cellStyle name="Currency 2 14" xfId="304"/>
    <cellStyle name="Currency 2 15" xfId="305"/>
    <cellStyle name="Currency 2 16" xfId="306"/>
    <cellStyle name="Currency 2 17" xfId="307"/>
    <cellStyle name="Currency 2 2" xfId="308"/>
    <cellStyle name="Currency 2 2 2" xfId="309"/>
    <cellStyle name="Currency 2 2 3" xfId="310"/>
    <cellStyle name="Currency 2 2 3 2" xfId="311"/>
    <cellStyle name="Currency 2 2 4" xfId="312"/>
    <cellStyle name="Currency 2 3" xfId="313"/>
    <cellStyle name="Currency 2 3 2" xfId="314"/>
    <cellStyle name="Currency 2 3 2 2" xfId="315"/>
    <cellStyle name="Currency 2 3 3" xfId="316"/>
    <cellStyle name="Currency 2 3 3 2" xfId="317"/>
    <cellStyle name="Currency 2 3 4" xfId="318"/>
    <cellStyle name="Currency 2 4" xfId="319"/>
    <cellStyle name="Currency 2 4 2" xfId="320"/>
    <cellStyle name="Currency 2 4 3" xfId="321"/>
    <cellStyle name="Currency 2 5" xfId="322"/>
    <cellStyle name="Currency 2 5 2" xfId="323"/>
    <cellStyle name="Currency 2 6" xfId="324"/>
    <cellStyle name="Currency 2 6 2" xfId="325"/>
    <cellStyle name="Currency 2 7" xfId="326"/>
    <cellStyle name="Currency 2 7 2" xfId="327"/>
    <cellStyle name="Currency 2 8" xfId="328"/>
    <cellStyle name="Currency 2 9" xfId="329"/>
    <cellStyle name="Currency 2 9 2" xfId="330"/>
    <cellStyle name="Currency 3" xfId="331"/>
    <cellStyle name="Currency 3 2" xfId="332"/>
    <cellStyle name="Currency 3 2 2" xfId="333"/>
    <cellStyle name="Currency 3 3" xfId="334"/>
    <cellStyle name="Currency 3 3 2" xfId="335"/>
    <cellStyle name="Currency 4" xfId="336"/>
    <cellStyle name="Currency 4 2" xfId="337"/>
    <cellStyle name="Currency 4 2 2" xfId="338"/>
    <cellStyle name="Currency 4 3" xfId="339"/>
    <cellStyle name="Currency 4 3 2" xfId="340"/>
    <cellStyle name="Currency 4 4" xfId="341"/>
    <cellStyle name="Currency 4 4 2" xfId="342"/>
    <cellStyle name="Currency 4 5" xfId="343"/>
    <cellStyle name="Currency 4 5 2" xfId="344"/>
    <cellStyle name="Currency 4 6" xfId="345"/>
    <cellStyle name="Currency 4 7" xfId="346"/>
    <cellStyle name="Currency 4 8" xfId="347"/>
    <cellStyle name="Currency 5" xfId="348"/>
    <cellStyle name="Currency 5 2" xfId="349"/>
    <cellStyle name="Currency 5 2 2" xfId="350"/>
    <cellStyle name="Currency 5 3" xfId="351"/>
    <cellStyle name="Currency 5 3 2" xfId="352"/>
    <cellStyle name="Currency 5 4" xfId="353"/>
    <cellStyle name="Currency 5 4 2" xfId="354"/>
    <cellStyle name="Currency 5 5" xfId="355"/>
    <cellStyle name="Currency 5 6" xfId="356"/>
    <cellStyle name="Currency 6" xfId="357"/>
    <cellStyle name="Currency 6 2" xfId="358"/>
    <cellStyle name="Currency 6 2 2" xfId="359"/>
    <cellStyle name="Currency 6 3" xfId="360"/>
    <cellStyle name="Currency 6 3 2" xfId="361"/>
    <cellStyle name="Currency 8" xfId="362"/>
    <cellStyle name="Currency0" xfId="363"/>
    <cellStyle name="Currency0 2" xfId="364"/>
    <cellStyle name="Currency0 2 2" xfId="365"/>
    <cellStyle name="Date" xfId="366"/>
    <cellStyle name="Date 2" xfId="367"/>
    <cellStyle name="Date 2 2" xfId="368"/>
    <cellStyle name="Explanatory Text 2" xfId="369"/>
    <cellStyle name="Explanatory Text 2 2" xfId="370"/>
    <cellStyle name="Explanatory Text 2 3" xfId="371"/>
    <cellStyle name="Explanatory Text 3" xfId="372"/>
    <cellStyle name="Fixed" xfId="373"/>
    <cellStyle name="Fixed 2" xfId="374"/>
    <cellStyle name="Fixed 2 2" xfId="375"/>
    <cellStyle name="Good 2" xfId="376"/>
    <cellStyle name="Good 2 2" xfId="377"/>
    <cellStyle name="Good 2 3" xfId="378"/>
    <cellStyle name="Good 3" xfId="379"/>
    <cellStyle name="Grey" xfId="380"/>
    <cellStyle name="Heading 1 2" xfId="381"/>
    <cellStyle name="Heading 1 2 2" xfId="382"/>
    <cellStyle name="Heading 1 2 3" xfId="383"/>
    <cellStyle name="Heading 1 3" xfId="384"/>
    <cellStyle name="Heading 1 4" xfId="385"/>
    <cellStyle name="Heading 2 2" xfId="386"/>
    <cellStyle name="Heading 2 2 2" xfId="387"/>
    <cellStyle name="Heading 2 2 3" xfId="388"/>
    <cellStyle name="Heading 2 3" xfId="389"/>
    <cellStyle name="Heading 2 4" xfId="390"/>
    <cellStyle name="Heading 3 2" xfId="391"/>
    <cellStyle name="Heading 3 2 2" xfId="392"/>
    <cellStyle name="Heading 3 2 3" xfId="393"/>
    <cellStyle name="Heading 3 3" xfId="394"/>
    <cellStyle name="Heading 4 2" xfId="395"/>
    <cellStyle name="Heading 4 2 2" xfId="396"/>
    <cellStyle name="Heading 4 2 3" xfId="397"/>
    <cellStyle name="Heading 4 3" xfId="398"/>
    <cellStyle name="Hyperlink 2" xfId="399"/>
    <cellStyle name="Hyperlink 2 2" xfId="400"/>
    <cellStyle name="Hyperlink 3" xfId="401"/>
    <cellStyle name="Input [yellow]" xfId="402"/>
    <cellStyle name="Input 10" xfId="403"/>
    <cellStyle name="Input 11" xfId="404"/>
    <cellStyle name="Input 12" xfId="405"/>
    <cellStyle name="Input 13" xfId="406"/>
    <cellStyle name="Input 14" xfId="407"/>
    <cellStyle name="Input 15" xfId="408"/>
    <cellStyle name="Input 16" xfId="409"/>
    <cellStyle name="Input 17" xfId="410"/>
    <cellStyle name="Input 18" xfId="411"/>
    <cellStyle name="Input 19" xfId="412"/>
    <cellStyle name="Input 2" xfId="413"/>
    <cellStyle name="Input 2 2" xfId="414"/>
    <cellStyle name="Input 2 3" xfId="415"/>
    <cellStyle name="Input 20" xfId="416"/>
    <cellStyle name="Input 21" xfId="417"/>
    <cellStyle name="Input 22" xfId="418"/>
    <cellStyle name="Input 3" xfId="419"/>
    <cellStyle name="Input 4" xfId="420"/>
    <cellStyle name="Input 5" xfId="421"/>
    <cellStyle name="Input 6" xfId="422"/>
    <cellStyle name="Input 7" xfId="423"/>
    <cellStyle name="Input 8" xfId="424"/>
    <cellStyle name="Input 9" xfId="425"/>
    <cellStyle name="Linked Cell 2" xfId="426"/>
    <cellStyle name="Linked Cell 2 2" xfId="427"/>
    <cellStyle name="Linked Cell 2 3" xfId="428"/>
    <cellStyle name="Linked Cell 3" xfId="429"/>
    <cellStyle name="M" xfId="430"/>
    <cellStyle name="M.00" xfId="431"/>
    <cellStyle name="M_9. Rev2Cost_GDPIPI" xfId="432"/>
    <cellStyle name="M_lists" xfId="433"/>
    <cellStyle name="M_lists_4. Current Monthly Fixed Charge" xfId="434"/>
    <cellStyle name="M_Sheet4" xfId="435"/>
    <cellStyle name="Neutral 2" xfId="436"/>
    <cellStyle name="Neutral 2 2" xfId="437"/>
    <cellStyle name="Neutral 2 3" xfId="438"/>
    <cellStyle name="Neutral 3" xfId="439"/>
    <cellStyle name="Normal" xfId="0" builtinId="0"/>
    <cellStyle name="Normal - Style1" xfId="440"/>
    <cellStyle name="Normal 10" xfId="441"/>
    <cellStyle name="Normal 10 10" xfId="442"/>
    <cellStyle name="Normal 10 11" xfId="443"/>
    <cellStyle name="Normal 10 12" xfId="444"/>
    <cellStyle name="Normal 10 13" xfId="445"/>
    <cellStyle name="Normal 10 14" xfId="446"/>
    <cellStyle name="Normal 10 15" xfId="447"/>
    <cellStyle name="Normal 10 2" xfId="448"/>
    <cellStyle name="Normal 10 2 2" xfId="449"/>
    <cellStyle name="Normal 10 2 3" xfId="450"/>
    <cellStyle name="Normal 10 2 4" xfId="451"/>
    <cellStyle name="Normal 10 3" xfId="452"/>
    <cellStyle name="Normal 10 4" xfId="453"/>
    <cellStyle name="Normal 10 5" xfId="454"/>
    <cellStyle name="Normal 10 6" xfId="455"/>
    <cellStyle name="Normal 10 7" xfId="456"/>
    <cellStyle name="Normal 10 8" xfId="457"/>
    <cellStyle name="Normal 10 9" xfId="458"/>
    <cellStyle name="Normal 100" xfId="1052"/>
    <cellStyle name="Normal 101" xfId="1048"/>
    <cellStyle name="Normal 102" xfId="1051"/>
    <cellStyle name="Normal 103" xfId="1047"/>
    <cellStyle name="Normal 104" xfId="1042"/>
    <cellStyle name="Normal 105" xfId="1046"/>
    <cellStyle name="Normal 106" xfId="1043"/>
    <cellStyle name="Normal 107" xfId="1050"/>
    <cellStyle name="Normal 108" xfId="1044"/>
    <cellStyle name="Normal 109" xfId="1045"/>
    <cellStyle name="Normal 11" xfId="459"/>
    <cellStyle name="Normal 11 10" xfId="460"/>
    <cellStyle name="Normal 11 11" xfId="461"/>
    <cellStyle name="Normal 11 12" xfId="462"/>
    <cellStyle name="Normal 11 13" xfId="463"/>
    <cellStyle name="Normal 11 14" xfId="464"/>
    <cellStyle name="Normal 11 15" xfId="465"/>
    <cellStyle name="Normal 11 2" xfId="466"/>
    <cellStyle name="Normal 11 2 2" xfId="467"/>
    <cellStyle name="Normal 11 2 3" xfId="468"/>
    <cellStyle name="Normal 11 2 4" xfId="469"/>
    <cellStyle name="Normal 11 3" xfId="470"/>
    <cellStyle name="Normal 11 4" xfId="471"/>
    <cellStyle name="Normal 11 5" xfId="472"/>
    <cellStyle name="Normal 11 6" xfId="473"/>
    <cellStyle name="Normal 11 7" xfId="474"/>
    <cellStyle name="Normal 11 8" xfId="475"/>
    <cellStyle name="Normal 11 9" xfId="476"/>
    <cellStyle name="Normal 110" xfId="1053"/>
    <cellStyle name="Normal 111" xfId="1054"/>
    <cellStyle name="Normal 112" xfId="1056"/>
    <cellStyle name="Normal 113" xfId="1058"/>
    <cellStyle name="Normal 114" xfId="1057"/>
    <cellStyle name="Normal 115" xfId="1055"/>
    <cellStyle name="Normal 12" xfId="477"/>
    <cellStyle name="Normal 12 2" xfId="478"/>
    <cellStyle name="Normal 12 3" xfId="479"/>
    <cellStyle name="Normal 12 4" xfId="480"/>
    <cellStyle name="Normal 13" xfId="481"/>
    <cellStyle name="Normal 13 2" xfId="482"/>
    <cellStyle name="Normal 13 3" xfId="483"/>
    <cellStyle name="Normal 13 4" xfId="484"/>
    <cellStyle name="Normal 14" xfId="485"/>
    <cellStyle name="Normal 14 2" xfId="486"/>
    <cellStyle name="Normal 14 3" xfId="487"/>
    <cellStyle name="Normal 14 4" xfId="488"/>
    <cellStyle name="Normal 15" xfId="489"/>
    <cellStyle name="Normal 15 2" xfId="490"/>
    <cellStyle name="Normal 15 3" xfId="491"/>
    <cellStyle name="Normal 15 4" xfId="492"/>
    <cellStyle name="Normal 16" xfId="493"/>
    <cellStyle name="Normal 16 2" xfId="494"/>
    <cellStyle name="Normal 16 3" xfId="495"/>
    <cellStyle name="Normal 16 4" xfId="496"/>
    <cellStyle name="Normal 17" xfId="497"/>
    <cellStyle name="Normal 17 2" xfId="498"/>
    <cellStyle name="Normal 17 3" xfId="499"/>
    <cellStyle name="Normal 17 4" xfId="500"/>
    <cellStyle name="Normal 18" xfId="501"/>
    <cellStyle name="Normal 18 10" xfId="502"/>
    <cellStyle name="Normal 18 11" xfId="503"/>
    <cellStyle name="Normal 18 12" xfId="504"/>
    <cellStyle name="Normal 18 13" xfId="505"/>
    <cellStyle name="Normal 18 2" xfId="506"/>
    <cellStyle name="Normal 18 3" xfId="507"/>
    <cellStyle name="Normal 18 4" xfId="508"/>
    <cellStyle name="Normal 18 5" xfId="509"/>
    <cellStyle name="Normal 18 6" xfId="510"/>
    <cellStyle name="Normal 18 7" xfId="511"/>
    <cellStyle name="Normal 18 8" xfId="512"/>
    <cellStyle name="Normal 18 9" xfId="513"/>
    <cellStyle name="Normal 19" xfId="514"/>
    <cellStyle name="Normal 19 10" xfId="515"/>
    <cellStyle name="Normal 19 11" xfId="516"/>
    <cellStyle name="Normal 19 12" xfId="517"/>
    <cellStyle name="Normal 19 13" xfId="518"/>
    <cellStyle name="Normal 19 2" xfId="519"/>
    <cellStyle name="Normal 19 3" xfId="520"/>
    <cellStyle name="Normal 19 4" xfId="521"/>
    <cellStyle name="Normal 19 5" xfId="522"/>
    <cellStyle name="Normal 19 6" xfId="523"/>
    <cellStyle name="Normal 19 7" xfId="524"/>
    <cellStyle name="Normal 19 8" xfId="525"/>
    <cellStyle name="Normal 19 9" xfId="526"/>
    <cellStyle name="Normal 2" xfId="4"/>
    <cellStyle name="Normal 2 10" xfId="527"/>
    <cellStyle name="Normal 2 11" xfId="528"/>
    <cellStyle name="Normal 2 12" xfId="529"/>
    <cellStyle name="Normal 2 13" xfId="530"/>
    <cellStyle name="Normal 2 14" xfId="531"/>
    <cellStyle name="Normal 2 15" xfId="532"/>
    <cellStyle name="Normal 2 16" xfId="533"/>
    <cellStyle name="Normal 2 17" xfId="534"/>
    <cellStyle name="Normal 2 18" xfId="535"/>
    <cellStyle name="Normal 2 18 2" xfId="536"/>
    <cellStyle name="Normal 2 19" xfId="537"/>
    <cellStyle name="Normal 2 19 2" xfId="538"/>
    <cellStyle name="Normal 2 2" xfId="539"/>
    <cellStyle name="Normal 2 2 10" xfId="540"/>
    <cellStyle name="Normal 2 2 11" xfId="541"/>
    <cellStyle name="Normal 2 2 11 2" xfId="542"/>
    <cellStyle name="Normal 2 2 12" xfId="543"/>
    <cellStyle name="Normal 2 2 2" xfId="544"/>
    <cellStyle name="Normal 2 2 2 2" xfId="545"/>
    <cellStyle name="Normal 2 2 2 2 2" xfId="546"/>
    <cellStyle name="Normal 2 2 2 3" xfId="547"/>
    <cellStyle name="Normal 2 2 2 3 2" xfId="548"/>
    <cellStyle name="Normal 2 2 2 4" xfId="549"/>
    <cellStyle name="Normal 2 2 2 4 2" xfId="550"/>
    <cellStyle name="Normal 2 2 3" xfId="551"/>
    <cellStyle name="Normal 2 2 3 2" xfId="552"/>
    <cellStyle name="Normal 2 2 4" xfId="553"/>
    <cellStyle name="Normal 2 2 4 2" xfId="554"/>
    <cellStyle name="Normal 2 2 5" xfId="555"/>
    <cellStyle name="Normal 2 2 5 2" xfId="556"/>
    <cellStyle name="Normal 2 2 6" xfId="557"/>
    <cellStyle name="Normal 2 2 6 2" xfId="558"/>
    <cellStyle name="Normal 2 2 7" xfId="559"/>
    <cellStyle name="Normal 2 2 7 2" xfId="560"/>
    <cellStyle name="Normal 2 2 8" xfId="561"/>
    <cellStyle name="Normal 2 2 9" xfId="562"/>
    <cellStyle name="Normal 2 20" xfId="563"/>
    <cellStyle name="Normal 2 21" xfId="564"/>
    <cellStyle name="Normal 2 21 2" xfId="565"/>
    <cellStyle name="Normal 2 22" xfId="566"/>
    <cellStyle name="Normal 2 23" xfId="567"/>
    <cellStyle name="Normal 2 23 2" xfId="568"/>
    <cellStyle name="Normal 2 24" xfId="569"/>
    <cellStyle name="Normal 2 24 2" xfId="570"/>
    <cellStyle name="Normal 2 25" xfId="571"/>
    <cellStyle name="Normal 2 26" xfId="572"/>
    <cellStyle name="Normal 2 3" xfId="573"/>
    <cellStyle name="Normal 2 3 2" xfId="574"/>
    <cellStyle name="Normal 2 3 3" xfId="575"/>
    <cellStyle name="Normal 2 3 4" xfId="576"/>
    <cellStyle name="Normal 2 3 5" xfId="577"/>
    <cellStyle name="Normal 2 4" xfId="578"/>
    <cellStyle name="Normal 2 4 2" xfId="579"/>
    <cellStyle name="Normal 2 5" xfId="580"/>
    <cellStyle name="Normal 2 6" xfId="581"/>
    <cellStyle name="Normal 2 7" xfId="582"/>
    <cellStyle name="Normal 2 8" xfId="583"/>
    <cellStyle name="Normal 2 9" xfId="584"/>
    <cellStyle name="Normal 20" xfId="585"/>
    <cellStyle name="Normal 20 2" xfId="586"/>
    <cellStyle name="Normal 20 3" xfId="587"/>
    <cellStyle name="Normal 21" xfId="588"/>
    <cellStyle name="Normal 21 2" xfId="589"/>
    <cellStyle name="Normal 21 3" xfId="590"/>
    <cellStyle name="Normal 22" xfId="591"/>
    <cellStyle name="Normal 22 2" xfId="592"/>
    <cellStyle name="Normal 22 3" xfId="593"/>
    <cellStyle name="Normal 22 4" xfId="594"/>
    <cellStyle name="Normal 23" xfId="595"/>
    <cellStyle name="Normal 23 2" xfId="596"/>
    <cellStyle name="Normal 24" xfId="597"/>
    <cellStyle name="Normal 24 2" xfId="598"/>
    <cellStyle name="Normal 24 2 2" xfId="599"/>
    <cellStyle name="Normal 24 2 3" xfId="600"/>
    <cellStyle name="Normal 24 3" xfId="601"/>
    <cellStyle name="Normal 24 4" xfId="602"/>
    <cellStyle name="Normal 24 5" xfId="603"/>
    <cellStyle name="Normal 25" xfId="604"/>
    <cellStyle name="Normal 25 2" xfId="605"/>
    <cellStyle name="Normal 26" xfId="606"/>
    <cellStyle name="Normal 26 2" xfId="607"/>
    <cellStyle name="Normal 27" xfId="608"/>
    <cellStyle name="Normal 27 2" xfId="609"/>
    <cellStyle name="Normal 27 3" xfId="610"/>
    <cellStyle name="Normal 28" xfId="611"/>
    <cellStyle name="Normal 28 2" xfId="612"/>
    <cellStyle name="Normal 29" xfId="613"/>
    <cellStyle name="Normal 29 2" xfId="614"/>
    <cellStyle name="Normal 3" xfId="615"/>
    <cellStyle name="Normal 3 2" xfId="616"/>
    <cellStyle name="Normal 3 2 2" xfId="617"/>
    <cellStyle name="Normal 3 2 3" xfId="618"/>
    <cellStyle name="Normal 3 3" xfId="619"/>
    <cellStyle name="Normal 3 3 2" xfId="620"/>
    <cellStyle name="Normal 3 3 2 2" xfId="621"/>
    <cellStyle name="Normal 3 4" xfId="622"/>
    <cellStyle name="Normal 3 4 2" xfId="623"/>
    <cellStyle name="Normal 3 5" xfId="624"/>
    <cellStyle name="Normal 3 6" xfId="625"/>
    <cellStyle name="Normal 3 6 2" xfId="626"/>
    <cellStyle name="Normal 3 7" xfId="627"/>
    <cellStyle name="Normal 3 8" xfId="628"/>
    <cellStyle name="Normal 3 9" xfId="629"/>
    <cellStyle name="Normal 30" xfId="630"/>
    <cellStyle name="Normal 30 2" xfId="631"/>
    <cellStyle name="Normal 30 3" xfId="632"/>
    <cellStyle name="Normal 31" xfId="633"/>
    <cellStyle name="Normal 31 2" xfId="634"/>
    <cellStyle name="Normal 31 2 2" xfId="635"/>
    <cellStyle name="Normal 31 3" xfId="636"/>
    <cellStyle name="Normal 31 3 2" xfId="637"/>
    <cellStyle name="Normal 31 4" xfId="638"/>
    <cellStyle name="Normal 32" xfId="639"/>
    <cellStyle name="Normal 32 2" xfId="640"/>
    <cellStyle name="Normal 32 3" xfId="641"/>
    <cellStyle name="Normal 33" xfId="642"/>
    <cellStyle name="Normal 33 2" xfId="643"/>
    <cellStyle name="Normal 33 2 2" xfId="644"/>
    <cellStyle name="Normal 34" xfId="645"/>
    <cellStyle name="Normal 34 2" xfId="646"/>
    <cellStyle name="Normal 34 2 2" xfId="647"/>
    <cellStyle name="Normal 35" xfId="648"/>
    <cellStyle name="Normal 35 2" xfId="649"/>
    <cellStyle name="Normal 35 2 2" xfId="650"/>
    <cellStyle name="Normal 36" xfId="651"/>
    <cellStyle name="Normal 36 2" xfId="652"/>
    <cellStyle name="Normal 36 2 2" xfId="653"/>
    <cellStyle name="Normal 37" xfId="654"/>
    <cellStyle name="Normal 37 2" xfId="655"/>
    <cellStyle name="Normal 37 2 2" xfId="656"/>
    <cellStyle name="Normal 38" xfId="657"/>
    <cellStyle name="Normal 38 2" xfId="658"/>
    <cellStyle name="Normal 38 2 2" xfId="659"/>
    <cellStyle name="Normal 39" xfId="660"/>
    <cellStyle name="Normal 39 2" xfId="661"/>
    <cellStyle name="Normal 39 2 2" xfId="662"/>
    <cellStyle name="Normal 4" xfId="663"/>
    <cellStyle name="Normal 4 10" xfId="664"/>
    <cellStyle name="Normal 4 11" xfId="665"/>
    <cellStyle name="Normal 4 12" xfId="666"/>
    <cellStyle name="Normal 4 13" xfId="667"/>
    <cellStyle name="Normal 4 14" xfId="668"/>
    <cellStyle name="Normal 4 15" xfId="669"/>
    <cellStyle name="Normal 4 16" xfId="670"/>
    <cellStyle name="Normal 4 17" xfId="671"/>
    <cellStyle name="Normal 4 18" xfId="672"/>
    <cellStyle name="Normal 4 18 2" xfId="673"/>
    <cellStyle name="Normal 4 19" xfId="674"/>
    <cellStyle name="Normal 4 19 2" xfId="675"/>
    <cellStyle name="Normal 4 2" xfId="676"/>
    <cellStyle name="Normal 4 2 2" xfId="677"/>
    <cellStyle name="Normal 4 2 2 2" xfId="678"/>
    <cellStyle name="Normal 4 2 3" xfId="679"/>
    <cellStyle name="Normal 4 20" xfId="680"/>
    <cellStyle name="Normal 4 20 2" xfId="681"/>
    <cellStyle name="Normal 4 21" xfId="682"/>
    <cellStyle name="Normal 4 22" xfId="683"/>
    <cellStyle name="Normal 4 23" xfId="684"/>
    <cellStyle name="Normal 4 23 2" xfId="685"/>
    <cellStyle name="Normal 4 24" xfId="686"/>
    <cellStyle name="Normal 4 24 2" xfId="687"/>
    <cellStyle name="Normal 4 25" xfId="688"/>
    <cellStyle name="Normal 4 25 2" xfId="689"/>
    <cellStyle name="Normal 4 26" xfId="690"/>
    <cellStyle name="Normal 4 27" xfId="691"/>
    <cellStyle name="Normal 4 28" xfId="692"/>
    <cellStyle name="Normal 4 3" xfId="693"/>
    <cellStyle name="Normal 4 3 2" xfId="694"/>
    <cellStyle name="Normal 4 3 2 2" xfId="695"/>
    <cellStyle name="Normal 4 3 3" xfId="696"/>
    <cellStyle name="Normal 4 3 3 2" xfId="697"/>
    <cellStyle name="Normal 4 4" xfId="698"/>
    <cellStyle name="Normal 4 4 2" xfId="699"/>
    <cellStyle name="Normal 4 4 2 2" xfId="700"/>
    <cellStyle name="Normal 4 4 3" xfId="701"/>
    <cellStyle name="Normal 4 5" xfId="702"/>
    <cellStyle name="Normal 4 5 2" xfId="703"/>
    <cellStyle name="Normal 4 6" xfId="704"/>
    <cellStyle name="Normal 4 6 2" xfId="705"/>
    <cellStyle name="Normal 4 7" xfId="706"/>
    <cellStyle name="Normal 4 7 2" xfId="707"/>
    <cellStyle name="Normal 4 8" xfId="708"/>
    <cellStyle name="Normal 4 9" xfId="709"/>
    <cellStyle name="Normal 40" xfId="710"/>
    <cellStyle name="Normal 40 2" xfId="711"/>
    <cellStyle name="Normal 40 2 2" xfId="712"/>
    <cellStyle name="Normal 41" xfId="713"/>
    <cellStyle name="Normal 41 2" xfId="714"/>
    <cellStyle name="Normal 41 2 2" xfId="715"/>
    <cellStyle name="Normal 42" xfId="716"/>
    <cellStyle name="Normal 42 2" xfId="717"/>
    <cellStyle name="Normal 42 2 2" xfId="718"/>
    <cellStyle name="Normal 42 3" xfId="719"/>
    <cellStyle name="Normal 43" xfId="720"/>
    <cellStyle name="Normal 43 2" xfId="721"/>
    <cellStyle name="Normal 43 2 2" xfId="722"/>
    <cellStyle name="Normal 44" xfId="723"/>
    <cellStyle name="Normal 44 2" xfId="724"/>
    <cellStyle name="Normal 45" xfId="725"/>
    <cellStyle name="Normal 46" xfId="726"/>
    <cellStyle name="Normal 47" xfId="727"/>
    <cellStyle name="Normal 48" xfId="728"/>
    <cellStyle name="Normal 49" xfId="729"/>
    <cellStyle name="Normal 5" xfId="730"/>
    <cellStyle name="Normal 5 10" xfId="731"/>
    <cellStyle name="Normal 5 11" xfId="732"/>
    <cellStyle name="Normal 5 12" xfId="733"/>
    <cellStyle name="Normal 5 13" xfId="734"/>
    <cellStyle name="Normal 5 13 2" xfId="735"/>
    <cellStyle name="Normal 5 14" xfId="736"/>
    <cellStyle name="Normal 5 14 2" xfId="737"/>
    <cellStyle name="Normal 5 15" xfId="738"/>
    <cellStyle name="Normal 5 16" xfId="739"/>
    <cellStyle name="Normal 5 17" xfId="740"/>
    <cellStyle name="Normal 5 2" xfId="741"/>
    <cellStyle name="Normal 5 2 2" xfId="742"/>
    <cellStyle name="Normal 5 2 3" xfId="743"/>
    <cellStyle name="Normal 5 2 3 2" xfId="744"/>
    <cellStyle name="Normal 5 2 4" xfId="745"/>
    <cellStyle name="Normal 5 2 4 2" xfId="746"/>
    <cellStyle name="Normal 5 2 5" xfId="747"/>
    <cellStyle name="Normal 5 2 6" xfId="748"/>
    <cellStyle name="Normal 5 2 7" xfId="749"/>
    <cellStyle name="Normal 5 3" xfId="750"/>
    <cellStyle name="Normal 5 3 2" xfId="751"/>
    <cellStyle name="Normal 5 3 3" xfId="752"/>
    <cellStyle name="Normal 5 3 3 2" xfId="753"/>
    <cellStyle name="Normal 5 4" xfId="754"/>
    <cellStyle name="Normal 5 4 2" xfId="755"/>
    <cellStyle name="Normal 5 5" xfId="756"/>
    <cellStyle name="Normal 5 6" xfId="757"/>
    <cellStyle name="Normal 5 7" xfId="758"/>
    <cellStyle name="Normal 5 8" xfId="759"/>
    <cellStyle name="Normal 5 9" xfId="760"/>
    <cellStyle name="Normal 50" xfId="761"/>
    <cellStyle name="Normal 51" xfId="762"/>
    <cellStyle name="Normal 52" xfId="763"/>
    <cellStyle name="Normal 53" xfId="764"/>
    <cellStyle name="Normal 54" xfId="765"/>
    <cellStyle name="Normal 55" xfId="766"/>
    <cellStyle name="Normal 56" xfId="767"/>
    <cellStyle name="Normal 57" xfId="768"/>
    <cellStyle name="Normal 58" xfId="769"/>
    <cellStyle name="Normal 59" xfId="770"/>
    <cellStyle name="Normal 6" xfId="771"/>
    <cellStyle name="Normal 6 10" xfId="772"/>
    <cellStyle name="Normal 6 11" xfId="773"/>
    <cellStyle name="Normal 6 12" xfId="774"/>
    <cellStyle name="Normal 6 13" xfId="775"/>
    <cellStyle name="Normal 6 14" xfId="776"/>
    <cellStyle name="Normal 6 14 2" xfId="777"/>
    <cellStyle name="Normal 6 15" xfId="778"/>
    <cellStyle name="Normal 6 15 2" xfId="779"/>
    <cellStyle name="Normal 6 16" xfId="780"/>
    <cellStyle name="Normal 6 17" xfId="781"/>
    <cellStyle name="Normal 6 18" xfId="782"/>
    <cellStyle name="Normal 6 2" xfId="783"/>
    <cellStyle name="Normal 6 2 2" xfId="784"/>
    <cellStyle name="Normal 6 2 3" xfId="785"/>
    <cellStyle name="Normal 6 2 3 2" xfId="786"/>
    <cellStyle name="Normal 6 3" xfId="787"/>
    <cellStyle name="Normal 6 4" xfId="788"/>
    <cellStyle name="Normal 6 5" xfId="789"/>
    <cellStyle name="Normal 6 6" xfId="790"/>
    <cellStyle name="Normal 6 7" xfId="791"/>
    <cellStyle name="Normal 6 8" xfId="792"/>
    <cellStyle name="Normal 6 9" xfId="793"/>
    <cellStyle name="Normal 60" xfId="794"/>
    <cellStyle name="Normal 61" xfId="795"/>
    <cellStyle name="Normal 62" xfId="796"/>
    <cellStyle name="Normal 63" xfId="797"/>
    <cellStyle name="Normal 64" xfId="798"/>
    <cellStyle name="Normal 65" xfId="799"/>
    <cellStyle name="Normal 66" xfId="800"/>
    <cellStyle name="Normal 67" xfId="801"/>
    <cellStyle name="Normal 68" xfId="802"/>
    <cellStyle name="Normal 69" xfId="803"/>
    <cellStyle name="Normal 7" xfId="804"/>
    <cellStyle name="Normal 7 10" xfId="805"/>
    <cellStyle name="Normal 7 11" xfId="806"/>
    <cellStyle name="Normal 7 12" xfId="807"/>
    <cellStyle name="Normal 7 13" xfId="808"/>
    <cellStyle name="Normal 7 14" xfId="809"/>
    <cellStyle name="Normal 7 15" xfId="810"/>
    <cellStyle name="Normal 7 16" xfId="811"/>
    <cellStyle name="Normal 7 17" xfId="812"/>
    <cellStyle name="Normal 7 17 2" xfId="813"/>
    <cellStyle name="Normal 7 18" xfId="814"/>
    <cellStyle name="Normal 7 18 2" xfId="815"/>
    <cellStyle name="Normal 7 19" xfId="816"/>
    <cellStyle name="Normal 7 2" xfId="817"/>
    <cellStyle name="Normal 7 2 2" xfId="818"/>
    <cellStyle name="Normal 7 2 3" xfId="819"/>
    <cellStyle name="Normal 7 2 4" xfId="820"/>
    <cellStyle name="Normal 7 2 5" xfId="821"/>
    <cellStyle name="Normal 7 3" xfId="822"/>
    <cellStyle name="Normal 7 4" xfId="823"/>
    <cellStyle name="Normal 7 5" xfId="824"/>
    <cellStyle name="Normal 7 6" xfId="825"/>
    <cellStyle name="Normal 7 7" xfId="826"/>
    <cellStyle name="Normal 7 8" xfId="827"/>
    <cellStyle name="Normal 7 9" xfId="828"/>
    <cellStyle name="Normal 70" xfId="829"/>
    <cellStyle name="Normal 71" xfId="830"/>
    <cellStyle name="Normal 72" xfId="831"/>
    <cellStyle name="Normal 73" xfId="832"/>
    <cellStyle name="Normal 74" xfId="833"/>
    <cellStyle name="Normal 75" xfId="834"/>
    <cellStyle name="Normal 76" xfId="835"/>
    <cellStyle name="Normal 77" xfId="836"/>
    <cellStyle name="Normal 78" xfId="837"/>
    <cellStyle name="Normal 79" xfId="838"/>
    <cellStyle name="Normal 8" xfId="839"/>
    <cellStyle name="Normal 8 10" xfId="840"/>
    <cellStyle name="Normal 8 11" xfId="841"/>
    <cellStyle name="Normal 8 12" xfId="842"/>
    <cellStyle name="Normal 8 13" xfId="843"/>
    <cellStyle name="Normal 8 14" xfId="844"/>
    <cellStyle name="Normal 8 15" xfId="845"/>
    <cellStyle name="Normal 8 16" xfId="846"/>
    <cellStyle name="Normal 8 17" xfId="847"/>
    <cellStyle name="Normal 8 17 2" xfId="848"/>
    <cellStyle name="Normal 8 18" xfId="849"/>
    <cellStyle name="Normal 8 2" xfId="850"/>
    <cellStyle name="Normal 8 2 2" xfId="851"/>
    <cellStyle name="Normal 8 2 3" xfId="852"/>
    <cellStyle name="Normal 8 2 4" xfId="853"/>
    <cellStyle name="Normal 8 3" xfId="854"/>
    <cellStyle name="Normal 8 4" xfId="855"/>
    <cellStyle name="Normal 8 5" xfId="856"/>
    <cellStyle name="Normal 8 6" xfId="857"/>
    <cellStyle name="Normal 8 7" xfId="858"/>
    <cellStyle name="Normal 8 8" xfId="859"/>
    <cellStyle name="Normal 8 9" xfId="860"/>
    <cellStyle name="Normal 80" xfId="861"/>
    <cellStyle name="Normal 81" xfId="862"/>
    <cellStyle name="Normal 82" xfId="863"/>
    <cellStyle name="Normal 83" xfId="864"/>
    <cellStyle name="Normal 84" xfId="865"/>
    <cellStyle name="Normal 85" xfId="866"/>
    <cellStyle name="Normal 86" xfId="867"/>
    <cellStyle name="Normal 87" xfId="868"/>
    <cellStyle name="Normal 88" xfId="869"/>
    <cellStyle name="Normal 89" xfId="870"/>
    <cellStyle name="Normal 9" xfId="871"/>
    <cellStyle name="Normal 9 10" xfId="872"/>
    <cellStyle name="Normal 9 11" xfId="873"/>
    <cellStyle name="Normal 9 12" xfId="874"/>
    <cellStyle name="Normal 9 13" xfId="875"/>
    <cellStyle name="Normal 9 14" xfId="876"/>
    <cellStyle name="Normal 9 15" xfId="877"/>
    <cellStyle name="Normal 9 16" xfId="878"/>
    <cellStyle name="Normal 9 17" xfId="879"/>
    <cellStyle name="Normal 9 2" xfId="880"/>
    <cellStyle name="Normal 9 2 2" xfId="881"/>
    <cellStyle name="Normal 9 2 3" xfId="882"/>
    <cellStyle name="Normal 9 2 4" xfId="883"/>
    <cellStyle name="Normal 9 3" xfId="884"/>
    <cellStyle name="Normal 9 4" xfId="885"/>
    <cellStyle name="Normal 9 5" xfId="886"/>
    <cellStyle name="Normal 9 6" xfId="887"/>
    <cellStyle name="Normal 9 7" xfId="888"/>
    <cellStyle name="Normal 9 8" xfId="889"/>
    <cellStyle name="Normal 9 9" xfId="890"/>
    <cellStyle name="Normal 90" xfId="891"/>
    <cellStyle name="Normal 91" xfId="892"/>
    <cellStyle name="Normal 92" xfId="893"/>
    <cellStyle name="Normal 93" xfId="894"/>
    <cellStyle name="Normal 94" xfId="895"/>
    <cellStyle name="Normal 95" xfId="896"/>
    <cellStyle name="Normal 96" xfId="897"/>
    <cellStyle name="Normal 97" xfId="898"/>
    <cellStyle name="Normal 98" xfId="1041"/>
    <cellStyle name="Normal 99" xfId="1049"/>
    <cellStyle name="Note 2" xfId="899"/>
    <cellStyle name="Note 2 2" xfId="900"/>
    <cellStyle name="Note 2 2 2" xfId="901"/>
    <cellStyle name="Note 2 2 3" xfId="902"/>
    <cellStyle name="Note 2 3" xfId="903"/>
    <cellStyle name="Note 2 3 2" xfId="904"/>
    <cellStyle name="Note 2 4" xfId="905"/>
    <cellStyle name="Note 2 5" xfId="906"/>
    <cellStyle name="Note 2 6" xfId="907"/>
    <cellStyle name="Note 2 7" xfId="908"/>
    <cellStyle name="Note 3" xfId="909"/>
    <cellStyle name="Output 2" xfId="910"/>
    <cellStyle name="Output 2 2" xfId="911"/>
    <cellStyle name="Output 2 3" xfId="912"/>
    <cellStyle name="Output 3" xfId="913"/>
    <cellStyle name="Percent" xfId="3" builtinId="5"/>
    <cellStyle name="Percent [2]" xfId="914"/>
    <cellStyle name="Percent 10" xfId="915"/>
    <cellStyle name="Percent 10 2" xfId="916"/>
    <cellStyle name="Percent 11" xfId="917"/>
    <cellStyle name="Percent 11 2" xfId="918"/>
    <cellStyle name="Percent 12" xfId="919"/>
    <cellStyle name="Percent 12 2" xfId="920"/>
    <cellStyle name="Percent 13" xfId="921"/>
    <cellStyle name="Percent 13 2" xfId="922"/>
    <cellStyle name="Percent 14" xfId="923"/>
    <cellStyle name="Percent 14 2" xfId="924"/>
    <cellStyle name="Percent 15" xfId="925"/>
    <cellStyle name="Percent 15 2" xfId="926"/>
    <cellStyle name="Percent 16" xfId="927"/>
    <cellStyle name="Percent 16 2" xfId="928"/>
    <cellStyle name="Percent 17" xfId="929"/>
    <cellStyle name="Percent 17 2" xfId="930"/>
    <cellStyle name="Percent 18" xfId="931"/>
    <cellStyle name="Percent 18 2" xfId="932"/>
    <cellStyle name="Percent 19" xfId="933"/>
    <cellStyle name="Percent 19 2" xfId="934"/>
    <cellStyle name="Percent 2" xfId="935"/>
    <cellStyle name="Percent 2 10" xfId="936"/>
    <cellStyle name="Percent 2 10 2" xfId="937"/>
    <cellStyle name="Percent 2 11" xfId="938"/>
    <cellStyle name="Percent 2 12" xfId="939"/>
    <cellStyle name="Percent 2 13" xfId="940"/>
    <cellStyle name="Percent 2 2" xfId="941"/>
    <cellStyle name="Percent 2 2 2" xfId="942"/>
    <cellStyle name="Percent 2 2 2 2" xfId="943"/>
    <cellStyle name="Percent 2 2 3" xfId="944"/>
    <cellStyle name="Percent 2 2 3 2" xfId="945"/>
    <cellStyle name="Percent 2 3" xfId="946"/>
    <cellStyle name="Percent 2 3 2" xfId="947"/>
    <cellStyle name="Percent 2 4" xfId="948"/>
    <cellStyle name="Percent 2 4 2" xfId="949"/>
    <cellStyle name="Percent 2 5" xfId="950"/>
    <cellStyle name="Percent 2 5 2" xfId="951"/>
    <cellStyle name="Percent 2 6" xfId="952"/>
    <cellStyle name="Percent 2 6 2" xfId="953"/>
    <cellStyle name="Percent 2 7" xfId="954"/>
    <cellStyle name="Percent 2 7 2" xfId="955"/>
    <cellStyle name="Percent 2 8" xfId="956"/>
    <cellStyle name="Percent 2 9" xfId="957"/>
    <cellStyle name="Percent 2 9 2" xfId="958"/>
    <cellStyle name="Percent 20" xfId="959"/>
    <cellStyle name="Percent 20 2" xfId="960"/>
    <cellStyle name="Percent 21" xfId="961"/>
    <cellStyle name="Percent 22" xfId="962"/>
    <cellStyle name="Percent 23" xfId="963"/>
    <cellStyle name="Percent 24" xfId="964"/>
    <cellStyle name="Percent 25" xfId="965"/>
    <cellStyle name="Percent 26" xfId="966"/>
    <cellStyle name="Percent 27" xfId="967"/>
    <cellStyle name="Percent 28" xfId="968"/>
    <cellStyle name="Percent 3" xfId="969"/>
    <cellStyle name="Percent 3 10" xfId="970"/>
    <cellStyle name="Percent 3 2" xfId="971"/>
    <cellStyle name="Percent 3 2 2" xfId="972"/>
    <cellStyle name="Percent 3 2 2 2" xfId="973"/>
    <cellStyle name="Percent 3 2 3" xfId="974"/>
    <cellStyle name="Percent 3 2 3 2" xfId="975"/>
    <cellStyle name="Percent 3 2 4" xfId="976"/>
    <cellStyle name="Percent 3 2 5" xfId="977"/>
    <cellStyle name="Percent 3 2 6" xfId="978"/>
    <cellStyle name="Percent 3 3" xfId="979"/>
    <cellStyle name="Percent 3 3 2" xfId="980"/>
    <cellStyle name="Percent 3 3 2 2" xfId="981"/>
    <cellStyle name="Percent 3 4" xfId="982"/>
    <cellStyle name="Percent 3 4 2" xfId="983"/>
    <cellStyle name="Percent 3 5" xfId="984"/>
    <cellStyle name="Percent 3 5 2" xfId="985"/>
    <cellStyle name="Percent 3 6" xfId="986"/>
    <cellStyle name="Percent 3 6 2" xfId="987"/>
    <cellStyle name="Percent 3 7" xfId="988"/>
    <cellStyle name="Percent 3 8" xfId="989"/>
    <cellStyle name="Percent 3 9" xfId="990"/>
    <cellStyle name="Percent 4" xfId="991"/>
    <cellStyle name="Percent 4 2" xfId="992"/>
    <cellStyle name="Percent 4 2 2" xfId="993"/>
    <cellStyle name="Percent 4 2 3" xfId="994"/>
    <cellStyle name="Percent 4 3" xfId="995"/>
    <cellStyle name="Percent 4 3 2" xfId="996"/>
    <cellStyle name="Percent 4 3 2 2" xfId="997"/>
    <cellStyle name="Percent 4 3 3" xfId="998"/>
    <cellStyle name="Percent 4 4" xfId="999"/>
    <cellStyle name="Percent 4 5" xfId="1000"/>
    <cellStyle name="Percent 4 6" xfId="1001"/>
    <cellStyle name="Percent 4 7" xfId="1002"/>
    <cellStyle name="Percent 5" xfId="1003"/>
    <cellStyle name="Percent 5 2" xfId="1004"/>
    <cellStyle name="Percent 5 2 2" xfId="1005"/>
    <cellStyle name="Percent 5 2 3" xfId="1006"/>
    <cellStyle name="Percent 5 3" xfId="1007"/>
    <cellStyle name="Percent 5 4" xfId="1008"/>
    <cellStyle name="Percent 6" xfId="1009"/>
    <cellStyle name="Percent 6 2" xfId="1010"/>
    <cellStyle name="Percent 6 3" xfId="1011"/>
    <cellStyle name="Percent 7" xfId="1012"/>
    <cellStyle name="Percent 7 2" xfId="1013"/>
    <cellStyle name="Percent 7 2 2" xfId="1014"/>
    <cellStyle name="Percent 7 3" xfId="1015"/>
    <cellStyle name="Percent 7 3 2" xfId="1016"/>
    <cellStyle name="Percent 7 4" xfId="1017"/>
    <cellStyle name="Percent 8" xfId="1018"/>
    <cellStyle name="Percent 8 2" xfId="1019"/>
    <cellStyle name="Percent 9" xfId="1020"/>
    <cellStyle name="Percent 9 2" xfId="1021"/>
    <cellStyle name="Percent 9 3" xfId="1022"/>
    <cellStyle name="PSChar" xfId="1023"/>
    <cellStyle name="PSSpacer" xfId="1024"/>
    <cellStyle name="Title 2" xfId="1025"/>
    <cellStyle name="Title 2 2" xfId="1026"/>
    <cellStyle name="Title 2 3" xfId="1027"/>
    <cellStyle name="Title 3" xfId="1028"/>
    <cellStyle name="Total 2" xfId="1029"/>
    <cellStyle name="Total 2 2" xfId="1030"/>
    <cellStyle name="Total 2 3" xfId="1031"/>
    <cellStyle name="Total 2 4" xfId="1032"/>
    <cellStyle name="Total 3" xfId="1033"/>
    <cellStyle name="Total 3 2" xfId="1034"/>
    <cellStyle name="Total 4" xfId="1035"/>
    <cellStyle name="Total 5" xfId="1036"/>
    <cellStyle name="Warning Text 2" xfId="1037"/>
    <cellStyle name="Warning Text 2 2" xfId="1038"/>
    <cellStyle name="Warning Text 2 3" xfId="1039"/>
    <cellStyle name="Warning Text 3" xfId="10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ingston%20Hydro/Kingston%20Hydro%202016%20COS%20Rate%20Application/Ch%202%20Appendices%20Model/141124%20-%20Revised_2015%20Chapter2_Appendices_V2%201%20-%20Draft%20KH%202013%20Verified%20CDM.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pplications%20Department/Department%20Applications/Rates/2013%20Electricity%20Rates/$Models/Final%202013%20IRM%20RG.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IA2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_2016"/>
      <sheetName val="App.2-P_Cost_Allocation _2017"/>
      <sheetName val="App.2-P_Cost_Allocation _2018"/>
      <sheetName val="App.2-P_Cost_Allocation _2019"/>
      <sheetName val="App.2-P_Cost_Allocation _2020"/>
      <sheetName val="App.2-Q_Cost of Serv. Emb. Dx"/>
      <sheetName val="App.2-R_Loss Factors"/>
      <sheetName val="App.2-R2 _LossAdjustmentFactors"/>
      <sheetName val="App.2-S_Stranded Meters"/>
      <sheetName val="App.2-TA_1592_Tax_Variance"/>
      <sheetName val="App.2-TB_1592_HST-OVAT"/>
      <sheetName val="App.2-U_IFRS Transition Costs"/>
      <sheetName val="App.2-V_Rev_Reconciliation"/>
      <sheetName val="App.2-W_Bill Impacts"/>
      <sheetName val="App.2-Y_MIFRS Summary Impacts"/>
      <sheetName val="lists"/>
      <sheetName val="lists2"/>
      <sheetName val="Sheet19"/>
      <sheetName val="Sheet1"/>
      <sheetName val="App.2-Z_Tariff_Schedule"/>
    </sheetNames>
    <sheetDataSet>
      <sheetData sheetId="0">
        <row r="16">
          <cell r="E16" t="str">
            <v>EB-2015-0083</v>
          </cell>
        </row>
        <row r="24">
          <cell r="E24">
            <v>2016</v>
          </cell>
        </row>
        <row r="26">
          <cell r="E26">
            <v>2015</v>
          </cell>
        </row>
        <row r="28">
          <cell r="E28">
            <v>2011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04">
          <cell r="C104" t="str">
            <v/>
          </cell>
        </row>
        <row r="105">
          <cell r="C105" t="str">
            <v/>
          </cell>
        </row>
      </sheetData>
      <sheetData sheetId="45">
        <row r="104">
          <cell r="D104" t="str">
            <v/>
          </cell>
        </row>
      </sheetData>
      <sheetData sheetId="46">
        <row r="104">
          <cell r="E104" t="str">
            <v/>
          </cell>
        </row>
      </sheetData>
      <sheetData sheetId="47">
        <row r="104">
          <cell r="F104" t="str">
            <v/>
          </cell>
        </row>
      </sheetData>
      <sheetData sheetId="48"/>
      <sheetData sheetId="49"/>
      <sheetData sheetId="50"/>
      <sheetData sheetId="51"/>
      <sheetData sheetId="52"/>
      <sheetData sheetId="53"/>
      <sheetData sheetId="54"/>
      <sheetData sheetId="55"/>
      <sheetData sheetId="56"/>
      <sheetData sheetId="57"/>
      <sheetData sheetId="58"/>
      <sheetData sheetId="59">
        <row r="1">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cell r="L7">
            <v>0</v>
          </cell>
          <cell r="Z7">
            <v>0</v>
          </cell>
          <cell r="AA7">
            <v>0</v>
          </cell>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cell r="L13">
            <v>0</v>
          </cell>
          <cell r="Z13">
            <v>0</v>
          </cell>
          <cell r="AA13">
            <v>0</v>
          </cell>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0"/>
      <sheetData sheetId="61"/>
      <sheetData sheetId="62"/>
      <sheetData sheetId="6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O108"/>
  <sheetViews>
    <sheetView showGridLines="0" tabSelected="1" zoomScaleNormal="100" workbookViewId="0">
      <selection activeCell="B19" sqref="B19"/>
    </sheetView>
  </sheetViews>
  <sheetFormatPr defaultRowHeight="12.75"/>
  <cols>
    <col min="1" max="1" width="29" customWidth="1"/>
    <col min="2" max="2" width="15" customWidth="1"/>
    <col min="3" max="3" width="15.5703125" customWidth="1"/>
    <col min="4" max="4" width="16" customWidth="1"/>
    <col min="5" max="5" width="17.5703125" customWidth="1"/>
    <col min="6" max="8" width="16.42578125" customWidth="1"/>
    <col min="9" max="11" width="10.7109375" bestFit="1" customWidth="1"/>
    <col min="19" max="19" width="10.7109375" bestFit="1" customWidth="1"/>
  </cols>
  <sheetData>
    <row r="1" spans="1:13" ht="18">
      <c r="A1" s="90" t="s">
        <v>0</v>
      </c>
      <c r="B1" s="90"/>
      <c r="C1" s="90"/>
      <c r="D1" s="90"/>
      <c r="E1" s="90"/>
      <c r="F1" s="90"/>
    </row>
    <row r="2" spans="1:13" ht="18">
      <c r="A2" s="90" t="s">
        <v>1</v>
      </c>
      <c r="B2" s="90"/>
      <c r="C2" s="90"/>
      <c r="D2" s="90"/>
      <c r="E2" s="90"/>
      <c r="F2" s="90"/>
    </row>
    <row r="4" spans="1:13">
      <c r="A4" t="s">
        <v>2</v>
      </c>
    </row>
    <row r="6" spans="1:13">
      <c r="A6" s="1" t="s">
        <v>3</v>
      </c>
      <c r="B6" s="1"/>
    </row>
    <row r="7" spans="1:13" ht="13.5" thickBot="1">
      <c r="A7" s="1">
        <v>2016</v>
      </c>
      <c r="D7" s="31" t="s">
        <v>62</v>
      </c>
    </row>
    <row r="8" spans="1:13" ht="51">
      <c r="A8" s="2" t="s">
        <v>4</v>
      </c>
      <c r="B8" s="3" t="s">
        <v>5</v>
      </c>
      <c r="C8" s="3" t="s">
        <v>6</v>
      </c>
      <c r="D8" s="3" t="s">
        <v>7</v>
      </c>
      <c r="E8" s="4" t="s">
        <v>6</v>
      </c>
    </row>
    <row r="9" spans="1:13">
      <c r="A9" s="5" t="s">
        <v>8</v>
      </c>
      <c r="B9" s="6">
        <v>7166576.7511574784</v>
      </c>
      <c r="C9" s="7">
        <f t="shared" ref="C9:C17" si="0">IF(B$18=0,"",B9/B$18)</f>
        <v>0.60859378670304032</v>
      </c>
      <c r="D9" s="6">
        <v>7662892.0237067724</v>
      </c>
      <c r="E9" s="8">
        <f t="shared" ref="E9:E17" si="1">IF(D$18=0,"",D9/D$18)</f>
        <v>0.59723249657906452</v>
      </c>
      <c r="M9">
        <v>0</v>
      </c>
    </row>
    <row r="10" spans="1:13">
      <c r="A10" s="5" t="s">
        <v>9</v>
      </c>
      <c r="B10" s="6">
        <v>1700371.4796658223</v>
      </c>
      <c r="C10" s="7">
        <f t="shared" si="0"/>
        <v>0.14439746528138941</v>
      </c>
      <c r="D10" s="6">
        <v>1638046.2617902746</v>
      </c>
      <c r="E10" s="8">
        <f t="shared" si="1"/>
        <v>0.12766648093362787</v>
      </c>
    </row>
    <row r="11" spans="1:13">
      <c r="A11" s="9" t="s">
        <v>10</v>
      </c>
      <c r="B11" s="6">
        <v>2282143.2286748947</v>
      </c>
      <c r="C11" s="7">
        <f t="shared" si="0"/>
        <v>0.19380217885947218</v>
      </c>
      <c r="D11" s="6">
        <v>2789656.8651879453</v>
      </c>
      <c r="E11" s="8">
        <f t="shared" si="1"/>
        <v>0.21742101141981032</v>
      </c>
    </row>
    <row r="12" spans="1:13">
      <c r="A12" s="10" t="s">
        <v>11</v>
      </c>
      <c r="B12" s="6">
        <v>465453.71899757179</v>
      </c>
      <c r="C12" s="7">
        <f t="shared" si="0"/>
        <v>3.9526855180054214E-2</v>
      </c>
      <c r="D12" s="6">
        <v>520753.80220965634</v>
      </c>
      <c r="E12" s="8">
        <f t="shared" si="1"/>
        <v>4.0586646977999304E-2</v>
      </c>
    </row>
    <row r="13" spans="1:13">
      <c r="A13" s="5" t="s">
        <v>12</v>
      </c>
      <c r="B13" s="6">
        <v>111797.10416870702</v>
      </c>
      <c r="C13" s="7">
        <f t="shared" si="0"/>
        <v>9.493936272639324E-3</v>
      </c>
      <c r="D13" s="6">
        <v>197355.55903610811</v>
      </c>
      <c r="E13" s="8">
        <f t="shared" si="1"/>
        <v>1.5381549534072112E-2</v>
      </c>
    </row>
    <row r="14" spans="1:13">
      <c r="A14" s="5" t="s">
        <v>13</v>
      </c>
      <c r="B14" s="6">
        <v>49290.179804890911</v>
      </c>
      <c r="C14" s="7">
        <f t="shared" si="0"/>
        <v>4.185777703404535E-3</v>
      </c>
      <c r="D14" s="6">
        <v>21963.724643207599</v>
      </c>
      <c r="E14" s="8">
        <f t="shared" si="1"/>
        <v>1.7118145554258627E-3</v>
      </c>
    </row>
    <row r="15" spans="1:13" ht="25.5">
      <c r="A15" s="9" t="s">
        <v>14</v>
      </c>
      <c r="B15" s="6">
        <v>0</v>
      </c>
      <c r="C15" s="7">
        <f t="shared" si="0"/>
        <v>0</v>
      </c>
      <c r="D15" s="6"/>
      <c r="E15" s="8">
        <f t="shared" si="1"/>
        <v>0</v>
      </c>
    </row>
    <row r="16" spans="1:13">
      <c r="A16" s="11"/>
      <c r="B16" s="6"/>
      <c r="C16" s="7">
        <f t="shared" si="0"/>
        <v>0</v>
      </c>
      <c r="D16" s="6"/>
      <c r="E16" s="8">
        <f t="shared" si="1"/>
        <v>0</v>
      </c>
    </row>
    <row r="17" spans="1:6">
      <c r="A17" s="9"/>
      <c r="B17" s="6"/>
      <c r="C17" s="7">
        <f t="shared" si="0"/>
        <v>0</v>
      </c>
      <c r="D17" s="6"/>
      <c r="E17" s="8">
        <f t="shared" si="1"/>
        <v>0</v>
      </c>
    </row>
    <row r="18" spans="1:6" ht="13.5" thickBot="1">
      <c r="A18" s="12" t="s">
        <v>15</v>
      </c>
      <c r="B18" s="13">
        <f>SUM(B9:B17)</f>
        <v>11775632.462469365</v>
      </c>
      <c r="C18" s="14">
        <f>SUM(C9:C17)</f>
        <v>0.99999999999999989</v>
      </c>
      <c r="D18" s="13">
        <f>SUM(D9:D17)</f>
        <v>12830668.236573964</v>
      </c>
      <c r="E18" s="15">
        <f>SUM(E9:E17)</f>
        <v>1</v>
      </c>
    </row>
    <row r="20" spans="1:6">
      <c r="A20" s="1" t="s">
        <v>16</v>
      </c>
    </row>
    <row r="22" spans="1:6" ht="12.75" customHeight="1">
      <c r="A22" s="91" t="s">
        <v>17</v>
      </c>
      <c r="B22" s="91"/>
      <c r="C22" s="91"/>
      <c r="D22" s="91"/>
      <c r="E22" s="91"/>
    </row>
    <row r="23" spans="1:6">
      <c r="A23" s="91"/>
      <c r="B23" s="91"/>
      <c r="C23" s="91"/>
      <c r="D23" s="91"/>
      <c r="E23" s="91"/>
    </row>
    <row r="24" spans="1:6" ht="12.75" customHeight="1">
      <c r="B24" s="16"/>
      <c r="C24" s="16"/>
      <c r="D24" s="16"/>
      <c r="E24" s="16"/>
      <c r="F24" s="16"/>
    </row>
    <row r="25" spans="1:6" ht="12.75" customHeight="1">
      <c r="A25" s="92" t="s">
        <v>18</v>
      </c>
      <c r="B25" s="92"/>
      <c r="C25" s="92"/>
      <c r="D25" s="92"/>
      <c r="E25" s="92"/>
      <c r="F25" s="16"/>
    </row>
    <row r="26" spans="1:6" ht="12.75" customHeight="1">
      <c r="A26" s="92"/>
      <c r="B26" s="92"/>
      <c r="C26" s="92"/>
      <c r="D26" s="92"/>
      <c r="E26" s="92"/>
      <c r="F26" s="17"/>
    </row>
    <row r="27" spans="1:6">
      <c r="A27" s="92"/>
      <c r="B27" s="92"/>
      <c r="C27" s="92"/>
      <c r="D27" s="92"/>
      <c r="E27" s="92"/>
      <c r="F27" s="17"/>
    </row>
    <row r="28" spans="1:6">
      <c r="A28" s="33" t="s">
        <v>19</v>
      </c>
      <c r="B28" s="33"/>
      <c r="C28" s="33"/>
      <c r="D28" s="33"/>
      <c r="E28" s="33"/>
      <c r="F28" s="33"/>
    </row>
    <row r="29" spans="1:6" ht="20.25" customHeight="1">
      <c r="A29" s="92" t="s">
        <v>20</v>
      </c>
      <c r="B29" s="92"/>
      <c r="C29" s="92"/>
      <c r="D29" s="92"/>
      <c r="E29" s="92"/>
      <c r="F29" s="18"/>
    </row>
    <row r="30" spans="1:6" ht="20.25" customHeight="1">
      <c r="A30" s="92"/>
      <c r="B30" s="92"/>
      <c r="C30" s="92"/>
      <c r="D30" s="92"/>
      <c r="E30" s="92"/>
    </row>
    <row r="31" spans="1:6" ht="12.75" customHeight="1"/>
    <row r="33" spans="1:15" ht="12.75" customHeight="1">
      <c r="A33" s="19" t="s">
        <v>21</v>
      </c>
      <c r="B33" s="93"/>
      <c r="C33" s="93"/>
      <c r="D33" s="93"/>
      <c r="E33" s="93"/>
      <c r="F33" s="93"/>
    </row>
    <row r="34" spans="1:15" ht="13.5" thickBot="1">
      <c r="A34" s="20">
        <v>2016</v>
      </c>
      <c r="B34" s="21"/>
      <c r="C34" s="31" t="s">
        <v>65</v>
      </c>
      <c r="D34" s="31" t="s">
        <v>63</v>
      </c>
      <c r="E34" s="29" t="s">
        <v>64</v>
      </c>
      <c r="F34" s="31" t="s">
        <v>61</v>
      </c>
    </row>
    <row r="35" spans="1:15">
      <c r="A35" s="94"/>
      <c r="B35" s="95"/>
      <c r="C35" s="22" t="s">
        <v>22</v>
      </c>
      <c r="D35" s="22" t="s">
        <v>23</v>
      </c>
      <c r="E35" s="22" t="s">
        <v>24</v>
      </c>
      <c r="F35" s="23" t="s">
        <v>25</v>
      </c>
    </row>
    <row r="36" spans="1:15" ht="12.75" customHeight="1">
      <c r="A36" s="96" t="s">
        <v>26</v>
      </c>
      <c r="B36" s="97"/>
      <c r="C36" s="100" t="s">
        <v>27</v>
      </c>
      <c r="D36" s="100" t="s">
        <v>28</v>
      </c>
      <c r="E36" s="100" t="s">
        <v>29</v>
      </c>
      <c r="F36" s="88" t="s">
        <v>30</v>
      </c>
      <c r="H36" s="85"/>
      <c r="I36" s="85"/>
      <c r="J36" s="85"/>
      <c r="K36" s="85"/>
      <c r="L36" s="85"/>
      <c r="M36" s="85"/>
      <c r="N36" s="85"/>
      <c r="O36" s="85"/>
    </row>
    <row r="37" spans="1:15">
      <c r="A37" s="98"/>
      <c r="B37" s="99"/>
      <c r="C37" s="101"/>
      <c r="D37" s="101"/>
      <c r="E37" s="101"/>
      <c r="F37" s="89"/>
      <c r="H37" s="85"/>
      <c r="I37" s="85"/>
      <c r="J37" s="85"/>
      <c r="K37" s="85"/>
      <c r="L37" s="85"/>
      <c r="M37" s="85"/>
      <c r="N37" s="85"/>
      <c r="O37" s="85"/>
    </row>
    <row r="38" spans="1:15">
      <c r="A38" s="103" t="str">
        <f t="shared" ref="A38:A44" si="2">A9</f>
        <v>Residential</v>
      </c>
      <c r="B38" s="104"/>
      <c r="C38" s="6">
        <v>6536803.7546353871</v>
      </c>
      <c r="D38" s="6">
        <v>7052137.9649661398</v>
      </c>
      <c r="E38" s="6">
        <v>7120429.4238664974</v>
      </c>
      <c r="F38" s="24">
        <v>373907.15432187944</v>
      </c>
      <c r="J38" s="85"/>
      <c r="K38" s="85"/>
      <c r="N38" s="85"/>
    </row>
    <row r="39" spans="1:15">
      <c r="A39" s="103" t="str">
        <f t="shared" si="2"/>
        <v>GS &lt; 50 kW</v>
      </c>
      <c r="B39" s="104"/>
      <c r="C39" s="6">
        <v>1834449.4142281781</v>
      </c>
      <c r="D39" s="6">
        <v>1979069.7173239561</v>
      </c>
      <c r="E39" s="6">
        <v>1892222.9962185952</v>
      </c>
      <c r="F39" s="24">
        <v>73432.485376666285</v>
      </c>
      <c r="H39" s="85"/>
      <c r="I39" s="85"/>
      <c r="J39" s="85"/>
      <c r="K39" s="85"/>
      <c r="L39" s="85"/>
      <c r="M39" s="85"/>
      <c r="N39" s="85"/>
      <c r="O39" s="85"/>
    </row>
    <row r="40" spans="1:15">
      <c r="A40" s="103" t="str">
        <f t="shared" si="2"/>
        <v>GS 50 to 4,999 kW</v>
      </c>
      <c r="B40" s="104"/>
      <c r="C40" s="6">
        <v>2439093.5624114154</v>
      </c>
      <c r="D40" s="6">
        <v>2631381.4759068727</v>
      </c>
      <c r="E40" s="6">
        <v>2631387.57024134</v>
      </c>
      <c r="F40" s="24">
        <v>96896.800957529471</v>
      </c>
      <c r="G40" s="85"/>
      <c r="H40" s="85"/>
      <c r="I40" s="85"/>
      <c r="J40" s="85"/>
      <c r="K40" s="85"/>
      <c r="L40" s="85"/>
      <c r="M40" s="85"/>
      <c r="N40" s="85"/>
      <c r="O40" s="85"/>
    </row>
    <row r="41" spans="1:15">
      <c r="A41" s="103" t="str">
        <f t="shared" si="2"/>
        <v>Large Use</v>
      </c>
      <c r="B41" s="104"/>
      <c r="C41" s="6">
        <v>422418.46863915399</v>
      </c>
      <c r="D41" s="6">
        <v>455720.17022548628</v>
      </c>
      <c r="E41" s="6">
        <v>478624.76313527476</v>
      </c>
      <c r="F41" s="24">
        <v>18563.655740084898</v>
      </c>
      <c r="G41" s="85"/>
      <c r="H41" s="85"/>
      <c r="I41" s="85"/>
      <c r="J41" s="85"/>
      <c r="K41" s="85"/>
      <c r="L41" s="85"/>
      <c r="M41" s="85"/>
      <c r="N41" s="85"/>
      <c r="O41" s="85"/>
    </row>
    <row r="42" spans="1:15">
      <c r="A42" s="103" t="str">
        <f t="shared" si="2"/>
        <v>Street Lighting</v>
      </c>
      <c r="B42" s="104"/>
      <c r="C42" s="6">
        <v>89061.182089870883</v>
      </c>
      <c r="D42" s="6">
        <v>96082.392403988226</v>
      </c>
      <c r="E42" s="6">
        <v>105950.26477546238</v>
      </c>
      <c r="F42" s="24">
        <v>12897.247158653834</v>
      </c>
      <c r="G42" s="85"/>
      <c r="H42" s="85"/>
      <c r="I42" s="85"/>
      <c r="J42" s="85"/>
      <c r="K42" s="85"/>
      <c r="L42" s="85"/>
      <c r="M42" s="85"/>
      <c r="N42" s="85"/>
      <c r="O42" s="85"/>
    </row>
    <row r="43" spans="1:15">
      <c r="A43" s="103" t="str">
        <f t="shared" si="2"/>
        <v>Unmetered Scattered Load (USL)</v>
      </c>
      <c r="B43" s="104"/>
      <c r="C43" s="6">
        <v>36408.242506090915</v>
      </c>
      <c r="D43" s="6">
        <v>39278.515747520578</v>
      </c>
      <c r="E43" s="6">
        <v>25055.812550074075</v>
      </c>
      <c r="F43" s="24">
        <v>1300.6564451861375</v>
      </c>
      <c r="G43" s="85"/>
      <c r="H43" s="85"/>
      <c r="I43" s="85"/>
      <c r="J43" s="85"/>
      <c r="K43" s="85"/>
      <c r="L43" s="85"/>
      <c r="M43" s="85"/>
      <c r="N43" s="85"/>
      <c r="O43" s="85"/>
    </row>
    <row r="44" spans="1:15" ht="12.75" customHeight="1">
      <c r="A44" s="103" t="str">
        <f t="shared" si="2"/>
        <v>Standby Approved on an Interim Basis</v>
      </c>
      <c r="B44" s="104"/>
      <c r="C44" s="6"/>
      <c r="D44" s="6"/>
      <c r="E44" s="6"/>
      <c r="F44" s="24"/>
      <c r="G44" s="85"/>
      <c r="H44" s="85"/>
      <c r="I44" s="85"/>
      <c r="J44" s="85"/>
      <c r="K44" s="85"/>
      <c r="L44" s="85"/>
      <c r="M44" s="85"/>
      <c r="N44" s="85"/>
      <c r="O44" s="85"/>
    </row>
    <row r="45" spans="1:15">
      <c r="A45" s="105"/>
      <c r="B45" s="106"/>
      <c r="C45" s="6"/>
      <c r="D45" s="6"/>
      <c r="E45" s="6"/>
      <c r="F45" s="24"/>
      <c r="G45" s="85"/>
      <c r="H45" s="85"/>
      <c r="I45" s="85"/>
      <c r="J45" s="85"/>
      <c r="K45" s="85"/>
      <c r="L45" s="85"/>
      <c r="M45" s="85"/>
      <c r="N45" s="85"/>
      <c r="O45" s="85"/>
    </row>
    <row r="46" spans="1:15" ht="13.5" thickBot="1">
      <c r="A46" s="107">
        <f>A17</f>
        <v>0</v>
      </c>
      <c r="B46" s="108"/>
      <c r="C46" s="25"/>
      <c r="D46" s="25"/>
      <c r="E46" s="25"/>
      <c r="F46" s="26"/>
      <c r="H46" s="85"/>
      <c r="I46" s="85"/>
      <c r="J46" s="85"/>
      <c r="K46" s="85"/>
      <c r="L46" s="85"/>
      <c r="M46" s="85"/>
      <c r="N46" s="85"/>
      <c r="O46" s="85"/>
    </row>
    <row r="47" spans="1:15" ht="13.5" thickTop="1">
      <c r="A47" s="109" t="str">
        <f>A18</f>
        <v>Total</v>
      </c>
      <c r="B47" s="110"/>
      <c r="C47" s="27">
        <f>SUM(C38:C46)</f>
        <v>11358234.624510096</v>
      </c>
      <c r="D47" s="27">
        <f>SUM(D38:D46)</f>
        <v>12253670.236573964</v>
      </c>
      <c r="E47" s="27">
        <f>SUM(E38:E46)</f>
        <v>12253670.830787243</v>
      </c>
      <c r="F47" s="28">
        <f>SUM(F38:F46)</f>
        <v>576998.00000000012</v>
      </c>
      <c r="G47" s="85"/>
    </row>
    <row r="48" spans="1:15">
      <c r="C48" s="29" t="s">
        <v>58</v>
      </c>
      <c r="D48" s="29" t="s">
        <v>59</v>
      </c>
      <c r="F48" s="30"/>
    </row>
    <row r="49" spans="1:11">
      <c r="A49" s="1" t="s">
        <v>31</v>
      </c>
      <c r="B49" s="31"/>
      <c r="C49" s="31"/>
      <c r="D49" s="31"/>
      <c r="E49" s="31"/>
      <c r="F49" s="31"/>
    </row>
    <row r="50" spans="1:11">
      <c r="A50" s="31"/>
      <c r="B50" s="31"/>
      <c r="C50" s="31"/>
      <c r="D50" s="31"/>
      <c r="E50" s="31"/>
      <c r="F50" s="31"/>
    </row>
    <row r="51" spans="1:11" ht="12.75" customHeight="1">
      <c r="A51" s="111" t="s">
        <v>32</v>
      </c>
      <c r="B51" s="111"/>
      <c r="C51" s="111"/>
      <c r="D51" s="111"/>
      <c r="E51" s="111"/>
      <c r="F51" s="111"/>
    </row>
    <row r="52" spans="1:11">
      <c r="A52" s="111"/>
      <c r="B52" s="111"/>
      <c r="C52" s="111"/>
      <c r="D52" s="111"/>
      <c r="E52" s="111"/>
      <c r="F52" s="111"/>
    </row>
    <row r="53" spans="1:11" ht="12.75" customHeight="1">
      <c r="A53" s="16"/>
      <c r="B53" s="16"/>
      <c r="C53" s="16"/>
      <c r="D53" s="16"/>
      <c r="E53" s="16"/>
      <c r="F53" s="16"/>
      <c r="H53" s="32"/>
    </row>
    <row r="54" spans="1:11">
      <c r="A54" s="102" t="s">
        <v>33</v>
      </c>
      <c r="B54" s="102"/>
      <c r="C54" s="102"/>
      <c r="D54" s="102"/>
      <c r="E54" s="102"/>
      <c r="F54" s="102"/>
      <c r="H54" s="32"/>
    </row>
    <row r="55" spans="1:11">
      <c r="A55" s="34"/>
      <c r="B55" s="31"/>
      <c r="C55" s="31"/>
      <c r="D55" s="31"/>
      <c r="E55" s="31"/>
      <c r="F55" s="31"/>
      <c r="H55" s="32"/>
    </row>
    <row r="56" spans="1:11" ht="12.75" customHeight="1">
      <c r="A56" s="87" t="s">
        <v>34</v>
      </c>
      <c r="B56" s="87"/>
      <c r="C56" s="87"/>
      <c r="D56" s="87"/>
      <c r="E56" s="87"/>
      <c r="F56" s="87"/>
      <c r="H56" s="32"/>
      <c r="I56" s="32"/>
      <c r="J56" s="32"/>
      <c r="K56" s="32"/>
    </row>
    <row r="57" spans="1:11">
      <c r="A57" s="87"/>
      <c r="B57" s="87"/>
      <c r="C57" s="87"/>
      <c r="D57" s="87"/>
      <c r="E57" s="87"/>
      <c r="F57" s="87"/>
    </row>
    <row r="58" spans="1:11">
      <c r="A58" s="31"/>
      <c r="B58" s="31"/>
      <c r="C58" s="31"/>
      <c r="D58" s="31"/>
      <c r="E58" s="31"/>
      <c r="F58" s="31"/>
    </row>
    <row r="59" spans="1:11" ht="12.75" customHeight="1">
      <c r="A59" s="87" t="s">
        <v>35</v>
      </c>
      <c r="B59" s="87"/>
      <c r="C59" s="87"/>
      <c r="D59" s="87"/>
      <c r="E59" s="87"/>
      <c r="F59" s="87"/>
    </row>
    <row r="60" spans="1:11">
      <c r="A60" s="87"/>
      <c r="B60" s="87"/>
      <c r="C60" s="87"/>
      <c r="D60" s="87"/>
      <c r="E60" s="87"/>
      <c r="F60" s="87"/>
    </row>
    <row r="61" spans="1:11">
      <c r="A61" s="35"/>
      <c r="B61" s="35"/>
      <c r="C61" s="35"/>
      <c r="D61" s="35"/>
      <c r="E61" s="35"/>
      <c r="F61" s="35"/>
    </row>
    <row r="62" spans="1:11">
      <c r="A62" s="1" t="s">
        <v>36</v>
      </c>
      <c r="B62" s="31"/>
      <c r="C62" s="31"/>
      <c r="D62" s="31"/>
      <c r="E62" s="31"/>
      <c r="F62" s="31"/>
    </row>
    <row r="63" spans="1:11" ht="13.5" thickBot="1">
      <c r="A63" s="1">
        <v>2016</v>
      </c>
      <c r="B63" s="31"/>
      <c r="C63" s="31"/>
      <c r="D63" s="31"/>
      <c r="E63" s="31"/>
      <c r="F63" s="31"/>
    </row>
    <row r="64" spans="1:11" ht="38.25">
      <c r="A64" s="112" t="s">
        <v>37</v>
      </c>
      <c r="B64" s="113"/>
      <c r="C64" s="36" t="s">
        <v>38</v>
      </c>
      <c r="D64" s="36" t="s">
        <v>39</v>
      </c>
      <c r="E64" s="36" t="s">
        <v>40</v>
      </c>
      <c r="F64" s="116" t="s">
        <v>41</v>
      </c>
    </row>
    <row r="65" spans="1:8" ht="25.5">
      <c r="A65" s="114"/>
      <c r="B65" s="115"/>
      <c r="C65" s="37" t="s">
        <v>42</v>
      </c>
      <c r="D65" s="101" t="s">
        <v>43</v>
      </c>
      <c r="E65" s="101" t="s">
        <v>44</v>
      </c>
      <c r="F65" s="117"/>
    </row>
    <row r="66" spans="1:8">
      <c r="A66" s="114"/>
      <c r="B66" s="115"/>
      <c r="C66" s="38">
        <v>2011</v>
      </c>
      <c r="D66" s="119"/>
      <c r="E66" s="119"/>
      <c r="F66" s="118"/>
    </row>
    <row r="67" spans="1:8">
      <c r="A67" s="120"/>
      <c r="B67" s="121"/>
      <c r="C67" s="39" t="s">
        <v>6</v>
      </c>
      <c r="D67" s="40" t="s">
        <v>6</v>
      </c>
      <c r="E67" s="40" t="s">
        <v>6</v>
      </c>
      <c r="F67" s="41" t="s">
        <v>6</v>
      </c>
    </row>
    <row r="68" spans="1:8">
      <c r="A68" s="122" t="str">
        <f t="shared" ref="A68:A74" si="3">A38</f>
        <v>Residential</v>
      </c>
      <c r="B68" s="123"/>
      <c r="C68" s="42">
        <v>93.280299668031546</v>
      </c>
      <c r="D68" s="43">
        <f>IF(D9=0,"",(D38+F38)/D9*100)</f>
        <v>96.909170797578554</v>
      </c>
      <c r="E68" s="43">
        <f t="shared" ref="E68:E76" si="4">IF(D9=0,"",(E38+F38)/D9*100)</f>
        <v>97.800367733266583</v>
      </c>
      <c r="F68" s="44" t="s">
        <v>45</v>
      </c>
      <c r="G68" s="45"/>
      <c r="H68" s="82"/>
    </row>
    <row r="69" spans="1:8">
      <c r="A69" s="122" t="str">
        <f t="shared" si="3"/>
        <v>GS &lt; 50 kW</v>
      </c>
      <c r="B69" s="123"/>
      <c r="C69" s="42">
        <v>119.99999999999997</v>
      </c>
      <c r="D69" s="43">
        <f>IF(D10=0,"",(D39+F39)/D10*100)</f>
        <v>125.30184589886828</v>
      </c>
      <c r="E69" s="43">
        <f t="shared" si="4"/>
        <v>119.99999801268932</v>
      </c>
      <c r="F69" s="44" t="s">
        <v>46</v>
      </c>
      <c r="G69" s="45"/>
      <c r="H69" s="82"/>
    </row>
    <row r="70" spans="1:8">
      <c r="A70" s="124" t="str">
        <f t="shared" si="3"/>
        <v>GS 50 to 4,999 kW</v>
      </c>
      <c r="B70" s="125"/>
      <c r="C70" s="42">
        <v>106.99999999999999</v>
      </c>
      <c r="D70" s="43">
        <f t="shared" ref="D70:D76" si="5">IF(D11=0,"",(D40+F40)/D11*100)</f>
        <v>97.799779998411807</v>
      </c>
      <c r="E70" s="43">
        <f t="shared" si="4"/>
        <v>97.799998460206993</v>
      </c>
      <c r="F70" s="44" t="s">
        <v>46</v>
      </c>
      <c r="G70" s="45"/>
      <c r="H70" s="82"/>
    </row>
    <row r="71" spans="1:8">
      <c r="A71" s="122" t="str">
        <f t="shared" si="3"/>
        <v>Large Use</v>
      </c>
      <c r="B71" s="123"/>
      <c r="C71" s="42">
        <v>93.000000000000014</v>
      </c>
      <c r="D71" s="43">
        <f t="shared" si="5"/>
        <v>91.076401929874677</v>
      </c>
      <c r="E71" s="43">
        <f t="shared" si="4"/>
        <v>95.474755396061568</v>
      </c>
      <c r="F71" s="44" t="s">
        <v>45</v>
      </c>
      <c r="G71" s="45"/>
      <c r="H71" s="82"/>
    </row>
    <row r="72" spans="1:8">
      <c r="A72" s="122" t="str">
        <f t="shared" si="3"/>
        <v>Street Lighting</v>
      </c>
      <c r="B72" s="123"/>
      <c r="C72" s="42">
        <v>104.00000000000003</v>
      </c>
      <c r="D72" s="43">
        <f t="shared" si="5"/>
        <v>55.21994926056437</v>
      </c>
      <c r="E72" s="43">
        <f t="shared" si="4"/>
        <v>60.219997102980969</v>
      </c>
      <c r="F72" s="84" t="s">
        <v>46</v>
      </c>
      <c r="G72" s="45"/>
      <c r="H72" s="83"/>
    </row>
    <row r="73" spans="1:8">
      <c r="A73" s="124" t="str">
        <f t="shared" si="3"/>
        <v>Unmetered Scattered Load (USL)</v>
      </c>
      <c r="B73" s="125"/>
      <c r="C73" s="42">
        <v>120</v>
      </c>
      <c r="D73" s="43">
        <f t="shared" si="5"/>
        <v>184.755422187721</v>
      </c>
      <c r="E73" s="43">
        <f>IF(D14=0,"",(E43+F43)/D14*100)</f>
        <v>119.99999737481272</v>
      </c>
      <c r="F73" s="44" t="s">
        <v>46</v>
      </c>
      <c r="G73" s="45"/>
      <c r="H73" s="82"/>
    </row>
    <row r="74" spans="1:8">
      <c r="A74" s="122" t="str">
        <f t="shared" si="3"/>
        <v>Standby Approved on an Interim Basis</v>
      </c>
      <c r="B74" s="123"/>
      <c r="C74" s="42">
        <v>0</v>
      </c>
      <c r="D74" s="43" t="str">
        <f t="shared" si="5"/>
        <v/>
      </c>
      <c r="E74" s="43" t="str">
        <f>IF(D15=0,"",(#REF!+F44)/D15*100)</f>
        <v/>
      </c>
      <c r="F74" s="46"/>
    </row>
    <row r="75" spans="1:8">
      <c r="A75" s="126"/>
      <c r="B75" s="127"/>
      <c r="C75" s="47"/>
      <c r="D75" s="43" t="str">
        <f t="shared" si="5"/>
        <v/>
      </c>
      <c r="E75" s="43" t="str">
        <f t="shared" si="4"/>
        <v/>
      </c>
      <c r="F75" s="46"/>
    </row>
    <row r="76" spans="1:8" ht="13.5" thickBot="1">
      <c r="A76" s="128">
        <f>A46</f>
        <v>0</v>
      </c>
      <c r="B76" s="129"/>
      <c r="C76" s="48"/>
      <c r="D76" s="49" t="str">
        <f t="shared" si="5"/>
        <v/>
      </c>
      <c r="E76" s="49" t="str">
        <f t="shared" si="4"/>
        <v/>
      </c>
      <c r="F76" s="50"/>
    </row>
    <row r="78" spans="1:8">
      <c r="A78" s="1" t="s">
        <v>16</v>
      </c>
      <c r="B78" s="31"/>
      <c r="C78" s="31"/>
      <c r="D78" s="31"/>
      <c r="E78" s="31"/>
      <c r="F78" s="31"/>
    </row>
    <row r="79" spans="1:8">
      <c r="A79" s="31"/>
      <c r="B79" s="31"/>
      <c r="C79" s="31"/>
      <c r="D79" s="31"/>
      <c r="E79" s="31"/>
      <c r="F79" s="31"/>
    </row>
    <row r="80" spans="1:8" ht="30.75" customHeight="1">
      <c r="A80" s="111" t="s">
        <v>47</v>
      </c>
      <c r="B80" s="111"/>
      <c r="C80" s="111"/>
      <c r="D80" s="111"/>
      <c r="E80" s="111"/>
      <c r="F80" s="111"/>
    </row>
    <row r="81" spans="1:10" ht="20.25" customHeight="1">
      <c r="A81" s="111"/>
      <c r="B81" s="111"/>
      <c r="C81" s="111"/>
      <c r="D81" s="111"/>
      <c r="E81" s="111"/>
      <c r="F81" s="111"/>
    </row>
    <row r="82" spans="1:10" ht="12.75" customHeight="1">
      <c r="A82" s="51"/>
      <c r="B82" s="51"/>
      <c r="C82" s="51"/>
      <c r="D82" s="51"/>
      <c r="E82" s="51"/>
      <c r="F82" s="51"/>
    </row>
    <row r="83" spans="1:10" ht="25.5" customHeight="1">
      <c r="A83" s="87" t="s">
        <v>48</v>
      </c>
      <c r="B83" s="87"/>
      <c r="C83" s="87"/>
      <c r="D83" s="87"/>
      <c r="E83" s="87"/>
      <c r="F83" s="87"/>
    </row>
    <row r="84" spans="1:10">
      <c r="A84" s="31"/>
      <c r="B84" s="31"/>
      <c r="C84" s="31"/>
      <c r="D84" s="31"/>
      <c r="E84" s="31"/>
      <c r="F84" s="31"/>
    </row>
    <row r="85" spans="1:10">
      <c r="A85" s="52" t="s">
        <v>49</v>
      </c>
      <c r="B85" s="53"/>
      <c r="C85" s="53"/>
      <c r="D85" s="53"/>
      <c r="E85" s="53"/>
      <c r="F85" s="53"/>
    </row>
    <row r="86" spans="1:10" ht="13.5" thickBot="1">
      <c r="A86" s="1">
        <v>2016</v>
      </c>
      <c r="C86" s="54"/>
      <c r="D86" s="54"/>
      <c r="E86" s="54"/>
      <c r="F86" s="54"/>
      <c r="G86" s="54"/>
    </row>
    <row r="87" spans="1:10">
      <c r="A87" s="131" t="s">
        <v>37</v>
      </c>
      <c r="B87" s="132"/>
      <c r="C87" s="133" t="s">
        <v>50</v>
      </c>
      <c r="D87" s="134"/>
      <c r="E87" s="134"/>
      <c r="F87" s="134"/>
      <c r="G87" s="135"/>
      <c r="H87" s="116" t="s">
        <v>41</v>
      </c>
    </row>
    <row r="88" spans="1:10">
      <c r="A88" s="98"/>
      <c r="B88" s="99"/>
      <c r="C88" s="55">
        <f>TestYear</f>
        <v>2016</v>
      </c>
      <c r="D88" s="55">
        <f>C88+1</f>
        <v>2017</v>
      </c>
      <c r="E88" s="55">
        <f>D88+1</f>
        <v>2018</v>
      </c>
      <c r="F88" s="55">
        <f>E88+1</f>
        <v>2019</v>
      </c>
      <c r="G88" s="55">
        <f>F88+1</f>
        <v>2020</v>
      </c>
      <c r="H88" s="130"/>
    </row>
    <row r="89" spans="1:10">
      <c r="A89" s="98"/>
      <c r="B89" s="99"/>
      <c r="C89" s="55" t="s">
        <v>6</v>
      </c>
      <c r="D89" s="55" t="s">
        <v>6</v>
      </c>
      <c r="E89" s="55" t="s">
        <v>6</v>
      </c>
      <c r="F89" s="55" t="s">
        <v>6</v>
      </c>
      <c r="G89" s="55" t="s">
        <v>6</v>
      </c>
      <c r="H89" s="56" t="s">
        <v>6</v>
      </c>
      <c r="J89" s="57"/>
    </row>
    <row r="90" spans="1:10">
      <c r="A90" s="103" t="str">
        <f>A68</f>
        <v>Residential</v>
      </c>
      <c r="B90" s="104"/>
      <c r="C90" s="58">
        <f>E68</f>
        <v>97.800367733266583</v>
      </c>
      <c r="D90" s="59"/>
      <c r="E90" s="59"/>
      <c r="F90" s="59"/>
      <c r="G90" s="59"/>
      <c r="H90" s="60" t="str">
        <f t="shared" ref="H90:H97" si="6">F68</f>
        <v>85 - 115</v>
      </c>
      <c r="J90" s="57"/>
    </row>
    <row r="91" spans="1:10">
      <c r="A91" s="103" t="str">
        <f>A69</f>
        <v>GS &lt; 50 kW</v>
      </c>
      <c r="B91" s="104"/>
      <c r="C91" s="58">
        <f t="shared" ref="C91:C98" si="7">E69</f>
        <v>119.99999801268932</v>
      </c>
      <c r="D91" s="59"/>
      <c r="E91" s="59"/>
      <c r="F91" s="59"/>
      <c r="G91" s="59"/>
      <c r="H91" s="60" t="str">
        <f t="shared" si="6"/>
        <v>80 - 120</v>
      </c>
      <c r="J91" s="61"/>
    </row>
    <row r="92" spans="1:10">
      <c r="A92" s="103" t="str">
        <f>A70</f>
        <v>GS 50 to 4,999 kW</v>
      </c>
      <c r="B92" s="104"/>
      <c r="C92" s="58">
        <f t="shared" si="7"/>
        <v>97.799998460206993</v>
      </c>
      <c r="D92" s="59"/>
      <c r="E92" s="59"/>
      <c r="F92" s="59"/>
      <c r="G92" s="59"/>
      <c r="H92" s="60" t="str">
        <f t="shared" si="6"/>
        <v>80 - 120</v>
      </c>
      <c r="J92" s="57"/>
    </row>
    <row r="93" spans="1:10">
      <c r="A93" s="103" t="str">
        <f>A71</f>
        <v>Large Use</v>
      </c>
      <c r="B93" s="104"/>
      <c r="C93" s="58">
        <f t="shared" si="7"/>
        <v>95.474755396061568</v>
      </c>
      <c r="D93" s="59"/>
      <c r="E93" s="59"/>
      <c r="F93" s="59"/>
      <c r="G93" s="59"/>
      <c r="H93" s="60" t="str">
        <f t="shared" si="6"/>
        <v>85 - 115</v>
      </c>
      <c r="J93" s="61"/>
    </row>
    <row r="94" spans="1:10">
      <c r="A94" s="103" t="str">
        <f>A72</f>
        <v>Street Lighting</v>
      </c>
      <c r="B94" s="104"/>
      <c r="C94" s="58">
        <f t="shared" si="7"/>
        <v>60.219997102980969</v>
      </c>
      <c r="D94" s="59"/>
      <c r="E94" s="59"/>
      <c r="F94" s="59"/>
      <c r="G94" s="59"/>
      <c r="H94" s="60" t="str">
        <f t="shared" si="6"/>
        <v>80 - 120</v>
      </c>
      <c r="J94" s="57"/>
    </row>
    <row r="95" spans="1:10" ht="12.75" customHeight="1">
      <c r="A95" s="103" t="str">
        <f t="shared" ref="A95:A98" si="8">A73</f>
        <v>Unmetered Scattered Load (USL)</v>
      </c>
      <c r="B95" s="104"/>
      <c r="C95" s="58">
        <f t="shared" si="7"/>
        <v>119.99999737481272</v>
      </c>
      <c r="D95" s="59"/>
      <c r="E95" s="59"/>
      <c r="F95" s="59"/>
      <c r="G95" s="59"/>
      <c r="H95" s="60" t="str">
        <f t="shared" si="6"/>
        <v>80 - 120</v>
      </c>
    </row>
    <row r="96" spans="1:10" ht="12.75" customHeight="1">
      <c r="A96" s="103" t="str">
        <f t="shared" si="8"/>
        <v>Standby Approved on an Interim Basis</v>
      </c>
      <c r="B96" s="104"/>
      <c r="C96" s="62" t="str">
        <f t="shared" si="7"/>
        <v/>
      </c>
      <c r="D96" s="59"/>
      <c r="E96" s="63"/>
      <c r="F96" s="63"/>
      <c r="G96" s="63"/>
      <c r="H96" s="64">
        <f t="shared" si="6"/>
        <v>0</v>
      </c>
    </row>
    <row r="97" spans="1:8">
      <c r="A97" s="103"/>
      <c r="B97" s="104"/>
      <c r="C97" s="62" t="str">
        <f t="shared" si="7"/>
        <v/>
      </c>
      <c r="D97" s="65"/>
      <c r="E97" s="63"/>
      <c r="F97" s="63"/>
      <c r="G97" s="63"/>
      <c r="H97" s="64">
        <f t="shared" si="6"/>
        <v>0</v>
      </c>
    </row>
    <row r="98" spans="1:8" ht="13.5" customHeight="1" thickBot="1">
      <c r="A98" s="137">
        <f t="shared" si="8"/>
        <v>0</v>
      </c>
      <c r="B98" s="138"/>
      <c r="C98" s="66" t="str">
        <f t="shared" si="7"/>
        <v/>
      </c>
      <c r="D98" s="67"/>
      <c r="E98" s="68"/>
      <c r="F98" s="68"/>
      <c r="G98" s="68"/>
      <c r="H98" s="69"/>
    </row>
    <row r="100" spans="1:8" ht="12.75" customHeight="1">
      <c r="A100" s="1" t="s">
        <v>51</v>
      </c>
    </row>
    <row r="101" spans="1:8" ht="12.75" customHeight="1">
      <c r="A101" s="111" t="s">
        <v>52</v>
      </c>
      <c r="B101" s="111"/>
      <c r="C101" s="111"/>
      <c r="D101" s="111"/>
      <c r="E101" s="111"/>
      <c r="F101" s="111"/>
    </row>
    <row r="102" spans="1:8">
      <c r="A102" s="111"/>
      <c r="B102" s="111"/>
      <c r="C102" s="111"/>
      <c r="D102" s="111"/>
      <c r="E102" s="111"/>
      <c r="F102" s="111"/>
    </row>
    <row r="103" spans="1:8" ht="20.25" customHeight="1">
      <c r="A103" s="111"/>
      <c r="B103" s="111"/>
      <c r="C103" s="111"/>
      <c r="D103" s="111"/>
      <c r="E103" s="111"/>
      <c r="F103" s="111"/>
    </row>
    <row r="104" spans="1:8" ht="16.5" customHeight="1">
      <c r="A104" s="111"/>
      <c r="B104" s="111"/>
      <c r="C104" s="111"/>
      <c r="D104" s="111"/>
      <c r="E104" s="111"/>
      <c r="F104" s="111"/>
    </row>
    <row r="106" spans="1:8">
      <c r="A106" s="136"/>
      <c r="B106" s="136"/>
      <c r="C106" s="136"/>
      <c r="D106" s="136"/>
      <c r="E106" s="136"/>
      <c r="F106" s="136"/>
    </row>
    <row r="107" spans="1:8">
      <c r="A107" s="136"/>
      <c r="B107" s="136"/>
      <c r="C107" s="136"/>
      <c r="D107" s="136"/>
      <c r="E107" s="136"/>
      <c r="F107" s="136"/>
    </row>
    <row r="108" spans="1:8">
      <c r="A108" s="136"/>
      <c r="B108" s="136"/>
      <c r="C108" s="136"/>
      <c r="D108" s="136"/>
      <c r="E108" s="136"/>
      <c r="F108" s="136"/>
    </row>
  </sheetData>
  <mergeCells count="56">
    <mergeCell ref="A90:B90"/>
    <mergeCell ref="A91:B91"/>
    <mergeCell ref="A101:F104"/>
    <mergeCell ref="A106:F108"/>
    <mergeCell ref="A93:B93"/>
    <mergeCell ref="A94:B94"/>
    <mergeCell ref="A95:B95"/>
    <mergeCell ref="A96:B96"/>
    <mergeCell ref="A97:B97"/>
    <mergeCell ref="A98:B98"/>
    <mergeCell ref="A92:B92"/>
    <mergeCell ref="A75:B75"/>
    <mergeCell ref="A76:B76"/>
    <mergeCell ref="A80:F81"/>
    <mergeCell ref="H87:H88"/>
    <mergeCell ref="A83:F83"/>
    <mergeCell ref="A87:B89"/>
    <mergeCell ref="C87:G87"/>
    <mergeCell ref="A68:B68"/>
    <mergeCell ref="A69:B69"/>
    <mergeCell ref="A70:B70"/>
    <mergeCell ref="A71:B71"/>
    <mergeCell ref="A74:B74"/>
    <mergeCell ref="A73:B73"/>
    <mergeCell ref="A72:B72"/>
    <mergeCell ref="A64:B66"/>
    <mergeCell ref="F64:F66"/>
    <mergeCell ref="D65:D66"/>
    <mergeCell ref="E65:E66"/>
    <mergeCell ref="A67:B67"/>
    <mergeCell ref="A44:B44"/>
    <mergeCell ref="A45:B45"/>
    <mergeCell ref="A46:B46"/>
    <mergeCell ref="A47:B47"/>
    <mergeCell ref="A51:F52"/>
    <mergeCell ref="A39:B39"/>
    <mergeCell ref="A40:B40"/>
    <mergeCell ref="A41:B41"/>
    <mergeCell ref="A42:B42"/>
    <mergeCell ref="A43:B43"/>
    <mergeCell ref="A56:F57"/>
    <mergeCell ref="A59:F60"/>
    <mergeCell ref="F36:F37"/>
    <mergeCell ref="A1:F1"/>
    <mergeCell ref="A2:F2"/>
    <mergeCell ref="A22:E23"/>
    <mergeCell ref="A25:E27"/>
    <mergeCell ref="A29:E30"/>
    <mergeCell ref="B33:F33"/>
    <mergeCell ref="A35:B35"/>
    <mergeCell ref="A36:B37"/>
    <mergeCell ref="C36:C37"/>
    <mergeCell ref="D36:D37"/>
    <mergeCell ref="E36:E37"/>
    <mergeCell ref="A54:F54"/>
    <mergeCell ref="A38:B38"/>
  </mergeCells>
  <pageMargins left="0.74803149606299213" right="0.74803149606299213" top="0.98425196850393704" bottom="0.98425196850393704" header="0.51181102362204722" footer="0.51181102362204722"/>
  <pageSetup scale="63" fitToHeight="2" orientation="portrait" r:id="rId1"/>
  <headerFooter alignWithMargins="0"/>
  <rowBreaks count="1" manualBreakCount="1">
    <brk id="6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L108"/>
  <sheetViews>
    <sheetView showGridLines="0" zoomScaleNormal="100" workbookViewId="0">
      <selection activeCell="H104" sqref="A1:H104"/>
    </sheetView>
  </sheetViews>
  <sheetFormatPr defaultRowHeight="12.75"/>
  <cols>
    <col min="1" max="1" width="29" customWidth="1"/>
    <col min="2" max="2" width="15" customWidth="1"/>
    <col min="3" max="3" width="15.5703125" customWidth="1"/>
    <col min="4" max="4" width="16" customWidth="1"/>
    <col min="5" max="5" width="17.5703125" customWidth="1"/>
    <col min="6" max="8" width="16.42578125" customWidth="1"/>
  </cols>
  <sheetData>
    <row r="1" spans="1:6" ht="18">
      <c r="A1" s="90" t="s">
        <v>0</v>
      </c>
      <c r="B1" s="90"/>
      <c r="C1" s="90"/>
      <c r="D1" s="90"/>
      <c r="E1" s="90"/>
      <c r="F1" s="90"/>
    </row>
    <row r="2" spans="1:6" ht="18">
      <c r="A2" s="90" t="s">
        <v>53</v>
      </c>
      <c r="B2" s="90"/>
      <c r="C2" s="90"/>
      <c r="D2" s="90"/>
      <c r="E2" s="90"/>
      <c r="F2" s="90"/>
    </row>
    <row r="4" spans="1:6">
      <c r="A4" t="s">
        <v>2</v>
      </c>
    </row>
    <row r="6" spans="1:6">
      <c r="A6" s="1" t="s">
        <v>3</v>
      </c>
      <c r="B6" s="1"/>
    </row>
    <row r="7" spans="1:6" ht="13.5" thickBot="1">
      <c r="A7" s="1">
        <v>2017</v>
      </c>
      <c r="D7" s="31" t="s">
        <v>62</v>
      </c>
    </row>
    <row r="8" spans="1:6" ht="51">
      <c r="A8" s="2" t="s">
        <v>4</v>
      </c>
      <c r="B8" s="3" t="s">
        <v>5</v>
      </c>
      <c r="C8" s="3" t="s">
        <v>6</v>
      </c>
      <c r="D8" s="3" t="s">
        <v>7</v>
      </c>
      <c r="E8" s="4" t="s">
        <v>6</v>
      </c>
    </row>
    <row r="9" spans="1:6">
      <c r="A9" s="5" t="s">
        <v>8</v>
      </c>
      <c r="B9" s="6">
        <v>7166576.7511574784</v>
      </c>
      <c r="C9" s="7">
        <f t="shared" ref="C9:C17" si="0">IF(B$18=0,"",B9/B$18)</f>
        <v>0.60859378670304032</v>
      </c>
      <c r="D9" s="6">
        <v>7958384.9471818404</v>
      </c>
      <c r="E9" s="8">
        <f t="shared" ref="E9:E17" si="1">IF(D$18=0,"",D9/D$18)</f>
        <v>0.59891731042018381</v>
      </c>
    </row>
    <row r="10" spans="1:6">
      <c r="A10" s="5" t="s">
        <v>9</v>
      </c>
      <c r="B10" s="6">
        <v>1700371.4796658223</v>
      </c>
      <c r="C10" s="7">
        <f t="shared" si="0"/>
        <v>0.14439746528138941</v>
      </c>
      <c r="D10" s="6">
        <v>1669148.8727519037</v>
      </c>
      <c r="E10" s="8">
        <f t="shared" si="1"/>
        <v>0.12561369677316894</v>
      </c>
    </row>
    <row r="11" spans="1:6">
      <c r="A11" s="9" t="s">
        <v>10</v>
      </c>
      <c r="B11" s="6">
        <v>2282143.2286748947</v>
      </c>
      <c r="C11" s="7">
        <f t="shared" si="0"/>
        <v>0.19380217885947218</v>
      </c>
      <c r="D11" s="6">
        <v>2913387.4072224628</v>
      </c>
      <c r="E11" s="8">
        <f t="shared" si="1"/>
        <v>0.21925028278050215</v>
      </c>
    </row>
    <row r="12" spans="1:6">
      <c r="A12" s="10" t="s">
        <v>54</v>
      </c>
      <c r="B12" s="6">
        <v>465453.71899757179</v>
      </c>
      <c r="C12" s="7">
        <f t="shared" si="0"/>
        <v>3.9526855180054214E-2</v>
      </c>
      <c r="D12" s="6">
        <v>517805.85240149463</v>
      </c>
      <c r="E12" s="8">
        <f t="shared" si="1"/>
        <v>3.8968068332752875E-2</v>
      </c>
    </row>
    <row r="13" spans="1:6">
      <c r="A13" s="5" t="s">
        <v>12</v>
      </c>
      <c r="B13" s="6">
        <v>111797.10416870702</v>
      </c>
      <c r="C13" s="7">
        <f t="shared" si="0"/>
        <v>9.493936272639324E-3</v>
      </c>
      <c r="D13" s="6">
        <v>206838.04935296898</v>
      </c>
      <c r="E13" s="8">
        <f t="shared" si="1"/>
        <v>1.5565832644838878E-2</v>
      </c>
    </row>
    <row r="14" spans="1:6">
      <c r="A14" s="5" t="s">
        <v>13</v>
      </c>
      <c r="B14" s="6">
        <v>49290.179804890911</v>
      </c>
      <c r="C14" s="7">
        <f t="shared" si="0"/>
        <v>4.185777703404535E-3</v>
      </c>
      <c r="D14" s="6">
        <v>22387.663100729969</v>
      </c>
      <c r="E14" s="8">
        <f t="shared" si="1"/>
        <v>1.6848090485533057E-3</v>
      </c>
    </row>
    <row r="15" spans="1:6" ht="25.5">
      <c r="A15" s="9" t="s">
        <v>14</v>
      </c>
      <c r="B15" s="6"/>
      <c r="C15" s="7">
        <f t="shared" si="0"/>
        <v>0</v>
      </c>
      <c r="D15" s="6"/>
      <c r="E15" s="8">
        <f t="shared" si="1"/>
        <v>0</v>
      </c>
    </row>
    <row r="16" spans="1:6">
      <c r="A16" s="11"/>
      <c r="B16" s="6"/>
      <c r="C16" s="7">
        <f t="shared" si="0"/>
        <v>0</v>
      </c>
      <c r="D16" s="6"/>
      <c r="E16" s="8">
        <f t="shared" si="1"/>
        <v>0</v>
      </c>
    </row>
    <row r="17" spans="1:6">
      <c r="A17" s="9"/>
      <c r="B17" s="6"/>
      <c r="C17" s="7">
        <f t="shared" si="0"/>
        <v>0</v>
      </c>
      <c r="D17" s="6"/>
      <c r="E17" s="8">
        <f t="shared" si="1"/>
        <v>0</v>
      </c>
    </row>
    <row r="18" spans="1:6" ht="13.5" thickBot="1">
      <c r="A18" s="12" t="s">
        <v>15</v>
      </c>
      <c r="B18" s="13">
        <f>SUM(B9:B17)</f>
        <v>11775632.462469365</v>
      </c>
      <c r="C18" s="14">
        <f>SUM(C9:C17)</f>
        <v>0.99999999999999989</v>
      </c>
      <c r="D18" s="13">
        <f>SUM(D9:D17)</f>
        <v>13287952.792011401</v>
      </c>
      <c r="E18" s="15">
        <f>SUM(E9:E17)</f>
        <v>1</v>
      </c>
    </row>
    <row r="20" spans="1:6">
      <c r="A20" s="1" t="s">
        <v>16</v>
      </c>
    </row>
    <row r="22" spans="1:6" ht="12.75" customHeight="1">
      <c r="A22" s="91" t="s">
        <v>17</v>
      </c>
      <c r="B22" s="91"/>
      <c r="C22" s="91"/>
      <c r="D22" s="91"/>
      <c r="E22" s="91"/>
    </row>
    <row r="23" spans="1:6">
      <c r="A23" s="91"/>
      <c r="B23" s="91"/>
      <c r="C23" s="91"/>
      <c r="D23" s="91"/>
      <c r="E23" s="91"/>
    </row>
    <row r="24" spans="1:6" ht="12.75" customHeight="1">
      <c r="B24" s="16"/>
      <c r="C24" s="16"/>
      <c r="D24" s="16"/>
      <c r="E24" s="16"/>
      <c r="F24" s="16"/>
    </row>
    <row r="25" spans="1:6" ht="12.75" customHeight="1">
      <c r="A25" s="92" t="s">
        <v>18</v>
      </c>
      <c r="B25" s="92"/>
      <c r="C25" s="92"/>
      <c r="D25" s="92"/>
      <c r="E25" s="92"/>
      <c r="F25" s="16"/>
    </row>
    <row r="26" spans="1:6" ht="12.75" customHeight="1">
      <c r="A26" s="92"/>
      <c r="B26" s="92"/>
      <c r="C26" s="92"/>
      <c r="D26" s="92"/>
      <c r="E26" s="92"/>
      <c r="F26" s="17"/>
    </row>
    <row r="27" spans="1:6">
      <c r="A27" s="92"/>
      <c r="B27" s="92"/>
      <c r="C27" s="92"/>
      <c r="D27" s="92"/>
      <c r="E27" s="92"/>
      <c r="F27" s="17"/>
    </row>
    <row r="28" spans="1:6">
      <c r="A28" s="33" t="s">
        <v>19</v>
      </c>
      <c r="B28" s="33"/>
      <c r="C28" s="33"/>
      <c r="D28" s="33"/>
      <c r="E28" s="33"/>
      <c r="F28" s="33"/>
    </row>
    <row r="29" spans="1:6" ht="20.25" customHeight="1">
      <c r="A29" s="92" t="s">
        <v>20</v>
      </c>
      <c r="B29" s="92"/>
      <c r="C29" s="92"/>
      <c r="D29" s="92"/>
      <c r="E29" s="92"/>
      <c r="F29" s="18"/>
    </row>
    <row r="30" spans="1:6" ht="20.25" customHeight="1">
      <c r="A30" s="92"/>
      <c r="B30" s="92"/>
      <c r="C30" s="92"/>
      <c r="D30" s="92"/>
      <c r="E30" s="92"/>
    </row>
    <row r="31" spans="1:6" ht="12.75" customHeight="1"/>
    <row r="33" spans="1:6" ht="12.75" customHeight="1">
      <c r="A33" s="19" t="s">
        <v>21</v>
      </c>
      <c r="B33" s="93"/>
      <c r="C33" s="93"/>
      <c r="D33" s="93"/>
      <c r="E33" s="93"/>
      <c r="F33" s="93"/>
    </row>
    <row r="34" spans="1:6" ht="13.5" thickBot="1">
      <c r="A34" s="20">
        <v>2017</v>
      </c>
      <c r="B34" s="21"/>
      <c r="C34" s="31" t="s">
        <v>65</v>
      </c>
      <c r="D34" s="31" t="s">
        <v>63</v>
      </c>
      <c r="E34" s="29" t="s">
        <v>64</v>
      </c>
      <c r="F34" s="31" t="s">
        <v>61</v>
      </c>
    </row>
    <row r="35" spans="1:6">
      <c r="A35" s="94"/>
      <c r="B35" s="95"/>
      <c r="C35" s="22" t="s">
        <v>22</v>
      </c>
      <c r="D35" s="22" t="s">
        <v>23</v>
      </c>
      <c r="E35" s="22" t="s">
        <v>24</v>
      </c>
      <c r="F35" s="23" t="s">
        <v>25</v>
      </c>
    </row>
    <row r="36" spans="1:6" ht="12.75" customHeight="1">
      <c r="A36" s="96" t="s">
        <v>26</v>
      </c>
      <c r="B36" s="97"/>
      <c r="C36" s="100" t="s">
        <v>27</v>
      </c>
      <c r="D36" s="100" t="s">
        <v>28</v>
      </c>
      <c r="E36" s="100" t="s">
        <v>29</v>
      </c>
      <c r="F36" s="88" t="s">
        <v>30</v>
      </c>
    </row>
    <row r="37" spans="1:6">
      <c r="A37" s="98"/>
      <c r="B37" s="99"/>
      <c r="C37" s="101"/>
      <c r="D37" s="101"/>
      <c r="E37" s="101"/>
      <c r="F37" s="89"/>
    </row>
    <row r="38" spans="1:6">
      <c r="A38" s="103" t="str">
        <f t="shared" ref="A38:A44" si="2">A9</f>
        <v>Residential</v>
      </c>
      <c r="B38" s="104"/>
      <c r="C38" s="6">
        <v>7143889.8502443004</v>
      </c>
      <c r="D38" s="6">
        <v>7400489.8846587678</v>
      </c>
      <c r="E38" s="6">
        <v>7400708.2026354857</v>
      </c>
      <c r="F38" s="24">
        <v>378612.91312934464</v>
      </c>
    </row>
    <row r="39" spans="1:6">
      <c r="A39" s="103" t="str">
        <f t="shared" si="2"/>
        <v>GS &lt; 50 kW</v>
      </c>
      <c r="B39" s="104"/>
      <c r="C39" s="6">
        <v>1858443.0823863908</v>
      </c>
      <c r="D39" s="6">
        <v>1925196.1495380867</v>
      </c>
      <c r="E39" s="6">
        <v>1913489.0157547721</v>
      </c>
      <c r="F39" s="24">
        <v>73141.398095662487</v>
      </c>
    </row>
    <row r="40" spans="1:6">
      <c r="A40" s="103" t="str">
        <f t="shared" si="2"/>
        <v>GS 50 to 4,999 kW</v>
      </c>
      <c r="B40" s="104"/>
      <c r="C40" s="6">
        <v>2656821.4074650616</v>
      </c>
      <c r="D40" s="6">
        <v>2752251.2753493371</v>
      </c>
      <c r="E40" s="6">
        <v>2752227.8239986873</v>
      </c>
      <c r="F40" s="24">
        <v>99395.725533568053</v>
      </c>
    </row>
    <row r="41" spans="1:6">
      <c r="A41" s="103" t="str">
        <f t="shared" si="2"/>
        <v>Large User</v>
      </c>
      <c r="B41" s="104"/>
      <c r="C41" s="6">
        <v>473733.66447441751</v>
      </c>
      <c r="D41" s="6">
        <v>490749.6147697976</v>
      </c>
      <c r="E41" s="6">
        <v>490788.18916521291</v>
      </c>
      <c r="F41" s="24">
        <v>18499.159217777775</v>
      </c>
    </row>
    <row r="42" spans="1:6">
      <c r="A42" s="103" t="str">
        <f t="shared" si="2"/>
        <v>Street Lighting</v>
      </c>
      <c r="B42" s="104"/>
      <c r="C42" s="6">
        <v>106175.5104</v>
      </c>
      <c r="D42" s="6">
        <v>109989.20856636828</v>
      </c>
      <c r="E42" s="6">
        <v>121462.87145433752</v>
      </c>
      <c r="F42" s="24">
        <v>12989.941609369862</v>
      </c>
    </row>
    <row r="43" spans="1:6">
      <c r="A43" s="103" t="str">
        <f t="shared" si="2"/>
        <v>Unmetered Scattered Load (USL)</v>
      </c>
      <c r="B43" s="104"/>
      <c r="C43" s="6">
        <v>24476.492600000005</v>
      </c>
      <c r="D43" s="6">
        <v>25355.659129043099</v>
      </c>
      <c r="E43" s="6">
        <v>25355.166655470268</v>
      </c>
      <c r="F43" s="24">
        <v>1281.86241427716</v>
      </c>
    </row>
    <row r="44" spans="1:6" ht="12.75" customHeight="1">
      <c r="A44" s="103" t="str">
        <f t="shared" si="2"/>
        <v>Standby Approved on an Interim Basis</v>
      </c>
      <c r="B44" s="104"/>
      <c r="C44" s="6"/>
      <c r="D44" s="6"/>
      <c r="E44" s="6"/>
      <c r="F44" s="24"/>
    </row>
    <row r="45" spans="1:6">
      <c r="A45" s="105"/>
      <c r="B45" s="106"/>
      <c r="C45" s="6"/>
      <c r="D45" s="6"/>
      <c r="E45" s="6"/>
      <c r="F45" s="24"/>
    </row>
    <row r="46" spans="1:6" ht="13.5" thickBot="1">
      <c r="A46" s="107">
        <f>A17</f>
        <v>0</v>
      </c>
      <c r="B46" s="108"/>
      <c r="C46" s="25"/>
      <c r="D46" s="25"/>
      <c r="E46" s="25"/>
      <c r="F46" s="26"/>
    </row>
    <row r="47" spans="1:6" ht="13.5" thickTop="1">
      <c r="A47" s="109" t="str">
        <f>A18</f>
        <v>Total</v>
      </c>
      <c r="B47" s="110"/>
      <c r="C47" s="27">
        <f>SUM(C38:C46)</f>
        <v>12263540.00757017</v>
      </c>
      <c r="D47" s="27">
        <f>SUM(D38:D46)</f>
        <v>12704031.792011399</v>
      </c>
      <c r="E47" s="27">
        <f>SUM(E38:E46)</f>
        <v>12704031.269663965</v>
      </c>
      <c r="F47" s="28">
        <f>SUM(F38:F46)</f>
        <v>583920.99999999988</v>
      </c>
    </row>
    <row r="48" spans="1:6">
      <c r="C48" s="29" t="s">
        <v>58</v>
      </c>
      <c r="D48" s="29" t="s">
        <v>60</v>
      </c>
      <c r="F48" s="30"/>
    </row>
    <row r="49" spans="1:12">
      <c r="A49" s="1" t="s">
        <v>31</v>
      </c>
      <c r="B49" s="31"/>
      <c r="C49" s="31"/>
      <c r="D49" s="31"/>
      <c r="E49" s="31"/>
      <c r="F49" s="31"/>
    </row>
    <row r="50" spans="1:12">
      <c r="A50" s="31"/>
      <c r="B50" s="31"/>
      <c r="C50" s="31"/>
      <c r="D50" s="31"/>
      <c r="E50" s="31"/>
      <c r="F50" s="31"/>
    </row>
    <row r="51" spans="1:12" ht="12.75" customHeight="1">
      <c r="A51" s="111" t="s">
        <v>32</v>
      </c>
      <c r="B51" s="111"/>
      <c r="C51" s="111"/>
      <c r="D51" s="111"/>
      <c r="E51" s="111"/>
      <c r="F51" s="111"/>
    </row>
    <row r="52" spans="1:12">
      <c r="A52" s="111"/>
      <c r="B52" s="111"/>
      <c r="C52" s="111"/>
      <c r="D52" s="111"/>
      <c r="E52" s="111"/>
      <c r="F52" s="111"/>
    </row>
    <row r="53" spans="1:12" ht="12.75" customHeight="1">
      <c r="A53" s="16"/>
      <c r="B53" s="16"/>
      <c r="C53" s="16"/>
      <c r="D53" s="16"/>
      <c r="E53" s="16"/>
      <c r="F53" s="16"/>
      <c r="I53" s="32"/>
      <c r="J53" s="32"/>
      <c r="K53" s="32"/>
      <c r="L53" s="32"/>
    </row>
    <row r="54" spans="1:12">
      <c r="A54" s="102" t="s">
        <v>33</v>
      </c>
      <c r="B54" s="102"/>
      <c r="C54" s="102"/>
      <c r="D54" s="102"/>
      <c r="E54" s="102"/>
      <c r="F54" s="102"/>
      <c r="I54" s="32"/>
      <c r="J54" s="32"/>
      <c r="K54" s="32"/>
      <c r="L54" s="32"/>
    </row>
    <row r="55" spans="1:12">
      <c r="A55" s="34"/>
      <c r="B55" s="31"/>
      <c r="C55" s="31"/>
      <c r="D55" s="31"/>
      <c r="E55" s="31"/>
      <c r="F55" s="31"/>
      <c r="H55" s="32"/>
      <c r="I55" s="32"/>
      <c r="J55" s="32"/>
      <c r="K55" s="32"/>
      <c r="L55" s="32"/>
    </row>
    <row r="56" spans="1:12" ht="12.75" customHeight="1">
      <c r="A56" s="87" t="s">
        <v>34</v>
      </c>
      <c r="B56" s="87"/>
      <c r="C56" s="87"/>
      <c r="D56" s="87"/>
      <c r="E56" s="87"/>
      <c r="F56" s="87"/>
      <c r="H56" s="71"/>
      <c r="I56" s="32"/>
      <c r="J56" s="32"/>
      <c r="K56" s="32"/>
      <c r="L56" s="32"/>
    </row>
    <row r="57" spans="1:12">
      <c r="A57" s="87"/>
      <c r="B57" s="87"/>
      <c r="C57" s="87"/>
      <c r="D57" s="87"/>
      <c r="E57" s="87"/>
      <c r="F57" s="87"/>
    </row>
    <row r="58" spans="1:12">
      <c r="A58" s="31"/>
      <c r="B58" s="31"/>
      <c r="C58" s="31"/>
      <c r="D58" s="31"/>
      <c r="E58" s="31"/>
      <c r="F58" s="31"/>
    </row>
    <row r="59" spans="1:12" ht="12.75" customHeight="1">
      <c r="A59" s="87" t="s">
        <v>35</v>
      </c>
      <c r="B59" s="87"/>
      <c r="C59" s="87"/>
      <c r="D59" s="87"/>
      <c r="E59" s="87"/>
      <c r="F59" s="87"/>
    </row>
    <row r="60" spans="1:12">
      <c r="A60" s="87"/>
      <c r="B60" s="87"/>
      <c r="C60" s="87"/>
      <c r="D60" s="87"/>
      <c r="E60" s="87"/>
      <c r="F60" s="87"/>
    </row>
    <row r="61" spans="1:12">
      <c r="A61" s="35"/>
      <c r="B61" s="35"/>
      <c r="C61" s="35"/>
      <c r="D61" s="35"/>
      <c r="E61" s="35"/>
      <c r="F61" s="35"/>
    </row>
    <row r="62" spans="1:12">
      <c r="A62" s="1" t="s">
        <v>36</v>
      </c>
      <c r="B62" s="31"/>
      <c r="C62" s="31"/>
      <c r="D62" s="31"/>
      <c r="E62" s="31"/>
      <c r="F62" s="31"/>
    </row>
    <row r="63" spans="1:12" ht="13.5" thickBot="1">
      <c r="A63" s="1">
        <v>2017</v>
      </c>
      <c r="B63" s="31"/>
      <c r="C63" s="31"/>
      <c r="D63" s="31"/>
      <c r="E63" s="31"/>
      <c r="F63" s="31"/>
    </row>
    <row r="64" spans="1:12" ht="38.25">
      <c r="A64" s="112" t="s">
        <v>37</v>
      </c>
      <c r="B64" s="113"/>
      <c r="C64" s="36" t="s">
        <v>38</v>
      </c>
      <c r="D64" s="36" t="s">
        <v>39</v>
      </c>
      <c r="E64" s="36" t="s">
        <v>40</v>
      </c>
      <c r="F64" s="116" t="s">
        <v>41</v>
      </c>
    </row>
    <row r="65" spans="1:9" ht="25.5">
      <c r="A65" s="114"/>
      <c r="B65" s="115"/>
      <c r="C65" s="37" t="s">
        <v>42</v>
      </c>
      <c r="D65" s="101" t="s">
        <v>43</v>
      </c>
      <c r="E65" s="101" t="s">
        <v>44</v>
      </c>
      <c r="F65" s="117"/>
    </row>
    <row r="66" spans="1:9">
      <c r="A66" s="114"/>
      <c r="B66" s="115"/>
      <c r="C66" s="38">
        <v>2011</v>
      </c>
      <c r="D66" s="119"/>
      <c r="E66" s="119"/>
      <c r="F66" s="118"/>
    </row>
    <row r="67" spans="1:9">
      <c r="A67" s="120"/>
      <c r="B67" s="121"/>
      <c r="C67" s="39" t="s">
        <v>6</v>
      </c>
      <c r="D67" s="40" t="s">
        <v>6</v>
      </c>
      <c r="E67" s="40" t="s">
        <v>6</v>
      </c>
      <c r="F67" s="41" t="s">
        <v>6</v>
      </c>
      <c r="H67" s="83"/>
    </row>
    <row r="68" spans="1:9">
      <c r="A68" s="122" t="str">
        <f t="shared" ref="A68:A74" si="3">A38</f>
        <v>Residential</v>
      </c>
      <c r="B68" s="123"/>
      <c r="C68" s="72">
        <v>0.93280299668031541</v>
      </c>
      <c r="D68" s="43">
        <f t="shared" ref="D68:D76" si="4">IF(D9=0,"",(D38+F38)/D9*100)</f>
        <v>97.747254617820246</v>
      </c>
      <c r="E68" s="43">
        <f t="shared" ref="E68:E76" si="5">IF(D9=0,"",(E38+F38)/D9*100)</f>
        <v>97.749997862563575</v>
      </c>
      <c r="F68" s="44" t="s">
        <v>45</v>
      </c>
      <c r="H68" s="83"/>
      <c r="I68" s="73"/>
    </row>
    <row r="69" spans="1:9">
      <c r="A69" s="122" t="str">
        <f t="shared" si="3"/>
        <v>GS &lt; 50 kW</v>
      </c>
      <c r="B69" s="123"/>
      <c r="C69" s="72">
        <v>1.1999999999999997</v>
      </c>
      <c r="D69" s="43">
        <f t="shared" si="4"/>
        <v>119.72194812911543</v>
      </c>
      <c r="E69" s="43">
        <f t="shared" si="5"/>
        <v>119.02056468906235</v>
      </c>
      <c r="F69" s="44" t="s">
        <v>46</v>
      </c>
      <c r="H69" s="83"/>
      <c r="I69" s="73"/>
    </row>
    <row r="70" spans="1:9">
      <c r="A70" s="124" t="str">
        <f t="shared" si="3"/>
        <v>GS 50 to 4,999 kW</v>
      </c>
      <c r="B70" s="125"/>
      <c r="C70" s="72">
        <v>1.0699999999999998</v>
      </c>
      <c r="D70" s="43">
        <f t="shared" si="4"/>
        <v>97.880803418505224</v>
      </c>
      <c r="E70" s="43">
        <f t="shared" si="5"/>
        <v>97.87999846717635</v>
      </c>
      <c r="F70" s="44" t="s">
        <v>46</v>
      </c>
      <c r="H70" s="83"/>
      <c r="I70" s="73"/>
    </row>
    <row r="71" spans="1:9">
      <c r="A71" s="122" t="str">
        <f t="shared" si="3"/>
        <v>Large User</v>
      </c>
      <c r="B71" s="123"/>
      <c r="C71" s="72">
        <v>0.93000000000000016</v>
      </c>
      <c r="D71" s="43">
        <f t="shared" si="4"/>
        <v>98.347434975052323</v>
      </c>
      <c r="E71" s="43">
        <f t="shared" si="5"/>
        <v>98.354884561656348</v>
      </c>
      <c r="F71" s="44" t="s">
        <v>45</v>
      </c>
      <c r="H71" s="83"/>
      <c r="I71" s="73"/>
    </row>
    <row r="72" spans="1:9">
      <c r="A72" s="122" t="str">
        <f t="shared" si="3"/>
        <v>Street Lighting</v>
      </c>
      <c r="B72" s="123"/>
      <c r="C72" s="72">
        <v>1.0400000000000003</v>
      </c>
      <c r="D72" s="43">
        <f t="shared" si="4"/>
        <v>59.456734658077494</v>
      </c>
      <c r="E72" s="43">
        <f t="shared" si="5"/>
        <v>65.003906913792136</v>
      </c>
      <c r="F72" s="84" t="s">
        <v>46</v>
      </c>
      <c r="H72" s="83"/>
      <c r="I72" s="73"/>
    </row>
    <row r="73" spans="1:9">
      <c r="A73" s="124" t="str">
        <f t="shared" si="3"/>
        <v>Unmetered Scattered Load (USL)</v>
      </c>
      <c r="B73" s="125"/>
      <c r="C73" s="72">
        <v>1.2</v>
      </c>
      <c r="D73" s="43">
        <f t="shared" si="4"/>
        <v>118.98303732492614</v>
      </c>
      <c r="E73" s="43">
        <f t="shared" si="5"/>
        <v>118.98083757066588</v>
      </c>
      <c r="F73" s="44" t="s">
        <v>46</v>
      </c>
    </row>
    <row r="74" spans="1:9">
      <c r="A74" s="122" t="str">
        <f t="shared" si="3"/>
        <v>Standby Approved on an Interim Basis</v>
      </c>
      <c r="B74" s="123"/>
      <c r="C74" s="72">
        <v>0</v>
      </c>
      <c r="D74" s="43" t="str">
        <f t="shared" si="4"/>
        <v/>
      </c>
      <c r="E74" s="43" t="str">
        <f t="shared" si="5"/>
        <v/>
      </c>
      <c r="F74" s="46"/>
    </row>
    <row r="75" spans="1:9">
      <c r="A75" s="126"/>
      <c r="B75" s="127"/>
      <c r="C75" s="47"/>
      <c r="D75" s="43" t="str">
        <f t="shared" si="4"/>
        <v/>
      </c>
      <c r="E75" s="43" t="str">
        <f t="shared" si="5"/>
        <v/>
      </c>
      <c r="F75" s="46"/>
    </row>
    <row r="76" spans="1:9" ht="13.5" thickBot="1">
      <c r="A76" s="128">
        <f>A46</f>
        <v>0</v>
      </c>
      <c r="B76" s="129"/>
      <c r="C76" s="48"/>
      <c r="D76" s="49" t="str">
        <f t="shared" si="4"/>
        <v/>
      </c>
      <c r="E76" s="49" t="str">
        <f t="shared" si="5"/>
        <v/>
      </c>
      <c r="F76" s="50"/>
    </row>
    <row r="78" spans="1:9">
      <c r="A78" s="1" t="s">
        <v>16</v>
      </c>
      <c r="B78" s="31"/>
      <c r="C78" s="31"/>
      <c r="D78" s="31"/>
      <c r="E78" s="31"/>
      <c r="F78" s="31"/>
    </row>
    <row r="79" spans="1:9">
      <c r="A79" s="31"/>
      <c r="B79" s="31"/>
      <c r="C79" s="31"/>
      <c r="D79" s="31"/>
      <c r="E79" s="31"/>
      <c r="F79" s="31"/>
    </row>
    <row r="80" spans="1:9" ht="30.75" customHeight="1">
      <c r="A80" s="111" t="s">
        <v>47</v>
      </c>
      <c r="B80" s="111"/>
      <c r="C80" s="111"/>
      <c r="D80" s="111"/>
      <c r="E80" s="111"/>
      <c r="F80" s="111"/>
    </row>
    <row r="81" spans="1:10" ht="20.25" customHeight="1">
      <c r="A81" s="111"/>
      <c r="B81" s="111"/>
      <c r="C81" s="111"/>
      <c r="D81" s="111"/>
      <c r="E81" s="111"/>
      <c r="F81" s="111"/>
    </row>
    <row r="82" spans="1:10" ht="12.75" customHeight="1">
      <c r="A82" s="51"/>
      <c r="B82" s="51"/>
      <c r="C82" s="51"/>
      <c r="D82" s="51"/>
      <c r="E82" s="51"/>
      <c r="F82" s="51"/>
    </row>
    <row r="83" spans="1:10" ht="25.5" customHeight="1">
      <c r="A83" s="87" t="s">
        <v>48</v>
      </c>
      <c r="B83" s="87"/>
      <c r="C83" s="87"/>
      <c r="D83" s="87"/>
      <c r="E83" s="87"/>
      <c r="F83" s="87"/>
    </row>
    <row r="84" spans="1:10">
      <c r="A84" s="31"/>
      <c r="B84" s="31"/>
      <c r="C84" s="31"/>
      <c r="D84" s="31"/>
      <c r="E84" s="31"/>
      <c r="F84" s="31"/>
    </row>
    <row r="85" spans="1:10">
      <c r="A85" s="52" t="s">
        <v>49</v>
      </c>
      <c r="B85" s="53"/>
      <c r="C85" s="53"/>
      <c r="D85" s="53"/>
      <c r="E85" s="53"/>
      <c r="F85" s="53"/>
    </row>
    <row r="86" spans="1:10" ht="13.5" thickBot="1">
      <c r="A86" s="1">
        <v>2017</v>
      </c>
      <c r="C86" s="54"/>
      <c r="D86" s="54"/>
      <c r="E86" s="54"/>
      <c r="F86" s="54"/>
      <c r="G86" s="54"/>
    </row>
    <row r="87" spans="1:10">
      <c r="A87" s="131" t="s">
        <v>37</v>
      </c>
      <c r="B87" s="132"/>
      <c r="C87" s="133" t="s">
        <v>50</v>
      </c>
      <c r="D87" s="134"/>
      <c r="E87" s="134"/>
      <c r="F87" s="134"/>
      <c r="G87" s="135"/>
      <c r="H87" s="116" t="s">
        <v>41</v>
      </c>
    </row>
    <row r="88" spans="1:10">
      <c r="A88" s="98"/>
      <c r="B88" s="99"/>
      <c r="C88" s="55">
        <f>TestYear</f>
        <v>2016</v>
      </c>
      <c r="D88" s="55">
        <f>C88+1</f>
        <v>2017</v>
      </c>
      <c r="E88" s="55">
        <f>D88+1</f>
        <v>2018</v>
      </c>
      <c r="F88" s="55">
        <f>E88+1</f>
        <v>2019</v>
      </c>
      <c r="G88" s="55">
        <f>F88+1</f>
        <v>2020</v>
      </c>
      <c r="H88" s="130"/>
    </row>
    <row r="89" spans="1:10">
      <c r="A89" s="98"/>
      <c r="B89" s="99"/>
      <c r="C89" s="55" t="s">
        <v>6</v>
      </c>
      <c r="D89" s="55" t="s">
        <v>6</v>
      </c>
      <c r="E89" s="55" t="s">
        <v>6</v>
      </c>
      <c r="F89" s="55" t="s">
        <v>6</v>
      </c>
      <c r="G89" s="55" t="s">
        <v>6</v>
      </c>
      <c r="H89" s="56" t="s">
        <v>6</v>
      </c>
      <c r="J89" s="57"/>
    </row>
    <row r="90" spans="1:10">
      <c r="A90" s="103" t="str">
        <f>A68</f>
        <v>Residential</v>
      </c>
      <c r="B90" s="104"/>
      <c r="C90" s="62">
        <f>'App.2-P_Cost_Allocation _2016'!C90</f>
        <v>97.800367733266583</v>
      </c>
      <c r="D90" s="74">
        <f>E68</f>
        <v>97.749997862563575</v>
      </c>
      <c r="E90" s="63"/>
      <c r="F90" s="63"/>
      <c r="G90" s="63"/>
      <c r="H90" s="60" t="str">
        <f t="shared" ref="H90:H97" si="6">F68</f>
        <v>85 - 115</v>
      </c>
      <c r="J90" s="57"/>
    </row>
    <row r="91" spans="1:10">
      <c r="A91" s="103" t="str">
        <f>A69</f>
        <v>GS &lt; 50 kW</v>
      </c>
      <c r="B91" s="104"/>
      <c r="C91" s="62">
        <f>'App.2-P_Cost_Allocation _2016'!C91</f>
        <v>119.99999801268932</v>
      </c>
      <c r="D91" s="74">
        <f t="shared" ref="D91:D96" si="7">E69</f>
        <v>119.02056468906235</v>
      </c>
      <c r="E91" s="63"/>
      <c r="F91" s="63"/>
      <c r="G91" s="63"/>
      <c r="H91" s="60" t="str">
        <f t="shared" si="6"/>
        <v>80 - 120</v>
      </c>
      <c r="J91" s="57"/>
    </row>
    <row r="92" spans="1:10">
      <c r="A92" s="103" t="str">
        <f>A70</f>
        <v>GS 50 to 4,999 kW</v>
      </c>
      <c r="B92" s="104"/>
      <c r="C92" s="62">
        <f>'App.2-P_Cost_Allocation _2016'!C92</f>
        <v>97.799998460206993</v>
      </c>
      <c r="D92" s="74">
        <f t="shared" si="7"/>
        <v>97.87999846717635</v>
      </c>
      <c r="E92" s="63"/>
      <c r="F92" s="63"/>
      <c r="G92" s="63"/>
      <c r="H92" s="60" t="str">
        <f t="shared" si="6"/>
        <v>80 - 120</v>
      </c>
      <c r="J92" s="57"/>
    </row>
    <row r="93" spans="1:10">
      <c r="A93" s="103" t="str">
        <f>A71</f>
        <v>Large User</v>
      </c>
      <c r="B93" s="104"/>
      <c r="C93" s="62">
        <f>'App.2-P_Cost_Allocation _2016'!C93</f>
        <v>95.474755396061568</v>
      </c>
      <c r="D93" s="74">
        <f t="shared" si="7"/>
        <v>98.354884561656348</v>
      </c>
      <c r="E93" s="63"/>
      <c r="F93" s="63"/>
      <c r="G93" s="63"/>
      <c r="H93" s="60" t="str">
        <f t="shared" si="6"/>
        <v>85 - 115</v>
      </c>
      <c r="J93" s="57"/>
    </row>
    <row r="94" spans="1:10">
      <c r="A94" s="103" t="str">
        <f>A72</f>
        <v>Street Lighting</v>
      </c>
      <c r="B94" s="104"/>
      <c r="C94" s="62">
        <f>'App.2-P_Cost_Allocation _2016'!C94</f>
        <v>60.219997102980969</v>
      </c>
      <c r="D94" s="74">
        <f t="shared" si="7"/>
        <v>65.003906913792136</v>
      </c>
      <c r="E94" s="63"/>
      <c r="F94" s="63"/>
      <c r="G94" s="63"/>
      <c r="H94" s="60" t="str">
        <f t="shared" si="6"/>
        <v>80 - 120</v>
      </c>
      <c r="J94" s="57"/>
    </row>
    <row r="95" spans="1:10" ht="12.75" customHeight="1">
      <c r="A95" s="103" t="str">
        <f t="shared" ref="A95:A98" si="8">A73</f>
        <v>Unmetered Scattered Load (USL)</v>
      </c>
      <c r="B95" s="104"/>
      <c r="C95" s="62">
        <f>'App.2-P_Cost_Allocation _2016'!C95</f>
        <v>119.99999737481272</v>
      </c>
      <c r="D95" s="74">
        <f t="shared" si="7"/>
        <v>118.98083757066588</v>
      </c>
      <c r="E95" s="63"/>
      <c r="F95" s="63"/>
      <c r="G95" s="63"/>
      <c r="H95" s="60" t="str">
        <f t="shared" si="6"/>
        <v>80 - 120</v>
      </c>
    </row>
    <row r="96" spans="1:10" ht="12.75" customHeight="1">
      <c r="A96" s="103" t="str">
        <f t="shared" si="8"/>
        <v>Standby Approved on an Interim Basis</v>
      </c>
      <c r="B96" s="104"/>
      <c r="C96" s="62" t="str">
        <f>'[2]App.2-P_Cost_Allocation _2016'!C104</f>
        <v/>
      </c>
      <c r="D96" s="74" t="str">
        <f t="shared" si="7"/>
        <v/>
      </c>
      <c r="E96" s="63"/>
      <c r="F96" s="63"/>
      <c r="G96" s="63"/>
      <c r="H96" s="64">
        <f t="shared" si="6"/>
        <v>0</v>
      </c>
    </row>
    <row r="97" spans="1:8">
      <c r="A97" s="103"/>
      <c r="B97" s="104"/>
      <c r="C97" s="62" t="str">
        <f t="shared" ref="C97:C98" si="9">E75</f>
        <v/>
      </c>
      <c r="D97" s="75"/>
      <c r="E97" s="63"/>
      <c r="F97" s="63"/>
      <c r="G97" s="63"/>
      <c r="H97" s="64">
        <f t="shared" si="6"/>
        <v>0</v>
      </c>
    </row>
    <row r="98" spans="1:8" ht="13.5" customHeight="1" thickBot="1">
      <c r="A98" s="137">
        <f t="shared" si="8"/>
        <v>0</v>
      </c>
      <c r="B98" s="138"/>
      <c r="C98" s="66" t="str">
        <f t="shared" si="9"/>
        <v/>
      </c>
      <c r="D98" s="76"/>
      <c r="E98" s="68"/>
      <c r="F98" s="68"/>
      <c r="G98" s="68"/>
      <c r="H98" s="69"/>
    </row>
    <row r="100" spans="1:8" ht="12.75" customHeight="1">
      <c r="A100" s="1" t="s">
        <v>51</v>
      </c>
    </row>
    <row r="101" spans="1:8" ht="12.75" customHeight="1">
      <c r="A101" s="111" t="s">
        <v>52</v>
      </c>
      <c r="B101" s="111"/>
      <c r="C101" s="111"/>
      <c r="D101" s="111"/>
      <c r="E101" s="111"/>
      <c r="F101" s="111"/>
    </row>
    <row r="102" spans="1:8">
      <c r="A102" s="111"/>
      <c r="B102" s="111"/>
      <c r="C102" s="111"/>
      <c r="D102" s="111"/>
      <c r="E102" s="111"/>
      <c r="F102" s="111"/>
    </row>
    <row r="103" spans="1:8" ht="20.25" customHeight="1">
      <c r="A103" s="111"/>
      <c r="B103" s="111"/>
      <c r="C103" s="111"/>
      <c r="D103" s="111"/>
      <c r="E103" s="111"/>
      <c r="F103" s="111"/>
    </row>
    <row r="104" spans="1:8" ht="16.5" customHeight="1">
      <c r="A104" s="111"/>
      <c r="B104" s="111"/>
      <c r="C104" s="111"/>
      <c r="D104" s="111"/>
      <c r="E104" s="111"/>
      <c r="F104" s="111"/>
    </row>
    <row r="106" spans="1:8">
      <c r="A106" s="136"/>
      <c r="B106" s="136"/>
      <c r="C106" s="136"/>
      <c r="D106" s="136"/>
      <c r="E106" s="136"/>
      <c r="F106" s="136"/>
    </row>
    <row r="107" spans="1:8">
      <c r="A107" s="136"/>
      <c r="B107" s="136"/>
      <c r="C107" s="136"/>
      <c r="D107" s="136"/>
      <c r="E107" s="136"/>
      <c r="F107" s="136"/>
    </row>
    <row r="108" spans="1:8">
      <c r="A108" s="136"/>
      <c r="B108" s="136"/>
      <c r="C108" s="136"/>
      <c r="D108" s="136"/>
      <c r="E108" s="136"/>
      <c r="F108" s="136"/>
    </row>
  </sheetData>
  <mergeCells count="56">
    <mergeCell ref="A90:B90"/>
    <mergeCell ref="A91:B91"/>
    <mergeCell ref="A101:F104"/>
    <mergeCell ref="A106:F108"/>
    <mergeCell ref="A93:B93"/>
    <mergeCell ref="A94:B94"/>
    <mergeCell ref="A95:B95"/>
    <mergeCell ref="A96:B96"/>
    <mergeCell ref="A97:B97"/>
    <mergeCell ref="A98:B98"/>
    <mergeCell ref="A92:B92"/>
    <mergeCell ref="A75:B75"/>
    <mergeCell ref="A76:B76"/>
    <mergeCell ref="A80:F81"/>
    <mergeCell ref="H87:H88"/>
    <mergeCell ref="A83:F83"/>
    <mergeCell ref="A87:B89"/>
    <mergeCell ref="C87:G87"/>
    <mergeCell ref="A68:B68"/>
    <mergeCell ref="A69:B69"/>
    <mergeCell ref="A70:B70"/>
    <mergeCell ref="A71:B71"/>
    <mergeCell ref="A74:B74"/>
    <mergeCell ref="A73:B73"/>
    <mergeCell ref="A72:B72"/>
    <mergeCell ref="A64:B66"/>
    <mergeCell ref="F64:F66"/>
    <mergeCell ref="D65:D66"/>
    <mergeCell ref="E65:E66"/>
    <mergeCell ref="A67:B67"/>
    <mergeCell ref="A44:B44"/>
    <mergeCell ref="A45:B45"/>
    <mergeCell ref="A46:B46"/>
    <mergeCell ref="A47:B47"/>
    <mergeCell ref="A51:F52"/>
    <mergeCell ref="A39:B39"/>
    <mergeCell ref="A40:B40"/>
    <mergeCell ref="A41:B41"/>
    <mergeCell ref="A42:B42"/>
    <mergeCell ref="A43:B43"/>
    <mergeCell ref="A56:F57"/>
    <mergeCell ref="A59:F60"/>
    <mergeCell ref="F36:F37"/>
    <mergeCell ref="A1:F1"/>
    <mergeCell ref="A2:F2"/>
    <mergeCell ref="A22:E23"/>
    <mergeCell ref="A25:E27"/>
    <mergeCell ref="A29:E30"/>
    <mergeCell ref="B33:F33"/>
    <mergeCell ref="A35:B35"/>
    <mergeCell ref="A36:B37"/>
    <mergeCell ref="C36:C37"/>
    <mergeCell ref="D36:D37"/>
    <mergeCell ref="E36:E37"/>
    <mergeCell ref="A54:F54"/>
    <mergeCell ref="A38:B38"/>
  </mergeCells>
  <pageMargins left="0.74803149606299213" right="0.74803149606299213" top="0.98425196850393704" bottom="0.98425196850393704" header="0.51181102362204722" footer="0.51181102362204722"/>
  <pageSetup scale="63" fitToHeight="2" orientation="portrait" r:id="rId1"/>
  <headerFooter alignWithMargins="0"/>
  <rowBreaks count="1" manualBreakCount="1">
    <brk id="61"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K108"/>
  <sheetViews>
    <sheetView showGridLines="0" zoomScaleNormal="100" workbookViewId="0">
      <selection activeCell="H104" sqref="A1:H104"/>
    </sheetView>
  </sheetViews>
  <sheetFormatPr defaultRowHeight="12.75"/>
  <cols>
    <col min="1" max="1" width="29" customWidth="1"/>
    <col min="2" max="2" width="15" customWidth="1"/>
    <col min="3" max="3" width="15.5703125" customWidth="1"/>
    <col min="4" max="4" width="16" customWidth="1"/>
    <col min="5" max="5" width="17.5703125" customWidth="1"/>
    <col min="6" max="8" width="16.42578125" customWidth="1"/>
    <col min="10" max="10" width="9.140625" customWidth="1"/>
  </cols>
  <sheetData>
    <row r="1" spans="1:6" ht="18">
      <c r="A1" s="90" t="s">
        <v>0</v>
      </c>
      <c r="B1" s="90"/>
      <c r="C1" s="90"/>
      <c r="D1" s="90"/>
      <c r="E1" s="90"/>
      <c r="F1" s="90"/>
    </row>
    <row r="2" spans="1:6" ht="18">
      <c r="A2" s="90" t="s">
        <v>55</v>
      </c>
      <c r="B2" s="90"/>
      <c r="C2" s="90"/>
      <c r="D2" s="90"/>
      <c r="E2" s="90"/>
      <c r="F2" s="90"/>
    </row>
    <row r="4" spans="1:6">
      <c r="A4" t="s">
        <v>2</v>
      </c>
    </row>
    <row r="6" spans="1:6">
      <c r="A6" s="1" t="s">
        <v>3</v>
      </c>
      <c r="B6" s="1"/>
    </row>
    <row r="7" spans="1:6" ht="13.5" thickBot="1">
      <c r="A7" s="1">
        <v>2018</v>
      </c>
      <c r="D7" s="31" t="s">
        <v>62</v>
      </c>
    </row>
    <row r="8" spans="1:6" ht="51">
      <c r="A8" s="2" t="s">
        <v>4</v>
      </c>
      <c r="B8" s="3" t="s">
        <v>5</v>
      </c>
      <c r="C8" s="3" t="s">
        <v>6</v>
      </c>
      <c r="D8" s="3" t="s">
        <v>7</v>
      </c>
      <c r="E8" s="4" t="s">
        <v>6</v>
      </c>
    </row>
    <row r="9" spans="1:6">
      <c r="A9" s="5" t="s">
        <v>8</v>
      </c>
      <c r="B9" s="6">
        <v>7166576.7511574784</v>
      </c>
      <c r="C9" s="7">
        <f t="shared" ref="C9:C17" si="0">IF(B$18=0,"",B9/B$18)</f>
        <v>0.60859378670304032</v>
      </c>
      <c r="D9" s="6">
        <v>8218914.576280348</v>
      </c>
      <c r="E9" s="8">
        <f t="shared" ref="E9:E17" si="1">IF(D$18=0,"",D9/D$18)</f>
        <v>0.59897192428307278</v>
      </c>
    </row>
    <row r="10" spans="1:6">
      <c r="A10" s="5" t="s">
        <v>9</v>
      </c>
      <c r="B10" s="6">
        <v>1700371.4796658223</v>
      </c>
      <c r="C10" s="7">
        <f t="shared" si="0"/>
        <v>0.14439746528138941</v>
      </c>
      <c r="D10" s="6">
        <v>1689526.2389679838</v>
      </c>
      <c r="E10" s="8">
        <f t="shared" si="1"/>
        <v>0.12312803267258064</v>
      </c>
    </row>
    <row r="11" spans="1:6">
      <c r="A11" s="9" t="s">
        <v>10</v>
      </c>
      <c r="B11" s="6">
        <v>2282143.2286748947</v>
      </c>
      <c r="C11" s="7">
        <f t="shared" si="0"/>
        <v>0.19380217885947218</v>
      </c>
      <c r="D11" s="6">
        <v>3038212.4683294054</v>
      </c>
      <c r="E11" s="8">
        <f t="shared" si="1"/>
        <v>0.2214165814288924</v>
      </c>
    </row>
    <row r="12" spans="1:6">
      <c r="A12" s="10" t="s">
        <v>54</v>
      </c>
      <c r="B12" s="6">
        <v>465453.71899757179</v>
      </c>
      <c r="C12" s="7">
        <f t="shared" si="0"/>
        <v>3.9526855180054214E-2</v>
      </c>
      <c r="D12" s="6">
        <v>538714.48710998322</v>
      </c>
      <c r="E12" s="8">
        <f t="shared" si="1"/>
        <v>3.9260032451811776E-2</v>
      </c>
    </row>
    <row r="13" spans="1:6">
      <c r="A13" s="5" t="s">
        <v>12</v>
      </c>
      <c r="B13" s="6">
        <v>111797.10416870702</v>
      </c>
      <c r="C13" s="7">
        <f t="shared" si="0"/>
        <v>9.493936272639324E-3</v>
      </c>
      <c r="D13" s="6">
        <v>213697.51033095128</v>
      </c>
      <c r="E13" s="8">
        <f t="shared" si="1"/>
        <v>1.5573687716238611E-2</v>
      </c>
    </row>
    <row r="14" spans="1:6">
      <c r="A14" s="5" t="s">
        <v>13</v>
      </c>
      <c r="B14" s="6">
        <v>49290.179804890911</v>
      </c>
      <c r="C14" s="7">
        <f t="shared" si="0"/>
        <v>4.185777703404535E-3</v>
      </c>
      <c r="D14" s="6">
        <v>22637.261413196473</v>
      </c>
      <c r="E14" s="8">
        <f t="shared" si="1"/>
        <v>1.6497414474038381E-3</v>
      </c>
    </row>
    <row r="15" spans="1:6" ht="25.5">
      <c r="A15" s="9" t="s">
        <v>14</v>
      </c>
      <c r="B15" s="6">
        <v>0</v>
      </c>
      <c r="C15" s="7">
        <f t="shared" si="0"/>
        <v>0</v>
      </c>
      <c r="D15" s="6"/>
      <c r="E15" s="8">
        <f t="shared" si="1"/>
        <v>0</v>
      </c>
    </row>
    <row r="16" spans="1:6">
      <c r="A16" s="11"/>
      <c r="B16" s="6"/>
      <c r="C16" s="7">
        <f t="shared" si="0"/>
        <v>0</v>
      </c>
      <c r="D16" s="6"/>
      <c r="E16" s="8">
        <f t="shared" si="1"/>
        <v>0</v>
      </c>
    </row>
    <row r="17" spans="1:6">
      <c r="A17" s="9"/>
      <c r="B17" s="6"/>
      <c r="C17" s="7">
        <f t="shared" si="0"/>
        <v>0</v>
      </c>
      <c r="D17" s="6"/>
      <c r="E17" s="8">
        <f t="shared" si="1"/>
        <v>0</v>
      </c>
    </row>
    <row r="18" spans="1:6" ht="13.5" thickBot="1">
      <c r="A18" s="12" t="s">
        <v>15</v>
      </c>
      <c r="B18" s="13">
        <f>SUM(B9:B17)</f>
        <v>11775632.462469365</v>
      </c>
      <c r="C18" s="14">
        <f>SUM(C9:C17)</f>
        <v>0.99999999999999989</v>
      </c>
      <c r="D18" s="13">
        <f>SUM(D9:D17)</f>
        <v>13721702.542431867</v>
      </c>
      <c r="E18" s="15">
        <f>SUM(E9:E17)</f>
        <v>1</v>
      </c>
    </row>
    <row r="20" spans="1:6">
      <c r="A20" s="1" t="s">
        <v>16</v>
      </c>
    </row>
    <row r="22" spans="1:6" ht="12.75" customHeight="1">
      <c r="A22" s="91" t="s">
        <v>17</v>
      </c>
      <c r="B22" s="91"/>
      <c r="C22" s="91"/>
      <c r="D22" s="91"/>
      <c r="E22" s="91"/>
    </row>
    <row r="23" spans="1:6">
      <c r="A23" s="91"/>
      <c r="B23" s="91"/>
      <c r="C23" s="91"/>
      <c r="D23" s="91"/>
      <c r="E23" s="91"/>
    </row>
    <row r="24" spans="1:6" ht="12.75" customHeight="1">
      <c r="B24" s="16"/>
      <c r="C24" s="16"/>
      <c r="D24" s="16"/>
      <c r="E24" s="16"/>
      <c r="F24" s="16"/>
    </row>
    <row r="25" spans="1:6" ht="12.75" customHeight="1">
      <c r="A25" s="92" t="s">
        <v>18</v>
      </c>
      <c r="B25" s="92"/>
      <c r="C25" s="92"/>
      <c r="D25" s="92"/>
      <c r="E25" s="92"/>
      <c r="F25" s="16"/>
    </row>
    <row r="26" spans="1:6" ht="12.75" customHeight="1">
      <c r="A26" s="92"/>
      <c r="B26" s="92"/>
      <c r="C26" s="92"/>
      <c r="D26" s="92"/>
      <c r="E26" s="92"/>
      <c r="F26" s="17"/>
    </row>
    <row r="27" spans="1:6">
      <c r="A27" s="92"/>
      <c r="B27" s="92"/>
      <c r="C27" s="92"/>
      <c r="D27" s="92"/>
      <c r="E27" s="92"/>
      <c r="F27" s="17"/>
    </row>
    <row r="28" spans="1:6">
      <c r="A28" s="33" t="s">
        <v>19</v>
      </c>
      <c r="B28" s="33"/>
      <c r="C28" s="33"/>
      <c r="D28" s="33"/>
      <c r="E28" s="33"/>
      <c r="F28" s="33"/>
    </row>
    <row r="29" spans="1:6" ht="20.25" customHeight="1">
      <c r="A29" s="92" t="s">
        <v>20</v>
      </c>
      <c r="B29" s="92"/>
      <c r="C29" s="92"/>
      <c r="D29" s="92"/>
      <c r="E29" s="92"/>
      <c r="F29" s="18"/>
    </row>
    <row r="30" spans="1:6" ht="20.25" customHeight="1">
      <c r="A30" s="92"/>
      <c r="B30" s="92"/>
      <c r="C30" s="92"/>
      <c r="D30" s="92"/>
      <c r="E30" s="92"/>
    </row>
    <row r="31" spans="1:6" ht="12.75" customHeight="1"/>
    <row r="33" spans="1:8" ht="12.75" customHeight="1">
      <c r="A33" s="19" t="s">
        <v>21</v>
      </c>
      <c r="B33" s="93"/>
      <c r="C33" s="93"/>
      <c r="D33" s="93"/>
      <c r="E33" s="93"/>
      <c r="F33" s="93"/>
    </row>
    <row r="34" spans="1:8" ht="13.5" thickBot="1">
      <c r="A34" s="20">
        <v>2018</v>
      </c>
      <c r="B34" s="21"/>
      <c r="C34" s="31" t="s">
        <v>65</v>
      </c>
      <c r="D34" s="31" t="s">
        <v>63</v>
      </c>
      <c r="E34" s="29" t="s">
        <v>64</v>
      </c>
      <c r="F34" s="31" t="s">
        <v>61</v>
      </c>
    </row>
    <row r="35" spans="1:8">
      <c r="A35" s="94"/>
      <c r="B35" s="95"/>
      <c r="C35" s="22" t="s">
        <v>22</v>
      </c>
      <c r="D35" s="22" t="s">
        <v>23</v>
      </c>
      <c r="E35" s="22" t="s">
        <v>24</v>
      </c>
      <c r="F35" s="23" t="s">
        <v>25</v>
      </c>
    </row>
    <row r="36" spans="1:8" ht="12.75" customHeight="1">
      <c r="A36" s="96" t="s">
        <v>26</v>
      </c>
      <c r="B36" s="97"/>
      <c r="C36" s="100" t="s">
        <v>27</v>
      </c>
      <c r="D36" s="100" t="s">
        <v>28</v>
      </c>
      <c r="E36" s="100" t="s">
        <v>29</v>
      </c>
      <c r="F36" s="88" t="s">
        <v>30</v>
      </c>
    </row>
    <row r="37" spans="1:8">
      <c r="A37" s="98"/>
      <c r="B37" s="99"/>
      <c r="C37" s="101"/>
      <c r="D37" s="101"/>
      <c r="E37" s="101"/>
      <c r="F37" s="89"/>
    </row>
    <row r="38" spans="1:8">
      <c r="A38" s="103" t="str">
        <f t="shared" ref="A38:A44" si="2">A9</f>
        <v>Residential</v>
      </c>
      <c r="B38" s="104"/>
      <c r="C38" s="6">
        <v>7427565.0925189964</v>
      </c>
      <c r="D38" s="6">
        <v>7677676.8756523598</v>
      </c>
      <c r="E38" s="6">
        <v>7677828.7845539711</v>
      </c>
      <c r="F38" s="24">
        <v>376707.80176366947</v>
      </c>
    </row>
    <row r="39" spans="1:8">
      <c r="A39" s="103" t="str">
        <f t="shared" si="2"/>
        <v>GS &lt; 50 kW</v>
      </c>
      <c r="B39" s="104"/>
      <c r="C39" s="6">
        <v>1868228.986725599</v>
      </c>
      <c r="D39" s="6">
        <v>1931138.7125039708</v>
      </c>
      <c r="E39" s="6">
        <v>1920151.1798282808</v>
      </c>
      <c r="F39" s="24">
        <v>71431.091313554018</v>
      </c>
    </row>
    <row r="40" spans="1:8">
      <c r="A40" s="103" t="str">
        <f t="shared" si="2"/>
        <v>GS 50 to 4,999 kW</v>
      </c>
      <c r="B40" s="104"/>
      <c r="C40" s="6">
        <v>2780278.172995375</v>
      </c>
      <c r="D40" s="6">
        <v>2873899.7465249058</v>
      </c>
      <c r="E40" s="6">
        <v>2873996.5028359988</v>
      </c>
      <c r="F40" s="24">
        <v>99502.11957163029</v>
      </c>
    </row>
    <row r="41" spans="1:8">
      <c r="A41" s="103" t="str">
        <f t="shared" si="2"/>
        <v>Large User</v>
      </c>
      <c r="B41" s="104"/>
      <c r="C41" s="6">
        <v>490672.31978669768</v>
      </c>
      <c r="D41" s="6">
        <v>507194.95234627509</v>
      </c>
      <c r="E41" s="6">
        <v>507197.08347922115</v>
      </c>
      <c r="F41" s="24">
        <v>18471.620264883306</v>
      </c>
    </row>
    <row r="42" spans="1:8">
      <c r="A42" s="103" t="str">
        <f t="shared" si="2"/>
        <v>Street Lighting</v>
      </c>
      <c r="B42" s="104"/>
      <c r="C42" s="6">
        <v>121720.36139999999</v>
      </c>
      <c r="D42" s="6">
        <v>125819.10658152041</v>
      </c>
      <c r="E42" s="6">
        <v>136668.51907396538</v>
      </c>
      <c r="F42" s="24">
        <v>12919.748500244003</v>
      </c>
    </row>
    <row r="43" spans="1:8">
      <c r="A43" s="103" t="str">
        <f t="shared" si="2"/>
        <v>Unmetered Scattered Load (USL)</v>
      </c>
      <c r="B43" s="104"/>
      <c r="C43" s="6">
        <v>24858.091</v>
      </c>
      <c r="D43" s="6">
        <v>25695.148822833951</v>
      </c>
      <c r="E43" s="6">
        <v>25579.537185764118</v>
      </c>
      <c r="F43" s="24">
        <v>1245.6185860188441</v>
      </c>
    </row>
    <row r="44" spans="1:8" ht="12.75" customHeight="1">
      <c r="A44" s="103" t="str">
        <f t="shared" si="2"/>
        <v>Standby Approved on an Interim Basis</v>
      </c>
      <c r="B44" s="104"/>
      <c r="C44" s="6"/>
      <c r="D44" s="6"/>
      <c r="E44" s="6"/>
      <c r="F44" s="24"/>
    </row>
    <row r="45" spans="1:8">
      <c r="A45" s="105"/>
      <c r="B45" s="106"/>
      <c r="C45" s="6"/>
      <c r="D45" s="6"/>
      <c r="E45" s="6"/>
      <c r="F45" s="24"/>
    </row>
    <row r="46" spans="1:8" ht="13.5" thickBot="1">
      <c r="A46" s="107">
        <f>A17</f>
        <v>0</v>
      </c>
      <c r="B46" s="108"/>
      <c r="C46" s="25"/>
      <c r="D46" s="25"/>
      <c r="E46" s="25"/>
      <c r="F46" s="26"/>
    </row>
    <row r="47" spans="1:8" ht="13.5" thickTop="1">
      <c r="A47" s="109" t="str">
        <f>A18</f>
        <v>Total</v>
      </c>
      <c r="B47" s="110"/>
      <c r="C47" s="27">
        <f>SUM(C38:C46)</f>
        <v>12713323.024426669</v>
      </c>
      <c r="D47" s="27">
        <f>SUM(D38:D46)</f>
        <v>13141424.542431867</v>
      </c>
      <c r="E47" s="27">
        <f>SUM(E38:E46)</f>
        <v>13141421.606957201</v>
      </c>
      <c r="F47" s="28">
        <f>SUM(F38:F46)</f>
        <v>580277.99999999988</v>
      </c>
      <c r="H47" s="77"/>
    </row>
    <row r="48" spans="1:8">
      <c r="C48" s="78"/>
      <c r="F48" s="30"/>
    </row>
    <row r="49" spans="1:11">
      <c r="A49" s="1" t="s">
        <v>31</v>
      </c>
      <c r="B49" s="31"/>
      <c r="C49" s="31"/>
      <c r="D49" s="31"/>
      <c r="E49" s="31"/>
      <c r="F49" s="78"/>
    </row>
    <row r="50" spans="1:11">
      <c r="A50" s="31"/>
      <c r="B50" s="31"/>
      <c r="C50" s="31"/>
      <c r="D50" s="31"/>
      <c r="E50" s="31"/>
      <c r="F50" s="31"/>
    </row>
    <row r="51" spans="1:11" ht="12.75" customHeight="1">
      <c r="A51" s="111" t="s">
        <v>32</v>
      </c>
      <c r="B51" s="111"/>
      <c r="C51" s="111"/>
      <c r="D51" s="111"/>
      <c r="E51" s="111"/>
      <c r="F51" s="111"/>
    </row>
    <row r="52" spans="1:11">
      <c r="A52" s="111"/>
      <c r="B52" s="111"/>
      <c r="C52" s="111"/>
      <c r="D52" s="111"/>
      <c r="E52" s="111"/>
      <c r="F52" s="111"/>
    </row>
    <row r="53" spans="1:11" ht="12.75" customHeight="1">
      <c r="A53" s="16"/>
      <c r="B53" s="16"/>
      <c r="C53" s="16"/>
      <c r="D53" s="16"/>
      <c r="E53" s="16"/>
      <c r="F53" s="16"/>
      <c r="H53" s="32"/>
      <c r="I53" s="32"/>
      <c r="J53" s="32"/>
      <c r="K53" s="32"/>
    </row>
    <row r="54" spans="1:11">
      <c r="A54" s="102" t="s">
        <v>33</v>
      </c>
      <c r="B54" s="102"/>
      <c r="C54" s="102"/>
      <c r="D54" s="102"/>
      <c r="E54" s="102"/>
      <c r="F54" s="102"/>
      <c r="H54" s="32"/>
      <c r="I54" s="32"/>
      <c r="J54" s="32"/>
      <c r="K54" s="32"/>
    </row>
    <row r="55" spans="1:11">
      <c r="A55" s="34"/>
      <c r="B55" s="31"/>
      <c r="C55" s="31"/>
      <c r="D55" s="31"/>
      <c r="E55" s="31"/>
      <c r="F55" s="31"/>
      <c r="H55" s="32"/>
      <c r="I55" s="32"/>
      <c r="J55" s="32"/>
      <c r="K55" s="32"/>
    </row>
    <row r="56" spans="1:11" ht="12.75" customHeight="1">
      <c r="A56" s="87" t="s">
        <v>34</v>
      </c>
      <c r="B56" s="87"/>
      <c r="C56" s="87"/>
      <c r="D56" s="87"/>
      <c r="E56" s="87"/>
      <c r="F56" s="87"/>
      <c r="H56" s="32"/>
      <c r="I56" s="32"/>
      <c r="J56" s="32"/>
      <c r="K56" s="32"/>
    </row>
    <row r="57" spans="1:11">
      <c r="A57" s="87"/>
      <c r="B57" s="87"/>
      <c r="C57" s="87"/>
      <c r="D57" s="87"/>
      <c r="E57" s="87"/>
      <c r="F57" s="87"/>
    </row>
    <row r="58" spans="1:11">
      <c r="A58" s="31"/>
      <c r="B58" s="31"/>
      <c r="C58" s="31"/>
      <c r="D58" s="31"/>
      <c r="E58" s="31"/>
      <c r="F58" s="31"/>
    </row>
    <row r="59" spans="1:11" ht="12.75" customHeight="1">
      <c r="A59" s="87" t="s">
        <v>35</v>
      </c>
      <c r="B59" s="87"/>
      <c r="C59" s="87"/>
      <c r="D59" s="87"/>
      <c r="E59" s="87"/>
      <c r="F59" s="87"/>
    </row>
    <row r="60" spans="1:11">
      <c r="A60" s="87"/>
      <c r="B60" s="87"/>
      <c r="C60" s="87"/>
      <c r="D60" s="87"/>
      <c r="E60" s="87"/>
      <c r="F60" s="87"/>
    </row>
    <row r="61" spans="1:11">
      <c r="A61" s="35"/>
      <c r="B61" s="35"/>
      <c r="C61" s="35"/>
      <c r="D61" s="35"/>
      <c r="E61" s="35"/>
      <c r="F61" s="35"/>
    </row>
    <row r="62" spans="1:11">
      <c r="A62" s="1" t="s">
        <v>36</v>
      </c>
      <c r="B62" s="31"/>
      <c r="C62" s="31"/>
      <c r="D62" s="31"/>
      <c r="E62" s="31"/>
      <c r="F62" s="31"/>
    </row>
    <row r="63" spans="1:11" ht="13.5" thickBot="1">
      <c r="A63" s="1">
        <v>2018</v>
      </c>
      <c r="B63" s="31"/>
      <c r="C63" s="31"/>
      <c r="D63" s="31"/>
      <c r="E63" s="31"/>
      <c r="F63" s="31"/>
    </row>
    <row r="64" spans="1:11" ht="38.25">
      <c r="A64" s="112" t="s">
        <v>37</v>
      </c>
      <c r="B64" s="113"/>
      <c r="C64" s="36" t="s">
        <v>38</v>
      </c>
      <c r="D64" s="36" t="s">
        <v>39</v>
      </c>
      <c r="E64" s="36" t="s">
        <v>40</v>
      </c>
      <c r="F64" s="116" t="s">
        <v>41</v>
      </c>
    </row>
    <row r="65" spans="1:8" ht="25.5">
      <c r="A65" s="114"/>
      <c r="B65" s="115"/>
      <c r="C65" s="37" t="s">
        <v>42</v>
      </c>
      <c r="D65" s="101" t="s">
        <v>43</v>
      </c>
      <c r="E65" s="101" t="s">
        <v>44</v>
      </c>
      <c r="F65" s="117"/>
    </row>
    <row r="66" spans="1:8">
      <c r="A66" s="114"/>
      <c r="B66" s="115"/>
      <c r="C66" s="38">
        <v>2011</v>
      </c>
      <c r="D66" s="119"/>
      <c r="E66" s="119"/>
      <c r="F66" s="118"/>
    </row>
    <row r="67" spans="1:8">
      <c r="A67" s="120"/>
      <c r="B67" s="121"/>
      <c r="C67" s="39" t="s">
        <v>6</v>
      </c>
      <c r="D67" s="40" t="s">
        <v>6</v>
      </c>
      <c r="E67" s="40" t="s">
        <v>6</v>
      </c>
      <c r="F67" s="41" t="s">
        <v>6</v>
      </c>
    </row>
    <row r="68" spans="1:8">
      <c r="A68" s="122" t="str">
        <f t="shared" ref="A68:A74" si="3">A38</f>
        <v>Residential</v>
      </c>
      <c r="B68" s="123"/>
      <c r="C68" s="72">
        <v>0.93280299668031541</v>
      </c>
      <c r="D68" s="43">
        <f t="shared" ref="D68:D76" si="4">IF(D9=0,"",(D38+F38)/D9*100)</f>
        <v>97.99815538490752</v>
      </c>
      <c r="E68" s="43">
        <f t="shared" ref="E68:E76" si="5">IF(D9=0,"",(E38+F38)/D9*100)</f>
        <v>98.000003669132909</v>
      </c>
      <c r="F68" s="44" t="s">
        <v>45</v>
      </c>
      <c r="H68" s="73"/>
    </row>
    <row r="69" spans="1:8">
      <c r="A69" s="122" t="str">
        <f t="shared" si="3"/>
        <v>GS &lt; 50 kW</v>
      </c>
      <c r="B69" s="123"/>
      <c r="C69" s="72">
        <v>1.1999999999999997</v>
      </c>
      <c r="D69" s="43">
        <f t="shared" si="4"/>
        <v>118.52848198680583</v>
      </c>
      <c r="E69" s="43">
        <f t="shared" si="5"/>
        <v>117.87814981543919</v>
      </c>
      <c r="F69" s="44" t="s">
        <v>46</v>
      </c>
      <c r="H69" s="73"/>
    </row>
    <row r="70" spans="1:8">
      <c r="A70" s="124" t="str">
        <f t="shared" si="3"/>
        <v>GS 50 to 4,999 kW</v>
      </c>
      <c r="B70" s="125"/>
      <c r="C70" s="72">
        <v>1.0699999999999998</v>
      </c>
      <c r="D70" s="43">
        <f t="shared" si="4"/>
        <v>97.866817975751843</v>
      </c>
      <c r="E70" s="43">
        <f t="shared" si="5"/>
        <v>97.87000262172711</v>
      </c>
      <c r="F70" s="44" t="s">
        <v>46</v>
      </c>
      <c r="H70" s="73"/>
    </row>
    <row r="71" spans="1:8">
      <c r="A71" s="122" t="str">
        <f t="shared" si="3"/>
        <v>Large User</v>
      </c>
      <c r="B71" s="123"/>
      <c r="C71" s="72">
        <v>0.93000000000000016</v>
      </c>
      <c r="D71" s="43">
        <f t="shared" si="4"/>
        <v>97.57795366357746</v>
      </c>
      <c r="E71" s="43">
        <f t="shared" si="5"/>
        <v>97.578349259574424</v>
      </c>
      <c r="F71" s="44" t="s">
        <v>45</v>
      </c>
      <c r="H71" s="73"/>
    </row>
    <row r="72" spans="1:8">
      <c r="A72" s="122" t="str">
        <f t="shared" si="3"/>
        <v>Street Lighting</v>
      </c>
      <c r="B72" s="123"/>
      <c r="C72" s="72">
        <v>1.0400000000000003</v>
      </c>
      <c r="D72" s="43">
        <f t="shared" si="4"/>
        <v>64.923009569414674</v>
      </c>
      <c r="E72" s="43">
        <f t="shared" si="5"/>
        <v>70.000004839805314</v>
      </c>
      <c r="F72" s="84" t="s">
        <v>46</v>
      </c>
      <c r="H72" s="73"/>
    </row>
    <row r="73" spans="1:8">
      <c r="A73" s="124" t="str">
        <f t="shared" si="3"/>
        <v>Unmetered Scattered Load (USL)</v>
      </c>
      <c r="B73" s="125"/>
      <c r="C73" s="72">
        <v>1.2</v>
      </c>
      <c r="D73" s="43">
        <f t="shared" si="4"/>
        <v>119.01071828921663</v>
      </c>
      <c r="E73" s="43">
        <f t="shared" si="5"/>
        <v>118.50000440488418</v>
      </c>
      <c r="F73" s="44" t="s">
        <v>46</v>
      </c>
    </row>
    <row r="74" spans="1:8">
      <c r="A74" s="122" t="str">
        <f t="shared" si="3"/>
        <v>Standby Approved on an Interim Basis</v>
      </c>
      <c r="B74" s="123"/>
      <c r="C74" s="72">
        <v>0</v>
      </c>
      <c r="D74" s="43" t="str">
        <f t="shared" si="4"/>
        <v/>
      </c>
      <c r="E74" s="43" t="str">
        <f t="shared" si="5"/>
        <v/>
      </c>
      <c r="F74" s="46"/>
    </row>
    <row r="75" spans="1:8">
      <c r="A75" s="126"/>
      <c r="B75" s="127"/>
      <c r="C75" s="47"/>
      <c r="D75" s="43" t="str">
        <f t="shared" si="4"/>
        <v/>
      </c>
      <c r="E75" s="43" t="str">
        <f t="shared" si="5"/>
        <v/>
      </c>
      <c r="F75" s="46"/>
    </row>
    <row r="76" spans="1:8" ht="13.5" thickBot="1">
      <c r="A76" s="128">
        <f>A46</f>
        <v>0</v>
      </c>
      <c r="B76" s="129"/>
      <c r="C76" s="48"/>
      <c r="D76" s="49" t="str">
        <f t="shared" si="4"/>
        <v/>
      </c>
      <c r="E76" s="49" t="str">
        <f t="shared" si="5"/>
        <v/>
      </c>
      <c r="F76" s="50"/>
    </row>
    <row r="78" spans="1:8">
      <c r="A78" s="1" t="s">
        <v>16</v>
      </c>
      <c r="B78" s="31"/>
      <c r="C78" s="31"/>
      <c r="D78" s="31"/>
      <c r="E78" s="31"/>
      <c r="F78" s="31"/>
    </row>
    <row r="79" spans="1:8">
      <c r="A79" s="31"/>
      <c r="B79" s="31"/>
      <c r="C79" s="31"/>
      <c r="D79" s="31"/>
      <c r="E79" s="31"/>
      <c r="F79" s="31"/>
    </row>
    <row r="80" spans="1:8" ht="30.75" customHeight="1">
      <c r="A80" s="111" t="s">
        <v>47</v>
      </c>
      <c r="B80" s="111"/>
      <c r="C80" s="111"/>
      <c r="D80" s="111"/>
      <c r="E80" s="111"/>
      <c r="F80" s="111"/>
    </row>
    <row r="81" spans="1:8" ht="20.25" customHeight="1">
      <c r="A81" s="111"/>
      <c r="B81" s="111"/>
      <c r="C81" s="111"/>
      <c r="D81" s="111"/>
      <c r="E81" s="111"/>
      <c r="F81" s="111"/>
    </row>
    <row r="82" spans="1:8" ht="12.75" customHeight="1">
      <c r="A82" s="51"/>
      <c r="B82" s="51"/>
      <c r="C82" s="51"/>
      <c r="D82" s="51"/>
      <c r="E82" s="51"/>
      <c r="F82" s="51"/>
    </row>
    <row r="83" spans="1:8" ht="25.5" customHeight="1">
      <c r="A83" s="87" t="s">
        <v>48</v>
      </c>
      <c r="B83" s="87"/>
      <c r="C83" s="87"/>
      <c r="D83" s="87"/>
      <c r="E83" s="87"/>
      <c r="F83" s="87"/>
    </row>
    <row r="84" spans="1:8">
      <c r="A84" s="31"/>
      <c r="B84" s="31"/>
      <c r="C84" s="31"/>
      <c r="D84" s="31"/>
      <c r="E84" s="31"/>
      <c r="F84" s="31"/>
    </row>
    <row r="85" spans="1:8">
      <c r="A85" s="52" t="s">
        <v>49</v>
      </c>
      <c r="B85" s="53"/>
      <c r="C85" s="53"/>
      <c r="D85" s="53"/>
      <c r="E85" s="53"/>
      <c r="F85" s="53"/>
    </row>
    <row r="86" spans="1:8" ht="13.5" thickBot="1">
      <c r="A86" s="1">
        <v>2018</v>
      </c>
      <c r="C86" s="54"/>
      <c r="D86" s="54"/>
      <c r="E86" s="54"/>
      <c r="F86" s="54"/>
      <c r="G86" s="54"/>
    </row>
    <row r="87" spans="1:8">
      <c r="A87" s="131" t="s">
        <v>37</v>
      </c>
      <c r="B87" s="132"/>
      <c r="C87" s="133" t="s">
        <v>50</v>
      </c>
      <c r="D87" s="134"/>
      <c r="E87" s="134"/>
      <c r="F87" s="134"/>
      <c r="G87" s="135"/>
      <c r="H87" s="116" t="s">
        <v>41</v>
      </c>
    </row>
    <row r="88" spans="1:8">
      <c r="A88" s="98"/>
      <c r="B88" s="99"/>
      <c r="C88" s="55">
        <f>TestYear</f>
        <v>2016</v>
      </c>
      <c r="D88" s="55">
        <f>C88+1</f>
        <v>2017</v>
      </c>
      <c r="E88" s="55">
        <f>D88+1</f>
        <v>2018</v>
      </c>
      <c r="F88" s="55">
        <f>E88+1</f>
        <v>2019</v>
      </c>
      <c r="G88" s="55">
        <f>F88+1</f>
        <v>2020</v>
      </c>
      <c r="H88" s="130"/>
    </row>
    <row r="89" spans="1:8">
      <c r="A89" s="98"/>
      <c r="B89" s="99"/>
      <c r="C89" s="55" t="s">
        <v>6</v>
      </c>
      <c r="D89" s="55" t="s">
        <v>6</v>
      </c>
      <c r="E89" s="55" t="s">
        <v>6</v>
      </c>
      <c r="F89" s="55" t="s">
        <v>6</v>
      </c>
      <c r="G89" s="55" t="s">
        <v>6</v>
      </c>
      <c r="H89" s="56" t="s">
        <v>6</v>
      </c>
    </row>
    <row r="90" spans="1:8">
      <c r="A90" s="103" t="str">
        <f>A68</f>
        <v>Residential</v>
      </c>
      <c r="B90" s="104"/>
      <c r="C90" s="62">
        <f>'App.2-P_Cost_Allocation _2016'!C90</f>
        <v>97.800367733266583</v>
      </c>
      <c r="D90" s="62">
        <f>'App.2-P_Cost_Allocation _2017'!D90</f>
        <v>97.749997862563575</v>
      </c>
      <c r="E90" s="62">
        <f>E68</f>
        <v>98.000003669132909</v>
      </c>
      <c r="F90" s="63"/>
      <c r="G90" s="63"/>
      <c r="H90" s="60" t="str">
        <f t="shared" ref="H90:H97" si="6">F68</f>
        <v>85 - 115</v>
      </c>
    </row>
    <row r="91" spans="1:8">
      <c r="A91" s="103" t="str">
        <f>A69</f>
        <v>GS &lt; 50 kW</v>
      </c>
      <c r="B91" s="104"/>
      <c r="C91" s="62">
        <f>'App.2-P_Cost_Allocation _2016'!C91</f>
        <v>119.99999801268932</v>
      </c>
      <c r="D91" s="62">
        <f>'App.2-P_Cost_Allocation _2017'!D91</f>
        <v>119.02056468906235</v>
      </c>
      <c r="E91" s="62">
        <f t="shared" ref="E91:E96" si="7">E69</f>
        <v>117.87814981543919</v>
      </c>
      <c r="F91" s="63"/>
      <c r="G91" s="63"/>
      <c r="H91" s="60" t="str">
        <f t="shared" si="6"/>
        <v>80 - 120</v>
      </c>
    </row>
    <row r="92" spans="1:8">
      <c r="A92" s="103" t="str">
        <f>A70</f>
        <v>GS 50 to 4,999 kW</v>
      </c>
      <c r="B92" s="104"/>
      <c r="C92" s="62">
        <f>'App.2-P_Cost_Allocation _2016'!C92</f>
        <v>97.799998460206993</v>
      </c>
      <c r="D92" s="62">
        <f>'App.2-P_Cost_Allocation _2017'!D92</f>
        <v>97.87999846717635</v>
      </c>
      <c r="E92" s="62">
        <f t="shared" si="7"/>
        <v>97.87000262172711</v>
      </c>
      <c r="F92" s="63"/>
      <c r="G92" s="63"/>
      <c r="H92" s="60" t="str">
        <f t="shared" si="6"/>
        <v>80 - 120</v>
      </c>
    </row>
    <row r="93" spans="1:8">
      <c r="A93" s="103" t="str">
        <f>A71</f>
        <v>Large User</v>
      </c>
      <c r="B93" s="104"/>
      <c r="C93" s="62">
        <f>'App.2-P_Cost_Allocation _2016'!C93</f>
        <v>95.474755396061568</v>
      </c>
      <c r="D93" s="62">
        <f>'App.2-P_Cost_Allocation _2017'!D93</f>
        <v>98.354884561656348</v>
      </c>
      <c r="E93" s="62">
        <f t="shared" si="7"/>
        <v>97.578349259574424</v>
      </c>
      <c r="F93" s="63"/>
      <c r="G93" s="63"/>
      <c r="H93" s="60" t="str">
        <f t="shared" si="6"/>
        <v>85 - 115</v>
      </c>
    </row>
    <row r="94" spans="1:8">
      <c r="A94" s="103" t="str">
        <f>A72</f>
        <v>Street Lighting</v>
      </c>
      <c r="B94" s="104"/>
      <c r="C94" s="62">
        <f>'App.2-P_Cost_Allocation _2016'!C94</f>
        <v>60.219997102980969</v>
      </c>
      <c r="D94" s="62">
        <f>'App.2-P_Cost_Allocation _2017'!D94</f>
        <v>65.003906913792136</v>
      </c>
      <c r="E94" s="62">
        <f t="shared" si="7"/>
        <v>70.000004839805314</v>
      </c>
      <c r="F94" s="63"/>
      <c r="G94" s="63"/>
      <c r="H94" s="60" t="str">
        <f t="shared" si="6"/>
        <v>80 - 120</v>
      </c>
    </row>
    <row r="95" spans="1:8" ht="12.75" customHeight="1">
      <c r="A95" s="103" t="str">
        <f t="shared" ref="A95:A98" si="8">A73</f>
        <v>Unmetered Scattered Load (USL)</v>
      </c>
      <c r="B95" s="104"/>
      <c r="C95" s="62">
        <f>'App.2-P_Cost_Allocation _2016'!C95</f>
        <v>119.99999737481272</v>
      </c>
      <c r="D95" s="62">
        <f>'App.2-P_Cost_Allocation _2017'!D95</f>
        <v>118.98083757066588</v>
      </c>
      <c r="E95" s="62">
        <f t="shared" si="7"/>
        <v>118.50000440488418</v>
      </c>
      <c r="F95" s="63"/>
      <c r="G95" s="63"/>
      <c r="H95" s="60" t="str">
        <f t="shared" si="6"/>
        <v>80 - 120</v>
      </c>
    </row>
    <row r="96" spans="1:8" ht="12.75" customHeight="1">
      <c r="A96" s="103" t="str">
        <f t="shared" si="8"/>
        <v>Standby Approved on an Interim Basis</v>
      </c>
      <c r="B96" s="104"/>
      <c r="C96" s="62" t="str">
        <f>'[2]App.2-P_Cost_Allocation _2016'!C104</f>
        <v/>
      </c>
      <c r="D96" s="62" t="str">
        <f>'[2]App.2-P_Cost_Allocation _2017'!D104</f>
        <v/>
      </c>
      <c r="E96" s="62" t="str">
        <f t="shared" si="7"/>
        <v/>
      </c>
      <c r="F96" s="63"/>
      <c r="G96" s="63"/>
      <c r="H96" s="64">
        <f t="shared" si="6"/>
        <v>0</v>
      </c>
    </row>
    <row r="97" spans="1:8">
      <c r="A97" s="103"/>
      <c r="B97" s="104"/>
      <c r="C97" s="62" t="str">
        <f>'[2]App.2-P_Cost_Allocation _2016'!C105</f>
        <v/>
      </c>
      <c r="D97" s="62"/>
      <c r="E97" s="62"/>
      <c r="F97" s="63"/>
      <c r="G97" s="63"/>
      <c r="H97" s="64">
        <f t="shared" si="6"/>
        <v>0</v>
      </c>
    </row>
    <row r="98" spans="1:8" ht="13.5" customHeight="1" thickBot="1">
      <c r="A98" s="137">
        <f t="shared" si="8"/>
        <v>0</v>
      </c>
      <c r="B98" s="138"/>
      <c r="C98" s="66" t="str">
        <f t="shared" ref="C98" si="9">E76</f>
        <v/>
      </c>
      <c r="D98" s="66"/>
      <c r="E98" s="66"/>
      <c r="F98" s="68"/>
      <c r="G98" s="68"/>
      <c r="H98" s="69"/>
    </row>
    <row r="100" spans="1:8" ht="12.75" customHeight="1">
      <c r="A100" s="1" t="s">
        <v>51</v>
      </c>
    </row>
    <row r="101" spans="1:8" ht="12.75" customHeight="1">
      <c r="A101" s="111" t="s">
        <v>52</v>
      </c>
      <c r="B101" s="111"/>
      <c r="C101" s="111"/>
      <c r="D101" s="111"/>
      <c r="E101" s="111"/>
      <c r="F101" s="111"/>
    </row>
    <row r="102" spans="1:8">
      <c r="A102" s="111"/>
      <c r="B102" s="111"/>
      <c r="C102" s="111"/>
      <c r="D102" s="111"/>
      <c r="E102" s="111"/>
      <c r="F102" s="111"/>
    </row>
    <row r="103" spans="1:8" ht="20.25" customHeight="1">
      <c r="A103" s="111"/>
      <c r="B103" s="111"/>
      <c r="C103" s="111"/>
      <c r="D103" s="111"/>
      <c r="E103" s="111"/>
      <c r="F103" s="111"/>
    </row>
    <row r="104" spans="1:8" ht="16.5" customHeight="1">
      <c r="A104" s="111"/>
      <c r="B104" s="111"/>
      <c r="C104" s="111"/>
      <c r="D104" s="111"/>
      <c r="E104" s="111"/>
      <c r="F104" s="111"/>
    </row>
    <row r="106" spans="1:8">
      <c r="A106" s="136"/>
      <c r="B106" s="136"/>
      <c r="C106" s="136"/>
      <c r="D106" s="136"/>
      <c r="E106" s="136"/>
      <c r="F106" s="136"/>
    </row>
    <row r="107" spans="1:8">
      <c r="A107" s="136"/>
      <c r="B107" s="136"/>
      <c r="C107" s="136"/>
      <c r="D107" s="136"/>
      <c r="E107" s="136"/>
      <c r="F107" s="136"/>
    </row>
    <row r="108" spans="1:8">
      <c r="A108" s="136"/>
      <c r="B108" s="136"/>
      <c r="C108" s="136"/>
      <c r="D108" s="136"/>
      <c r="E108" s="136"/>
      <c r="F108" s="136"/>
    </row>
  </sheetData>
  <mergeCells count="56">
    <mergeCell ref="A90:B90"/>
    <mergeCell ref="A91:B91"/>
    <mergeCell ref="A101:F104"/>
    <mergeCell ref="A106:F108"/>
    <mergeCell ref="A93:B93"/>
    <mergeCell ref="A94:B94"/>
    <mergeCell ref="A95:B95"/>
    <mergeCell ref="A96:B96"/>
    <mergeCell ref="A97:B97"/>
    <mergeCell ref="A98:B98"/>
    <mergeCell ref="A92:B92"/>
    <mergeCell ref="A75:B75"/>
    <mergeCell ref="A76:B76"/>
    <mergeCell ref="A80:F81"/>
    <mergeCell ref="H87:H88"/>
    <mergeCell ref="A83:F83"/>
    <mergeCell ref="A87:B89"/>
    <mergeCell ref="C87:G87"/>
    <mergeCell ref="A68:B68"/>
    <mergeCell ref="A69:B69"/>
    <mergeCell ref="A70:B70"/>
    <mergeCell ref="A71:B71"/>
    <mergeCell ref="A74:B74"/>
    <mergeCell ref="A73:B73"/>
    <mergeCell ref="A72:B72"/>
    <mergeCell ref="A64:B66"/>
    <mergeCell ref="F64:F66"/>
    <mergeCell ref="D65:D66"/>
    <mergeCell ref="E65:E66"/>
    <mergeCell ref="A67:B67"/>
    <mergeCell ref="A44:B44"/>
    <mergeCell ref="A45:B45"/>
    <mergeCell ref="A46:B46"/>
    <mergeCell ref="A47:B47"/>
    <mergeCell ref="A51:F52"/>
    <mergeCell ref="A39:B39"/>
    <mergeCell ref="A40:B40"/>
    <mergeCell ref="A41:B41"/>
    <mergeCell ref="A42:B42"/>
    <mergeCell ref="A43:B43"/>
    <mergeCell ref="A56:F57"/>
    <mergeCell ref="A59:F60"/>
    <mergeCell ref="F36:F37"/>
    <mergeCell ref="A1:F1"/>
    <mergeCell ref="A2:F2"/>
    <mergeCell ref="A22:E23"/>
    <mergeCell ref="A25:E27"/>
    <mergeCell ref="A29:E30"/>
    <mergeCell ref="B33:F33"/>
    <mergeCell ref="A35:B35"/>
    <mergeCell ref="A36:B37"/>
    <mergeCell ref="C36:C37"/>
    <mergeCell ref="D36:D37"/>
    <mergeCell ref="E36:E37"/>
    <mergeCell ref="A54:F54"/>
    <mergeCell ref="A38:B38"/>
  </mergeCells>
  <pageMargins left="0.74803149606299213" right="0.74803149606299213" top="0.98425196850393704" bottom="0.98425196850393704" header="0.51181102362204722" footer="0.51181102362204722"/>
  <pageSetup scale="60" fitToHeight="2" orientation="portrait" r:id="rId1"/>
  <headerFooter alignWithMargins="0"/>
  <rowBreaks count="1" manualBreakCount="1">
    <brk id="61"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K108"/>
  <sheetViews>
    <sheetView showGridLines="0" zoomScaleNormal="100" workbookViewId="0">
      <selection activeCell="H1" sqref="A1:H104"/>
    </sheetView>
  </sheetViews>
  <sheetFormatPr defaultRowHeight="12.75"/>
  <cols>
    <col min="1" max="1" width="29" customWidth="1"/>
    <col min="2" max="2" width="15" customWidth="1"/>
    <col min="3" max="3" width="15.5703125" customWidth="1"/>
    <col min="4" max="4" width="16" customWidth="1"/>
    <col min="5" max="5" width="17.5703125" customWidth="1"/>
    <col min="6" max="8" width="16.42578125" customWidth="1"/>
  </cols>
  <sheetData>
    <row r="1" spans="1:6" ht="18">
      <c r="A1" s="90" t="s">
        <v>0</v>
      </c>
      <c r="B1" s="90"/>
      <c r="C1" s="90"/>
      <c r="D1" s="90"/>
      <c r="E1" s="90"/>
      <c r="F1" s="90"/>
    </row>
    <row r="2" spans="1:6" ht="18">
      <c r="A2" s="90" t="s">
        <v>56</v>
      </c>
      <c r="B2" s="90"/>
      <c r="C2" s="90"/>
      <c r="D2" s="90"/>
      <c r="E2" s="90"/>
      <c r="F2" s="90"/>
    </row>
    <row r="4" spans="1:6">
      <c r="A4" t="s">
        <v>2</v>
      </c>
    </row>
    <row r="6" spans="1:6">
      <c r="A6" s="1" t="s">
        <v>3</v>
      </c>
      <c r="B6" s="1"/>
    </row>
    <row r="7" spans="1:6" ht="13.5" thickBot="1">
      <c r="A7" s="1">
        <v>2019</v>
      </c>
      <c r="D7" s="31" t="s">
        <v>62</v>
      </c>
    </row>
    <row r="8" spans="1:6" ht="51">
      <c r="A8" s="2" t="s">
        <v>4</v>
      </c>
      <c r="B8" s="3" t="s">
        <v>5</v>
      </c>
      <c r="C8" s="3" t="s">
        <v>6</v>
      </c>
      <c r="D8" s="3" t="s">
        <v>7</v>
      </c>
      <c r="E8" s="4" t="s">
        <v>6</v>
      </c>
    </row>
    <row r="9" spans="1:6">
      <c r="A9" s="5" t="s">
        <v>8</v>
      </c>
      <c r="B9" s="6">
        <v>7166576.7511574784</v>
      </c>
      <c r="C9" s="7">
        <f t="shared" ref="C9:C17" si="0">IF(B$18=0,"",B9/B$18)</f>
        <v>0.60859378670304032</v>
      </c>
      <c r="D9" s="6">
        <v>8468239.3656153176</v>
      </c>
      <c r="E9" s="8">
        <f t="shared" ref="E9:E17" si="1">IF(D$18=0,"",D9/D$18)</f>
        <v>0.59743509339325207</v>
      </c>
    </row>
    <row r="10" spans="1:6">
      <c r="A10" s="5" t="s">
        <v>9</v>
      </c>
      <c r="B10" s="6">
        <v>1700371.4796658223</v>
      </c>
      <c r="C10" s="7">
        <f t="shared" si="0"/>
        <v>0.14439746528138941</v>
      </c>
      <c r="D10" s="6">
        <v>1696116.8909314205</v>
      </c>
      <c r="E10" s="8">
        <f t="shared" si="1"/>
        <v>0.11966120812007254</v>
      </c>
    </row>
    <row r="11" spans="1:6">
      <c r="A11" s="79" t="s">
        <v>10</v>
      </c>
      <c r="B11" s="6">
        <v>2282143.2286748947</v>
      </c>
      <c r="C11" s="7">
        <f t="shared" si="0"/>
        <v>0.19380217885947218</v>
      </c>
      <c r="D11" s="6">
        <v>3186834.5187259689</v>
      </c>
      <c r="E11" s="8">
        <f t="shared" si="1"/>
        <v>0.22483147867249098</v>
      </c>
    </row>
    <row r="12" spans="1:6">
      <c r="A12" s="79" t="s">
        <v>54</v>
      </c>
      <c r="B12" s="6">
        <v>465453.71899757179</v>
      </c>
      <c r="C12" s="7">
        <f t="shared" si="0"/>
        <v>3.9526855180054214E-2</v>
      </c>
      <c r="D12" s="6">
        <v>580949.16738185729</v>
      </c>
      <c r="E12" s="8">
        <f t="shared" si="1"/>
        <v>4.0986019063278159E-2</v>
      </c>
    </row>
    <row r="13" spans="1:6">
      <c r="A13" s="80" t="s">
        <v>12</v>
      </c>
      <c r="B13" s="6">
        <v>111797.10416870702</v>
      </c>
      <c r="C13" s="7">
        <f t="shared" si="0"/>
        <v>9.493936272639324E-3</v>
      </c>
      <c r="D13" s="6">
        <v>219396.65079033771</v>
      </c>
      <c r="E13" s="8">
        <f t="shared" si="1"/>
        <v>1.5478454599112287E-2</v>
      </c>
    </row>
    <row r="14" spans="1:6">
      <c r="A14" s="80" t="s">
        <v>13</v>
      </c>
      <c r="B14" s="6">
        <v>49290.179804890911</v>
      </c>
      <c r="C14" s="7">
        <f t="shared" si="0"/>
        <v>4.185777703404535E-3</v>
      </c>
      <c r="D14" s="6">
        <v>22788.71697210037</v>
      </c>
      <c r="E14" s="8">
        <f t="shared" si="1"/>
        <v>1.6077461517940807E-3</v>
      </c>
    </row>
    <row r="15" spans="1:6" ht="25.5">
      <c r="A15" s="79" t="s">
        <v>14</v>
      </c>
      <c r="B15" s="6">
        <v>0</v>
      </c>
      <c r="C15" s="7">
        <f t="shared" si="0"/>
        <v>0</v>
      </c>
      <c r="D15" s="6"/>
      <c r="E15" s="8">
        <f t="shared" si="1"/>
        <v>0</v>
      </c>
    </row>
    <row r="16" spans="1:6">
      <c r="A16" s="80"/>
      <c r="B16" s="6"/>
      <c r="C16" s="7">
        <f t="shared" si="0"/>
        <v>0</v>
      </c>
      <c r="D16" s="6"/>
      <c r="E16" s="8">
        <f t="shared" si="1"/>
        <v>0</v>
      </c>
    </row>
    <row r="17" spans="1:6">
      <c r="A17" s="79"/>
      <c r="B17" s="6"/>
      <c r="C17" s="7">
        <f t="shared" si="0"/>
        <v>0</v>
      </c>
      <c r="D17" s="6"/>
      <c r="E17" s="8">
        <f t="shared" si="1"/>
        <v>0</v>
      </c>
    </row>
    <row r="18" spans="1:6" ht="13.5" thickBot="1">
      <c r="A18" s="12" t="s">
        <v>15</v>
      </c>
      <c r="B18" s="13">
        <f>SUM(B9:B17)</f>
        <v>11775632.462469365</v>
      </c>
      <c r="C18" s="14">
        <f>SUM(C9:C17)</f>
        <v>0.99999999999999989</v>
      </c>
      <c r="D18" s="13">
        <f>SUM(D9:D17)</f>
        <v>14174325.310417</v>
      </c>
      <c r="E18" s="15">
        <f>SUM(E9:E17)</f>
        <v>1</v>
      </c>
    </row>
    <row r="20" spans="1:6">
      <c r="A20" s="1" t="s">
        <v>16</v>
      </c>
    </row>
    <row r="22" spans="1:6" ht="12.75" customHeight="1">
      <c r="A22" s="91" t="s">
        <v>17</v>
      </c>
      <c r="B22" s="91"/>
      <c r="C22" s="91"/>
      <c r="D22" s="91"/>
      <c r="E22" s="91"/>
    </row>
    <row r="23" spans="1:6">
      <c r="A23" s="91"/>
      <c r="B23" s="91"/>
      <c r="C23" s="91"/>
      <c r="D23" s="91"/>
      <c r="E23" s="91"/>
    </row>
    <row r="24" spans="1:6" ht="12.75" customHeight="1">
      <c r="B24" s="16"/>
      <c r="C24" s="16"/>
      <c r="D24" s="16"/>
      <c r="E24" s="16"/>
      <c r="F24" s="16"/>
    </row>
    <row r="25" spans="1:6" ht="12.75" customHeight="1">
      <c r="A25" s="92" t="s">
        <v>18</v>
      </c>
      <c r="B25" s="92"/>
      <c r="C25" s="92"/>
      <c r="D25" s="92"/>
      <c r="E25" s="92"/>
      <c r="F25" s="16"/>
    </row>
    <row r="26" spans="1:6" ht="12.75" customHeight="1">
      <c r="A26" s="92"/>
      <c r="B26" s="92"/>
      <c r="C26" s="92"/>
      <c r="D26" s="92"/>
      <c r="E26" s="92"/>
      <c r="F26" s="17"/>
    </row>
    <row r="27" spans="1:6">
      <c r="A27" s="92"/>
      <c r="B27" s="92"/>
      <c r="C27" s="92"/>
      <c r="D27" s="92"/>
      <c r="E27" s="92"/>
      <c r="F27" s="17"/>
    </row>
    <row r="28" spans="1:6">
      <c r="A28" s="33" t="s">
        <v>19</v>
      </c>
      <c r="B28" s="33"/>
      <c r="C28" s="33"/>
      <c r="D28" s="33"/>
      <c r="E28" s="33"/>
      <c r="F28" s="33"/>
    </row>
    <row r="29" spans="1:6" ht="20.25" customHeight="1">
      <c r="A29" s="92" t="s">
        <v>20</v>
      </c>
      <c r="B29" s="92"/>
      <c r="C29" s="92"/>
      <c r="D29" s="92"/>
      <c r="E29" s="92"/>
      <c r="F29" s="18"/>
    </row>
    <row r="30" spans="1:6" ht="20.25" customHeight="1">
      <c r="A30" s="92"/>
      <c r="B30" s="92"/>
      <c r="C30" s="92"/>
      <c r="D30" s="92"/>
      <c r="E30" s="92"/>
    </row>
    <row r="31" spans="1:6" ht="12.75" customHeight="1"/>
    <row r="33" spans="1:6" ht="12.75" customHeight="1">
      <c r="A33" s="19" t="s">
        <v>21</v>
      </c>
      <c r="B33" s="93"/>
      <c r="C33" s="93"/>
      <c r="D33" s="93"/>
      <c r="E33" s="93"/>
      <c r="F33" s="93"/>
    </row>
    <row r="34" spans="1:6" ht="13.5" thickBot="1">
      <c r="A34" s="20">
        <v>2019</v>
      </c>
      <c r="B34" s="21"/>
      <c r="C34" s="31" t="s">
        <v>65</v>
      </c>
      <c r="D34" s="31" t="s">
        <v>63</v>
      </c>
      <c r="E34" s="29" t="s">
        <v>64</v>
      </c>
      <c r="F34" s="31" t="s">
        <v>61</v>
      </c>
    </row>
    <row r="35" spans="1:6">
      <c r="A35" s="94"/>
      <c r="B35" s="95"/>
      <c r="C35" s="22" t="s">
        <v>22</v>
      </c>
      <c r="D35" s="22" t="s">
        <v>23</v>
      </c>
      <c r="E35" s="22" t="s">
        <v>24</v>
      </c>
      <c r="F35" s="23" t="s">
        <v>25</v>
      </c>
    </row>
    <row r="36" spans="1:6" ht="12.75" customHeight="1">
      <c r="A36" s="96" t="s">
        <v>26</v>
      </c>
      <c r="B36" s="97"/>
      <c r="C36" s="100" t="s">
        <v>27</v>
      </c>
      <c r="D36" s="100" t="s">
        <v>28</v>
      </c>
      <c r="E36" s="100" t="s">
        <v>29</v>
      </c>
      <c r="F36" s="88" t="s">
        <v>30</v>
      </c>
    </row>
    <row r="37" spans="1:6">
      <c r="A37" s="98"/>
      <c r="B37" s="99"/>
      <c r="C37" s="101"/>
      <c r="D37" s="101"/>
      <c r="E37" s="101"/>
      <c r="F37" s="89"/>
    </row>
    <row r="38" spans="1:6">
      <c r="A38" s="103" t="str">
        <f t="shared" ref="A38:A44" si="2">A9</f>
        <v>Residential</v>
      </c>
      <c r="B38" s="104"/>
      <c r="C38" s="6">
        <v>7717996.0495303255</v>
      </c>
      <c r="D38" s="6">
        <v>7969236.0587689234</v>
      </c>
      <c r="E38" s="6">
        <v>7968877.1671315236</v>
      </c>
      <c r="F38" s="24">
        <v>383347.03084657126</v>
      </c>
    </row>
    <row r="39" spans="1:6">
      <c r="A39" s="103" t="str">
        <f t="shared" si="2"/>
        <v>GS &lt; 50 kW</v>
      </c>
      <c r="B39" s="104"/>
      <c r="C39" s="6">
        <v>1865916.327179349</v>
      </c>
      <c r="D39" s="6">
        <v>1926656.5545998488</v>
      </c>
      <c r="E39" s="6">
        <v>1917248.6392299531</v>
      </c>
      <c r="F39" s="24">
        <v>70959.173365958864</v>
      </c>
    </row>
    <row r="40" spans="1:6">
      <c r="A40" s="103" t="str">
        <f t="shared" si="2"/>
        <v>GS 50 to 4,999 kW</v>
      </c>
      <c r="B40" s="104"/>
      <c r="C40" s="6">
        <v>2902229.4332609926</v>
      </c>
      <c r="D40" s="6">
        <v>2996704.2353917086</v>
      </c>
      <c r="E40" s="6">
        <v>2996831.3402737081</v>
      </c>
      <c r="F40" s="24">
        <v>102668.30469496634</v>
      </c>
    </row>
    <row r="41" spans="1:6">
      <c r="A41" s="103" t="str">
        <f t="shared" si="2"/>
        <v>Large User</v>
      </c>
      <c r="B41" s="104"/>
      <c r="C41" s="6">
        <v>507341.2860835141</v>
      </c>
      <c r="D41" s="6">
        <v>523856.50954109814</v>
      </c>
      <c r="E41" s="6">
        <v>523836.66919894033</v>
      </c>
      <c r="F41" s="24">
        <v>19118.408256540693</v>
      </c>
    </row>
    <row r="42" spans="1:6">
      <c r="A42" s="103" t="str">
        <f t="shared" si="2"/>
        <v>Street Lighting</v>
      </c>
      <c r="B42" s="104"/>
      <c r="C42" s="6">
        <v>137222.43119999999</v>
      </c>
      <c r="D42" s="6">
        <v>141689.36337529295</v>
      </c>
      <c r="E42" s="6">
        <v>151502.26929364627</v>
      </c>
      <c r="F42" s="24">
        <v>13045.208987363232</v>
      </c>
    </row>
    <row r="43" spans="1:6">
      <c r="A43" s="103" t="str">
        <f t="shared" si="2"/>
        <v>Unmetered Scattered Load (USL)</v>
      </c>
      <c r="B43" s="104"/>
      <c r="C43" s="6">
        <v>24998.814999999999</v>
      </c>
      <c r="D43" s="6">
        <v>25812.58874013248</v>
      </c>
      <c r="E43" s="6">
        <v>25658.811251944731</v>
      </c>
      <c r="F43" s="24">
        <v>1231.8738485996355</v>
      </c>
    </row>
    <row r="44" spans="1:6" ht="12.75" customHeight="1">
      <c r="A44" s="103" t="str">
        <f t="shared" si="2"/>
        <v>Standby Approved on an Interim Basis</v>
      </c>
      <c r="B44" s="104"/>
      <c r="C44" s="6"/>
      <c r="D44" s="6"/>
      <c r="E44" s="6"/>
      <c r="F44" s="24"/>
    </row>
    <row r="45" spans="1:6">
      <c r="A45" s="105"/>
      <c r="B45" s="106"/>
      <c r="C45" s="6"/>
      <c r="D45" s="6"/>
      <c r="E45" s="6"/>
      <c r="F45" s="24"/>
    </row>
    <row r="46" spans="1:6" ht="13.5" thickBot="1">
      <c r="A46" s="107">
        <f>A17</f>
        <v>0</v>
      </c>
      <c r="B46" s="108"/>
      <c r="C46" s="25"/>
      <c r="D46" s="25"/>
      <c r="E46" s="25"/>
      <c r="F46" s="26"/>
    </row>
    <row r="47" spans="1:6" ht="13.5" thickTop="1">
      <c r="A47" s="109" t="str">
        <f>A18</f>
        <v>Total</v>
      </c>
      <c r="B47" s="110"/>
      <c r="C47" s="27">
        <f>SUM(C38:C46)</f>
        <v>13155704.342254179</v>
      </c>
      <c r="D47" s="27">
        <f>SUM(D38:D46)</f>
        <v>13583955.310417004</v>
      </c>
      <c r="E47" s="27">
        <f>SUM(E38:E46)</f>
        <v>13583954.896379713</v>
      </c>
      <c r="F47" s="28">
        <f>SUM(F38:F46)</f>
        <v>590370</v>
      </c>
    </row>
    <row r="48" spans="1:6">
      <c r="C48" s="29"/>
      <c r="D48" s="70"/>
    </row>
    <row r="49" spans="1:11">
      <c r="A49" s="1" t="s">
        <v>31</v>
      </c>
      <c r="B49" s="31"/>
      <c r="C49" s="31"/>
      <c r="D49" s="31"/>
      <c r="E49" s="31"/>
      <c r="F49" s="31"/>
    </row>
    <row r="50" spans="1:11">
      <c r="A50" s="31"/>
      <c r="B50" s="31"/>
      <c r="C50" s="31"/>
      <c r="D50" s="31"/>
      <c r="E50" s="31"/>
      <c r="F50" s="31"/>
    </row>
    <row r="51" spans="1:11" ht="12.75" customHeight="1">
      <c r="A51" s="111" t="s">
        <v>32</v>
      </c>
      <c r="B51" s="111"/>
      <c r="C51" s="111"/>
      <c r="D51" s="111"/>
      <c r="E51" s="111"/>
      <c r="F51" s="111"/>
    </row>
    <row r="52" spans="1:11">
      <c r="A52" s="111"/>
      <c r="B52" s="111"/>
      <c r="C52" s="111"/>
      <c r="D52" s="111"/>
      <c r="E52" s="111"/>
      <c r="F52" s="111"/>
    </row>
    <row r="53" spans="1:11" ht="12.75" customHeight="1">
      <c r="A53" s="16"/>
      <c r="B53" s="16"/>
      <c r="C53" s="16"/>
      <c r="D53" s="16"/>
      <c r="E53" s="16"/>
      <c r="F53" s="16"/>
      <c r="H53" s="32"/>
      <c r="I53" s="32"/>
      <c r="J53" s="32"/>
      <c r="K53" s="32"/>
    </row>
    <row r="54" spans="1:11">
      <c r="A54" s="102" t="s">
        <v>33</v>
      </c>
      <c r="B54" s="102"/>
      <c r="C54" s="102"/>
      <c r="D54" s="102"/>
      <c r="E54" s="102"/>
      <c r="F54" s="102"/>
      <c r="H54" s="32"/>
      <c r="I54" s="32"/>
      <c r="J54" s="32"/>
      <c r="K54" s="32"/>
    </row>
    <row r="55" spans="1:11">
      <c r="A55" s="34"/>
      <c r="B55" s="31"/>
      <c r="C55" s="31"/>
      <c r="D55" s="31"/>
      <c r="E55" s="31"/>
      <c r="F55" s="31"/>
      <c r="H55" s="32"/>
      <c r="I55" s="32"/>
      <c r="J55" s="32"/>
      <c r="K55" s="32"/>
    </row>
    <row r="56" spans="1:11" ht="12.75" customHeight="1">
      <c r="A56" s="87" t="s">
        <v>34</v>
      </c>
      <c r="B56" s="87"/>
      <c r="C56" s="87"/>
      <c r="D56" s="87"/>
      <c r="E56" s="87"/>
      <c r="F56" s="87"/>
      <c r="H56" s="32"/>
      <c r="I56" s="32"/>
      <c r="J56" s="32"/>
      <c r="K56" s="32"/>
    </row>
    <row r="57" spans="1:11">
      <c r="A57" s="87"/>
      <c r="B57" s="87"/>
      <c r="C57" s="87"/>
      <c r="D57" s="87"/>
      <c r="E57" s="87"/>
      <c r="F57" s="87"/>
    </row>
    <row r="58" spans="1:11">
      <c r="A58" s="31"/>
      <c r="B58" s="31"/>
      <c r="C58" s="31"/>
      <c r="D58" s="31"/>
      <c r="E58" s="31"/>
      <c r="F58" s="31"/>
    </row>
    <row r="59" spans="1:11" ht="12.75" customHeight="1">
      <c r="A59" s="87" t="s">
        <v>35</v>
      </c>
      <c r="B59" s="87"/>
      <c r="C59" s="87"/>
      <c r="D59" s="87"/>
      <c r="E59" s="87"/>
      <c r="F59" s="87"/>
    </row>
    <row r="60" spans="1:11">
      <c r="A60" s="87"/>
      <c r="B60" s="87"/>
      <c r="C60" s="87"/>
      <c r="D60" s="87"/>
      <c r="E60" s="87"/>
      <c r="F60" s="87"/>
    </row>
    <row r="61" spans="1:11">
      <c r="A61" s="35"/>
      <c r="B61" s="35"/>
      <c r="C61" s="35"/>
      <c r="D61" s="35"/>
      <c r="E61" s="35"/>
      <c r="F61" s="35"/>
    </row>
    <row r="62" spans="1:11">
      <c r="A62" s="1" t="s">
        <v>36</v>
      </c>
      <c r="B62" s="31"/>
      <c r="C62" s="31"/>
      <c r="D62" s="31"/>
      <c r="E62" s="31"/>
      <c r="F62" s="31"/>
    </row>
    <row r="63" spans="1:11" ht="13.5" thickBot="1">
      <c r="A63" s="1">
        <v>2019</v>
      </c>
      <c r="B63" s="31"/>
      <c r="C63" s="31"/>
      <c r="D63" s="31"/>
      <c r="E63" s="31"/>
      <c r="F63" s="31"/>
    </row>
    <row r="64" spans="1:11" ht="38.25">
      <c r="A64" s="112" t="s">
        <v>37</v>
      </c>
      <c r="B64" s="113"/>
      <c r="C64" s="36" t="s">
        <v>38</v>
      </c>
      <c r="D64" s="36" t="s">
        <v>39</v>
      </c>
      <c r="E64" s="36" t="s">
        <v>40</v>
      </c>
      <c r="F64" s="116" t="s">
        <v>41</v>
      </c>
    </row>
    <row r="65" spans="1:8" ht="25.5">
      <c r="A65" s="114"/>
      <c r="B65" s="115"/>
      <c r="C65" s="37" t="s">
        <v>42</v>
      </c>
      <c r="D65" s="101" t="s">
        <v>43</v>
      </c>
      <c r="E65" s="101" t="s">
        <v>44</v>
      </c>
      <c r="F65" s="117"/>
    </row>
    <row r="66" spans="1:8">
      <c r="A66" s="114"/>
      <c r="B66" s="115"/>
      <c r="C66" s="38">
        <v>2011</v>
      </c>
      <c r="D66" s="119"/>
      <c r="E66" s="119"/>
      <c r="F66" s="118"/>
    </row>
    <row r="67" spans="1:8">
      <c r="A67" s="120"/>
      <c r="B67" s="121"/>
      <c r="C67" s="39" t="s">
        <v>6</v>
      </c>
      <c r="D67" s="40" t="s">
        <v>6</v>
      </c>
      <c r="E67" s="40" t="s">
        <v>6</v>
      </c>
      <c r="F67" s="41" t="s">
        <v>6</v>
      </c>
    </row>
    <row r="68" spans="1:8">
      <c r="A68" s="122" t="str">
        <f t="shared" ref="A68:A74" si="3">A38</f>
        <v>Residential</v>
      </c>
      <c r="B68" s="123"/>
      <c r="C68" s="72">
        <v>0.93280299668031541</v>
      </c>
      <c r="D68" s="43">
        <f t="shared" ref="D68:D76" si="4">IF(D9=0,"",(D38+F38)/D9*100)</f>
        <v>98.634234685554162</v>
      </c>
      <c r="E68" s="43">
        <f t="shared" ref="E68:E76" si="5">IF(D9=0,"",(E38+F38)/D9*100)</f>
        <v>98.629996595180174</v>
      </c>
      <c r="F68" s="44" t="s">
        <v>45</v>
      </c>
      <c r="G68" s="83"/>
      <c r="H68" s="73"/>
    </row>
    <row r="69" spans="1:8">
      <c r="A69" s="122" t="str">
        <f t="shared" si="3"/>
        <v>GS &lt; 50 kW</v>
      </c>
      <c r="B69" s="123"/>
      <c r="C69" s="72">
        <v>1.1999999999999997</v>
      </c>
      <c r="D69" s="43">
        <f t="shared" si="4"/>
        <v>117.77582893292333</v>
      </c>
      <c r="E69" s="43">
        <f t="shared" si="5"/>
        <v>117.22115517074359</v>
      </c>
      <c r="F69" s="44" t="s">
        <v>46</v>
      </c>
      <c r="G69" s="83"/>
      <c r="H69" s="73"/>
    </row>
    <row r="70" spans="1:8">
      <c r="A70" s="124" t="str">
        <f t="shared" si="3"/>
        <v>GS 50 to 4,999 kW</v>
      </c>
      <c r="B70" s="125"/>
      <c r="C70" s="72">
        <v>1.0699999999999998</v>
      </c>
      <c r="D70" s="43">
        <f t="shared" si="4"/>
        <v>97.255521799912614</v>
      </c>
      <c r="E70" s="43">
        <f t="shared" si="5"/>
        <v>97.2595102367534</v>
      </c>
      <c r="F70" s="44" t="s">
        <v>46</v>
      </c>
      <c r="G70" s="83"/>
      <c r="H70" s="73"/>
    </row>
    <row r="71" spans="1:8">
      <c r="A71" s="122" t="str">
        <f t="shared" si="3"/>
        <v>Large User</v>
      </c>
      <c r="B71" s="123"/>
      <c r="C71" s="72">
        <v>0.93000000000000016</v>
      </c>
      <c r="D71" s="43">
        <f t="shared" si="4"/>
        <v>93.463412684563153</v>
      </c>
      <c r="E71" s="43">
        <f t="shared" si="5"/>
        <v>93.459997524808784</v>
      </c>
      <c r="F71" s="44" t="s">
        <v>45</v>
      </c>
      <c r="G71" s="83"/>
      <c r="H71" s="73"/>
    </row>
    <row r="72" spans="1:8">
      <c r="A72" s="122" t="str">
        <f t="shared" si="3"/>
        <v>Street Lighting</v>
      </c>
      <c r="B72" s="123"/>
      <c r="C72" s="72">
        <v>1.0400000000000003</v>
      </c>
      <c r="D72" s="43">
        <f t="shared" si="4"/>
        <v>70.52731744320262</v>
      </c>
      <c r="E72" s="43">
        <f t="shared" si="5"/>
        <v>74.99999552785161</v>
      </c>
      <c r="F72" s="84" t="s">
        <v>46</v>
      </c>
      <c r="G72" s="83"/>
      <c r="H72" s="73"/>
    </row>
    <row r="73" spans="1:8">
      <c r="A73" s="124" t="str">
        <f t="shared" si="3"/>
        <v>Unmetered Scattered Load (USL)</v>
      </c>
      <c r="B73" s="125"/>
      <c r="C73" s="72">
        <v>1.2</v>
      </c>
      <c r="D73" s="43">
        <f t="shared" si="4"/>
        <v>118.67479253808779</v>
      </c>
      <c r="E73" s="43">
        <f t="shared" si="5"/>
        <v>117.99999593424207</v>
      </c>
      <c r="F73" s="44" t="s">
        <v>46</v>
      </c>
      <c r="G73" s="83"/>
    </row>
    <row r="74" spans="1:8">
      <c r="A74" s="122" t="str">
        <f t="shared" si="3"/>
        <v>Standby Approved on an Interim Basis</v>
      </c>
      <c r="B74" s="123"/>
      <c r="C74" s="72">
        <v>0</v>
      </c>
      <c r="D74" s="43" t="str">
        <f t="shared" si="4"/>
        <v/>
      </c>
      <c r="E74" s="43" t="str">
        <f t="shared" si="5"/>
        <v/>
      </c>
      <c r="F74" s="46"/>
    </row>
    <row r="75" spans="1:8">
      <c r="A75" s="126"/>
      <c r="B75" s="127"/>
      <c r="C75" s="47"/>
      <c r="D75" s="43" t="str">
        <f t="shared" si="4"/>
        <v/>
      </c>
      <c r="E75" s="43" t="str">
        <f t="shared" si="5"/>
        <v/>
      </c>
      <c r="F75" s="46"/>
    </row>
    <row r="76" spans="1:8" ht="13.5" thickBot="1">
      <c r="A76" s="128">
        <f>A46</f>
        <v>0</v>
      </c>
      <c r="B76" s="129"/>
      <c r="C76" s="48"/>
      <c r="D76" s="49" t="str">
        <f t="shared" si="4"/>
        <v/>
      </c>
      <c r="E76" s="49" t="str">
        <f t="shared" si="5"/>
        <v/>
      </c>
      <c r="F76" s="50"/>
    </row>
    <row r="78" spans="1:8">
      <c r="A78" s="1" t="s">
        <v>16</v>
      </c>
      <c r="B78" s="31"/>
      <c r="C78" s="31"/>
      <c r="D78" s="31"/>
      <c r="E78" s="31"/>
      <c r="F78" s="31"/>
    </row>
    <row r="79" spans="1:8">
      <c r="A79" s="31"/>
      <c r="B79" s="31"/>
      <c r="C79" s="31"/>
      <c r="D79" s="31"/>
      <c r="E79" s="31"/>
      <c r="F79" s="31"/>
    </row>
    <row r="80" spans="1:8" ht="30.75" customHeight="1">
      <c r="A80" s="111" t="s">
        <v>47</v>
      </c>
      <c r="B80" s="111"/>
      <c r="C80" s="111"/>
      <c r="D80" s="111"/>
      <c r="E80" s="111"/>
      <c r="F80" s="111"/>
    </row>
    <row r="81" spans="1:10" ht="20.25" customHeight="1">
      <c r="A81" s="111"/>
      <c r="B81" s="111"/>
      <c r="C81" s="111"/>
      <c r="D81" s="111"/>
      <c r="E81" s="111"/>
      <c r="F81" s="111"/>
    </row>
    <row r="82" spans="1:10" ht="12.75" customHeight="1">
      <c r="A82" s="51"/>
      <c r="B82" s="51"/>
      <c r="C82" s="51"/>
      <c r="D82" s="51"/>
      <c r="E82" s="51"/>
      <c r="F82" s="51"/>
    </row>
    <row r="83" spans="1:10" ht="25.5" customHeight="1">
      <c r="A83" s="87" t="s">
        <v>48</v>
      </c>
      <c r="B83" s="87"/>
      <c r="C83" s="87"/>
      <c r="D83" s="87"/>
      <c r="E83" s="87"/>
      <c r="F83" s="87"/>
    </row>
    <row r="84" spans="1:10">
      <c r="A84" s="31"/>
      <c r="B84" s="31"/>
      <c r="C84" s="31"/>
      <c r="D84" s="31"/>
      <c r="E84" s="31"/>
      <c r="F84" s="31"/>
    </row>
    <row r="85" spans="1:10">
      <c r="A85" s="52" t="s">
        <v>49</v>
      </c>
      <c r="B85" s="53"/>
      <c r="C85" s="53"/>
      <c r="D85" s="53"/>
      <c r="E85" s="53"/>
      <c r="F85" s="53"/>
    </row>
    <row r="86" spans="1:10" ht="13.5" thickBot="1">
      <c r="A86" s="1">
        <v>2019</v>
      </c>
      <c r="C86" s="54"/>
      <c r="D86" s="54"/>
      <c r="E86" s="54"/>
      <c r="F86" s="54"/>
      <c r="G86" s="54"/>
    </row>
    <row r="87" spans="1:10">
      <c r="A87" s="131" t="s">
        <v>37</v>
      </c>
      <c r="B87" s="132"/>
      <c r="C87" s="133" t="s">
        <v>50</v>
      </c>
      <c r="D87" s="134"/>
      <c r="E87" s="134"/>
      <c r="F87" s="134"/>
      <c r="G87" s="135"/>
      <c r="H87" s="116" t="s">
        <v>41</v>
      </c>
    </row>
    <row r="88" spans="1:10">
      <c r="A88" s="98"/>
      <c r="B88" s="99"/>
      <c r="C88" s="55">
        <f>TestYear</f>
        <v>2016</v>
      </c>
      <c r="D88" s="55">
        <f>C88+1</f>
        <v>2017</v>
      </c>
      <c r="E88" s="55">
        <f>D88+1</f>
        <v>2018</v>
      </c>
      <c r="F88" s="55">
        <f>E88+1</f>
        <v>2019</v>
      </c>
      <c r="G88" s="55">
        <f>F88+1</f>
        <v>2020</v>
      </c>
      <c r="H88" s="130"/>
    </row>
    <row r="89" spans="1:10">
      <c r="A89" s="98"/>
      <c r="B89" s="99"/>
      <c r="C89" s="55" t="s">
        <v>6</v>
      </c>
      <c r="D89" s="55" t="s">
        <v>6</v>
      </c>
      <c r="E89" s="55" t="s">
        <v>6</v>
      </c>
      <c r="F89" s="55" t="s">
        <v>6</v>
      </c>
      <c r="G89" s="55" t="s">
        <v>6</v>
      </c>
      <c r="H89" s="56" t="s">
        <v>6</v>
      </c>
    </row>
    <row r="90" spans="1:10">
      <c r="A90" s="103" t="str">
        <f>A68</f>
        <v>Residential</v>
      </c>
      <c r="B90" s="104"/>
      <c r="C90" s="62">
        <f>'App.2-P_Cost_Allocation _2016'!C90</f>
        <v>97.800367733266583</v>
      </c>
      <c r="D90" s="62">
        <f>'App.2-P_Cost_Allocation _2017'!D90</f>
        <v>97.749997862563575</v>
      </c>
      <c r="E90" s="62">
        <f>'App.2-P_Cost_Allocation _2018'!E90</f>
        <v>98.000003669132909</v>
      </c>
      <c r="F90" s="74">
        <f>E68</f>
        <v>98.629996595180174</v>
      </c>
      <c r="G90" s="63"/>
      <c r="H90" s="60" t="str">
        <f t="shared" ref="H90:H97" si="6">F68</f>
        <v>85 - 115</v>
      </c>
      <c r="J90" s="81"/>
    </row>
    <row r="91" spans="1:10">
      <c r="A91" s="103" t="str">
        <f>A69</f>
        <v>GS &lt; 50 kW</v>
      </c>
      <c r="B91" s="104"/>
      <c r="C91" s="62">
        <f>'App.2-P_Cost_Allocation _2016'!C91</f>
        <v>119.99999801268932</v>
      </c>
      <c r="D91" s="62">
        <f>'App.2-P_Cost_Allocation _2017'!D91</f>
        <v>119.02056468906235</v>
      </c>
      <c r="E91" s="62">
        <f>'App.2-P_Cost_Allocation _2018'!E91</f>
        <v>117.87814981543919</v>
      </c>
      <c r="F91" s="74">
        <f t="shared" ref="F91:F96" si="7">E69</f>
        <v>117.22115517074359</v>
      </c>
      <c r="G91" s="63"/>
      <c r="H91" s="60" t="str">
        <f t="shared" si="6"/>
        <v>80 - 120</v>
      </c>
      <c r="J91" s="81"/>
    </row>
    <row r="92" spans="1:10">
      <c r="A92" s="103" t="str">
        <f>A70</f>
        <v>GS 50 to 4,999 kW</v>
      </c>
      <c r="B92" s="104"/>
      <c r="C92" s="62">
        <f>'App.2-P_Cost_Allocation _2016'!C92</f>
        <v>97.799998460206993</v>
      </c>
      <c r="D92" s="62">
        <f>'App.2-P_Cost_Allocation _2017'!D92</f>
        <v>97.87999846717635</v>
      </c>
      <c r="E92" s="62">
        <f>'App.2-P_Cost_Allocation _2018'!E92</f>
        <v>97.87000262172711</v>
      </c>
      <c r="F92" s="74">
        <f t="shared" si="7"/>
        <v>97.2595102367534</v>
      </c>
      <c r="G92" s="63"/>
      <c r="H92" s="60" t="str">
        <f t="shared" si="6"/>
        <v>80 - 120</v>
      </c>
      <c r="J92" s="81"/>
    </row>
    <row r="93" spans="1:10">
      <c r="A93" s="103" t="str">
        <f>A71</f>
        <v>Large User</v>
      </c>
      <c r="B93" s="104"/>
      <c r="C93" s="62">
        <f>'App.2-P_Cost_Allocation _2016'!C93</f>
        <v>95.474755396061568</v>
      </c>
      <c r="D93" s="62">
        <f>'App.2-P_Cost_Allocation _2017'!D93</f>
        <v>98.354884561656348</v>
      </c>
      <c r="E93" s="62">
        <f>'App.2-P_Cost_Allocation _2018'!E93</f>
        <v>97.578349259574424</v>
      </c>
      <c r="F93" s="74">
        <f t="shared" si="7"/>
        <v>93.459997524808784</v>
      </c>
      <c r="G93" s="63"/>
      <c r="H93" s="60" t="str">
        <f t="shared" si="6"/>
        <v>85 - 115</v>
      </c>
      <c r="J93" s="81"/>
    </row>
    <row r="94" spans="1:10">
      <c r="A94" s="103" t="str">
        <f>A72</f>
        <v>Street Lighting</v>
      </c>
      <c r="B94" s="104"/>
      <c r="C94" s="62">
        <f>'App.2-P_Cost_Allocation _2016'!C94</f>
        <v>60.219997102980969</v>
      </c>
      <c r="D94" s="62">
        <f>'App.2-P_Cost_Allocation _2017'!D94</f>
        <v>65.003906913792136</v>
      </c>
      <c r="E94" s="62">
        <f>'App.2-P_Cost_Allocation _2018'!E94</f>
        <v>70.000004839805314</v>
      </c>
      <c r="F94" s="74">
        <f t="shared" si="7"/>
        <v>74.99999552785161</v>
      </c>
      <c r="G94" s="63"/>
      <c r="H94" s="60" t="str">
        <f t="shared" si="6"/>
        <v>80 - 120</v>
      </c>
      <c r="J94" s="81"/>
    </row>
    <row r="95" spans="1:10" ht="12.75" customHeight="1">
      <c r="A95" s="103" t="str">
        <f t="shared" ref="A95:A98" si="8">A73</f>
        <v>Unmetered Scattered Load (USL)</v>
      </c>
      <c r="B95" s="104"/>
      <c r="C95" s="62">
        <f>'App.2-P_Cost_Allocation _2016'!C95</f>
        <v>119.99999737481272</v>
      </c>
      <c r="D95" s="62">
        <f>'App.2-P_Cost_Allocation _2017'!D95</f>
        <v>118.98083757066588</v>
      </c>
      <c r="E95" s="62">
        <f>'App.2-P_Cost_Allocation _2018'!E95</f>
        <v>118.50000440488418</v>
      </c>
      <c r="F95" s="74">
        <f t="shared" si="7"/>
        <v>117.99999593424207</v>
      </c>
      <c r="G95" s="63"/>
      <c r="H95" s="60" t="str">
        <f t="shared" si="6"/>
        <v>80 - 120</v>
      </c>
      <c r="J95" s="81"/>
    </row>
    <row r="96" spans="1:10" ht="12.75" customHeight="1">
      <c r="A96" s="103" t="str">
        <f t="shared" si="8"/>
        <v>Standby Approved on an Interim Basis</v>
      </c>
      <c r="B96" s="104"/>
      <c r="C96" s="62" t="str">
        <f>'[2]App.2-P_Cost_Allocation _2016'!C104</f>
        <v/>
      </c>
      <c r="D96" s="62"/>
      <c r="E96" s="62"/>
      <c r="F96" s="74" t="str">
        <f t="shared" si="7"/>
        <v/>
      </c>
      <c r="G96" s="63"/>
      <c r="H96" s="64">
        <f t="shared" si="6"/>
        <v>0</v>
      </c>
    </row>
    <row r="97" spans="1:8">
      <c r="A97" s="103"/>
      <c r="B97" s="104"/>
      <c r="C97" s="62" t="str">
        <f t="shared" ref="C97:C98" si="9">E75</f>
        <v/>
      </c>
      <c r="D97" s="62"/>
      <c r="E97" s="62"/>
      <c r="F97" s="75"/>
      <c r="G97" s="63"/>
      <c r="H97" s="64">
        <f t="shared" si="6"/>
        <v>0</v>
      </c>
    </row>
    <row r="98" spans="1:8" ht="13.5" customHeight="1" thickBot="1">
      <c r="A98" s="137">
        <f t="shared" si="8"/>
        <v>0</v>
      </c>
      <c r="B98" s="138"/>
      <c r="C98" s="66" t="str">
        <f t="shared" si="9"/>
        <v/>
      </c>
      <c r="D98" s="66"/>
      <c r="E98" s="66"/>
      <c r="F98" s="76"/>
      <c r="G98" s="68"/>
      <c r="H98" s="69"/>
    </row>
    <row r="100" spans="1:8" ht="12.75" customHeight="1">
      <c r="A100" s="1" t="s">
        <v>51</v>
      </c>
    </row>
    <row r="101" spans="1:8" ht="12.75" customHeight="1">
      <c r="A101" s="111" t="s">
        <v>52</v>
      </c>
      <c r="B101" s="111"/>
      <c r="C101" s="111"/>
      <c r="D101" s="111"/>
      <c r="E101" s="111"/>
      <c r="F101" s="111"/>
    </row>
    <row r="102" spans="1:8">
      <c r="A102" s="111"/>
      <c r="B102" s="111"/>
      <c r="C102" s="111"/>
      <c r="D102" s="111"/>
      <c r="E102" s="111"/>
      <c r="F102" s="111"/>
    </row>
    <row r="103" spans="1:8" ht="20.25" customHeight="1">
      <c r="A103" s="111"/>
      <c r="B103" s="111"/>
      <c r="C103" s="111"/>
      <c r="D103" s="111"/>
      <c r="E103" s="111"/>
      <c r="F103" s="111"/>
    </row>
    <row r="104" spans="1:8" ht="16.5" customHeight="1">
      <c r="A104" s="111"/>
      <c r="B104" s="111"/>
      <c r="C104" s="111"/>
      <c r="D104" s="111"/>
      <c r="E104" s="111"/>
      <c r="F104" s="111"/>
    </row>
    <row r="106" spans="1:8">
      <c r="A106" s="136"/>
      <c r="B106" s="136"/>
      <c r="C106" s="136"/>
      <c r="D106" s="136"/>
      <c r="E106" s="136"/>
      <c r="F106" s="136"/>
    </row>
    <row r="107" spans="1:8">
      <c r="A107" s="136"/>
      <c r="B107" s="136"/>
      <c r="C107" s="136"/>
      <c r="D107" s="136"/>
      <c r="E107" s="136"/>
      <c r="F107" s="136"/>
    </row>
    <row r="108" spans="1:8">
      <c r="A108" s="136"/>
      <c r="B108" s="136"/>
      <c r="C108" s="136"/>
      <c r="D108" s="136"/>
      <c r="E108" s="136"/>
      <c r="F108" s="136"/>
    </row>
  </sheetData>
  <mergeCells count="56">
    <mergeCell ref="A90:B90"/>
    <mergeCell ref="A91:B91"/>
    <mergeCell ref="A101:F104"/>
    <mergeCell ref="A106:F108"/>
    <mergeCell ref="A93:B93"/>
    <mergeCell ref="A94:B94"/>
    <mergeCell ref="A95:B95"/>
    <mergeCell ref="A96:B96"/>
    <mergeCell ref="A97:B97"/>
    <mergeCell ref="A98:B98"/>
    <mergeCell ref="A92:B92"/>
    <mergeCell ref="A75:B75"/>
    <mergeCell ref="A76:B76"/>
    <mergeCell ref="A80:F81"/>
    <mergeCell ref="H87:H88"/>
    <mergeCell ref="A83:F83"/>
    <mergeCell ref="A87:B89"/>
    <mergeCell ref="C87:G87"/>
    <mergeCell ref="A68:B68"/>
    <mergeCell ref="A69:B69"/>
    <mergeCell ref="A70:B70"/>
    <mergeCell ref="A71:B71"/>
    <mergeCell ref="A74:B74"/>
    <mergeCell ref="A73:B73"/>
    <mergeCell ref="A72:B72"/>
    <mergeCell ref="A64:B66"/>
    <mergeCell ref="F64:F66"/>
    <mergeCell ref="D65:D66"/>
    <mergeCell ref="E65:E66"/>
    <mergeCell ref="A67:B67"/>
    <mergeCell ref="A44:B44"/>
    <mergeCell ref="A45:B45"/>
    <mergeCell ref="A46:B46"/>
    <mergeCell ref="A47:B47"/>
    <mergeCell ref="A51:F52"/>
    <mergeCell ref="A39:B39"/>
    <mergeCell ref="A40:B40"/>
    <mergeCell ref="A41:B41"/>
    <mergeCell ref="A42:B42"/>
    <mergeCell ref="A43:B43"/>
    <mergeCell ref="A56:F57"/>
    <mergeCell ref="A59:F60"/>
    <mergeCell ref="F36:F37"/>
    <mergeCell ref="A1:F1"/>
    <mergeCell ref="A2:F2"/>
    <mergeCell ref="A22:E23"/>
    <mergeCell ref="A25:E27"/>
    <mergeCell ref="A29:E30"/>
    <mergeCell ref="B33:F33"/>
    <mergeCell ref="A35:B35"/>
    <mergeCell ref="A36:B37"/>
    <mergeCell ref="C36:C37"/>
    <mergeCell ref="D36:D37"/>
    <mergeCell ref="E36:E37"/>
    <mergeCell ref="A54:F54"/>
    <mergeCell ref="A38:B38"/>
  </mergeCells>
  <pageMargins left="0.74803149606299213" right="0.74803149606299213" top="0.98425196850393704" bottom="0.98425196850393704" header="0.51181102362204722" footer="0.51181102362204722"/>
  <pageSetup scale="63" fitToHeight="2" orientation="portrait" r:id="rId1"/>
  <headerFooter alignWithMargins="0"/>
  <rowBreaks count="1" manualBreakCount="1">
    <brk id="6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K122"/>
  <sheetViews>
    <sheetView showGridLines="0" topLeftCell="A17" zoomScaleNormal="100" zoomScaleSheetLayoutView="100" workbookViewId="0">
      <selection activeCell="B32" sqref="B32"/>
    </sheetView>
  </sheetViews>
  <sheetFormatPr defaultRowHeight="12.75"/>
  <cols>
    <col min="1" max="1" width="29" customWidth="1"/>
    <col min="2" max="2" width="15" customWidth="1"/>
    <col min="3" max="3" width="15.5703125" customWidth="1"/>
    <col min="4" max="4" width="16" customWidth="1"/>
    <col min="5" max="5" width="17.5703125" customWidth="1"/>
    <col min="6" max="8" width="16.42578125" customWidth="1"/>
  </cols>
  <sheetData>
    <row r="1" spans="1:6" ht="18">
      <c r="A1" s="90" t="s">
        <v>0</v>
      </c>
      <c r="B1" s="90"/>
      <c r="C1" s="90"/>
      <c r="D1" s="90"/>
      <c r="E1" s="90"/>
      <c r="F1" s="90"/>
    </row>
    <row r="2" spans="1:6" ht="18">
      <c r="A2" s="90" t="s">
        <v>57</v>
      </c>
      <c r="B2" s="90"/>
      <c r="C2" s="90"/>
      <c r="D2" s="90"/>
      <c r="E2" s="90"/>
      <c r="F2" s="90"/>
    </row>
    <row r="4" spans="1:6">
      <c r="A4" t="s">
        <v>2</v>
      </c>
    </row>
    <row r="6" spans="1:6">
      <c r="A6" s="1" t="s">
        <v>3</v>
      </c>
      <c r="B6" s="1"/>
    </row>
    <row r="7" spans="1:6" ht="13.5" thickBot="1">
      <c r="A7" s="1">
        <v>2020</v>
      </c>
      <c r="D7" s="31" t="s">
        <v>62</v>
      </c>
    </row>
    <row r="8" spans="1:6" ht="51">
      <c r="A8" s="2" t="s">
        <v>4</v>
      </c>
      <c r="B8" s="3" t="s">
        <v>5</v>
      </c>
      <c r="C8" s="3" t="s">
        <v>6</v>
      </c>
      <c r="D8" s="3" t="s">
        <v>7</v>
      </c>
      <c r="E8" s="4" t="s">
        <v>6</v>
      </c>
    </row>
    <row r="9" spans="1:6">
      <c r="A9" s="5" t="s">
        <v>8</v>
      </c>
      <c r="B9" s="6">
        <v>7166576.7511574784</v>
      </c>
      <c r="C9" s="7">
        <f t="shared" ref="C9:C17" si="0">IF(B$18=0,"",B9/B$18)</f>
        <v>0.60859378670304032</v>
      </c>
      <c r="D9" s="6">
        <v>8659734.9176984765</v>
      </c>
      <c r="E9" s="8">
        <f t="shared" ref="E9:E17" si="1">IF(D$18=0,"",D9/D$18)</f>
        <v>0.59572554280847856</v>
      </c>
    </row>
    <row r="10" spans="1:6">
      <c r="A10" s="5" t="s">
        <v>9</v>
      </c>
      <c r="B10" s="6">
        <v>1700371.4796658223</v>
      </c>
      <c r="C10" s="7">
        <f t="shared" si="0"/>
        <v>0.14439746528138941</v>
      </c>
      <c r="D10" s="6">
        <v>1687340.8896431441</v>
      </c>
      <c r="E10" s="8">
        <f t="shared" si="1"/>
        <v>0.11607654009491968</v>
      </c>
    </row>
    <row r="11" spans="1:6">
      <c r="A11" s="9" t="s">
        <v>10</v>
      </c>
      <c r="B11" s="6">
        <v>2282143.2286748947</v>
      </c>
      <c r="C11" s="7">
        <f t="shared" si="0"/>
        <v>0.19380217885947218</v>
      </c>
      <c r="D11" s="6">
        <v>3325532.9496473391</v>
      </c>
      <c r="E11" s="8">
        <f t="shared" si="1"/>
        <v>0.22877200519235594</v>
      </c>
    </row>
    <row r="12" spans="1:6">
      <c r="A12" s="10" t="s">
        <v>54</v>
      </c>
      <c r="B12" s="6">
        <v>465453.71899757179</v>
      </c>
      <c r="C12" s="7">
        <f t="shared" si="0"/>
        <v>3.9526855180054214E-2</v>
      </c>
      <c r="D12" s="6">
        <v>618222.89774024021</v>
      </c>
      <c r="E12" s="8">
        <f t="shared" si="1"/>
        <v>4.2529150699547852E-2</v>
      </c>
    </row>
    <row r="13" spans="1:6">
      <c r="A13" s="5" t="s">
        <v>12</v>
      </c>
      <c r="B13" s="6">
        <v>111797.10416870702</v>
      </c>
      <c r="C13" s="7">
        <f t="shared" si="0"/>
        <v>9.493936272639324E-3</v>
      </c>
      <c r="D13" s="6">
        <v>222837.18635818237</v>
      </c>
      <c r="E13" s="8">
        <f t="shared" si="1"/>
        <v>1.5329545888273403E-2</v>
      </c>
    </row>
    <row r="14" spans="1:6">
      <c r="A14" s="5" t="s">
        <v>13</v>
      </c>
      <c r="B14" s="6">
        <v>49290.179804890911</v>
      </c>
      <c r="C14" s="7">
        <f t="shared" si="0"/>
        <v>4.185777703404535E-3</v>
      </c>
      <c r="D14" s="6">
        <v>22781.748009684179</v>
      </c>
      <c r="E14" s="8">
        <f t="shared" si="1"/>
        <v>1.5672153164247281E-3</v>
      </c>
    </row>
    <row r="15" spans="1:6" ht="25.5">
      <c r="A15" s="9" t="s">
        <v>14</v>
      </c>
      <c r="B15" s="6">
        <v>0</v>
      </c>
      <c r="C15" s="7">
        <f t="shared" si="0"/>
        <v>0</v>
      </c>
      <c r="D15" s="6"/>
      <c r="E15" s="8">
        <f t="shared" si="1"/>
        <v>0</v>
      </c>
    </row>
    <row r="16" spans="1:6">
      <c r="A16" s="11"/>
      <c r="B16" s="6"/>
      <c r="C16" s="7">
        <f t="shared" si="0"/>
        <v>0</v>
      </c>
      <c r="D16" s="6"/>
      <c r="E16" s="8">
        <f t="shared" si="1"/>
        <v>0</v>
      </c>
    </row>
    <row r="17" spans="1:6">
      <c r="A17" s="9"/>
      <c r="B17" s="6"/>
      <c r="C17" s="7">
        <f t="shared" si="0"/>
        <v>0</v>
      </c>
      <c r="D17" s="6"/>
      <c r="E17" s="8">
        <f t="shared" si="1"/>
        <v>0</v>
      </c>
    </row>
    <row r="18" spans="1:6" ht="13.5" thickBot="1">
      <c r="A18" s="12" t="s">
        <v>15</v>
      </c>
      <c r="B18" s="13">
        <f>SUM(B9:B17)</f>
        <v>11775632.462469365</v>
      </c>
      <c r="C18" s="14">
        <f>SUM(C9:C17)</f>
        <v>0.99999999999999989</v>
      </c>
      <c r="D18" s="13">
        <f>SUM(D9:D17)</f>
        <v>14536450.589097064</v>
      </c>
      <c r="E18" s="15">
        <f>SUM(E9:E17)</f>
        <v>1.0000000000000002</v>
      </c>
    </row>
    <row r="20" spans="1:6">
      <c r="A20" s="1" t="s">
        <v>16</v>
      </c>
    </row>
    <row r="22" spans="1:6" ht="12.75" customHeight="1">
      <c r="A22" s="91" t="s">
        <v>17</v>
      </c>
      <c r="B22" s="91"/>
      <c r="C22" s="91"/>
      <c r="D22" s="91"/>
      <c r="E22" s="91"/>
    </row>
    <row r="23" spans="1:6">
      <c r="A23" s="91"/>
      <c r="B23" s="91"/>
      <c r="C23" s="91"/>
      <c r="D23" s="91"/>
      <c r="E23" s="91"/>
    </row>
    <row r="24" spans="1:6" ht="12.75" customHeight="1">
      <c r="B24" s="16"/>
      <c r="C24" s="16"/>
      <c r="D24" s="16"/>
      <c r="E24" s="16"/>
      <c r="F24" s="16"/>
    </row>
    <row r="25" spans="1:6" ht="12.75" customHeight="1">
      <c r="A25" s="92" t="s">
        <v>18</v>
      </c>
      <c r="B25" s="92"/>
      <c r="C25" s="92"/>
      <c r="D25" s="92"/>
      <c r="E25" s="92"/>
      <c r="F25" s="16"/>
    </row>
    <row r="26" spans="1:6" ht="12.75" customHeight="1">
      <c r="A26" s="92"/>
      <c r="B26" s="92"/>
      <c r="C26" s="92"/>
      <c r="D26" s="92"/>
      <c r="E26" s="92"/>
      <c r="F26" s="17"/>
    </row>
    <row r="27" spans="1:6">
      <c r="A27" s="92"/>
      <c r="B27" s="92"/>
      <c r="C27" s="92"/>
      <c r="D27" s="92"/>
      <c r="E27" s="92"/>
      <c r="F27" s="17"/>
    </row>
    <row r="28" spans="1:6">
      <c r="A28" s="33" t="s">
        <v>19</v>
      </c>
      <c r="B28" s="33"/>
      <c r="C28" s="33"/>
      <c r="D28" s="33"/>
      <c r="E28" s="33"/>
      <c r="F28" s="33"/>
    </row>
    <row r="29" spans="1:6" ht="20.25" customHeight="1">
      <c r="A29" s="92" t="s">
        <v>20</v>
      </c>
      <c r="B29" s="92"/>
      <c r="C29" s="92"/>
      <c r="D29" s="92"/>
      <c r="E29" s="92"/>
      <c r="F29" s="18"/>
    </row>
    <row r="30" spans="1:6" ht="20.25" customHeight="1">
      <c r="A30" s="92"/>
      <c r="B30" s="92"/>
      <c r="C30" s="92"/>
      <c r="D30" s="92"/>
      <c r="E30" s="92"/>
    </row>
    <row r="31" spans="1:6" ht="12.75" customHeight="1"/>
    <row r="33" spans="1:6" ht="12.75" customHeight="1">
      <c r="A33" s="19" t="s">
        <v>21</v>
      </c>
      <c r="B33" s="93"/>
      <c r="C33" s="93"/>
      <c r="D33" s="93"/>
      <c r="E33" s="93"/>
      <c r="F33" s="93"/>
    </row>
    <row r="34" spans="1:6" ht="13.5" thickBot="1">
      <c r="A34" s="20">
        <v>2020</v>
      </c>
      <c r="B34" s="21"/>
      <c r="C34" s="31" t="s">
        <v>65</v>
      </c>
      <c r="D34" s="31" t="s">
        <v>63</v>
      </c>
      <c r="E34" s="29" t="s">
        <v>64</v>
      </c>
      <c r="F34" s="31" t="s">
        <v>61</v>
      </c>
    </row>
    <row r="35" spans="1:6">
      <c r="A35" s="94"/>
      <c r="B35" s="95"/>
      <c r="C35" s="22" t="s">
        <v>22</v>
      </c>
      <c r="D35" s="22" t="s">
        <v>23</v>
      </c>
      <c r="E35" s="22" t="s">
        <v>24</v>
      </c>
      <c r="F35" s="23" t="s">
        <v>25</v>
      </c>
    </row>
    <row r="36" spans="1:6" ht="12.75" customHeight="1">
      <c r="A36" s="96" t="s">
        <v>26</v>
      </c>
      <c r="B36" s="97"/>
      <c r="C36" s="100" t="s">
        <v>27</v>
      </c>
      <c r="D36" s="100" t="s">
        <v>28</v>
      </c>
      <c r="E36" s="100" t="s">
        <v>29</v>
      </c>
      <c r="F36" s="88" t="s">
        <v>30</v>
      </c>
    </row>
    <row r="37" spans="1:6">
      <c r="A37" s="98"/>
      <c r="B37" s="99"/>
      <c r="C37" s="101"/>
      <c r="D37" s="101"/>
      <c r="E37" s="101"/>
      <c r="F37" s="89"/>
    </row>
    <row r="38" spans="1:6">
      <c r="A38" s="103" t="str">
        <f t="shared" ref="A38:A44" si="2">A9</f>
        <v>Residential</v>
      </c>
      <c r="B38" s="104"/>
      <c r="C38" s="6">
        <v>8019475.5600000005</v>
      </c>
      <c r="D38" s="6">
        <v>8209155.9432022218</v>
      </c>
      <c r="E38" s="6">
        <v>8208998.8035437241</v>
      </c>
      <c r="F38" s="24">
        <v>390118.05182653706</v>
      </c>
    </row>
    <row r="39" spans="1:6">
      <c r="A39" s="103" t="str">
        <f t="shared" si="2"/>
        <v>GS &lt; 50 kW</v>
      </c>
      <c r="B39" s="104"/>
      <c r="C39" s="6">
        <v>1865342.740820284</v>
      </c>
      <c r="D39" s="6">
        <v>1909462.6989441132</v>
      </c>
      <c r="E39" s="6">
        <v>1899910.5457679906</v>
      </c>
      <c r="F39" s="24">
        <v>70459.683210909949</v>
      </c>
    </row>
    <row r="40" spans="1:6">
      <c r="A40" s="103" t="str">
        <f t="shared" si="2"/>
        <v>GS 50 to 4,999 kW</v>
      </c>
      <c r="B40" s="104"/>
      <c r="C40" s="6">
        <v>3027696.8431249843</v>
      </c>
      <c r="D40" s="6">
        <v>3099309.3436092557</v>
      </c>
      <c r="E40" s="6">
        <v>3099471.8617094094</v>
      </c>
      <c r="F40" s="24">
        <v>106009.37076406366</v>
      </c>
    </row>
    <row r="41" spans="1:6">
      <c r="A41" s="103" t="str">
        <f t="shared" si="2"/>
        <v>Large User</v>
      </c>
      <c r="B41" s="104"/>
      <c r="C41" s="6">
        <v>524362.89505587553</v>
      </c>
      <c r="D41" s="6">
        <v>536765.37126857496</v>
      </c>
      <c r="E41" s="6">
        <v>536741.74397600396</v>
      </c>
      <c r="F41" s="24">
        <v>19720.690429969407</v>
      </c>
    </row>
    <row r="42" spans="1:6">
      <c r="A42" s="103" t="str">
        <f t="shared" si="2"/>
        <v>Street Lighting</v>
      </c>
      <c r="B42" s="104"/>
      <c r="C42" s="6">
        <v>151821.86619999999</v>
      </c>
      <c r="D42" s="6">
        <v>155412.82792110438</v>
      </c>
      <c r="E42" s="6">
        <v>165098.88939720771</v>
      </c>
      <c r="F42" s="24">
        <v>13170.862460988537</v>
      </c>
    </row>
    <row r="43" spans="1:6">
      <c r="A43" s="103" t="str">
        <f t="shared" si="2"/>
        <v>Unmetered Scattered Load (USL)</v>
      </c>
      <c r="B43" s="104"/>
      <c r="C43" s="6">
        <v>25054.796399999999</v>
      </c>
      <c r="D43" s="6">
        <v>25647.404151797378</v>
      </c>
      <c r="E43" s="6">
        <v>25527.431112223145</v>
      </c>
      <c r="F43" s="24">
        <v>1218.3413075314213</v>
      </c>
    </row>
    <row r="44" spans="1:6" ht="12.75" customHeight="1">
      <c r="A44" s="103" t="str">
        <f t="shared" si="2"/>
        <v>Standby Approved on an Interim Basis</v>
      </c>
      <c r="B44" s="104"/>
      <c r="C44" s="6"/>
      <c r="D44" s="6"/>
      <c r="E44" s="6"/>
      <c r="F44" s="24"/>
    </row>
    <row r="45" spans="1:6">
      <c r="A45" s="105"/>
      <c r="B45" s="106"/>
      <c r="C45" s="6"/>
      <c r="D45" s="6"/>
      <c r="E45" s="6"/>
      <c r="F45" s="24"/>
    </row>
    <row r="46" spans="1:6" ht="13.5" thickBot="1">
      <c r="A46" s="107">
        <f>A17</f>
        <v>0</v>
      </c>
      <c r="B46" s="108"/>
      <c r="C46" s="25"/>
      <c r="D46" s="25"/>
      <c r="E46" s="25"/>
      <c r="F46" s="26"/>
    </row>
    <row r="47" spans="1:6" ht="13.5" thickTop="1">
      <c r="A47" s="109" t="str">
        <f>A18</f>
        <v>Total</v>
      </c>
      <c r="B47" s="110"/>
      <c r="C47" s="27">
        <f>SUM(C38:C46)</f>
        <v>13613754.701601142</v>
      </c>
      <c r="D47" s="27">
        <f>SUM(D38:D46)</f>
        <v>13935753.589097064</v>
      </c>
      <c r="E47" s="27">
        <f>SUM(E38:E46)</f>
        <v>13935749.27550656</v>
      </c>
      <c r="F47" s="28">
        <f>SUM(F38:F46)</f>
        <v>600697.00000000012</v>
      </c>
    </row>
    <row r="48" spans="1:6">
      <c r="F48" s="30"/>
    </row>
    <row r="49" spans="1:11">
      <c r="A49" s="1" t="s">
        <v>31</v>
      </c>
      <c r="B49" s="31"/>
      <c r="C49" s="31"/>
      <c r="D49" s="31"/>
      <c r="E49" s="31"/>
      <c r="F49" s="31"/>
    </row>
    <row r="50" spans="1:11">
      <c r="A50" s="31"/>
      <c r="B50" s="31"/>
      <c r="C50" s="31"/>
      <c r="D50" s="31"/>
      <c r="E50" s="31"/>
      <c r="F50" s="31"/>
    </row>
    <row r="51" spans="1:11" ht="12.75" customHeight="1">
      <c r="A51" s="111" t="s">
        <v>32</v>
      </c>
      <c r="B51" s="111"/>
      <c r="C51" s="111"/>
      <c r="D51" s="111"/>
      <c r="E51" s="111"/>
      <c r="F51" s="111"/>
    </row>
    <row r="52" spans="1:11">
      <c r="A52" s="111"/>
      <c r="B52" s="111"/>
      <c r="C52" s="111"/>
      <c r="D52" s="111"/>
      <c r="E52" s="111"/>
      <c r="F52" s="111"/>
    </row>
    <row r="53" spans="1:11" ht="12.75" customHeight="1">
      <c r="A53" s="16"/>
      <c r="B53" s="16"/>
      <c r="C53" s="16"/>
      <c r="D53" s="16"/>
      <c r="E53" s="16"/>
      <c r="F53" s="16"/>
      <c r="H53" s="32"/>
      <c r="I53" s="32"/>
      <c r="J53" s="32"/>
      <c r="K53" s="32"/>
    </row>
    <row r="54" spans="1:11">
      <c r="A54" s="102" t="s">
        <v>33</v>
      </c>
      <c r="B54" s="102"/>
      <c r="C54" s="102"/>
      <c r="D54" s="102"/>
      <c r="E54" s="102"/>
      <c r="F54" s="102"/>
      <c r="H54" s="32"/>
      <c r="I54" s="32"/>
      <c r="J54" s="32"/>
      <c r="K54" s="32"/>
    </row>
    <row r="55" spans="1:11">
      <c r="A55" s="34"/>
      <c r="B55" s="31"/>
      <c r="C55" s="31"/>
      <c r="D55" s="31"/>
      <c r="E55" s="31"/>
      <c r="F55" s="31"/>
      <c r="H55" s="32"/>
      <c r="I55" s="32"/>
      <c r="J55" s="32"/>
      <c r="K55" s="32"/>
    </row>
    <row r="56" spans="1:11" ht="12.75" customHeight="1">
      <c r="A56" s="87" t="s">
        <v>34</v>
      </c>
      <c r="B56" s="87"/>
      <c r="C56" s="87"/>
      <c r="D56" s="87"/>
      <c r="E56" s="87"/>
      <c r="F56" s="87"/>
      <c r="H56" s="32"/>
      <c r="I56" s="32"/>
      <c r="J56" s="32"/>
      <c r="K56" s="32"/>
    </row>
    <row r="57" spans="1:11">
      <c r="A57" s="87"/>
      <c r="B57" s="87"/>
      <c r="C57" s="87"/>
      <c r="D57" s="87"/>
      <c r="E57" s="87"/>
      <c r="F57" s="87"/>
    </row>
    <row r="58" spans="1:11">
      <c r="A58" s="31"/>
      <c r="B58" s="31"/>
      <c r="C58" s="31"/>
      <c r="D58" s="31"/>
      <c r="E58" s="31"/>
      <c r="F58" s="31"/>
    </row>
    <row r="59" spans="1:11" ht="12.75" customHeight="1">
      <c r="A59" s="87" t="s">
        <v>35</v>
      </c>
      <c r="B59" s="87"/>
      <c r="C59" s="87"/>
      <c r="D59" s="87"/>
      <c r="E59" s="87"/>
      <c r="F59" s="87"/>
    </row>
    <row r="60" spans="1:11">
      <c r="A60" s="87"/>
      <c r="B60" s="87"/>
      <c r="C60" s="87"/>
      <c r="D60" s="87"/>
      <c r="E60" s="87"/>
      <c r="F60" s="87"/>
    </row>
    <row r="61" spans="1:11">
      <c r="A61" s="35"/>
      <c r="B61" s="35"/>
      <c r="C61" s="35"/>
      <c r="D61" s="35"/>
      <c r="E61" s="35"/>
      <c r="F61" s="35"/>
    </row>
    <row r="62" spans="1:11">
      <c r="A62" s="1" t="s">
        <v>36</v>
      </c>
      <c r="B62" s="31"/>
      <c r="C62" s="31"/>
      <c r="D62" s="31"/>
      <c r="E62" s="31"/>
      <c r="F62" s="31"/>
    </row>
    <row r="63" spans="1:11" ht="13.5" thickBot="1">
      <c r="A63" s="1">
        <v>2020</v>
      </c>
      <c r="B63" s="31"/>
      <c r="C63" s="31"/>
      <c r="D63" s="31"/>
      <c r="E63" s="31"/>
      <c r="F63" s="31"/>
    </row>
    <row r="64" spans="1:11" ht="38.25">
      <c r="A64" s="112" t="s">
        <v>37</v>
      </c>
      <c r="B64" s="113"/>
      <c r="C64" s="36" t="s">
        <v>38</v>
      </c>
      <c r="D64" s="36" t="s">
        <v>39</v>
      </c>
      <c r="E64" s="36" t="s">
        <v>40</v>
      </c>
      <c r="F64" s="116" t="s">
        <v>41</v>
      </c>
    </row>
    <row r="65" spans="1:8" ht="25.5">
      <c r="A65" s="114"/>
      <c r="B65" s="115"/>
      <c r="C65" s="37" t="s">
        <v>42</v>
      </c>
      <c r="D65" s="101" t="s">
        <v>43</v>
      </c>
      <c r="E65" s="101" t="s">
        <v>44</v>
      </c>
      <c r="F65" s="117"/>
    </row>
    <row r="66" spans="1:8">
      <c r="A66" s="114"/>
      <c r="B66" s="115"/>
      <c r="C66" s="38">
        <v>2011</v>
      </c>
      <c r="D66" s="119"/>
      <c r="E66" s="119"/>
      <c r="F66" s="118"/>
    </row>
    <row r="67" spans="1:8">
      <c r="A67" s="120"/>
      <c r="B67" s="121"/>
      <c r="C67" s="39" t="s">
        <v>6</v>
      </c>
      <c r="D67" s="40" t="s">
        <v>6</v>
      </c>
      <c r="E67" s="40" t="s">
        <v>6</v>
      </c>
      <c r="F67" s="41" t="s">
        <v>6</v>
      </c>
    </row>
    <row r="68" spans="1:8">
      <c r="A68" s="122" t="str">
        <f t="shared" ref="A68:A74" si="3">A38</f>
        <v>Residential</v>
      </c>
      <c r="B68" s="123"/>
      <c r="C68" s="72">
        <v>0.93280299668031541</v>
      </c>
      <c r="D68" s="43">
        <f t="shared" ref="D68:D76" si="4">IF(D9=0,"",(D38+F38)/D9*100)</f>
        <v>99.301815549271026</v>
      </c>
      <c r="E68" s="43">
        <f t="shared" ref="E68:E76" si="5">IF(D9=0,"",(E38+F38)/D9*100)</f>
        <v>99.300000948016006</v>
      </c>
      <c r="F68" s="44" t="s">
        <v>45</v>
      </c>
      <c r="G68" s="83"/>
      <c r="H68" s="73"/>
    </row>
    <row r="69" spans="1:8">
      <c r="A69" s="122" t="str">
        <f t="shared" si="3"/>
        <v>GS &lt; 50 kW</v>
      </c>
      <c r="B69" s="123"/>
      <c r="C69" s="72">
        <v>1.1999999999999997</v>
      </c>
      <c r="D69" s="43">
        <f t="shared" si="4"/>
        <v>117.33979744743559</v>
      </c>
      <c r="E69" s="43">
        <f t="shared" si="5"/>
        <v>116.77369054901612</v>
      </c>
      <c r="F69" s="44" t="s">
        <v>46</v>
      </c>
      <c r="G69" s="83"/>
      <c r="H69" s="73"/>
    </row>
    <row r="70" spans="1:8">
      <c r="A70" s="124" t="str">
        <f t="shared" si="3"/>
        <v>GS 50 to 4,999 kW</v>
      </c>
      <c r="B70" s="125"/>
      <c r="C70" s="72">
        <v>1.0699999999999998</v>
      </c>
      <c r="D70" s="43">
        <f t="shared" si="4"/>
        <v>96.38511369172366</v>
      </c>
      <c r="E70" s="43">
        <f t="shared" si="5"/>
        <v>96.390000670821891</v>
      </c>
      <c r="F70" s="44" t="s">
        <v>46</v>
      </c>
      <c r="G70" s="83"/>
      <c r="H70" s="73"/>
    </row>
    <row r="71" spans="1:8">
      <c r="A71" s="122" t="str">
        <f t="shared" si="3"/>
        <v>Large User</v>
      </c>
      <c r="B71" s="123"/>
      <c r="C71" s="72">
        <v>0.93000000000000016</v>
      </c>
      <c r="D71" s="43">
        <f t="shared" si="4"/>
        <v>90.013822479342096</v>
      </c>
      <c r="E71" s="43">
        <f t="shared" si="5"/>
        <v>90.010000671276202</v>
      </c>
      <c r="F71" s="44" t="s">
        <v>45</v>
      </c>
      <c r="G71" s="83"/>
      <c r="H71" s="73"/>
    </row>
    <row r="72" spans="1:8">
      <c r="A72" s="122" t="str">
        <f t="shared" si="3"/>
        <v>Street Lighting</v>
      </c>
      <c r="B72" s="123"/>
      <c r="C72" s="72">
        <v>1.0400000000000003</v>
      </c>
      <c r="D72" s="43">
        <f t="shared" si="4"/>
        <v>75.65330236718934</v>
      </c>
      <c r="E72" s="43">
        <f>IF(D13=0,"",(E42+F42)/D13*100)</f>
        <v>80.000001243800639</v>
      </c>
      <c r="F72" s="84" t="s">
        <v>46</v>
      </c>
      <c r="G72" s="83"/>
      <c r="H72" s="73"/>
    </row>
    <row r="73" spans="1:8">
      <c r="A73" s="124" t="str">
        <f t="shared" si="3"/>
        <v>Unmetered Scattered Load (USL)</v>
      </c>
      <c r="B73" s="125"/>
      <c r="C73" s="72">
        <v>1.2</v>
      </c>
      <c r="D73" s="43">
        <f t="shared" si="4"/>
        <v>117.92662023962592</v>
      </c>
      <c r="E73" s="43">
        <f>IF(D14=0,"",(E43+F43)/D14*100)</f>
        <v>117.40000112539801</v>
      </c>
      <c r="F73" s="44" t="s">
        <v>46</v>
      </c>
      <c r="G73" s="83"/>
    </row>
    <row r="74" spans="1:8">
      <c r="A74" s="122" t="str">
        <f t="shared" si="3"/>
        <v>Standby Approved on an Interim Basis</v>
      </c>
      <c r="B74" s="123"/>
      <c r="C74" s="72">
        <v>0</v>
      </c>
      <c r="D74" s="43" t="str">
        <f t="shared" si="4"/>
        <v/>
      </c>
      <c r="E74" s="43" t="str">
        <f t="shared" si="5"/>
        <v/>
      </c>
      <c r="F74" s="46"/>
    </row>
    <row r="75" spans="1:8">
      <c r="A75" s="126"/>
      <c r="B75" s="127"/>
      <c r="C75" s="47"/>
      <c r="D75" s="43" t="str">
        <f t="shared" si="4"/>
        <v/>
      </c>
      <c r="E75" s="43" t="str">
        <f t="shared" si="5"/>
        <v/>
      </c>
      <c r="F75" s="46"/>
    </row>
    <row r="76" spans="1:8" ht="13.5" thickBot="1">
      <c r="A76" s="128">
        <f>A46</f>
        <v>0</v>
      </c>
      <c r="B76" s="129"/>
      <c r="C76" s="48"/>
      <c r="D76" s="49" t="str">
        <f t="shared" si="4"/>
        <v/>
      </c>
      <c r="E76" s="49" t="str">
        <f t="shared" si="5"/>
        <v/>
      </c>
      <c r="F76" s="50"/>
    </row>
    <row r="78" spans="1:8">
      <c r="A78" s="1" t="s">
        <v>16</v>
      </c>
      <c r="B78" s="31"/>
      <c r="C78" s="31"/>
      <c r="D78" s="31"/>
      <c r="E78" s="31"/>
      <c r="F78" s="31"/>
    </row>
    <row r="79" spans="1:8">
      <c r="A79" s="31"/>
      <c r="B79" s="31"/>
      <c r="C79" s="31"/>
      <c r="D79" s="31"/>
      <c r="E79" s="31"/>
      <c r="F79" s="31"/>
    </row>
    <row r="80" spans="1:8" ht="30.75" customHeight="1">
      <c r="A80" s="111" t="s">
        <v>47</v>
      </c>
      <c r="B80" s="111"/>
      <c r="C80" s="111"/>
      <c r="D80" s="111"/>
      <c r="E80" s="111"/>
      <c r="F80" s="111"/>
    </row>
    <row r="81" spans="1:8" ht="20.25" customHeight="1">
      <c r="A81" s="111"/>
      <c r="B81" s="111"/>
      <c r="C81" s="111"/>
      <c r="D81" s="111"/>
      <c r="E81" s="111"/>
      <c r="F81" s="111"/>
    </row>
    <row r="82" spans="1:8" ht="12.75" customHeight="1">
      <c r="A82" s="51"/>
      <c r="B82" s="51"/>
      <c r="C82" s="51"/>
      <c r="D82" s="51"/>
      <c r="E82" s="51"/>
      <c r="F82" s="51"/>
    </row>
    <row r="83" spans="1:8" ht="25.5" customHeight="1">
      <c r="A83" s="87" t="s">
        <v>48</v>
      </c>
      <c r="B83" s="87"/>
      <c r="C83" s="87"/>
      <c r="D83" s="87"/>
      <c r="E83" s="87"/>
      <c r="F83" s="87"/>
    </row>
    <row r="84" spans="1:8">
      <c r="A84" s="31"/>
      <c r="B84" s="31"/>
      <c r="C84" s="31"/>
      <c r="D84" s="31"/>
      <c r="E84" s="31"/>
      <c r="F84" s="31"/>
    </row>
    <row r="85" spans="1:8">
      <c r="A85" s="52" t="s">
        <v>49</v>
      </c>
      <c r="B85" s="53"/>
      <c r="C85" s="53"/>
      <c r="D85" s="53"/>
      <c r="E85" s="53"/>
      <c r="F85" s="53"/>
    </row>
    <row r="86" spans="1:8" ht="13.5" thickBot="1">
      <c r="A86" s="1"/>
      <c r="C86" s="54"/>
      <c r="D86" s="54"/>
      <c r="E86" s="54"/>
      <c r="F86" s="54"/>
      <c r="G86" s="54"/>
    </row>
    <row r="87" spans="1:8">
      <c r="A87" s="131" t="s">
        <v>37</v>
      </c>
      <c r="B87" s="132"/>
      <c r="C87" s="133" t="s">
        <v>50</v>
      </c>
      <c r="D87" s="134"/>
      <c r="E87" s="134"/>
      <c r="F87" s="134"/>
      <c r="G87" s="135"/>
      <c r="H87" s="116" t="s">
        <v>41</v>
      </c>
    </row>
    <row r="88" spans="1:8">
      <c r="A88" s="98"/>
      <c r="B88" s="99"/>
      <c r="C88" s="55">
        <f>TestYear</f>
        <v>2016</v>
      </c>
      <c r="D88" s="55">
        <f>C88+1</f>
        <v>2017</v>
      </c>
      <c r="E88" s="55">
        <f>D88+1</f>
        <v>2018</v>
      </c>
      <c r="F88" s="55">
        <f>E88+1</f>
        <v>2019</v>
      </c>
      <c r="G88" s="55">
        <f>F88+1</f>
        <v>2020</v>
      </c>
      <c r="H88" s="130"/>
    </row>
    <row r="89" spans="1:8">
      <c r="A89" s="98"/>
      <c r="B89" s="99"/>
      <c r="C89" s="55" t="s">
        <v>6</v>
      </c>
      <c r="D89" s="55" t="s">
        <v>6</v>
      </c>
      <c r="E89" s="55" t="s">
        <v>6</v>
      </c>
      <c r="F89" s="55" t="s">
        <v>6</v>
      </c>
      <c r="G89" s="55" t="s">
        <v>6</v>
      </c>
      <c r="H89" s="56" t="s">
        <v>6</v>
      </c>
    </row>
    <row r="90" spans="1:8">
      <c r="A90" s="103" t="str">
        <f>A68</f>
        <v>Residential</v>
      </c>
      <c r="B90" s="104"/>
      <c r="C90" s="62">
        <f>'App.2-P_Cost_Allocation _2016'!C90</f>
        <v>97.800367733266583</v>
      </c>
      <c r="D90" s="62">
        <f>'App.2-P_Cost_Allocation _2017'!D90</f>
        <v>97.749997862563575</v>
      </c>
      <c r="E90" s="62">
        <f>'App.2-P_Cost_Allocation _2018'!E90</f>
        <v>98.000003669132909</v>
      </c>
      <c r="F90" s="62">
        <f>'App.2-P_Cost_Allocation _2019'!F90</f>
        <v>98.629996595180174</v>
      </c>
      <c r="G90" s="74">
        <f>E68</f>
        <v>99.300000948016006</v>
      </c>
      <c r="H90" s="60" t="str">
        <f t="shared" ref="H90:H97" si="6">F68</f>
        <v>85 - 115</v>
      </c>
    </row>
    <row r="91" spans="1:8">
      <c r="A91" s="103" t="str">
        <f>A69</f>
        <v>GS &lt; 50 kW</v>
      </c>
      <c r="B91" s="104"/>
      <c r="C91" s="62">
        <f>'App.2-P_Cost_Allocation _2016'!C91</f>
        <v>119.99999801268932</v>
      </c>
      <c r="D91" s="62">
        <f>'App.2-P_Cost_Allocation _2017'!D91</f>
        <v>119.02056468906235</v>
      </c>
      <c r="E91" s="62">
        <f>'App.2-P_Cost_Allocation _2018'!E91</f>
        <v>117.87814981543919</v>
      </c>
      <c r="F91" s="62">
        <f>'App.2-P_Cost_Allocation _2019'!F91</f>
        <v>117.22115517074359</v>
      </c>
      <c r="G91" s="74">
        <f t="shared" ref="G91:G97" si="7">E69</f>
        <v>116.77369054901612</v>
      </c>
      <c r="H91" s="60" t="str">
        <f t="shared" si="6"/>
        <v>80 - 120</v>
      </c>
    </row>
    <row r="92" spans="1:8">
      <c r="A92" s="103" t="str">
        <f>A70</f>
        <v>GS 50 to 4,999 kW</v>
      </c>
      <c r="B92" s="104"/>
      <c r="C92" s="62">
        <f>'App.2-P_Cost_Allocation _2016'!C92</f>
        <v>97.799998460206993</v>
      </c>
      <c r="D92" s="62">
        <f>'App.2-P_Cost_Allocation _2017'!D92</f>
        <v>97.87999846717635</v>
      </c>
      <c r="E92" s="62">
        <f>'App.2-P_Cost_Allocation _2018'!E92</f>
        <v>97.87000262172711</v>
      </c>
      <c r="F92" s="62">
        <f>'App.2-P_Cost_Allocation _2019'!F92</f>
        <v>97.2595102367534</v>
      </c>
      <c r="G92" s="74">
        <f t="shared" si="7"/>
        <v>96.390000670821891</v>
      </c>
      <c r="H92" s="60" t="str">
        <f t="shared" si="6"/>
        <v>80 - 120</v>
      </c>
    </row>
    <row r="93" spans="1:8">
      <c r="A93" s="103" t="str">
        <f>A71</f>
        <v>Large User</v>
      </c>
      <c r="B93" s="104"/>
      <c r="C93" s="62">
        <f>'App.2-P_Cost_Allocation _2016'!C93</f>
        <v>95.474755396061568</v>
      </c>
      <c r="D93" s="62">
        <f>'App.2-P_Cost_Allocation _2017'!D93</f>
        <v>98.354884561656348</v>
      </c>
      <c r="E93" s="62">
        <f>'App.2-P_Cost_Allocation _2018'!E93</f>
        <v>97.578349259574424</v>
      </c>
      <c r="F93" s="62">
        <f>'App.2-P_Cost_Allocation _2019'!F93</f>
        <v>93.459997524808784</v>
      </c>
      <c r="G93" s="74">
        <f t="shared" si="7"/>
        <v>90.010000671276202</v>
      </c>
      <c r="H93" s="60" t="str">
        <f t="shared" si="6"/>
        <v>85 - 115</v>
      </c>
    </row>
    <row r="94" spans="1:8">
      <c r="A94" s="103" t="str">
        <f>A72</f>
        <v>Street Lighting</v>
      </c>
      <c r="B94" s="104"/>
      <c r="C94" s="62">
        <f>'App.2-P_Cost_Allocation _2016'!C94</f>
        <v>60.219997102980969</v>
      </c>
      <c r="D94" s="62">
        <f>'App.2-P_Cost_Allocation _2017'!D94</f>
        <v>65.003906913792136</v>
      </c>
      <c r="E94" s="62">
        <f>'App.2-P_Cost_Allocation _2018'!E94</f>
        <v>70.000004839805314</v>
      </c>
      <c r="F94" s="62">
        <f>'App.2-P_Cost_Allocation _2019'!F94</f>
        <v>74.99999552785161</v>
      </c>
      <c r="G94" s="74">
        <f t="shared" si="7"/>
        <v>80.000001243800639</v>
      </c>
      <c r="H94" s="60" t="str">
        <f t="shared" si="6"/>
        <v>80 - 120</v>
      </c>
    </row>
    <row r="95" spans="1:8" ht="12.75" customHeight="1">
      <c r="A95" s="103" t="str">
        <f t="shared" ref="A95:A98" si="8">A73</f>
        <v>Unmetered Scattered Load (USL)</v>
      </c>
      <c r="B95" s="104"/>
      <c r="C95" s="62">
        <f>'App.2-P_Cost_Allocation _2016'!C95</f>
        <v>119.99999737481272</v>
      </c>
      <c r="D95" s="62">
        <f>'App.2-P_Cost_Allocation _2017'!D95</f>
        <v>118.98083757066588</v>
      </c>
      <c r="E95" s="62">
        <f>'App.2-P_Cost_Allocation _2018'!E95</f>
        <v>118.50000440488418</v>
      </c>
      <c r="F95" s="62">
        <f>'App.2-P_Cost_Allocation _2019'!F95</f>
        <v>117.99999593424207</v>
      </c>
      <c r="G95" s="74">
        <f t="shared" si="7"/>
        <v>117.40000112539801</v>
      </c>
      <c r="H95" s="60" t="str">
        <f t="shared" si="6"/>
        <v>80 - 120</v>
      </c>
    </row>
    <row r="96" spans="1:8" ht="12.75" customHeight="1">
      <c r="A96" s="103" t="str">
        <f t="shared" si="8"/>
        <v>Standby Approved on an Interim Basis</v>
      </c>
      <c r="B96" s="104"/>
      <c r="C96" s="62" t="str">
        <f>'[2]App.2-P_Cost_Allocation _2016'!C104</f>
        <v/>
      </c>
      <c r="D96" s="62" t="str">
        <f>'[2]App.2-P_Cost_Allocation _2017'!D104</f>
        <v/>
      </c>
      <c r="E96" s="62" t="str">
        <f>'[2]App.2-P_Cost_Allocation _2018'!E104</f>
        <v/>
      </c>
      <c r="F96" s="62" t="str">
        <f>'[2]App.2-P_Cost_Allocation _2019'!F104</f>
        <v/>
      </c>
      <c r="G96" s="74" t="str">
        <f t="shared" si="7"/>
        <v/>
      </c>
      <c r="H96" s="64">
        <f t="shared" si="6"/>
        <v>0</v>
      </c>
    </row>
    <row r="97" spans="1:8">
      <c r="A97" s="103"/>
      <c r="B97" s="104"/>
      <c r="C97" s="62" t="str">
        <f t="shared" ref="C97:C98" si="9">E75</f>
        <v/>
      </c>
      <c r="D97" s="62"/>
      <c r="E97" s="62"/>
      <c r="F97" s="62"/>
      <c r="G97" s="74" t="str">
        <f t="shared" si="7"/>
        <v/>
      </c>
      <c r="H97" s="64">
        <f t="shared" si="6"/>
        <v>0</v>
      </c>
    </row>
    <row r="98" spans="1:8" ht="13.5" customHeight="1" thickBot="1">
      <c r="A98" s="137">
        <f t="shared" si="8"/>
        <v>0</v>
      </c>
      <c r="B98" s="138"/>
      <c r="C98" s="66" t="str">
        <f t="shared" si="9"/>
        <v/>
      </c>
      <c r="D98" s="66"/>
      <c r="E98" s="66"/>
      <c r="F98" s="66"/>
      <c r="G98" s="76"/>
      <c r="H98" s="69"/>
    </row>
    <row r="100" spans="1:8" ht="12.75" customHeight="1">
      <c r="A100" s="1" t="s">
        <v>51</v>
      </c>
    </row>
    <row r="101" spans="1:8" ht="12.75" customHeight="1">
      <c r="A101" s="111" t="s">
        <v>52</v>
      </c>
      <c r="B101" s="111"/>
      <c r="C101" s="111"/>
      <c r="D101" s="111"/>
      <c r="E101" s="111"/>
      <c r="F101" s="111"/>
    </row>
    <row r="102" spans="1:8">
      <c r="A102" s="111"/>
      <c r="B102" s="111"/>
      <c r="C102" s="111"/>
      <c r="D102" s="111"/>
      <c r="E102" s="111"/>
      <c r="F102" s="111"/>
    </row>
    <row r="103" spans="1:8" ht="20.25" customHeight="1">
      <c r="A103" s="111"/>
      <c r="B103" s="111"/>
      <c r="C103" s="111"/>
      <c r="D103" s="111"/>
      <c r="E103" s="111"/>
      <c r="F103" s="111"/>
    </row>
    <row r="104" spans="1:8" ht="16.5" customHeight="1">
      <c r="A104" s="111"/>
      <c r="B104" s="111"/>
      <c r="C104" s="111"/>
      <c r="D104" s="111"/>
      <c r="E104" s="111"/>
      <c r="F104" s="111"/>
    </row>
    <row r="106" spans="1:8">
      <c r="A106" s="136"/>
      <c r="B106" s="136"/>
      <c r="C106" s="136"/>
      <c r="D106" s="136"/>
      <c r="E106" s="136"/>
      <c r="F106" s="136"/>
    </row>
    <row r="107" spans="1:8">
      <c r="A107" s="136"/>
      <c r="B107" s="136"/>
      <c r="C107" s="136"/>
      <c r="D107" s="136"/>
      <c r="E107" s="136"/>
      <c r="F107" s="136"/>
    </row>
    <row r="108" spans="1:8">
      <c r="A108" s="136"/>
      <c r="B108" s="136"/>
      <c r="C108" s="136"/>
      <c r="D108" s="136"/>
      <c r="E108" s="136"/>
      <c r="F108" s="136"/>
    </row>
    <row r="109" spans="1:8">
      <c r="A109" s="52" t="s">
        <v>67</v>
      </c>
      <c r="B109" s="53"/>
      <c r="C109" s="53"/>
      <c r="D109" s="53"/>
      <c r="E109" s="53"/>
      <c r="F109" s="53"/>
      <c r="G109" s="85"/>
      <c r="H109" s="85"/>
    </row>
    <row r="110" spans="1:8" ht="13.5" thickBot="1">
      <c r="A110" s="1"/>
      <c r="B110" s="85"/>
      <c r="C110" s="54"/>
      <c r="D110" s="54"/>
      <c r="E110" s="54"/>
      <c r="F110" s="54"/>
      <c r="G110" s="54"/>
      <c r="H110" s="85"/>
    </row>
    <row r="111" spans="1:8">
      <c r="A111" s="131" t="s">
        <v>37</v>
      </c>
      <c r="B111" s="132"/>
      <c r="C111" s="133" t="s">
        <v>68</v>
      </c>
      <c r="D111" s="134"/>
      <c r="E111" s="134"/>
      <c r="F111" s="134"/>
      <c r="G111" s="135"/>
      <c r="H111" s="116" t="s">
        <v>41</v>
      </c>
    </row>
    <row r="112" spans="1:8">
      <c r="A112" s="98"/>
      <c r="B112" s="99"/>
      <c r="C112" s="86">
        <v>2016</v>
      </c>
      <c r="D112" s="86">
        <v>2017</v>
      </c>
      <c r="E112" s="86">
        <v>2018</v>
      </c>
      <c r="F112" s="86">
        <v>2019</v>
      </c>
      <c r="G112" s="86">
        <v>2020</v>
      </c>
      <c r="H112" s="130"/>
    </row>
    <row r="113" spans="1:8">
      <c r="A113" s="98"/>
      <c r="B113" s="99"/>
      <c r="C113" s="86" t="s">
        <v>6</v>
      </c>
      <c r="D113" s="86" t="s">
        <v>6</v>
      </c>
      <c r="E113" s="86" t="s">
        <v>6</v>
      </c>
      <c r="F113" s="86" t="s">
        <v>6</v>
      </c>
      <c r="G113" s="86" t="s">
        <v>6</v>
      </c>
      <c r="H113" s="56" t="s">
        <v>6</v>
      </c>
    </row>
    <row r="114" spans="1:8">
      <c r="A114" s="103" t="s">
        <v>8</v>
      </c>
      <c r="B114" s="104"/>
      <c r="C114" s="62">
        <f>'App.2-P_Cost_Allocation _2016'!D68</f>
        <v>96.909170797578554</v>
      </c>
      <c r="D114" s="62">
        <f>'App.2-P_Cost_Allocation _2017'!D68</f>
        <v>97.747254617820246</v>
      </c>
      <c r="E114" s="62">
        <f>'App.2-P_Cost_Allocation _2018'!D68</f>
        <v>97.99815538490752</v>
      </c>
      <c r="F114" s="62">
        <f>'App.2-P_Cost_Allocation _2019'!D68</f>
        <v>98.634234685554162</v>
      </c>
      <c r="G114" s="74">
        <f>D68</f>
        <v>99.301815549271026</v>
      </c>
      <c r="H114" s="60" t="s">
        <v>45</v>
      </c>
    </row>
    <row r="115" spans="1:8">
      <c r="A115" s="103" t="s">
        <v>9</v>
      </c>
      <c r="B115" s="104"/>
      <c r="C115" s="62">
        <f>'App.2-P_Cost_Allocation _2016'!D69</f>
        <v>125.30184589886828</v>
      </c>
      <c r="D115" s="62">
        <f>'App.2-P_Cost_Allocation _2017'!D69</f>
        <v>119.72194812911543</v>
      </c>
      <c r="E115" s="62">
        <f>'App.2-P_Cost_Allocation _2018'!D69</f>
        <v>118.52848198680583</v>
      </c>
      <c r="F115" s="62">
        <f>'App.2-P_Cost_Allocation _2019'!D69</f>
        <v>117.77582893292333</v>
      </c>
      <c r="G115" s="74">
        <f t="shared" ref="G115:G119" si="10">D69</f>
        <v>117.33979744743559</v>
      </c>
      <c r="H115" s="60" t="s">
        <v>46</v>
      </c>
    </row>
    <row r="116" spans="1:8">
      <c r="A116" s="103" t="s">
        <v>10</v>
      </c>
      <c r="B116" s="104"/>
      <c r="C116" s="62">
        <f>'App.2-P_Cost_Allocation _2016'!D70</f>
        <v>97.799779998411807</v>
      </c>
      <c r="D116" s="62">
        <f>'App.2-P_Cost_Allocation _2017'!D70</f>
        <v>97.880803418505224</v>
      </c>
      <c r="E116" s="62">
        <f>'App.2-P_Cost_Allocation _2018'!D70</f>
        <v>97.866817975751843</v>
      </c>
      <c r="F116" s="62">
        <f>'App.2-P_Cost_Allocation _2019'!D70</f>
        <v>97.255521799912614</v>
      </c>
      <c r="G116" s="74">
        <f t="shared" si="10"/>
        <v>96.38511369172366</v>
      </c>
      <c r="H116" s="60" t="s">
        <v>46</v>
      </c>
    </row>
    <row r="117" spans="1:8">
      <c r="A117" s="103" t="s">
        <v>54</v>
      </c>
      <c r="B117" s="104"/>
      <c r="C117" s="62">
        <f>'App.2-P_Cost_Allocation _2016'!D71</f>
        <v>91.076401929874677</v>
      </c>
      <c r="D117" s="62">
        <f>'App.2-P_Cost_Allocation _2017'!D71</f>
        <v>98.347434975052323</v>
      </c>
      <c r="E117" s="62">
        <f>'App.2-P_Cost_Allocation _2018'!D71</f>
        <v>97.57795366357746</v>
      </c>
      <c r="F117" s="62">
        <f>'App.2-P_Cost_Allocation _2019'!D71</f>
        <v>93.463412684563153</v>
      </c>
      <c r="G117" s="74">
        <f t="shared" si="10"/>
        <v>90.013822479342096</v>
      </c>
      <c r="H117" s="60" t="s">
        <v>45</v>
      </c>
    </row>
    <row r="118" spans="1:8">
      <c r="A118" s="103" t="s">
        <v>12</v>
      </c>
      <c r="B118" s="104"/>
      <c r="C118" s="62">
        <f>'App.2-P_Cost_Allocation _2016'!D72</f>
        <v>55.21994926056437</v>
      </c>
      <c r="D118" s="62">
        <f>'App.2-P_Cost_Allocation _2017'!D72</f>
        <v>59.456734658077494</v>
      </c>
      <c r="E118" s="62">
        <f>'App.2-P_Cost_Allocation _2018'!D72</f>
        <v>64.923009569414674</v>
      </c>
      <c r="F118" s="62">
        <f>'App.2-P_Cost_Allocation _2019'!D72</f>
        <v>70.52731744320262</v>
      </c>
      <c r="G118" s="74">
        <f t="shared" si="10"/>
        <v>75.65330236718934</v>
      </c>
      <c r="H118" s="60" t="s">
        <v>46</v>
      </c>
    </row>
    <row r="119" spans="1:8">
      <c r="A119" s="103" t="s">
        <v>13</v>
      </c>
      <c r="B119" s="104"/>
      <c r="C119" s="62">
        <f>'App.2-P_Cost_Allocation _2016'!D73</f>
        <v>184.755422187721</v>
      </c>
      <c r="D119" s="62">
        <f>'App.2-P_Cost_Allocation _2017'!D73</f>
        <v>118.98303732492614</v>
      </c>
      <c r="E119" s="62">
        <f>'App.2-P_Cost_Allocation _2018'!D73</f>
        <v>119.01071828921663</v>
      </c>
      <c r="F119" s="62">
        <f>'App.2-P_Cost_Allocation _2019'!D73</f>
        <v>118.67479253808779</v>
      </c>
      <c r="G119" s="74">
        <f t="shared" si="10"/>
        <v>117.92662023962592</v>
      </c>
      <c r="H119" s="60" t="s">
        <v>46</v>
      </c>
    </row>
    <row r="120" spans="1:8">
      <c r="A120" s="103" t="s">
        <v>14</v>
      </c>
      <c r="B120" s="104"/>
      <c r="C120" s="62" t="s">
        <v>66</v>
      </c>
      <c r="D120" s="62" t="s">
        <v>66</v>
      </c>
      <c r="E120" s="62" t="s">
        <v>66</v>
      </c>
      <c r="F120" s="62" t="s">
        <v>66</v>
      </c>
      <c r="G120" s="74" t="s">
        <v>66</v>
      </c>
      <c r="H120" s="64">
        <v>0</v>
      </c>
    </row>
    <row r="121" spans="1:8">
      <c r="A121" s="103"/>
      <c r="B121" s="104"/>
      <c r="C121" s="62" t="s">
        <v>66</v>
      </c>
      <c r="D121" s="62"/>
      <c r="E121" s="62"/>
      <c r="F121" s="62"/>
      <c r="G121" s="74" t="s">
        <v>66</v>
      </c>
      <c r="H121" s="64">
        <v>0</v>
      </c>
    </row>
    <row r="122" spans="1:8" ht="13.5" thickBot="1">
      <c r="A122" s="137">
        <v>0</v>
      </c>
      <c r="B122" s="138"/>
      <c r="C122" s="66" t="s">
        <v>66</v>
      </c>
      <c r="D122" s="66"/>
      <c r="E122" s="66"/>
      <c r="F122" s="66"/>
      <c r="G122" s="76"/>
      <c r="H122" s="69"/>
    </row>
  </sheetData>
  <mergeCells count="68">
    <mergeCell ref="A90:B90"/>
    <mergeCell ref="A91:B91"/>
    <mergeCell ref="A101:F104"/>
    <mergeCell ref="A106:F108"/>
    <mergeCell ref="A93:B93"/>
    <mergeCell ref="A94:B94"/>
    <mergeCell ref="A95:B95"/>
    <mergeCell ref="A96:B96"/>
    <mergeCell ref="A97:B97"/>
    <mergeCell ref="A98:B98"/>
    <mergeCell ref="A92:B92"/>
    <mergeCell ref="A75:B75"/>
    <mergeCell ref="A76:B76"/>
    <mergeCell ref="A80:F81"/>
    <mergeCell ref="H87:H88"/>
    <mergeCell ref="A83:F83"/>
    <mergeCell ref="A87:B89"/>
    <mergeCell ref="C87:G87"/>
    <mergeCell ref="A68:B68"/>
    <mergeCell ref="A69:B69"/>
    <mergeCell ref="A70:B70"/>
    <mergeCell ref="A71:B71"/>
    <mergeCell ref="A74:B74"/>
    <mergeCell ref="A73:B73"/>
    <mergeCell ref="A72:B72"/>
    <mergeCell ref="A64:B66"/>
    <mergeCell ref="F64:F66"/>
    <mergeCell ref="D65:D66"/>
    <mergeCell ref="E65:E66"/>
    <mergeCell ref="A67:B67"/>
    <mergeCell ref="A44:B44"/>
    <mergeCell ref="A45:B45"/>
    <mergeCell ref="A46:B46"/>
    <mergeCell ref="A47:B47"/>
    <mergeCell ref="A51:F52"/>
    <mergeCell ref="A39:B39"/>
    <mergeCell ref="A40:B40"/>
    <mergeCell ref="A41:B41"/>
    <mergeCell ref="A42:B42"/>
    <mergeCell ref="A43:B43"/>
    <mergeCell ref="A56:F57"/>
    <mergeCell ref="A59:F60"/>
    <mergeCell ref="F36:F37"/>
    <mergeCell ref="A1:F1"/>
    <mergeCell ref="A2:F2"/>
    <mergeCell ref="A22:E23"/>
    <mergeCell ref="A25:E27"/>
    <mergeCell ref="A29:E30"/>
    <mergeCell ref="B33:F33"/>
    <mergeCell ref="A35:B35"/>
    <mergeCell ref="A36:B37"/>
    <mergeCell ref="C36:C37"/>
    <mergeCell ref="D36:D37"/>
    <mergeCell ref="E36:E37"/>
    <mergeCell ref="A54:F54"/>
    <mergeCell ref="A38:B38"/>
    <mergeCell ref="A111:B113"/>
    <mergeCell ref="C111:G111"/>
    <mergeCell ref="H111:H112"/>
    <mergeCell ref="A114:B114"/>
    <mergeCell ref="A115:B115"/>
    <mergeCell ref="A121:B121"/>
    <mergeCell ref="A122:B122"/>
    <mergeCell ref="A116:B116"/>
    <mergeCell ref="A117:B117"/>
    <mergeCell ref="A118:B118"/>
    <mergeCell ref="A119:B119"/>
    <mergeCell ref="A120:B120"/>
  </mergeCells>
  <pageMargins left="0.74803149606299202" right="0.74803149606299202" top="0.98425196850393704" bottom="0.98425196850393704" header="0.511811023622047" footer="0.511811023622047"/>
  <pageSetup scale="63" fitToHeight="0" orientation="portrait" r:id="rId1"/>
  <headerFooter alignWithMargins="0"/>
  <rowBreaks count="1" manualBreakCount="1">
    <brk id="6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App.2-P_Cost_Allocation _2016</vt:lpstr>
      <vt:lpstr>App.2-P_Cost_Allocation _2017</vt:lpstr>
      <vt:lpstr>App.2-P_Cost_Allocation _2018</vt:lpstr>
      <vt:lpstr>App.2-P_Cost_Allocation _2019</vt:lpstr>
      <vt:lpstr>App.2-P_Cost_Allocation _2020</vt:lpstr>
      <vt:lpstr>'App.2-P_Cost_Allocation _2016'!Print_Area</vt:lpstr>
      <vt:lpstr>'App.2-P_Cost_Allocation _2017'!Print_Area</vt:lpstr>
      <vt:lpstr>'App.2-P_Cost_Allocation _2018'!Print_Area</vt:lpstr>
      <vt:lpstr>'App.2-P_Cost_Allocation _2019'!Print_Area</vt:lpstr>
      <vt:lpstr>'App.2-P_Cost_Allocation _2020'!Print_Area</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Gibson,Sherry</dc:creator>
  <cp:lastModifiedBy>Gibson,Sherry</cp:lastModifiedBy>
  <cp:lastPrinted>2015-09-11T05:04:45Z</cp:lastPrinted>
  <dcterms:created xsi:type="dcterms:W3CDTF">2015-05-20T20:35:14Z</dcterms:created>
  <dcterms:modified xsi:type="dcterms:W3CDTF">2015-09-11T05:09:10Z</dcterms:modified>
</cp:coreProperties>
</file>