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Hearst Power Distribution\2015-2020 Conservation First Framework\CE Tool\Chapleau Hearst GPI Joint Plan\"/>
    </mc:Choice>
  </mc:AlternateContent>
  <bookViews>
    <workbookView xWindow="0" yWindow="0" windowWidth="28800" windowHeight="13020" tabRatio="823"/>
  </bookViews>
  <sheets>
    <sheet name="A. General Information" sheetId="88" r:id="rId1"/>
    <sheet name="B. LDC Authorization CPUC" sheetId="60" r:id="rId2"/>
    <sheet name="B. LDC Authorization Hearst" sheetId="109" r:id="rId3"/>
    <sheet name="B. LDC Authorization Grimsby" sheetId="110" r:id="rId4"/>
    <sheet name="C. CDM Plan Summary " sheetId="2" r:id="rId5"/>
    <sheet name="D. CDM Plan Milestone CPUC" sheetId="61" r:id="rId6"/>
    <sheet name="D. CDM Plan Milestone Hearst" sheetId="99" r:id="rId7"/>
    <sheet name="D. CDM Plan Milestone GPI" sheetId="100" r:id="rId8"/>
    <sheet name="D. CDM Plan Milestone LDC 4" sheetId="101" state="hidden" r:id="rId9"/>
    <sheet name="D. CDM Plan Milestone LDC 5" sheetId="102" state="hidden" r:id="rId10"/>
    <sheet name="D. CDM Plan Milestone LDC 6" sheetId="103" state="hidden" r:id="rId11"/>
    <sheet name="D.CDM Plan Milestone LDC 7" sheetId="108" state="hidden" r:id="rId12"/>
    <sheet name="D. CDM Plan Milestone LDC 8" sheetId="105" state="hidden" r:id="rId13"/>
    <sheet name="D. CDM Plan Milestone LDC 9" sheetId="106" state="hidden" r:id="rId14"/>
    <sheet name="D. CDM Plan Milestone LDC 10" sheetId="107" state="hidden" r:id="rId15"/>
    <sheet name="E.  Proposed Program&amp;Pilots" sheetId="5" r:id="rId16"/>
    <sheet name="F. Detailed Information" sheetId="6" r:id="rId17"/>
    <sheet name="G. Additional Documentation" sheetId="81" r:id="rId18"/>
    <sheet name="Dropdown Lists" sheetId="4" state="hidden" r:id="rId19"/>
    <sheet name="Sheet1" sheetId="80" state="hidden" r:id="rId20"/>
    <sheet name="Summary of Version Changes" sheetId="95" r:id="rId21"/>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 CPUC'!$A$1:$C$14</definedName>
    <definedName name="_xlnm.Print_Area" localSheetId="3">'B. LDC Authorization Grimsby'!$A$1:$C$14</definedName>
    <definedName name="_xlnm.Print_Area" localSheetId="2">'B. LDC Authorization Hearst'!$A$1:$C$14</definedName>
    <definedName name="_xlnm.Print_Area" localSheetId="4">'C. CDM Plan Summary '!$A$1:$O$21</definedName>
    <definedName name="_xlnm.Print_Area" localSheetId="5">'D. CDM Plan Milestone CPUC'!$A$1:$AA$83</definedName>
    <definedName name="_xlnm.Print_Area" localSheetId="7">'D. CDM Plan Milestone GPI'!$A$1:$AA$83</definedName>
    <definedName name="_xlnm.Print_Area" localSheetId="6">'D. CDM Plan Milestone Hearst'!$A$1:$AA$83</definedName>
    <definedName name="_xlnm.Print_Area" localSheetId="14">'D. CDM Plan Milestone LDC 10'!$A$1:$AA$83</definedName>
    <definedName name="_xlnm.Print_Area" localSheetId="8">'D. CDM Plan Milestone LDC 4'!$A$1:$AA$83</definedName>
    <definedName name="_xlnm.Print_Area" localSheetId="9">'D. CDM Plan Milestone LDC 5'!$A$1:$AA$83</definedName>
    <definedName name="_xlnm.Print_Area" localSheetId="10">'D. CDM Plan Milestone LDC 6'!$A$1:$AA$83</definedName>
    <definedName name="_xlnm.Print_Area" localSheetId="12">'D. CDM Plan Milestone LDC 8'!$A$1:$AA$83</definedName>
    <definedName name="_xlnm.Print_Area" localSheetId="13">'D. CDM Plan Milestone LDC 9'!$A$1:$AA$83</definedName>
    <definedName name="_xlnm.Print_Area" localSheetId="11">'D.CDM Plan Milestone LDC 7'!$A$1:$AA$83</definedName>
    <definedName name="_xlnm.Print_Area" localSheetId="15">'E.  Proposed Program&amp;Pilots'!$A$1:$AD$49</definedName>
    <definedName name="_xlnm.Print_Area" localSheetId="16">'F. Detailed Information'!$A$1:$C$6</definedName>
    <definedName name="_xlnm.Print_Area" localSheetId="17">'G. Additional Documentation'!$A$1:$C$10</definedName>
    <definedName name="_xlnm.Print_Area" localSheetId="20">'Summary of Version Changes'!$A$1:$D$19</definedName>
    <definedName name="_xlnm.Print_Titles" localSheetId="15">'E.  Proposed Program&amp;Pilots'!$1:$4</definedName>
  </definedNames>
  <calcPr calcId="152511"/>
</workbook>
</file>

<file path=xl/calcChain.xml><?xml version="1.0" encoding="utf-8"?>
<calcChain xmlns="http://schemas.openxmlformats.org/spreadsheetml/2006/main">
  <c r="G5" i="2" l="1"/>
  <c r="F5" i="2"/>
  <c r="E5" i="2"/>
  <c r="AA63" i="61" l="1"/>
  <c r="AA62" i="61"/>
  <c r="AA61" i="61"/>
  <c r="AA60" i="61"/>
  <c r="AA20" i="61"/>
  <c r="AA19" i="61"/>
  <c r="AA18" i="61"/>
  <c r="AA17" i="61"/>
  <c r="AA16" i="61"/>
  <c r="AA21" i="99" l="1"/>
  <c r="AA20" i="99"/>
  <c r="AA19" i="99"/>
  <c r="AA17" i="99"/>
  <c r="AA16" i="99"/>
  <c r="C9" i="108" l="1"/>
  <c r="Z78" i="108"/>
  <c r="AA76" i="108"/>
  <c r="Z76" i="108"/>
  <c r="O76" i="108"/>
  <c r="N76" i="108"/>
  <c r="AA58" i="108"/>
  <c r="Y58" i="108"/>
  <c r="X58" i="108"/>
  <c r="X80" i="108" s="1"/>
  <c r="W58" i="108"/>
  <c r="V58" i="108"/>
  <c r="U58" i="108"/>
  <c r="T58" i="108"/>
  <c r="T80" i="108" s="1"/>
  <c r="S58" i="108"/>
  <c r="R58" i="108"/>
  <c r="Q58" i="108"/>
  <c r="P58" i="108"/>
  <c r="P80" i="108" s="1"/>
  <c r="O58" i="108"/>
  <c r="N58" i="108"/>
  <c r="Z57" i="108"/>
  <c r="Z56" i="108"/>
  <c r="Z55" i="108"/>
  <c r="Z54" i="108"/>
  <c r="Z53" i="108"/>
  <c r="Z52" i="108"/>
  <c r="Z51" i="108"/>
  <c r="Z50" i="108"/>
  <c r="Z49" i="108"/>
  <c r="AA47" i="108"/>
  <c r="Y47" i="108"/>
  <c r="Y80" i="108" s="1"/>
  <c r="X47" i="108"/>
  <c r="W47" i="108"/>
  <c r="V47" i="108"/>
  <c r="U47" i="108"/>
  <c r="U80" i="108" s="1"/>
  <c r="T47" i="108"/>
  <c r="S47" i="108"/>
  <c r="R47" i="108"/>
  <c r="Q47" i="108"/>
  <c r="Q80"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O80" i="108" l="1"/>
  <c r="Z47" i="108"/>
  <c r="S80" i="108"/>
  <c r="W80" i="108"/>
  <c r="Z58" i="108"/>
  <c r="N80" i="108"/>
  <c r="R80" i="108"/>
  <c r="V80" i="108"/>
  <c r="AA80" i="108"/>
  <c r="K6" i="2" s="1"/>
  <c r="W82" i="108"/>
  <c r="Y82" i="108"/>
  <c r="U82" i="108"/>
  <c r="C9" i="107"/>
  <c r="Z78" i="107"/>
  <c r="AA76" i="107"/>
  <c r="Z76" i="107"/>
  <c r="O76" i="107"/>
  <c r="N76" i="107"/>
  <c r="AA58" i="107"/>
  <c r="Y58" i="107"/>
  <c r="X58" i="107"/>
  <c r="X80" i="107" s="1"/>
  <c r="W58" i="107"/>
  <c r="V58" i="107"/>
  <c r="U58" i="107"/>
  <c r="T58" i="107"/>
  <c r="T80" i="107" s="1"/>
  <c r="S58" i="107"/>
  <c r="R58" i="107"/>
  <c r="Q58" i="107"/>
  <c r="P58" i="107"/>
  <c r="P80" i="107" s="1"/>
  <c r="O58" i="107"/>
  <c r="N58" i="107"/>
  <c r="Z57" i="107"/>
  <c r="Z56" i="107"/>
  <c r="Z55" i="107"/>
  <c r="Z54" i="107"/>
  <c r="Z53" i="107"/>
  <c r="Z52" i="107"/>
  <c r="Z51" i="107"/>
  <c r="Z50" i="107"/>
  <c r="Z49" i="107"/>
  <c r="AA47" i="107"/>
  <c r="Y47" i="107"/>
  <c r="Y80" i="107" s="1"/>
  <c r="X47" i="107"/>
  <c r="W47" i="107"/>
  <c r="V47" i="107"/>
  <c r="U47" i="107"/>
  <c r="U80" i="107" s="1"/>
  <c r="T47" i="107"/>
  <c r="S47" i="107"/>
  <c r="R47" i="107"/>
  <c r="Q47" i="107"/>
  <c r="Q80" i="107" s="1"/>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Y80" i="106" s="1"/>
  <c r="X47" i="106"/>
  <c r="W47" i="106"/>
  <c r="V47" i="106"/>
  <c r="V80" i="106" s="1"/>
  <c r="U47" i="106"/>
  <c r="U80" i="106" s="1"/>
  <c r="T47" i="106"/>
  <c r="S47" i="106"/>
  <c r="R47" i="106"/>
  <c r="R80" i="106" s="1"/>
  <c r="Q47" i="106"/>
  <c r="Q80" i="106" s="1"/>
  <c r="P47" i="106"/>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X80" i="105" s="1"/>
  <c r="W58" i="105"/>
  <c r="V58" i="105"/>
  <c r="U58" i="105"/>
  <c r="T58" i="105"/>
  <c r="T80" i="105" s="1"/>
  <c r="S58" i="105"/>
  <c r="R58" i="105"/>
  <c r="Q58" i="105"/>
  <c r="P58" i="105"/>
  <c r="P80" i="105" s="1"/>
  <c r="O58" i="105"/>
  <c r="N58" i="105"/>
  <c r="Z57" i="105"/>
  <c r="Z56" i="105"/>
  <c r="Z55" i="105"/>
  <c r="Z54" i="105"/>
  <c r="Z53" i="105"/>
  <c r="Z52" i="105"/>
  <c r="Z51" i="105"/>
  <c r="Z50" i="105"/>
  <c r="Z49" i="105"/>
  <c r="AA47" i="105"/>
  <c r="Y47" i="105"/>
  <c r="Y80" i="105" s="1"/>
  <c r="X47" i="105"/>
  <c r="W47" i="105"/>
  <c r="V47" i="105"/>
  <c r="U47" i="105"/>
  <c r="U80" i="105" s="1"/>
  <c r="T47" i="105"/>
  <c r="S47" i="105"/>
  <c r="R47" i="105"/>
  <c r="Q47" i="105"/>
  <c r="Q80" i="105" s="1"/>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X80" i="103" s="1"/>
  <c r="W58" i="103"/>
  <c r="V58" i="103"/>
  <c r="U58" i="103"/>
  <c r="T58" i="103"/>
  <c r="T80" i="103" s="1"/>
  <c r="S58" i="103"/>
  <c r="R58" i="103"/>
  <c r="Q58" i="103"/>
  <c r="P58" i="103"/>
  <c r="P80" i="103" s="1"/>
  <c r="O58" i="103"/>
  <c r="N58" i="103"/>
  <c r="Z57" i="103"/>
  <c r="Z56" i="103"/>
  <c r="Z55" i="103"/>
  <c r="Z54" i="103"/>
  <c r="Z53" i="103"/>
  <c r="Z52" i="103"/>
  <c r="Z51" i="103"/>
  <c r="Z50" i="103"/>
  <c r="Z49" i="103"/>
  <c r="AA47" i="103"/>
  <c r="Y47" i="103"/>
  <c r="Y80" i="103" s="1"/>
  <c r="X47" i="103"/>
  <c r="W47" i="103"/>
  <c r="V47" i="103"/>
  <c r="U47" i="103"/>
  <c r="U80" i="103" s="1"/>
  <c r="T47" i="103"/>
  <c r="S47" i="103"/>
  <c r="R47" i="103"/>
  <c r="Q47" i="103"/>
  <c r="Q80" i="103" s="1"/>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Y80" i="102" s="1"/>
  <c r="X47" i="102"/>
  <c r="W47" i="102"/>
  <c r="V47" i="102"/>
  <c r="V80" i="102" s="1"/>
  <c r="U47" i="102"/>
  <c r="U80" i="102" s="1"/>
  <c r="T47" i="102"/>
  <c r="S47" i="102"/>
  <c r="R47" i="102"/>
  <c r="R80" i="102" s="1"/>
  <c r="Q47" i="102"/>
  <c r="Q80" i="102" s="1"/>
  <c r="P47" i="102"/>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Y80" i="101" s="1"/>
  <c r="X47" i="101"/>
  <c r="W47" i="101"/>
  <c r="V47" i="101"/>
  <c r="V80" i="101" s="1"/>
  <c r="U47" i="101"/>
  <c r="U80" i="101" s="1"/>
  <c r="T47" i="101"/>
  <c r="S47" i="101"/>
  <c r="R47" i="101"/>
  <c r="R80" i="101" s="1"/>
  <c r="Q47" i="101"/>
  <c r="Q80" i="101" s="1"/>
  <c r="P47" i="10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Y80" i="100" s="1"/>
  <c r="X47" i="100"/>
  <c r="W47" i="100"/>
  <c r="V47" i="100"/>
  <c r="U47" i="100"/>
  <c r="U80" i="100" s="1"/>
  <c r="T47" i="100"/>
  <c r="S47" i="100"/>
  <c r="R47" i="100"/>
  <c r="Q47" i="100"/>
  <c r="Q80" i="100" s="1"/>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Y80" i="99" s="1"/>
  <c r="X47" i="99"/>
  <c r="W47" i="99"/>
  <c r="V47" i="99"/>
  <c r="U47" i="99"/>
  <c r="U80" i="99" s="1"/>
  <c r="T47" i="99"/>
  <c r="S47" i="99"/>
  <c r="R47" i="99"/>
  <c r="Q47" i="99"/>
  <c r="Q80" i="99" s="1"/>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100" l="1"/>
  <c r="T80" i="100"/>
  <c r="X80" i="100"/>
  <c r="P80" i="99"/>
  <c r="T80" i="99"/>
  <c r="X80" i="99"/>
  <c r="O80" i="99"/>
  <c r="O80" i="100"/>
  <c r="O80" i="101"/>
  <c r="Z80" i="108"/>
  <c r="K8" i="2" s="1"/>
  <c r="O80" i="102"/>
  <c r="O80" i="103"/>
  <c r="O80" i="105"/>
  <c r="O80" i="106"/>
  <c r="O80" i="107"/>
  <c r="Z47" i="99"/>
  <c r="S80" i="99"/>
  <c r="W80" i="99"/>
  <c r="Z58" i="99"/>
  <c r="Z47" i="100"/>
  <c r="Z80" i="100" s="1"/>
  <c r="G8" i="2" s="1"/>
  <c r="S80" i="100"/>
  <c r="W80" i="100"/>
  <c r="Z58" i="100"/>
  <c r="Z47" i="101"/>
  <c r="S80" i="101"/>
  <c r="W80" i="101"/>
  <c r="Z58" i="101"/>
  <c r="Z80" i="101" s="1"/>
  <c r="H8" i="2" s="1"/>
  <c r="Z47" i="102"/>
  <c r="Z80" i="102" s="1"/>
  <c r="I8" i="2" s="1"/>
  <c r="S80" i="102"/>
  <c r="W80" i="102"/>
  <c r="Z58" i="102"/>
  <c r="Z47" i="103"/>
  <c r="S80" i="103"/>
  <c r="W80" i="103"/>
  <c r="Z58" i="103"/>
  <c r="Z47" i="105"/>
  <c r="S80" i="105"/>
  <c r="W80" i="105"/>
  <c r="Z58" i="105"/>
  <c r="Z47" i="106"/>
  <c r="S80" i="106"/>
  <c r="W80" i="106"/>
  <c r="Z58" i="106"/>
  <c r="Z80" i="106" s="1"/>
  <c r="M8" i="2" s="1"/>
  <c r="Z47" i="107"/>
  <c r="Z80" i="107" s="1"/>
  <c r="N8" i="2" s="1"/>
  <c r="S80" i="107"/>
  <c r="W80" i="107"/>
  <c r="Z58" i="107"/>
  <c r="O82" i="108"/>
  <c r="N80" i="99"/>
  <c r="R80" i="99"/>
  <c r="V80" i="99"/>
  <c r="AA80" i="99"/>
  <c r="U82" i="99" s="1"/>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Q82" i="108"/>
  <c r="S82" i="108"/>
  <c r="W82" i="107"/>
  <c r="S82" i="107"/>
  <c r="U82" i="107"/>
  <c r="Q82" i="107"/>
  <c r="S82" i="106"/>
  <c r="O82" i="106"/>
  <c r="Q82" i="106"/>
  <c r="Z80" i="105"/>
  <c r="L8" i="2" s="1"/>
  <c r="O82" i="105"/>
  <c r="Y82" i="105"/>
  <c r="Z80" i="103"/>
  <c r="J8" i="2" s="1"/>
  <c r="W82" i="103"/>
  <c r="Y82" i="103"/>
  <c r="U82" i="103"/>
  <c r="W82" i="102"/>
  <c r="S82" i="102"/>
  <c r="U82" i="102"/>
  <c r="Q82" i="102"/>
  <c r="S82" i="101"/>
  <c r="O82" i="101"/>
  <c r="Q82" i="101"/>
  <c r="Z80" i="99"/>
  <c r="F8" i="2" s="1"/>
  <c r="N76" i="61"/>
  <c r="C9" i="61"/>
  <c r="Z16" i="61"/>
  <c r="W82" i="100" l="1"/>
  <c r="Y82" i="100"/>
  <c r="U82" i="100"/>
  <c r="W82" i="99"/>
  <c r="Q82" i="99"/>
  <c r="O82" i="99"/>
  <c r="F6" i="2"/>
  <c r="Y82" i="99"/>
  <c r="O82" i="100"/>
  <c r="U82" i="101"/>
  <c r="W82" i="101"/>
  <c r="Y82" i="102"/>
  <c r="O82" i="103"/>
  <c r="Q82" i="105"/>
  <c r="S82" i="105"/>
  <c r="U82" i="106"/>
  <c r="W82" i="106"/>
  <c r="Y82" i="107"/>
  <c r="S82" i="99"/>
  <c r="Q82" i="100"/>
  <c r="S82" i="100"/>
  <c r="Y82" i="101"/>
  <c r="O82" i="102"/>
  <c r="Q82" i="103"/>
  <c r="S82" i="103"/>
  <c r="U82" i="105"/>
  <c r="W82" i="105"/>
  <c r="Y82" i="106"/>
  <c r="O82" i="107"/>
  <c r="G11" i="2"/>
  <c r="J16" i="2"/>
  <c r="J15" i="2"/>
  <c r="J14" i="2"/>
  <c r="J13" i="2"/>
  <c r="J12" i="2"/>
  <c r="J11" i="2"/>
  <c r="G12" i="2"/>
  <c r="G13" i="2"/>
  <c r="L13" i="2" s="1"/>
  <c r="G14" i="2"/>
  <c r="G15" i="2"/>
  <c r="G16" i="2"/>
  <c r="L16" i="2" l="1"/>
  <c r="L12" i="2"/>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X47" i="61"/>
  <c r="X80" i="61" s="1"/>
  <c r="W47" i="61"/>
  <c r="W80" i="61" s="1"/>
  <c r="V47" i="61"/>
  <c r="V80" i="61" s="1"/>
  <c r="U47" i="61"/>
  <c r="U80" i="61" s="1"/>
  <c r="T47" i="61"/>
  <c r="T80" i="61" s="1"/>
  <c r="S47" i="61"/>
  <c r="S80" i="61" s="1"/>
  <c r="R47" i="61"/>
  <c r="R80" i="61" s="1"/>
  <c r="Q47" i="61"/>
  <c r="Q80" i="61" s="1"/>
  <c r="P47" i="61"/>
  <c r="P80" i="61" s="1"/>
  <c r="O47" i="61"/>
  <c r="N47" i="61"/>
  <c r="N80" i="61" l="1"/>
  <c r="AA80" i="61"/>
  <c r="Q82" i="61" s="1"/>
  <c r="O80" i="61"/>
  <c r="Z58" i="61"/>
  <c r="Z47" i="61"/>
  <c r="S82" i="61" l="1"/>
  <c r="W82" i="61"/>
  <c r="O82" i="61"/>
  <c r="Z80" i="61"/>
  <c r="E8" i="2" s="1"/>
  <c r="Y82" i="61"/>
  <c r="U82" i="6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alcChain>
</file>

<file path=xl/sharedStrings.xml><?xml version="1.0" encoding="utf-8"?>
<sst xmlns="http://schemas.openxmlformats.org/spreadsheetml/2006/main" count="1804" uniqueCount="544">
  <si>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</si>
  <si>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</si>
  <si>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</si>
  <si>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</si>
  <si>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</si>
  <si>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</si>
  <si>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</si>
  <si>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</si>
  <si>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</si>
  <si>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</si>
  <si>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</si>
  <si>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</si>
  <si>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</si>
  <si>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</si>
  <si>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</si>
  <si>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</si>
  <si>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</si>
  <si>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</si>
  <si>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</si>
  <si>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</si>
  <si>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</si>
  <si>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</si>
  <si>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</si>
  <si>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</si>
  <si>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</si>
  <si>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</si>
  <si>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</si>
  <si>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</si>
  <si>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</si>
  <si>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</si>
  <si>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</si>
  <si>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</si>
  <si>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</si>
  <si>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</si>
  <si>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</si>
  <si>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</si>
  <si>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</si>
  <si>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</si>
  <si>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</si>
  <si>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</si>
  <si>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</si>
  <si>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</si>
  <si>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</si>
  <si>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</si>
  <si>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</si>
  <si>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</si>
  <si>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</si>
  <si>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</si>
  <si>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</si>
  <si>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</si>
  <si>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</si>
  <si>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</si>
  <si>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</si>
  <si>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</si>
  <si>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</si>
  <si>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</si>
  <si>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</si>
  <si>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</si>
  <si>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</si>
  <si>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</si>
  <si>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</si>
  <si>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</si>
  <si>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</si>
  <si>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</si>
  <si>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</si>
  <si>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</si>
  <si>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</si>
  <si>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</si>
  <si>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</si>
  <si>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</si>
  <si>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</si>
  <si>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</si>
  <si>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</si>
  <si>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</si>
  <si>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</si>
  <si>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</si>
  <si>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</si>
  <si>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</si>
  <si>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</si>
  <si>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</si>
  <si>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</si>
  <si>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</si>
  <si>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</si>
  <si>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</si>
  <si>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</si>
  <si>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</si>
  <si>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</si>
  <si>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</si>
  <si>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</si>
  <si>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</si>
  <si>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</si>
  <si>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</si>
  <si>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</si>
  <si>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</si>
  <si>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</si>
  <si>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</si>
  <si>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</si>
  <si>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</si>
  <si>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</si>
  <si>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</si>
  <si>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</si>
  <si>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</si>
  <si>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</si>
  <si>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</si>
  <si>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</si>
  <si>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</si>
  <si>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</si>
  <si>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</si>
  <si>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</si>
  <si>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</si>
  <si>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</si>
  <si>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</si>
  <si>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</si>
  <si>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</si>
  <si>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</si>
  <si>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</si>
  <si>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</si>
  <si>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</si>
  <si>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</si>
  <si>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</si>
  <si>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</si>
  <si>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</si>
  <si>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</si>
  <si>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</si>
  <si>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</si>
  <si>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</si>
  <si>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</si>
  <si>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</si>
  <si>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</si>
  <si>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</si>
  <si>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</si>
  <si>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</si>
  <si>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</si>
  <si>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</si>
  <si>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</si>
  <si>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</si>
  <si>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</si>
  <si>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</si>
  <si>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</si>
  <si>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</si>
  <si>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</si>
  <si>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</si>
  <si>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</si>
  <si>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</si>
  <si>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</si>
  <si>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</si>
  <si>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</si>
  <si>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</si>
  <si>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</si>
  <si>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</si>
  <si>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</si>
  <si>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</si>
  <si>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</si>
  <si>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</si>
  <si>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</si>
  <si>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</si>
  <si>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</si>
  <si>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</si>
  <si>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</si>
  <si>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</si>
  <si>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</si>
  <si>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</si>
  <si>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</si>
  <si>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</si>
  <si>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</si>
  <si>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</si>
  <si>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</si>
  <si>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</si>
  <si>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</si>
  <si>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</si>
  <si>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</si>
  <si>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</si>
  <si>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</si>
  <si>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</si>
  <si>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</si>
  <si>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</si>
  <si>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</si>
  <si>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</si>
  <si>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</si>
  <si>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</si>
  <si>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</si>
  <si>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</si>
  <si>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</si>
  <si>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</si>
  <si>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</si>
  <si>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</si>
  <si>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</si>
  <si>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</si>
  <si>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</si>
  <si>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</si>
  <si>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</si>
  <si>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</si>
  <si>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</si>
  <si>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</si>
  <si>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</si>
  <si>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</si>
  <si>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</si>
  <si>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</si>
  <si>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</si>
  <si>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</si>
  <si>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</si>
  <si>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</si>
  <si>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</si>
  <si>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</si>
  <si>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</si>
  <si>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</si>
  <si>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</si>
  <si>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</si>
  <si>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</si>
  <si>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</si>
  <si>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</si>
  <si>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</si>
  <si>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</si>
  <si>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</si>
  <si>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</si>
  <si>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</si>
  <si>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</si>
  <si>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</si>
  <si>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</si>
  <si>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</si>
  <si>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</si>
  <si>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</si>
  <si>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</si>
  <si>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</si>
  <si>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</si>
  <si>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</si>
  <si>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</si>
  <si>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</si>
  <si>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</si>
  <si>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</si>
  <si>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</si>
  <si>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</si>
  <si>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</si>
  <si>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</si>
  <si>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</si>
  <si>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</si>
  <si>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</si>
  <si>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</si>
  <si>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</si>
  <si>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</si>
  <si>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</si>
  <si>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</si>
  <si>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</si>
  <si>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</si>
  <si>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</si>
  <si>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</si>
  <si>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</si>
  <si>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</si>
  <si>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</si>
  <si>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</si>
  <si>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</si>
  <si>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</si>
  <si>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</si>
  <si>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</si>
  <si>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</si>
  <si>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</si>
  <si>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</si>
  <si>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</si>
  <si>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</si>
  <si>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</si>
  <si>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</si>
  <si>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</si>
  <si>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</si>
  <si>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</si>
  <si>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</si>
  <si>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</si>
  <si>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</si>
  <si>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</si>
  <si>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</si>
  <si>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</si>
  <si>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</si>
  <si>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</si>
  <si>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</si>
  <si>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</si>
  <si>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</si>
  <si>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</si>
  <si>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</si>
  <si>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</si>
  <si>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</si>
  <si>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</si>
  <si>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</si>
  <si>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</si>
  <si>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</si>
  <si>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</si>
  <si>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</si>
  <si>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</si>
  <si>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</si>
  <si>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</si>
  <si>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</si>
  <si>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</si>
  <si>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</si>
  <si>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</si>
  <si>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</si>
  <si>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</si>
  <si>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</si>
  <si>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</si>
  <si>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</si>
  <si>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</si>
  <si>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</si>
  <si>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</si>
  <si>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</si>
  <si>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</si>
  <si>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</si>
  <si>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</si>
  <si>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</si>
  <si>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</si>
  <si>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</si>
  <si>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</si>
  <si>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</si>
  <si>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</si>
  <si>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</si>
  <si>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</si>
  <si>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</si>
  <si>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</si>
  <si>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</si>
  <si>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</si>
  <si>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</si>
  <si>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</si>
  <si>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</si>
  <si>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</si>
  <si>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</si>
  <si>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</si>
  <si>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</si>
  <si>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</si>
  <si>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</si>
  <si>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</si>
  <si>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</si>
  <si>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</si>
  <si>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</si>
  <si>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</si>
  <si>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</si>
  <si>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</si>
  <si>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</si>
  <si>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</si>
  <si>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</si>
  <si>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</si>
  <si>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</si>
  <si>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</si>
  <si>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</si>
  <si>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</si>
  <si>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</si>
  <si>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</si>
  <si>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</si>
  <si>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</si>
  <si>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</si>
  <si>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</si>
  <si>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</si>
  <si>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</si>
  <si>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</si>
  <si>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</si>
  <si>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</si>
  <si>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</si>
  <si>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</si>
  <si>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</si>
  <si>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</si>
  <si>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</si>
  <si>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</si>
  <si>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</si>
  <si>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</si>
  <si>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</si>
  <si>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</si>
  <si>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</si>
  <si>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</si>
  <si>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</si>
  <si>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</si>
  <si>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</si>
  <si>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</si>
  <si>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</si>
  <si>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</si>
  <si>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</si>
  <si>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</si>
  <si>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</si>
  <si>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</si>
  <si>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</si>
  <si>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</si>
  <si>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</si>
  <si>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</si>
  <si>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</si>
  <si>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</si>
  <si>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</si>
  <si>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</si>
  <si>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</si>
  <si>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</si>
  <si>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</si>
  <si>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</si>
  <si>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</si>
  <si>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</si>
  <si>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</si>
  <si>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</si>
  <si>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</si>
  <si>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</si>
  <si>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</si>
  <si>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</si>
  <si>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</si>
  <si>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</si>
  <si>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</si>
  <si>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</si>
  <si>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</si>
  <si>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</si>
  <si>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</si>
  <si>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</si>
  <si>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</si>
  <si>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</si>
  <si>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</si>
  <si>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</si>
  <si>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</si>
  <si>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</si>
  <si>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</si>
  <si>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</si>
  <si>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</si>
  <si>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</si>
  <si>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</si>
  <si>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</si>
  <si>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</si>
  <si>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</si>
  <si>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</si>
  <si>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</si>
  <si>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</si>
  <si>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</si>
  <si>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</si>
  <si>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</si>
  <si>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</si>
  <si>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</si>
  <si>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</si>
  <si>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</si>
  <si>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</si>
  <si>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</si>
  <si>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</si>
  <si>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</si>
  <si>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</si>
  <si>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</si>
  <si>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</si>
  <si>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</si>
  <si>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</si>
  <si>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</si>
  <si>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</si>
  <si>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</si>
  <si>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</si>
  <si>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</si>
  <si>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</si>
  <si>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</si>
  <si>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</si>
  <si>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</si>
  <si>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</si>
  <si>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</si>
  <si>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</si>
  <si>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</si>
  <si>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</si>
  <si>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</si>
  <si>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</si>
  <si>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</si>
  <si>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</si>
  <si>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</si>
  <si>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</si>
  <si>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</si>
  <si>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</si>
  <si>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</si>
  <si>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</si>
  <si>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</si>
  <si>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</si>
  <si>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</si>
  <si>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</si>
  <si>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</si>
  <si>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</si>
  <si>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</si>
  <si>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</si>
  <si>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</si>
  <si>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</si>
  <si>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</si>
  <si>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</si>
  <si>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</si>
  <si>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</si>
  <si>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</si>
  <si>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</si>
  <si>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</si>
  <si>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</si>
  <si>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</si>
  <si>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</si>
  <si>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</si>
  <si>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</si>
  <si>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</si>
  <si>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</si>
  <si>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</si>
  <si>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</si>
  <si>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</si>
  <si>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</si>
  <si>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</si>
  <si>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</si>
  <si>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</si>
  <si>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</si>
  <si>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</si>
  <si>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</si>
  <si>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</si>
  <si>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</si>
  <si>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</si>
  <si>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</si>
  <si>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</si>
  <si>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</si>
  <si>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</si>
  <si>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</si>
  <si>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</si>
  <si>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</si>
  <si>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</si>
  <si>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</si>
  <si>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</si>
  <si>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</si>
  <si>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</si>
  <si>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</si>
  <si>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</si>
  <si>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</si>
  <si>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</si>
  <si>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</si>
  <si>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</si>
  <si>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</si>
  <si>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</si>
  <si>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</si>
  <si>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</si>
  <si>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</si>
  <si>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</si>
  <si>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</si>
  <si>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</si>
  <si>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</si>
  <si>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Enhanced Direct Install (DIL)</t>
  </si>
  <si>
    <t>Unassigned Target</t>
  </si>
  <si>
    <t>Q4 2015</t>
  </si>
  <si>
    <t>Marita Morin</t>
  </si>
  <si>
    <t>chec@onlink.net</t>
  </si>
  <si>
    <t>Jessy Richard</t>
  </si>
  <si>
    <t>General Manager</t>
  </si>
  <si>
    <t>jrichard@hearstpower.com</t>
  </si>
  <si>
    <t>705-372-2820</t>
  </si>
  <si>
    <t>Initial Submission</t>
  </si>
  <si>
    <t>Doug Curtiss</t>
  </si>
  <si>
    <t>Chief Executive Officer</t>
  </si>
  <si>
    <t>dougc@grimsbypower.com</t>
  </si>
  <si>
    <t xml:space="preserve">905-945-5437 </t>
  </si>
  <si>
    <t>The 2011-2014 Small Business Lighting (SBL) is currently being considered for provincial program enhancements. Therefore, this is neither a CPUC/HEARST/GPI proposed local or regional program. CPUC/HEARST/GPI anticipates that the new province-wide program replacing Direct Install Lighting will be available by January 1, 2016. The program is assume to be offered to Small Business, a direct install type, and will include lighting, refrigeration, hvac, agriculture and other measures.  Duration 2016-2020.</t>
  </si>
  <si>
    <t>Chapleau PUC - East Lake Superior region is scheduled for the next planning cycle. Chapleau PUC will work to gain alignment between the CDM plan and commitments required as part of the IRRP.
Hearst Power - North/East of Sudbury region is scheduled for future planning activity. Hearst Power will work to gain alignment between the CDM plan and commitments required as part of the IRRP.
Grimsby Power - Niagara region is scheduled for future planning activity. GPI will work to gain alignment between the CDM Plan and commitments required as part of the IRRP.</t>
  </si>
  <si>
    <t xml:space="preserve">Chapleau PUC, Hearst Power and Grimsby Power expect to run the new DIL and residential program(s) once released. </t>
  </si>
  <si>
    <t xml:space="preserve">Chapleau PUC has a major exterior LED project which will complete in 2015, taking advantage of legacy framework incentive funding. This project contributes over 30% of the overall MWh target.
Hearst Power has a approx. 20 RETROFIT projects with expected completion dates in 2015. These projects represent 535.66 MWh towards the 2015-2020 framework without impacting the new budget. 
</t>
  </si>
  <si>
    <t>Budgets were generally aligned to be consistent with 80% incentives and 20% administration fees.</t>
  </si>
  <si>
    <t>Chapleau PUC and Hearst Power expect to collaborate with other Northern LDCs in order to provide cost efficiencies. Collaboration activities may include co-marketing of programs, program design and implementation of pilot programs specific to Northern Ontario.
Grimsby Power will look to collaborate with other Niagara Region LDCs.</t>
  </si>
  <si>
    <t>Grimsby Power Inc.</t>
  </si>
  <si>
    <t>(705) 864-0111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</si>
</sst>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0"/>
    <numFmt numFmtId="165" formatCode="0.0"/>
    <numFmt numFmtId="166" formatCode="[$-409]d\-mmm\-yy;@"/>
    <numFmt numFmtId="167" formatCode="&quot;$&quot;#,##0"/>
    <numFmt numFmtId="168" formatCode="&quot;$&quot;#,##0.00"/>
    <numFmt numFmtId="169" formatCode="#,##0.0"/>
    <numFmt numFmtId="170" formatCode="[$-409]d\-mmm\-yyyy;@"/>
    <numFmt numFmtId="171" formatCode="0.000"/>
  </numFmts>
  <fonts count="35"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rgb="FF000000"/>
      </patternFill>
    </fill>
    <fill>
      <patternFill patternType="solid">
        <fgColor rgb="FFCCFFCC"/>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9" fillId="3" borderId="0" applyNumberFormat="0" applyBorder="0" applyAlignment="0" applyProtection="0"/>
    <xf numFmtId="0" fontId="10" fillId="0" borderId="0"/>
    <xf numFmtId="44" fontId="34" fillId="0" borderId="0" applyFont="0" applyFill="0" applyBorder="0" applyAlignment="0" applyProtection="0"/>
  </cellStyleXfs>
  <cellXfs count="330">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0"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0"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1" fillId="7" borderId="1" xfId="2" applyNumberFormat="1" applyFont="1" applyFill="1" applyBorder="1" applyAlignment="1" applyProtection="1">
      <alignment horizontal="center" vertical="center" wrapText="1"/>
      <protection locked="0"/>
    </xf>
    <xf numFmtId="171" fontId="14" fillId="8" borderId="1" xfId="1" applyNumberFormat="1" applyFont="1" applyFill="1" applyBorder="1" applyAlignment="1" applyProtection="1">
      <alignment horizontal="center" vertical="center"/>
      <protection locked="0"/>
    </xf>
    <xf numFmtId="3" fontId="15" fillId="7" borderId="3" xfId="2" applyNumberFormat="1" applyFont="1" applyFill="1" applyBorder="1" applyAlignment="1" applyProtection="1">
      <alignment vertical="center"/>
      <protection locked="0"/>
    </xf>
    <xf numFmtId="4" fontId="15" fillId="7" borderId="3" xfId="2" applyNumberFormat="1" applyFont="1" applyFill="1" applyBorder="1" applyAlignment="1" applyProtection="1">
      <alignment horizontal="center" vertical="center" wrapText="1"/>
      <protection locked="0"/>
    </xf>
    <xf numFmtId="4" fontId="15" fillId="7" borderId="1" xfId="2" applyNumberFormat="1" applyFont="1" applyFill="1" applyBorder="1" applyAlignment="1" applyProtection="1">
      <alignment horizontal="center" vertical="center" wrapText="1"/>
      <protection locked="0"/>
    </xf>
    <xf numFmtId="4" fontId="15" fillId="7" borderId="3" xfId="2" applyNumberFormat="1" applyFont="1" applyFill="1" applyBorder="1" applyAlignment="1" applyProtection="1">
      <alignment horizontal="center" vertical="center"/>
      <protection locked="0"/>
    </xf>
    <xf numFmtId="3" fontId="15" fillId="7" borderId="3" xfId="2" applyNumberFormat="1" applyFont="1" applyFill="1" applyBorder="1" applyAlignment="1" applyProtection="1">
      <alignment horizontal="center" vertical="center"/>
      <protection locked="0"/>
    </xf>
    <xf numFmtId="0" fontId="11" fillId="7" borderId="1" xfId="2" applyFont="1" applyFill="1" applyBorder="1" applyAlignment="1" applyProtection="1">
      <alignment vertical="center" wrapText="1"/>
      <protection locked="0"/>
    </xf>
    <xf numFmtId="49" fontId="11" fillId="7" borderId="1" xfId="2" applyNumberFormat="1" applyFont="1" applyFill="1" applyBorder="1" applyAlignment="1" applyProtection="1">
      <alignment horizontal="center" vertical="center" wrapText="1"/>
      <protection locked="0"/>
    </xf>
    <xf numFmtId="170" fontId="11" fillId="7" borderId="1" xfId="2" applyNumberFormat="1" applyFont="1" applyFill="1" applyBorder="1" applyAlignment="1" applyProtection="1">
      <alignment horizontal="center" vertical="center" wrapText="1"/>
      <protection locked="0"/>
    </xf>
    <xf numFmtId="0" fontId="11" fillId="7" borderId="3" xfId="2" applyFont="1" applyFill="1" applyBorder="1" applyAlignment="1" applyProtection="1">
      <alignment vertical="center" wrapText="1"/>
      <protection locked="0"/>
    </xf>
    <xf numFmtId="167" fontId="11" fillId="7" borderId="1" xfId="2" applyNumberFormat="1" applyFont="1" applyFill="1" applyBorder="1" applyAlignment="1" applyProtection="1">
      <alignment horizontal="center" vertical="center" wrapText="1"/>
      <protection locked="0"/>
    </xf>
    <xf numFmtId="169" fontId="11" fillId="7" borderId="1" xfId="2" applyNumberFormat="1" applyFont="1" applyFill="1" applyBorder="1" applyAlignment="1" applyProtection="1">
      <alignment horizontal="center" vertical="center" wrapText="1"/>
      <protection locked="0"/>
    </xf>
    <xf numFmtId="4" fontId="15" fillId="4" borderId="1" xfId="2" applyNumberFormat="1" applyFont="1" applyFill="1" applyBorder="1" applyAlignment="1" applyProtection="1">
      <alignment horizontal="center" vertical="center" wrapText="1"/>
      <protection locked="0"/>
    </xf>
    <xf numFmtId="44" fontId="15" fillId="7" borderId="1" xfId="3" applyFont="1" applyFill="1" applyBorder="1" applyAlignment="1" applyProtection="1">
      <alignment horizontal="center" vertical="center" wrapText="1"/>
      <protection locked="0"/>
    </xf>
    <xf numFmtId="3" fontId="15" fillId="7" borderId="3" xfId="2" applyNumberFormat="1" applyFont="1" applyFill="1" applyBorder="1" applyAlignment="1" applyProtection="1">
      <alignment horizontal="center" vertical="center" wrapText="1"/>
      <protection locked="0"/>
    </xf>
    <xf numFmtId="3" fontId="15" fillId="7" borderId="1" xfId="2" applyNumberFormat="1" applyFont="1" applyFill="1" applyBorder="1" applyAlignment="1" applyProtection="1">
      <alignment horizontal="center" vertical="center" wrapText="1"/>
      <protection locked="0"/>
    </xf>
    <xf numFmtId="169" fontId="15" fillId="7" borderId="1" xfId="2" applyNumberFormat="1" applyFont="1" applyFill="1" applyBorder="1" applyAlignment="1" applyProtection="1">
      <alignment horizontal="center" vertical="center" wrapText="1"/>
      <protection locked="0"/>
    </xf>
    <xf numFmtId="44" fontId="15" fillId="7" borderId="3" xfId="3" applyFont="1" applyFill="1" applyBorder="1" applyAlignment="1" applyProtection="1">
      <alignment vertical="center"/>
      <protection locked="0"/>
    </xf>
    <xf numFmtId="44" fontId="11" fillId="7" borderId="1" xfId="3" applyFont="1" applyFill="1" applyBorder="1" applyAlignment="1" applyProtection="1">
      <alignment horizontal="center" vertical="center" wrapText="1"/>
      <protection locked="0"/>
    </xf>
    <xf numFmtId="44" fontId="15" fillId="7" borderId="3" xfId="3" applyFont="1" applyFill="1" applyBorder="1" applyAlignment="1" applyProtection="1">
      <alignment horizontal="center" vertical="center"/>
      <protection locked="0"/>
    </xf>
    <xf numFmtId="44" fontId="11" fillId="4" borderId="1" xfId="3" applyFont="1" applyFill="1" applyBorder="1" applyAlignment="1" applyProtection="1">
      <alignment horizontal="center" vertical="center" wrapText="1"/>
      <protection locked="0"/>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0" fontId="11" fillId="4" borderId="2" xfId="2" applyNumberFormat="1" applyFont="1" applyFill="1" applyBorder="1" applyAlignment="1" applyProtection="1">
      <alignment horizontal="center" vertical="center" wrapText="1"/>
      <protection locked="0"/>
    </xf>
    <xf numFmtId="170" fontId="11" fillId="4" borderId="15" xfId="2" applyNumberFormat="1" applyFont="1" applyFill="1" applyBorder="1" applyAlignment="1" applyProtection="1">
      <alignment horizontal="center" vertical="center" wrapText="1"/>
      <protection locked="0"/>
    </xf>
    <xf numFmtId="170"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4">
    <cellStyle name="Currency" xfId="3" builtinId="4"/>
    <cellStyle name="Good" xfId="1" builtinId="26"/>
    <cellStyle name="Normal" xfId="0" builtinId="0"/>
    <cellStyle name="Normal_Example 1" xfId="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abSelected="1" topLeftCell="A4" zoomScale="85" zoomScaleNormal="85" zoomScalePageLayoutView="55" workbookViewId="0">
      <selection activeCell="D20" sqref="D20"/>
    </sheetView>
  </sheetViews>
  <sheetFormatPr defaultRowHeight="23.25" x14ac:dyDescent="0.35"/>
  <cols>
    <col min="1" max="1" width="4.85546875" style="70" customWidth="1"/>
    <col min="2" max="2" width="42.28515625" customWidth="1"/>
    <col min="3" max="4" width="30.7109375" customWidth="1"/>
    <col min="5" max="12" width="29.7109375" customWidth="1"/>
  </cols>
  <sheetData>
    <row r="1" spans="1:12" ht="28.5" x14ac:dyDescent="0.45">
      <c r="B1" s="71"/>
    </row>
    <row r="2" spans="1:12" x14ac:dyDescent="0.35">
      <c r="B2" s="175" t="s">
        <v>403</v>
      </c>
      <c r="C2" s="176"/>
      <c r="D2" s="176"/>
      <c r="E2" s="176"/>
      <c r="F2" s="176"/>
      <c r="G2" s="176"/>
      <c r="H2" s="176"/>
      <c r="I2" s="177"/>
    </row>
    <row r="3" spans="1:12" ht="38.25" customHeight="1" x14ac:dyDescent="0.35">
      <c r="B3" s="181" t="s">
        <v>500</v>
      </c>
      <c r="C3" s="182"/>
      <c r="D3" s="182"/>
      <c r="E3" s="182"/>
      <c r="F3" s="182"/>
      <c r="G3" s="182"/>
      <c r="H3" s="182"/>
      <c r="I3" s="183"/>
    </row>
    <row r="4" spans="1:12" ht="39" customHeight="1" x14ac:dyDescent="0.35">
      <c r="B4" s="181" t="s">
        <v>363</v>
      </c>
      <c r="C4" s="182"/>
      <c r="D4" s="182"/>
      <c r="E4" s="182"/>
      <c r="F4" s="182"/>
      <c r="G4" s="182"/>
      <c r="H4" s="182"/>
      <c r="I4" s="183"/>
    </row>
    <row r="5" spans="1:12" ht="17.45" customHeight="1" x14ac:dyDescent="0.35">
      <c r="B5" s="72"/>
      <c r="C5" s="72"/>
      <c r="D5" s="72"/>
      <c r="E5" s="72"/>
      <c r="F5" s="72"/>
      <c r="G5" s="72"/>
      <c r="H5" s="72"/>
      <c r="I5" s="72"/>
    </row>
    <row r="6" spans="1:12" x14ac:dyDescent="0.35">
      <c r="A6" s="70" t="s">
        <v>364</v>
      </c>
      <c r="B6" s="4" t="s">
        <v>359</v>
      </c>
    </row>
    <row r="8" spans="1:12" ht="32.25" customHeight="1" x14ac:dyDescent="0.35">
      <c r="A8" s="70" t="s">
        <v>365</v>
      </c>
      <c r="B8" s="73" t="s">
        <v>457</v>
      </c>
      <c r="C8" s="117">
        <v>42123</v>
      </c>
      <c r="D8" s="7"/>
      <c r="I8" s="7"/>
    </row>
    <row r="9" spans="1:12" ht="27" customHeight="1" x14ac:dyDescent="0.35">
      <c r="B9" s="74" t="s">
        <v>366</v>
      </c>
      <c r="C9" s="40" t="s">
        <v>531</v>
      </c>
      <c r="D9" s="7"/>
      <c r="I9" s="7"/>
    </row>
    <row r="10" spans="1:12" x14ac:dyDescent="0.35">
      <c r="B10" s="17"/>
      <c r="C10" s="18"/>
      <c r="D10" s="19"/>
      <c r="E10" s="19"/>
      <c r="F10" s="7"/>
      <c r="G10" s="7"/>
      <c r="H10" s="7"/>
      <c r="I10" s="7"/>
    </row>
    <row r="11" spans="1:12" ht="22.15" customHeight="1" x14ac:dyDescent="0.35">
      <c r="A11" s="70" t="s">
        <v>367</v>
      </c>
      <c r="B11" s="171" t="s">
        <v>303</v>
      </c>
      <c r="C11" s="171"/>
      <c r="D11" s="171"/>
      <c r="E11" s="171"/>
      <c r="F11" s="171"/>
      <c r="G11" s="171"/>
      <c r="H11" s="171"/>
      <c r="I11" s="171"/>
      <c r="J11" s="171"/>
      <c r="K11" s="171"/>
      <c r="L11" s="171"/>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46</v>
      </c>
      <c r="D13" s="16" t="s">
        <v>64</v>
      </c>
      <c r="E13" s="16" t="s">
        <v>60</v>
      </c>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525</v>
      </c>
      <c r="D15" s="40" t="s">
        <v>527</v>
      </c>
      <c r="E15" s="40" t="s">
        <v>532</v>
      </c>
      <c r="F15" s="40"/>
      <c r="G15" s="40"/>
      <c r="H15" s="40"/>
      <c r="I15" s="40"/>
      <c r="J15" s="40"/>
      <c r="K15" s="40"/>
      <c r="L15" s="40"/>
    </row>
    <row r="16" spans="1:12" x14ac:dyDescent="0.35">
      <c r="B16" s="13" t="s">
        <v>0</v>
      </c>
      <c r="C16" s="40"/>
      <c r="D16" s="40" t="s">
        <v>528</v>
      </c>
      <c r="E16" s="40" t="s">
        <v>533</v>
      </c>
      <c r="F16" s="40"/>
      <c r="G16" s="40"/>
      <c r="H16" s="40"/>
      <c r="I16" s="40"/>
      <c r="J16" s="40"/>
      <c r="K16" s="40"/>
      <c r="L16" s="40"/>
    </row>
    <row r="17" spans="1:12" x14ac:dyDescent="0.35">
      <c r="B17" s="13" t="s">
        <v>370</v>
      </c>
      <c r="C17" s="40" t="s">
        <v>526</v>
      </c>
      <c r="D17" s="40" t="s">
        <v>529</v>
      </c>
      <c r="E17" s="40" t="s">
        <v>534</v>
      </c>
      <c r="F17" s="40"/>
      <c r="G17" s="40"/>
      <c r="H17" s="40"/>
      <c r="I17" s="40"/>
      <c r="J17" s="40"/>
      <c r="K17" s="40"/>
      <c r="L17" s="40"/>
    </row>
    <row r="18" spans="1:12" x14ac:dyDescent="0.35">
      <c r="B18" s="15" t="s">
        <v>404</v>
      </c>
      <c r="C18" s="40" t="s">
        <v>543</v>
      </c>
      <c r="D18" s="40" t="s">
        <v>530</v>
      </c>
      <c r="E18" s="40" t="s">
        <v>535</v>
      </c>
      <c r="F18" s="40"/>
      <c r="G18" s="40"/>
      <c r="H18" s="40"/>
      <c r="I18" s="40"/>
      <c r="J18" s="40"/>
      <c r="K18" s="40"/>
      <c r="L18" s="40"/>
    </row>
    <row r="19" spans="1:12" x14ac:dyDescent="0.35">
      <c r="B19" s="184"/>
      <c r="C19" s="184"/>
      <c r="D19" s="185"/>
      <c r="E19" s="185"/>
      <c r="F19" s="185"/>
      <c r="G19" s="185"/>
      <c r="H19" s="185"/>
      <c r="I19" s="185"/>
    </row>
    <row r="20" spans="1:12" x14ac:dyDescent="0.35">
      <c r="A20" s="70" t="s">
        <v>369</v>
      </c>
      <c r="B20" s="186" t="s">
        <v>322</v>
      </c>
      <c r="C20" s="187"/>
      <c r="D20" s="47"/>
      <c r="E20" s="46"/>
      <c r="F20" s="46"/>
      <c r="G20" s="46"/>
      <c r="H20" s="46"/>
      <c r="I20" s="46"/>
    </row>
    <row r="21" spans="1:12" x14ac:dyDescent="0.35">
      <c r="B21" s="13" t="s">
        <v>258</v>
      </c>
      <c r="C21" s="40"/>
      <c r="D21" s="47"/>
      <c r="E21" s="46"/>
      <c r="F21" s="46"/>
      <c r="G21" s="46"/>
      <c r="H21" s="46"/>
      <c r="I21" s="46"/>
    </row>
    <row r="22" spans="1:12" x14ac:dyDescent="0.35">
      <c r="B22" s="13" t="s">
        <v>368</v>
      </c>
      <c r="C22" s="40"/>
      <c r="D22" s="47"/>
      <c r="E22" s="46"/>
      <c r="F22" s="46"/>
      <c r="G22" s="46"/>
      <c r="H22" s="46"/>
      <c r="I22" s="46"/>
    </row>
    <row r="23" spans="1:12" x14ac:dyDescent="0.35">
      <c r="B23" s="13" t="s">
        <v>0</v>
      </c>
      <c r="C23" s="40"/>
      <c r="D23" s="47"/>
      <c r="E23" s="46"/>
      <c r="F23" s="46"/>
      <c r="G23" s="46"/>
      <c r="H23" s="46"/>
      <c r="I23" s="46"/>
    </row>
    <row r="24" spans="1:12" x14ac:dyDescent="0.35">
      <c r="B24" s="13" t="s">
        <v>370</v>
      </c>
      <c r="C24" s="40"/>
      <c r="D24" s="47"/>
      <c r="E24" s="46"/>
      <c r="F24" s="46"/>
      <c r="G24" s="46"/>
      <c r="H24" s="46"/>
      <c r="I24" s="46"/>
    </row>
    <row r="25" spans="1:12" x14ac:dyDescent="0.35">
      <c r="B25" s="15" t="s">
        <v>404</v>
      </c>
      <c r="C25" s="40"/>
      <c r="D25" s="47"/>
      <c r="E25" s="46"/>
      <c r="F25" s="46"/>
      <c r="G25" s="46"/>
      <c r="H25" s="46"/>
      <c r="I25" s="46"/>
    </row>
    <row r="27" spans="1:12" ht="25.5" x14ac:dyDescent="0.35">
      <c r="B27" s="33" t="s">
        <v>453</v>
      </c>
      <c r="C27" s="117">
        <v>42370</v>
      </c>
    </row>
    <row r="29" spans="1:12" ht="30.95" customHeight="1" x14ac:dyDescent="0.35">
      <c r="B29" s="175" t="s">
        <v>357</v>
      </c>
      <c r="C29" s="176"/>
      <c r="D29" s="176"/>
      <c r="E29" s="176"/>
      <c r="F29" s="177"/>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78" t="s">
        <v>374</v>
      </c>
      <c r="C33" s="179"/>
      <c r="D33" s="179"/>
      <c r="E33" s="180"/>
      <c r="F33" s="40" t="s">
        <v>296</v>
      </c>
      <c r="G33" s="8"/>
    </row>
    <row r="34" spans="2:7" ht="30.95" customHeight="1" x14ac:dyDescent="0.35">
      <c r="B34" s="178" t="s">
        <v>375</v>
      </c>
      <c r="C34" s="179"/>
      <c r="D34" s="179"/>
      <c r="E34" s="180"/>
      <c r="F34" s="40" t="s">
        <v>296</v>
      </c>
      <c r="G34" s="8"/>
    </row>
    <row r="35" spans="2:7" ht="30.95" customHeight="1" x14ac:dyDescent="0.35">
      <c r="B35" s="178" t="s">
        <v>399</v>
      </c>
      <c r="C35" s="179"/>
      <c r="D35" s="179"/>
      <c r="E35" s="180"/>
      <c r="F35" s="40" t="s">
        <v>296</v>
      </c>
      <c r="G35" s="8"/>
    </row>
    <row r="36" spans="2:7" ht="30.95" customHeight="1" x14ac:dyDescent="0.35">
      <c r="B36" s="168" t="s">
        <v>494</v>
      </c>
      <c r="C36" s="169"/>
      <c r="D36" s="169"/>
      <c r="E36" s="170"/>
      <c r="F36" s="40" t="s">
        <v>455</v>
      </c>
      <c r="G36" s="8"/>
    </row>
    <row r="37" spans="2:7" ht="30.95" customHeight="1" x14ac:dyDescent="0.35"/>
    <row r="38" spans="2:7" ht="30.95" customHeight="1" x14ac:dyDescent="0.35">
      <c r="B38" s="175" t="s">
        <v>413</v>
      </c>
      <c r="C38" s="176"/>
      <c r="D38" s="176"/>
      <c r="E38" s="176"/>
      <c r="F38" s="177"/>
    </row>
    <row r="39" spans="2:7" ht="30.95" customHeight="1" x14ac:dyDescent="0.35">
      <c r="B39" s="161" t="s">
        <v>411</v>
      </c>
      <c r="C39" s="162"/>
      <c r="D39" s="162"/>
      <c r="E39" s="162"/>
      <c r="F39" s="163"/>
    </row>
    <row r="40" spans="2:7" ht="30.95" customHeight="1" x14ac:dyDescent="0.35">
      <c r="B40" s="164" t="s">
        <v>430</v>
      </c>
      <c r="C40" s="165"/>
      <c r="D40" s="165"/>
      <c r="E40" s="166"/>
      <c r="F40" s="40"/>
    </row>
    <row r="41" spans="2:7" ht="30.95" customHeight="1" x14ac:dyDescent="0.35">
      <c r="B41" s="167" t="s">
        <v>410</v>
      </c>
      <c r="C41" s="165"/>
      <c r="D41" s="165"/>
      <c r="E41" s="166"/>
      <c r="F41" s="40"/>
    </row>
    <row r="42" spans="2:7" ht="30.95" customHeight="1" x14ac:dyDescent="0.35">
      <c r="B42" s="164" t="s">
        <v>431</v>
      </c>
      <c r="C42" s="165"/>
      <c r="D42" s="165"/>
      <c r="E42" s="166"/>
      <c r="F42" s="40"/>
    </row>
    <row r="43" spans="2:7" ht="30.95" customHeight="1" x14ac:dyDescent="0.35">
      <c r="B43" s="164" t="s">
        <v>412</v>
      </c>
      <c r="C43" s="165"/>
      <c r="D43" s="165"/>
      <c r="E43" s="166"/>
      <c r="F43" s="40"/>
    </row>
    <row r="44" spans="2:7" ht="30.95" customHeight="1" x14ac:dyDescent="0.35">
      <c r="B44" s="164" t="s">
        <v>501</v>
      </c>
      <c r="C44" s="165"/>
      <c r="D44" s="165"/>
      <c r="E44" s="166"/>
      <c r="F44" s="40"/>
    </row>
    <row r="45" spans="2:7" ht="30.95" customHeight="1" x14ac:dyDescent="0.35">
      <c r="B45" s="164" t="s">
        <v>508</v>
      </c>
      <c r="C45" s="165"/>
      <c r="D45" s="165"/>
      <c r="E45" s="166"/>
      <c r="F45" s="40"/>
    </row>
    <row r="46" spans="2:7" ht="30.95" customHeight="1" x14ac:dyDescent="0.35">
      <c r="B46" s="164" t="s">
        <v>432</v>
      </c>
      <c r="C46" s="165"/>
      <c r="D46" s="165"/>
      <c r="E46" s="166"/>
      <c r="F46" s="40"/>
    </row>
    <row r="47" spans="2:7" ht="30.95" customHeight="1" x14ac:dyDescent="0.35">
      <c r="B47" s="82" t="s">
        <v>433</v>
      </c>
      <c r="C47" s="172"/>
      <c r="D47" s="173"/>
      <c r="E47" s="174"/>
      <c r="F47" s="40"/>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18" t="s">
        <v>455</v>
      </c>
    </row>
    <row r="66" spans="2:5" hidden="1" x14ac:dyDescent="0.35">
      <c r="B66" t="s">
        <v>37</v>
      </c>
      <c r="D66" t="s">
        <v>297</v>
      </c>
      <c r="E66" s="118"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3" operator="equal">
      <formula>$E$65</formula>
    </cfRule>
    <cfRule type="cellIs" dxfId="20"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443</v>
      </c>
      <c r="C9" s="77" t="str">
        <f>IF('A. General Information'!G13="","",'A. General Information'!G13)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444</v>
      </c>
      <c r="C9" s="77" t="str">
        <f>IF('A. General Information'!H13="","",'A. General Information'!H13)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36"/>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34"/>
      <c r="N7" s="135"/>
      <c r="O7" s="135"/>
      <c r="P7" s="135"/>
      <c r="Q7" s="135"/>
      <c r="R7" s="135"/>
      <c r="S7" s="135"/>
      <c r="T7" s="135"/>
      <c r="U7" s="135"/>
      <c r="V7" s="135"/>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445</v>
      </c>
      <c r="C9" s="77" t="str">
        <f>IF('A. General Information'!I13="","",'A. General Information'!I13)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3"/>
      <c r="C77" s="133"/>
      <c r="D77" s="133"/>
      <c r="E77" s="133"/>
      <c r="F77" s="133"/>
      <c r="G77" s="133"/>
      <c r="H77" s="133"/>
      <c r="I77" s="133"/>
      <c r="J77" s="133"/>
      <c r="K77" s="133"/>
      <c r="L77" s="133"/>
      <c r="M77" s="133"/>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460</v>
      </c>
      <c r="C9" s="77" t="str">
        <f>IF('A. General Information'!J13="","",'A. General Information'!J13)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464</v>
      </c>
      <c r="C9" s="77" t="str">
        <f>IF('A. General Information'!K13="","",'A. General Information'!K13)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465</v>
      </c>
      <c r="C9" s="77" t="str">
        <f>IF('A. General Information'!L13="","",'A. General Information'!L13)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election activeCell="G12" sqref="G12:O12"/>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78" t="s">
        <v>392</v>
      </c>
      <c r="B1" s="309" t="s">
        <v>350</v>
      </c>
      <c r="C1" s="309"/>
      <c r="D1" s="309"/>
      <c r="E1" s="309"/>
      <c r="F1" s="309"/>
      <c r="G1" s="309"/>
      <c r="H1" s="309"/>
      <c r="I1" s="309"/>
      <c r="J1" s="309"/>
      <c r="K1" s="309"/>
      <c r="L1" s="309"/>
    </row>
    <row r="2" spans="1:30" ht="25.9" customHeight="1" x14ac:dyDescent="0.25">
      <c r="A2" s="78"/>
      <c r="B2" s="285" t="s">
        <v>407</v>
      </c>
      <c r="C2" s="286"/>
      <c r="D2" s="286"/>
      <c r="E2" s="286"/>
      <c r="F2" s="286"/>
      <c r="G2" s="286"/>
      <c r="H2" s="286"/>
      <c r="I2" s="286"/>
      <c r="J2" s="286"/>
      <c r="K2" s="286"/>
      <c r="L2" s="286"/>
      <c r="M2" s="286"/>
      <c r="N2" s="286"/>
      <c r="O2" s="287"/>
    </row>
    <row r="3" spans="1:30" ht="49.9" customHeight="1" x14ac:dyDescent="0.25">
      <c r="B3" s="288" t="s">
        <v>498</v>
      </c>
      <c r="C3" s="289"/>
      <c r="D3" s="289"/>
      <c r="E3" s="289"/>
      <c r="F3" s="289"/>
      <c r="G3" s="289"/>
      <c r="H3" s="289"/>
      <c r="I3" s="289"/>
      <c r="J3" s="289"/>
      <c r="K3" s="289"/>
      <c r="L3" s="289"/>
      <c r="M3" s="289"/>
      <c r="N3" s="289"/>
      <c r="O3" s="290"/>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316" t="s">
        <v>342</v>
      </c>
      <c r="C5" s="317"/>
      <c r="D5" s="317"/>
      <c r="E5" s="317"/>
      <c r="F5" s="317"/>
      <c r="G5" s="317"/>
      <c r="H5" s="317"/>
      <c r="I5" s="317"/>
      <c r="J5" s="317"/>
      <c r="K5" s="317"/>
      <c r="L5" s="317"/>
      <c r="M5" s="317"/>
      <c r="N5" s="317"/>
      <c r="O5" s="318"/>
      <c r="Q5" s="285" t="s">
        <v>345</v>
      </c>
      <c r="R5" s="286"/>
      <c r="S5" s="286"/>
      <c r="T5" s="286"/>
      <c r="U5" s="286"/>
      <c r="V5" s="286"/>
      <c r="W5" s="286"/>
      <c r="X5" s="286"/>
      <c r="Y5" s="286"/>
      <c r="Z5" s="286"/>
      <c r="AA5" s="286"/>
      <c r="AB5" s="286"/>
      <c r="AC5" s="286"/>
      <c r="AD5" s="287"/>
    </row>
    <row r="6" spans="1:30" ht="14.45" customHeight="1" x14ac:dyDescent="0.25">
      <c r="B6" s="12" t="s">
        <v>5</v>
      </c>
      <c r="C6" s="300" t="s">
        <v>313</v>
      </c>
      <c r="D6" s="301"/>
      <c r="E6" s="301"/>
      <c r="F6" s="302"/>
      <c r="G6" s="297" t="s">
        <v>522</v>
      </c>
      <c r="H6" s="298"/>
      <c r="I6" s="299"/>
      <c r="J6" s="313" t="s">
        <v>408</v>
      </c>
      <c r="K6" s="314"/>
      <c r="L6" s="314"/>
      <c r="M6" s="314"/>
      <c r="N6" s="314"/>
      <c r="O6" s="315"/>
      <c r="Q6" s="113" t="s">
        <v>5</v>
      </c>
      <c r="R6" s="300" t="s">
        <v>313</v>
      </c>
      <c r="S6" s="301"/>
      <c r="T6" s="301"/>
      <c r="U6" s="302"/>
      <c r="V6" s="297"/>
      <c r="W6" s="298"/>
      <c r="X6" s="299"/>
      <c r="Y6" s="303" t="s">
        <v>408</v>
      </c>
      <c r="Z6" s="304"/>
      <c r="AA6" s="304"/>
      <c r="AB6" s="304"/>
      <c r="AC6" s="304"/>
      <c r="AD6" s="305"/>
    </row>
    <row r="7" spans="1:30" ht="14.45" customHeight="1" x14ac:dyDescent="0.25">
      <c r="B7" s="12" t="s">
        <v>6</v>
      </c>
      <c r="C7" s="300" t="s">
        <v>21</v>
      </c>
      <c r="D7" s="301"/>
      <c r="E7" s="301"/>
      <c r="F7" s="302"/>
      <c r="G7" s="297" t="s">
        <v>339</v>
      </c>
      <c r="H7" s="298"/>
      <c r="I7" s="299"/>
      <c r="J7" s="313"/>
      <c r="K7" s="314"/>
      <c r="L7" s="314"/>
      <c r="M7" s="314"/>
      <c r="N7" s="314"/>
      <c r="O7" s="315"/>
      <c r="Q7" s="113" t="s">
        <v>6</v>
      </c>
      <c r="R7" s="300" t="s">
        <v>21</v>
      </c>
      <c r="S7" s="301"/>
      <c r="T7" s="301"/>
      <c r="U7" s="302"/>
      <c r="V7" s="297"/>
      <c r="W7" s="298"/>
      <c r="X7" s="299"/>
      <c r="Y7" s="313"/>
      <c r="Z7" s="314"/>
      <c r="AA7" s="314"/>
      <c r="AB7" s="314"/>
      <c r="AC7" s="314"/>
      <c r="AD7" s="315"/>
    </row>
    <row r="8" spans="1:30" ht="29.45" customHeight="1" x14ac:dyDescent="0.25">
      <c r="B8" s="12" t="s">
        <v>6</v>
      </c>
      <c r="C8" s="300" t="s">
        <v>454</v>
      </c>
      <c r="D8" s="301"/>
      <c r="E8" s="301"/>
      <c r="F8" s="302"/>
      <c r="G8" s="310" t="s">
        <v>524</v>
      </c>
      <c r="H8" s="311"/>
      <c r="I8" s="312"/>
      <c r="J8" s="313"/>
      <c r="K8" s="314"/>
      <c r="L8" s="314"/>
      <c r="M8" s="314"/>
      <c r="N8" s="314"/>
      <c r="O8" s="315"/>
      <c r="Q8" s="113" t="s">
        <v>6</v>
      </c>
      <c r="R8" s="300" t="s">
        <v>454</v>
      </c>
      <c r="S8" s="301"/>
      <c r="T8" s="301"/>
      <c r="U8" s="302"/>
      <c r="V8" s="310"/>
      <c r="W8" s="311"/>
      <c r="X8" s="312"/>
      <c r="Y8" s="313"/>
      <c r="Z8" s="314"/>
      <c r="AA8" s="314"/>
      <c r="AB8" s="314"/>
      <c r="AC8" s="314"/>
      <c r="AD8" s="315"/>
    </row>
    <row r="9" spans="1:30" ht="14.45" customHeight="1" x14ac:dyDescent="0.25">
      <c r="B9" s="12" t="s">
        <v>7</v>
      </c>
      <c r="C9" s="300" t="s">
        <v>314</v>
      </c>
      <c r="D9" s="301"/>
      <c r="E9" s="301"/>
      <c r="F9" s="302"/>
      <c r="G9" s="297" t="s">
        <v>27</v>
      </c>
      <c r="H9" s="298"/>
      <c r="I9" s="299"/>
      <c r="J9" s="297"/>
      <c r="K9" s="298"/>
      <c r="L9" s="299"/>
      <c r="M9" s="297"/>
      <c r="N9" s="298"/>
      <c r="O9" s="299"/>
      <c r="Q9" s="113" t="s">
        <v>7</v>
      </c>
      <c r="R9" s="300" t="s">
        <v>314</v>
      </c>
      <c r="S9" s="301"/>
      <c r="T9" s="301"/>
      <c r="U9" s="302"/>
      <c r="V9" s="297"/>
      <c r="W9" s="298"/>
      <c r="X9" s="299"/>
      <c r="Y9" s="297"/>
      <c r="Z9" s="298"/>
      <c r="AA9" s="299"/>
      <c r="AB9" s="297"/>
      <c r="AC9" s="298"/>
      <c r="AD9" s="299"/>
    </row>
    <row r="10" spans="1:30" ht="22.9" customHeight="1" x14ac:dyDescent="0.25">
      <c r="B10" s="58" t="s">
        <v>8</v>
      </c>
      <c r="C10" s="293" t="s">
        <v>349</v>
      </c>
      <c r="D10" s="294"/>
      <c r="E10" s="294"/>
      <c r="F10" s="205"/>
      <c r="G10" s="297" t="s">
        <v>46</v>
      </c>
      <c r="H10" s="298"/>
      <c r="I10" s="299"/>
      <c r="J10" s="297" t="s">
        <v>64</v>
      </c>
      <c r="K10" s="298"/>
      <c r="L10" s="299"/>
      <c r="M10" s="297" t="s">
        <v>60</v>
      </c>
      <c r="N10" s="298"/>
      <c r="O10" s="299"/>
      <c r="Q10" s="114" t="s">
        <v>8</v>
      </c>
      <c r="R10" s="293" t="s">
        <v>349</v>
      </c>
      <c r="S10" s="294"/>
      <c r="T10" s="294"/>
      <c r="U10" s="205"/>
      <c r="V10" s="297"/>
      <c r="W10" s="298"/>
      <c r="X10" s="299"/>
      <c r="Y10" s="297"/>
      <c r="Z10" s="298"/>
      <c r="AA10" s="299"/>
      <c r="AB10" s="297"/>
      <c r="AC10" s="298"/>
      <c r="AD10" s="299"/>
    </row>
    <row r="11" spans="1:30" ht="22.9" customHeight="1" x14ac:dyDescent="0.25">
      <c r="B11" s="58"/>
      <c r="C11" s="295"/>
      <c r="D11" s="296"/>
      <c r="E11" s="296"/>
      <c r="F11" s="207"/>
      <c r="G11" s="297"/>
      <c r="H11" s="298"/>
      <c r="I11" s="299"/>
      <c r="J11" s="297"/>
      <c r="K11" s="298"/>
      <c r="L11" s="299"/>
      <c r="M11" s="297"/>
      <c r="N11" s="298"/>
      <c r="O11" s="299"/>
      <c r="Q11" s="114"/>
      <c r="R11" s="295"/>
      <c r="S11" s="296"/>
      <c r="T11" s="296"/>
      <c r="U11" s="207"/>
      <c r="V11" s="297"/>
      <c r="W11" s="298"/>
      <c r="X11" s="299"/>
      <c r="Y11" s="297"/>
      <c r="Z11" s="298"/>
      <c r="AA11" s="299"/>
      <c r="AB11" s="297"/>
      <c r="AC11" s="298"/>
      <c r="AD11" s="299"/>
    </row>
    <row r="12" spans="1:30" ht="89.45" customHeight="1" x14ac:dyDescent="0.25">
      <c r="B12" s="12" t="s">
        <v>341</v>
      </c>
      <c r="C12" s="300" t="s">
        <v>348</v>
      </c>
      <c r="D12" s="301"/>
      <c r="E12" s="301"/>
      <c r="F12" s="302"/>
      <c r="G12" s="306" t="s">
        <v>536</v>
      </c>
      <c r="H12" s="307"/>
      <c r="I12" s="307"/>
      <c r="J12" s="307"/>
      <c r="K12" s="307"/>
      <c r="L12" s="307"/>
      <c r="M12" s="307"/>
      <c r="N12" s="307"/>
      <c r="O12" s="308"/>
      <c r="Q12" s="113" t="s">
        <v>341</v>
      </c>
      <c r="R12" s="300" t="s">
        <v>348</v>
      </c>
      <c r="S12" s="301"/>
      <c r="T12" s="301"/>
      <c r="U12" s="302"/>
      <c r="V12" s="306"/>
      <c r="W12" s="307"/>
      <c r="X12" s="307"/>
      <c r="Y12" s="307"/>
      <c r="Z12" s="307"/>
      <c r="AA12" s="307"/>
      <c r="AB12" s="307"/>
      <c r="AC12" s="307"/>
      <c r="AD12" s="308"/>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85" t="s">
        <v>343</v>
      </c>
      <c r="C14" s="286"/>
      <c r="D14" s="286"/>
      <c r="E14" s="286"/>
      <c r="F14" s="286"/>
      <c r="G14" s="286"/>
      <c r="H14" s="286"/>
      <c r="I14" s="286"/>
      <c r="J14" s="286"/>
      <c r="K14" s="286"/>
      <c r="L14" s="286"/>
      <c r="M14" s="286"/>
      <c r="N14" s="286"/>
      <c r="O14" s="287"/>
      <c r="Q14" s="285" t="s">
        <v>344</v>
      </c>
      <c r="R14" s="286"/>
      <c r="S14" s="286"/>
      <c r="T14" s="286"/>
      <c r="U14" s="286"/>
      <c r="V14" s="286"/>
      <c r="W14" s="286"/>
      <c r="X14" s="286"/>
      <c r="Y14" s="286"/>
      <c r="Z14" s="286"/>
      <c r="AA14" s="286"/>
      <c r="AB14" s="286"/>
      <c r="AC14" s="286"/>
      <c r="AD14" s="287"/>
    </row>
    <row r="15" spans="1:30" ht="14.45" customHeight="1" x14ac:dyDescent="0.25">
      <c r="B15" s="113" t="s">
        <v>5</v>
      </c>
      <c r="C15" s="300" t="s">
        <v>313</v>
      </c>
      <c r="D15" s="301"/>
      <c r="E15" s="301"/>
      <c r="F15" s="302"/>
      <c r="G15" s="297"/>
      <c r="H15" s="298"/>
      <c r="I15" s="299"/>
      <c r="J15" s="303" t="s">
        <v>408</v>
      </c>
      <c r="K15" s="304"/>
      <c r="L15" s="304"/>
      <c r="M15" s="304"/>
      <c r="N15" s="304"/>
      <c r="O15" s="305"/>
      <c r="Q15" s="113" t="s">
        <v>5</v>
      </c>
      <c r="R15" s="300" t="s">
        <v>313</v>
      </c>
      <c r="S15" s="301"/>
      <c r="T15" s="301"/>
      <c r="U15" s="302"/>
      <c r="V15" s="297"/>
      <c r="W15" s="298"/>
      <c r="X15" s="299"/>
      <c r="Y15" s="303" t="s">
        <v>408</v>
      </c>
      <c r="Z15" s="304"/>
      <c r="AA15" s="304"/>
      <c r="AB15" s="304"/>
      <c r="AC15" s="304"/>
      <c r="AD15" s="305"/>
    </row>
    <row r="16" spans="1:30" ht="14.45" customHeight="1" x14ac:dyDescent="0.25">
      <c r="B16" s="113" t="s">
        <v>6</v>
      </c>
      <c r="C16" s="300" t="s">
        <v>21</v>
      </c>
      <c r="D16" s="301"/>
      <c r="E16" s="301"/>
      <c r="F16" s="302"/>
      <c r="G16" s="297"/>
      <c r="H16" s="298"/>
      <c r="I16" s="299"/>
      <c r="J16" s="313"/>
      <c r="K16" s="314"/>
      <c r="L16" s="314"/>
      <c r="M16" s="314"/>
      <c r="N16" s="314"/>
      <c r="O16" s="315"/>
      <c r="Q16" s="113" t="s">
        <v>6</v>
      </c>
      <c r="R16" s="300" t="s">
        <v>21</v>
      </c>
      <c r="S16" s="301"/>
      <c r="T16" s="301"/>
      <c r="U16" s="302"/>
      <c r="V16" s="297"/>
      <c r="W16" s="298"/>
      <c r="X16" s="299"/>
      <c r="Y16" s="313"/>
      <c r="Z16" s="314"/>
      <c r="AA16" s="314"/>
      <c r="AB16" s="314"/>
      <c r="AC16" s="314"/>
      <c r="AD16" s="315"/>
    </row>
    <row r="17" spans="2:30" ht="31.9" customHeight="1" x14ac:dyDescent="0.25">
      <c r="B17" s="113" t="s">
        <v>6</v>
      </c>
      <c r="C17" s="300" t="s">
        <v>454</v>
      </c>
      <c r="D17" s="301"/>
      <c r="E17" s="301"/>
      <c r="F17" s="302"/>
      <c r="G17" s="310"/>
      <c r="H17" s="311"/>
      <c r="I17" s="312"/>
      <c r="J17" s="313"/>
      <c r="K17" s="314"/>
      <c r="L17" s="314"/>
      <c r="M17" s="314"/>
      <c r="N17" s="314"/>
      <c r="O17" s="315"/>
      <c r="Q17" s="113" t="s">
        <v>6</v>
      </c>
      <c r="R17" s="300" t="s">
        <v>454</v>
      </c>
      <c r="S17" s="301"/>
      <c r="T17" s="301"/>
      <c r="U17" s="302"/>
      <c r="V17" s="310"/>
      <c r="W17" s="311"/>
      <c r="X17" s="312"/>
      <c r="Y17" s="313"/>
      <c r="Z17" s="314"/>
      <c r="AA17" s="314"/>
      <c r="AB17" s="314"/>
      <c r="AC17" s="314"/>
      <c r="AD17" s="315"/>
    </row>
    <row r="18" spans="2:30" ht="32.25" customHeight="1" x14ac:dyDescent="0.25">
      <c r="B18" s="113" t="s">
        <v>7</v>
      </c>
      <c r="C18" s="300" t="s">
        <v>314</v>
      </c>
      <c r="D18" s="301"/>
      <c r="E18" s="301"/>
      <c r="F18" s="302"/>
      <c r="G18" s="297"/>
      <c r="H18" s="298"/>
      <c r="I18" s="299"/>
      <c r="J18" s="297"/>
      <c r="K18" s="298"/>
      <c r="L18" s="299"/>
      <c r="M18" s="297"/>
      <c r="N18" s="298"/>
      <c r="O18" s="299"/>
      <c r="Q18" s="113" t="s">
        <v>7</v>
      </c>
      <c r="R18" s="300" t="s">
        <v>314</v>
      </c>
      <c r="S18" s="301"/>
      <c r="T18" s="301"/>
      <c r="U18" s="302"/>
      <c r="V18" s="297"/>
      <c r="W18" s="298"/>
      <c r="X18" s="299"/>
      <c r="Y18" s="297"/>
      <c r="Z18" s="298"/>
      <c r="AA18" s="299"/>
      <c r="AB18" s="297"/>
      <c r="AC18" s="298"/>
      <c r="AD18" s="299"/>
    </row>
    <row r="19" spans="2:30" ht="22.9" customHeight="1" x14ac:dyDescent="0.25">
      <c r="B19" s="114" t="s">
        <v>8</v>
      </c>
      <c r="C19" s="293" t="s">
        <v>349</v>
      </c>
      <c r="D19" s="294"/>
      <c r="E19" s="294"/>
      <c r="F19" s="205"/>
      <c r="G19" s="297"/>
      <c r="H19" s="298"/>
      <c r="I19" s="299"/>
      <c r="J19" s="297"/>
      <c r="K19" s="298"/>
      <c r="L19" s="299"/>
      <c r="M19" s="297"/>
      <c r="N19" s="298"/>
      <c r="O19" s="299"/>
      <c r="Q19" s="114" t="s">
        <v>8</v>
      </c>
      <c r="R19" s="293" t="s">
        <v>349</v>
      </c>
      <c r="S19" s="294"/>
      <c r="T19" s="294"/>
      <c r="U19" s="205"/>
      <c r="V19" s="297"/>
      <c r="W19" s="298"/>
      <c r="X19" s="299"/>
      <c r="Y19" s="297"/>
      <c r="Z19" s="298"/>
      <c r="AA19" s="299"/>
      <c r="AB19" s="297"/>
      <c r="AC19" s="298"/>
      <c r="AD19" s="299"/>
    </row>
    <row r="20" spans="2:30" ht="22.9" customHeight="1" x14ac:dyDescent="0.25">
      <c r="B20" s="114"/>
      <c r="C20" s="295"/>
      <c r="D20" s="296"/>
      <c r="E20" s="296"/>
      <c r="F20" s="207"/>
      <c r="G20" s="297"/>
      <c r="H20" s="298"/>
      <c r="I20" s="299"/>
      <c r="J20" s="297"/>
      <c r="K20" s="298"/>
      <c r="L20" s="299"/>
      <c r="M20" s="297"/>
      <c r="N20" s="298"/>
      <c r="O20" s="299"/>
      <c r="Q20" s="114"/>
      <c r="R20" s="295"/>
      <c r="S20" s="296"/>
      <c r="T20" s="296"/>
      <c r="U20" s="207"/>
      <c r="V20" s="297"/>
      <c r="W20" s="298"/>
      <c r="X20" s="299"/>
      <c r="Y20" s="297"/>
      <c r="Z20" s="298"/>
      <c r="AA20" s="299"/>
      <c r="AB20" s="297"/>
      <c r="AC20" s="298"/>
      <c r="AD20" s="299"/>
    </row>
    <row r="21" spans="2:30" ht="89.45" customHeight="1" x14ac:dyDescent="0.25">
      <c r="B21" s="113" t="s">
        <v>341</v>
      </c>
      <c r="C21" s="300" t="s">
        <v>348</v>
      </c>
      <c r="D21" s="301"/>
      <c r="E21" s="301"/>
      <c r="F21" s="302"/>
      <c r="G21" s="306"/>
      <c r="H21" s="307"/>
      <c r="I21" s="307"/>
      <c r="J21" s="307"/>
      <c r="K21" s="307"/>
      <c r="L21" s="307"/>
      <c r="M21" s="307"/>
      <c r="N21" s="307"/>
      <c r="O21" s="308"/>
      <c r="Q21" s="113" t="s">
        <v>341</v>
      </c>
      <c r="R21" s="300" t="s">
        <v>348</v>
      </c>
      <c r="S21" s="301"/>
      <c r="T21" s="301"/>
      <c r="U21" s="302"/>
      <c r="V21" s="306"/>
      <c r="W21" s="307"/>
      <c r="X21" s="307"/>
      <c r="Y21" s="307"/>
      <c r="Z21" s="307"/>
      <c r="AA21" s="307"/>
      <c r="AB21" s="307"/>
      <c r="AC21" s="307"/>
      <c r="AD21" s="308"/>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85" t="s">
        <v>346</v>
      </c>
      <c r="C23" s="286"/>
      <c r="D23" s="286"/>
      <c r="E23" s="286"/>
      <c r="F23" s="286"/>
      <c r="G23" s="286"/>
      <c r="H23" s="286"/>
      <c r="I23" s="286"/>
      <c r="J23" s="286"/>
      <c r="K23" s="286"/>
      <c r="L23" s="286"/>
      <c r="M23" s="286"/>
      <c r="N23" s="286"/>
      <c r="O23" s="287"/>
      <c r="Q23" s="316" t="s">
        <v>347</v>
      </c>
      <c r="R23" s="317"/>
      <c r="S23" s="317"/>
      <c r="T23" s="317"/>
      <c r="U23" s="317"/>
      <c r="V23" s="317"/>
      <c r="W23" s="317"/>
      <c r="X23" s="317"/>
      <c r="Y23" s="317"/>
      <c r="Z23" s="317"/>
      <c r="AA23" s="317"/>
      <c r="AB23" s="317"/>
      <c r="AC23" s="317"/>
      <c r="AD23" s="318"/>
    </row>
    <row r="24" spans="2:30" ht="14.45" customHeight="1" x14ac:dyDescent="0.25">
      <c r="B24" s="113" t="s">
        <v>5</v>
      </c>
      <c r="C24" s="300" t="s">
        <v>313</v>
      </c>
      <c r="D24" s="301"/>
      <c r="E24" s="301"/>
      <c r="F24" s="302"/>
      <c r="G24" s="297"/>
      <c r="H24" s="298"/>
      <c r="I24" s="299"/>
      <c r="J24" s="303" t="s">
        <v>408</v>
      </c>
      <c r="K24" s="304"/>
      <c r="L24" s="304"/>
      <c r="M24" s="304"/>
      <c r="N24" s="304"/>
      <c r="O24" s="305"/>
      <c r="Q24" s="113" t="s">
        <v>5</v>
      </c>
      <c r="R24" s="300" t="s">
        <v>313</v>
      </c>
      <c r="S24" s="301"/>
      <c r="T24" s="301"/>
      <c r="U24" s="302"/>
      <c r="V24" s="297"/>
      <c r="W24" s="298"/>
      <c r="X24" s="299"/>
      <c r="Y24" s="303" t="s">
        <v>408</v>
      </c>
      <c r="Z24" s="304"/>
      <c r="AA24" s="304"/>
      <c r="AB24" s="304"/>
      <c r="AC24" s="304"/>
      <c r="AD24" s="305"/>
    </row>
    <row r="25" spans="2:30" ht="14.45" customHeight="1" x14ac:dyDescent="0.25">
      <c r="B25" s="113" t="s">
        <v>6</v>
      </c>
      <c r="C25" s="300" t="s">
        <v>21</v>
      </c>
      <c r="D25" s="301"/>
      <c r="E25" s="301"/>
      <c r="F25" s="302"/>
      <c r="G25" s="297"/>
      <c r="H25" s="298"/>
      <c r="I25" s="299"/>
      <c r="J25" s="313"/>
      <c r="K25" s="314"/>
      <c r="L25" s="314"/>
      <c r="M25" s="314"/>
      <c r="N25" s="314"/>
      <c r="O25" s="315"/>
      <c r="Q25" s="113" t="s">
        <v>6</v>
      </c>
      <c r="R25" s="300" t="s">
        <v>21</v>
      </c>
      <c r="S25" s="301"/>
      <c r="T25" s="301"/>
      <c r="U25" s="302"/>
      <c r="V25" s="297"/>
      <c r="W25" s="298"/>
      <c r="X25" s="299"/>
      <c r="Y25" s="313"/>
      <c r="Z25" s="314"/>
      <c r="AA25" s="314"/>
      <c r="AB25" s="314"/>
      <c r="AC25" s="314"/>
      <c r="AD25" s="315"/>
    </row>
    <row r="26" spans="2:30" ht="31.9" customHeight="1" x14ac:dyDescent="0.25">
      <c r="B26" s="113" t="s">
        <v>6</v>
      </c>
      <c r="C26" s="300" t="s">
        <v>454</v>
      </c>
      <c r="D26" s="301"/>
      <c r="E26" s="301"/>
      <c r="F26" s="302"/>
      <c r="G26" s="310"/>
      <c r="H26" s="311"/>
      <c r="I26" s="312"/>
      <c r="J26" s="313"/>
      <c r="K26" s="314"/>
      <c r="L26" s="314"/>
      <c r="M26" s="314"/>
      <c r="N26" s="314"/>
      <c r="O26" s="315"/>
      <c r="Q26" s="113" t="s">
        <v>6</v>
      </c>
      <c r="R26" s="300" t="s">
        <v>454</v>
      </c>
      <c r="S26" s="301"/>
      <c r="T26" s="301"/>
      <c r="U26" s="302"/>
      <c r="V26" s="310"/>
      <c r="W26" s="311"/>
      <c r="X26" s="312"/>
      <c r="Y26" s="313"/>
      <c r="Z26" s="314"/>
      <c r="AA26" s="314"/>
      <c r="AB26" s="314"/>
      <c r="AC26" s="314"/>
      <c r="AD26" s="315"/>
    </row>
    <row r="27" spans="2:30" ht="33.75" customHeight="1" x14ac:dyDescent="0.25">
      <c r="B27" s="113" t="s">
        <v>7</v>
      </c>
      <c r="C27" s="300" t="s">
        <v>314</v>
      </c>
      <c r="D27" s="301"/>
      <c r="E27" s="301"/>
      <c r="F27" s="302"/>
      <c r="G27" s="297"/>
      <c r="H27" s="298"/>
      <c r="I27" s="299"/>
      <c r="J27" s="297"/>
      <c r="K27" s="298"/>
      <c r="L27" s="299"/>
      <c r="M27" s="297"/>
      <c r="N27" s="298"/>
      <c r="O27" s="299"/>
      <c r="Q27" s="113" t="s">
        <v>7</v>
      </c>
      <c r="R27" s="300" t="s">
        <v>314</v>
      </c>
      <c r="S27" s="301"/>
      <c r="T27" s="301"/>
      <c r="U27" s="302"/>
      <c r="V27" s="297"/>
      <c r="W27" s="298"/>
      <c r="X27" s="299"/>
      <c r="Y27" s="297"/>
      <c r="Z27" s="298"/>
      <c r="AA27" s="299"/>
      <c r="AB27" s="297"/>
      <c r="AC27" s="298"/>
      <c r="AD27" s="299"/>
    </row>
    <row r="28" spans="2:30" ht="22.9" customHeight="1" x14ac:dyDescent="0.25">
      <c r="B28" s="114" t="s">
        <v>8</v>
      </c>
      <c r="C28" s="293" t="s">
        <v>349</v>
      </c>
      <c r="D28" s="294"/>
      <c r="E28" s="294"/>
      <c r="F28" s="205"/>
      <c r="G28" s="297"/>
      <c r="H28" s="298"/>
      <c r="I28" s="299"/>
      <c r="J28" s="297"/>
      <c r="K28" s="298"/>
      <c r="L28" s="299"/>
      <c r="M28" s="297"/>
      <c r="N28" s="298"/>
      <c r="O28" s="299"/>
      <c r="Q28" s="114" t="s">
        <v>8</v>
      </c>
      <c r="R28" s="293" t="s">
        <v>349</v>
      </c>
      <c r="S28" s="294"/>
      <c r="T28" s="294"/>
      <c r="U28" s="205"/>
      <c r="V28" s="297"/>
      <c r="W28" s="298"/>
      <c r="X28" s="299"/>
      <c r="Y28" s="297"/>
      <c r="Z28" s="298"/>
      <c r="AA28" s="299"/>
      <c r="AB28" s="297"/>
      <c r="AC28" s="298"/>
      <c r="AD28" s="299"/>
    </row>
    <row r="29" spans="2:30" ht="22.9" customHeight="1" x14ac:dyDescent="0.25">
      <c r="B29" s="114"/>
      <c r="C29" s="295"/>
      <c r="D29" s="296"/>
      <c r="E29" s="296"/>
      <c r="F29" s="207"/>
      <c r="G29" s="297"/>
      <c r="H29" s="298"/>
      <c r="I29" s="299"/>
      <c r="J29" s="297"/>
      <c r="K29" s="298"/>
      <c r="L29" s="299"/>
      <c r="M29" s="297"/>
      <c r="N29" s="298"/>
      <c r="O29" s="299"/>
      <c r="Q29" s="114"/>
      <c r="R29" s="295"/>
      <c r="S29" s="296"/>
      <c r="T29" s="296"/>
      <c r="U29" s="207"/>
      <c r="V29" s="297"/>
      <c r="W29" s="298"/>
      <c r="X29" s="299"/>
      <c r="Y29" s="297"/>
      <c r="Z29" s="298"/>
      <c r="AA29" s="299"/>
      <c r="AB29" s="297"/>
      <c r="AC29" s="298"/>
      <c r="AD29" s="299"/>
    </row>
    <row r="30" spans="2:30" ht="77.45" customHeight="1" x14ac:dyDescent="0.25">
      <c r="B30" s="113" t="s">
        <v>341</v>
      </c>
      <c r="C30" s="300" t="s">
        <v>348</v>
      </c>
      <c r="D30" s="301"/>
      <c r="E30" s="301"/>
      <c r="F30" s="302"/>
      <c r="G30" s="306"/>
      <c r="H30" s="307"/>
      <c r="I30" s="307"/>
      <c r="J30" s="307"/>
      <c r="K30" s="307"/>
      <c r="L30" s="307"/>
      <c r="M30" s="307"/>
      <c r="N30" s="307"/>
      <c r="O30" s="308"/>
      <c r="Q30" s="113" t="s">
        <v>341</v>
      </c>
      <c r="R30" s="300" t="s">
        <v>348</v>
      </c>
      <c r="S30" s="301"/>
      <c r="T30" s="301"/>
      <c r="U30" s="302"/>
      <c r="V30" s="306"/>
      <c r="W30" s="307"/>
      <c r="X30" s="307"/>
      <c r="Y30" s="307"/>
      <c r="Z30" s="307"/>
      <c r="AA30" s="307"/>
      <c r="AB30" s="307"/>
      <c r="AC30" s="307"/>
      <c r="AD30" s="308"/>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85" t="s">
        <v>466</v>
      </c>
      <c r="C32" s="286"/>
      <c r="D32" s="286"/>
      <c r="E32" s="286"/>
      <c r="F32" s="286"/>
      <c r="G32" s="286"/>
      <c r="H32" s="286"/>
      <c r="I32" s="286"/>
      <c r="J32" s="286"/>
      <c r="K32" s="286"/>
      <c r="L32" s="286"/>
      <c r="M32" s="286"/>
      <c r="N32" s="286"/>
      <c r="O32" s="287"/>
      <c r="Q32" s="285" t="s">
        <v>467</v>
      </c>
      <c r="R32" s="286"/>
      <c r="S32" s="286"/>
      <c r="T32" s="286"/>
      <c r="U32" s="286"/>
      <c r="V32" s="286"/>
      <c r="W32" s="286"/>
      <c r="X32" s="286"/>
      <c r="Y32" s="286"/>
      <c r="Z32" s="286"/>
      <c r="AA32" s="286"/>
      <c r="AB32" s="286"/>
      <c r="AC32" s="286"/>
      <c r="AD32" s="287"/>
    </row>
    <row r="33" spans="2:30" ht="14.45" customHeight="1" x14ac:dyDescent="0.25">
      <c r="B33" s="113" t="s">
        <v>5</v>
      </c>
      <c r="C33" s="300" t="s">
        <v>313</v>
      </c>
      <c r="D33" s="301"/>
      <c r="E33" s="301"/>
      <c r="F33" s="302"/>
      <c r="G33" s="297"/>
      <c r="H33" s="298"/>
      <c r="I33" s="299"/>
      <c r="J33" s="303" t="s">
        <v>408</v>
      </c>
      <c r="K33" s="304"/>
      <c r="L33" s="304"/>
      <c r="M33" s="304"/>
      <c r="N33" s="304"/>
      <c r="O33" s="305"/>
      <c r="Q33" s="113" t="s">
        <v>5</v>
      </c>
      <c r="R33" s="300" t="s">
        <v>313</v>
      </c>
      <c r="S33" s="301"/>
      <c r="T33" s="301"/>
      <c r="U33" s="302"/>
      <c r="V33" s="297"/>
      <c r="W33" s="298"/>
      <c r="X33" s="299"/>
      <c r="Y33" s="303" t="s">
        <v>408</v>
      </c>
      <c r="Z33" s="304"/>
      <c r="AA33" s="304"/>
      <c r="AB33" s="304"/>
      <c r="AC33" s="304"/>
      <c r="AD33" s="305"/>
    </row>
    <row r="34" spans="2:30" ht="14.45" customHeight="1" x14ac:dyDescent="0.25">
      <c r="B34" s="113" t="s">
        <v>6</v>
      </c>
      <c r="C34" s="300" t="s">
        <v>21</v>
      </c>
      <c r="D34" s="301"/>
      <c r="E34" s="301"/>
      <c r="F34" s="302"/>
      <c r="G34" s="297"/>
      <c r="H34" s="298"/>
      <c r="I34" s="299"/>
      <c r="J34" s="313"/>
      <c r="K34" s="314"/>
      <c r="L34" s="314"/>
      <c r="M34" s="314"/>
      <c r="N34" s="314"/>
      <c r="O34" s="315"/>
      <c r="Q34" s="113" t="s">
        <v>6</v>
      </c>
      <c r="R34" s="300" t="s">
        <v>21</v>
      </c>
      <c r="S34" s="301"/>
      <c r="T34" s="301"/>
      <c r="U34" s="302"/>
      <c r="V34" s="297"/>
      <c r="W34" s="298"/>
      <c r="X34" s="299"/>
      <c r="Y34" s="313"/>
      <c r="Z34" s="314"/>
      <c r="AA34" s="314"/>
      <c r="AB34" s="314"/>
      <c r="AC34" s="314"/>
      <c r="AD34" s="315"/>
    </row>
    <row r="35" spans="2:30" ht="31.9" customHeight="1" x14ac:dyDescent="0.25">
      <c r="B35" s="113" t="s">
        <v>6</v>
      </c>
      <c r="C35" s="300" t="s">
        <v>454</v>
      </c>
      <c r="D35" s="301"/>
      <c r="E35" s="301"/>
      <c r="F35" s="302"/>
      <c r="G35" s="310"/>
      <c r="H35" s="311"/>
      <c r="I35" s="312"/>
      <c r="J35" s="313"/>
      <c r="K35" s="314"/>
      <c r="L35" s="314"/>
      <c r="M35" s="314"/>
      <c r="N35" s="314"/>
      <c r="O35" s="315"/>
      <c r="Q35" s="113" t="s">
        <v>6</v>
      </c>
      <c r="R35" s="300" t="s">
        <v>454</v>
      </c>
      <c r="S35" s="301"/>
      <c r="T35" s="301"/>
      <c r="U35" s="302"/>
      <c r="V35" s="310"/>
      <c r="W35" s="311"/>
      <c r="X35" s="312"/>
      <c r="Y35" s="313"/>
      <c r="Z35" s="314"/>
      <c r="AA35" s="314"/>
      <c r="AB35" s="314"/>
      <c r="AC35" s="314"/>
      <c r="AD35" s="315"/>
    </row>
    <row r="36" spans="2:30" ht="36" customHeight="1" x14ac:dyDescent="0.25">
      <c r="B36" s="113" t="s">
        <v>7</v>
      </c>
      <c r="C36" s="300" t="s">
        <v>314</v>
      </c>
      <c r="D36" s="301"/>
      <c r="E36" s="301"/>
      <c r="F36" s="302"/>
      <c r="G36" s="297"/>
      <c r="H36" s="298"/>
      <c r="I36" s="299"/>
      <c r="J36" s="297"/>
      <c r="K36" s="298"/>
      <c r="L36" s="299"/>
      <c r="M36" s="297"/>
      <c r="N36" s="298"/>
      <c r="O36" s="299"/>
      <c r="Q36" s="113" t="s">
        <v>7</v>
      </c>
      <c r="R36" s="300" t="s">
        <v>314</v>
      </c>
      <c r="S36" s="301"/>
      <c r="T36" s="301"/>
      <c r="U36" s="302"/>
      <c r="V36" s="297"/>
      <c r="W36" s="298"/>
      <c r="X36" s="299"/>
      <c r="Y36" s="297"/>
      <c r="Z36" s="298"/>
      <c r="AA36" s="299"/>
      <c r="AB36" s="297"/>
      <c r="AC36" s="298"/>
      <c r="AD36" s="299"/>
    </row>
    <row r="37" spans="2:30" ht="22.9" customHeight="1" x14ac:dyDescent="0.25">
      <c r="B37" s="114" t="s">
        <v>8</v>
      </c>
      <c r="C37" s="293" t="s">
        <v>349</v>
      </c>
      <c r="D37" s="294"/>
      <c r="E37" s="294"/>
      <c r="F37" s="205"/>
      <c r="G37" s="297"/>
      <c r="H37" s="298"/>
      <c r="I37" s="299"/>
      <c r="J37" s="297"/>
      <c r="K37" s="298"/>
      <c r="L37" s="299"/>
      <c r="M37" s="297"/>
      <c r="N37" s="298"/>
      <c r="O37" s="299"/>
      <c r="Q37" s="114" t="s">
        <v>8</v>
      </c>
      <c r="R37" s="293" t="s">
        <v>349</v>
      </c>
      <c r="S37" s="294"/>
      <c r="T37" s="294"/>
      <c r="U37" s="205"/>
      <c r="V37" s="297"/>
      <c r="W37" s="298"/>
      <c r="X37" s="299"/>
      <c r="Y37" s="297"/>
      <c r="Z37" s="298"/>
      <c r="AA37" s="299"/>
      <c r="AB37" s="297"/>
      <c r="AC37" s="298"/>
      <c r="AD37" s="299"/>
    </row>
    <row r="38" spans="2:30" ht="22.9" customHeight="1" x14ac:dyDescent="0.25">
      <c r="B38" s="114"/>
      <c r="C38" s="295"/>
      <c r="D38" s="296"/>
      <c r="E38" s="296"/>
      <c r="F38" s="207"/>
      <c r="G38" s="297"/>
      <c r="H38" s="298"/>
      <c r="I38" s="299"/>
      <c r="J38" s="297"/>
      <c r="K38" s="298"/>
      <c r="L38" s="299"/>
      <c r="M38" s="297"/>
      <c r="N38" s="298"/>
      <c r="O38" s="299"/>
      <c r="Q38" s="114"/>
      <c r="R38" s="295"/>
      <c r="S38" s="296"/>
      <c r="T38" s="296"/>
      <c r="U38" s="207"/>
      <c r="V38" s="297"/>
      <c r="W38" s="298"/>
      <c r="X38" s="299"/>
      <c r="Y38" s="297"/>
      <c r="Z38" s="298"/>
      <c r="AA38" s="299"/>
      <c r="AB38" s="297"/>
      <c r="AC38" s="298"/>
      <c r="AD38" s="299"/>
    </row>
    <row r="39" spans="2:30" ht="89.45" customHeight="1" x14ac:dyDescent="0.25">
      <c r="B39" s="113" t="s">
        <v>341</v>
      </c>
      <c r="C39" s="300" t="s">
        <v>348</v>
      </c>
      <c r="D39" s="301"/>
      <c r="E39" s="301"/>
      <c r="F39" s="302"/>
      <c r="G39" s="306"/>
      <c r="H39" s="307"/>
      <c r="I39" s="307"/>
      <c r="J39" s="307"/>
      <c r="K39" s="307"/>
      <c r="L39" s="307"/>
      <c r="M39" s="307"/>
      <c r="N39" s="307"/>
      <c r="O39" s="308"/>
      <c r="Q39" s="113" t="s">
        <v>341</v>
      </c>
      <c r="R39" s="300" t="s">
        <v>348</v>
      </c>
      <c r="S39" s="301"/>
      <c r="T39" s="301"/>
      <c r="U39" s="302"/>
      <c r="V39" s="306"/>
      <c r="W39" s="307"/>
      <c r="X39" s="307"/>
      <c r="Y39" s="307"/>
      <c r="Z39" s="307"/>
      <c r="AA39" s="307"/>
      <c r="AB39" s="307"/>
      <c r="AC39" s="307"/>
      <c r="AD39" s="308"/>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85" t="s">
        <v>468</v>
      </c>
      <c r="C41" s="286"/>
      <c r="D41" s="286"/>
      <c r="E41" s="286"/>
      <c r="F41" s="286"/>
      <c r="G41" s="286"/>
      <c r="H41" s="286"/>
      <c r="I41" s="286"/>
      <c r="J41" s="286"/>
      <c r="K41" s="286"/>
      <c r="L41" s="286"/>
      <c r="M41" s="286"/>
      <c r="N41" s="286"/>
      <c r="O41" s="287"/>
      <c r="Q41" s="316" t="s">
        <v>469</v>
      </c>
      <c r="R41" s="317"/>
      <c r="S41" s="317"/>
      <c r="T41" s="317"/>
      <c r="U41" s="317"/>
      <c r="V41" s="317"/>
      <c r="W41" s="317"/>
      <c r="X41" s="317"/>
      <c r="Y41" s="317"/>
      <c r="Z41" s="317"/>
      <c r="AA41" s="317"/>
      <c r="AB41" s="317"/>
      <c r="AC41" s="317"/>
      <c r="AD41" s="318"/>
    </row>
    <row r="42" spans="2:30" ht="14.45" customHeight="1" x14ac:dyDescent="0.25">
      <c r="B42" s="113" t="s">
        <v>5</v>
      </c>
      <c r="C42" s="300" t="s">
        <v>313</v>
      </c>
      <c r="D42" s="301"/>
      <c r="E42" s="301"/>
      <c r="F42" s="302"/>
      <c r="G42" s="297"/>
      <c r="H42" s="298"/>
      <c r="I42" s="299"/>
      <c r="J42" s="303" t="s">
        <v>408</v>
      </c>
      <c r="K42" s="304"/>
      <c r="L42" s="304"/>
      <c r="M42" s="304"/>
      <c r="N42" s="304"/>
      <c r="O42" s="305"/>
      <c r="Q42" s="113" t="s">
        <v>5</v>
      </c>
      <c r="R42" s="300" t="s">
        <v>313</v>
      </c>
      <c r="S42" s="301"/>
      <c r="T42" s="301"/>
      <c r="U42" s="302"/>
      <c r="V42" s="297"/>
      <c r="W42" s="298"/>
      <c r="X42" s="299"/>
      <c r="Y42" s="303" t="s">
        <v>408</v>
      </c>
      <c r="Z42" s="304"/>
      <c r="AA42" s="304"/>
      <c r="AB42" s="304"/>
      <c r="AC42" s="304"/>
      <c r="AD42" s="305"/>
    </row>
    <row r="43" spans="2:30" ht="14.45" customHeight="1" x14ac:dyDescent="0.25">
      <c r="B43" s="113" t="s">
        <v>6</v>
      </c>
      <c r="C43" s="300" t="s">
        <v>21</v>
      </c>
      <c r="D43" s="301"/>
      <c r="E43" s="301"/>
      <c r="F43" s="302"/>
      <c r="G43" s="297"/>
      <c r="H43" s="298"/>
      <c r="I43" s="299"/>
      <c r="J43" s="313"/>
      <c r="K43" s="314"/>
      <c r="L43" s="314"/>
      <c r="M43" s="314"/>
      <c r="N43" s="314"/>
      <c r="O43" s="315"/>
      <c r="Q43" s="113" t="s">
        <v>6</v>
      </c>
      <c r="R43" s="300" t="s">
        <v>21</v>
      </c>
      <c r="S43" s="301"/>
      <c r="T43" s="301"/>
      <c r="U43" s="302"/>
      <c r="V43" s="297"/>
      <c r="W43" s="298"/>
      <c r="X43" s="299"/>
      <c r="Y43" s="313"/>
      <c r="Z43" s="314"/>
      <c r="AA43" s="314"/>
      <c r="AB43" s="314"/>
      <c r="AC43" s="314"/>
      <c r="AD43" s="315"/>
    </row>
    <row r="44" spans="2:30" ht="31.9" customHeight="1" x14ac:dyDescent="0.25">
      <c r="B44" s="113" t="s">
        <v>6</v>
      </c>
      <c r="C44" s="300" t="s">
        <v>454</v>
      </c>
      <c r="D44" s="301"/>
      <c r="E44" s="301"/>
      <c r="F44" s="302"/>
      <c r="G44" s="310"/>
      <c r="H44" s="311"/>
      <c r="I44" s="312"/>
      <c r="J44" s="313"/>
      <c r="K44" s="314"/>
      <c r="L44" s="314"/>
      <c r="M44" s="314"/>
      <c r="N44" s="314"/>
      <c r="O44" s="315"/>
      <c r="Q44" s="113" t="s">
        <v>6</v>
      </c>
      <c r="R44" s="300" t="s">
        <v>454</v>
      </c>
      <c r="S44" s="301"/>
      <c r="T44" s="301"/>
      <c r="U44" s="302"/>
      <c r="V44" s="310"/>
      <c r="W44" s="311"/>
      <c r="X44" s="312"/>
      <c r="Y44" s="313"/>
      <c r="Z44" s="314"/>
      <c r="AA44" s="314"/>
      <c r="AB44" s="314"/>
      <c r="AC44" s="314"/>
      <c r="AD44" s="315"/>
    </row>
    <row r="45" spans="2:30" ht="31.5" customHeight="1" x14ac:dyDescent="0.25">
      <c r="B45" s="113" t="s">
        <v>7</v>
      </c>
      <c r="C45" s="300" t="s">
        <v>314</v>
      </c>
      <c r="D45" s="301"/>
      <c r="E45" s="301"/>
      <c r="F45" s="302"/>
      <c r="G45" s="297"/>
      <c r="H45" s="298"/>
      <c r="I45" s="299"/>
      <c r="J45" s="297"/>
      <c r="K45" s="298"/>
      <c r="L45" s="299"/>
      <c r="M45" s="297"/>
      <c r="N45" s="298"/>
      <c r="O45" s="299"/>
      <c r="Q45" s="113" t="s">
        <v>7</v>
      </c>
      <c r="R45" s="300" t="s">
        <v>314</v>
      </c>
      <c r="S45" s="301"/>
      <c r="T45" s="301"/>
      <c r="U45" s="302"/>
      <c r="V45" s="297"/>
      <c r="W45" s="298"/>
      <c r="X45" s="299"/>
      <c r="Y45" s="297"/>
      <c r="Z45" s="298"/>
      <c r="AA45" s="299"/>
      <c r="AB45" s="297"/>
      <c r="AC45" s="298"/>
      <c r="AD45" s="299"/>
    </row>
    <row r="46" spans="2:30" ht="22.9" customHeight="1" x14ac:dyDescent="0.25">
      <c r="B46" s="114" t="s">
        <v>8</v>
      </c>
      <c r="C46" s="293" t="s">
        <v>349</v>
      </c>
      <c r="D46" s="294"/>
      <c r="E46" s="294"/>
      <c r="F46" s="205"/>
      <c r="G46" s="297"/>
      <c r="H46" s="298"/>
      <c r="I46" s="299"/>
      <c r="J46" s="297"/>
      <c r="K46" s="298"/>
      <c r="L46" s="299"/>
      <c r="M46" s="297"/>
      <c r="N46" s="298"/>
      <c r="O46" s="299"/>
      <c r="Q46" s="114" t="s">
        <v>8</v>
      </c>
      <c r="R46" s="293" t="s">
        <v>349</v>
      </c>
      <c r="S46" s="294"/>
      <c r="T46" s="294"/>
      <c r="U46" s="205"/>
      <c r="V46" s="297"/>
      <c r="W46" s="298"/>
      <c r="X46" s="299"/>
      <c r="Y46" s="297"/>
      <c r="Z46" s="298"/>
      <c r="AA46" s="299"/>
      <c r="AB46" s="297"/>
      <c r="AC46" s="298"/>
      <c r="AD46" s="299"/>
    </row>
    <row r="47" spans="2:30" ht="22.9" customHeight="1" x14ac:dyDescent="0.25">
      <c r="B47" s="114"/>
      <c r="C47" s="295"/>
      <c r="D47" s="296"/>
      <c r="E47" s="296"/>
      <c r="F47" s="207"/>
      <c r="G47" s="297"/>
      <c r="H47" s="298"/>
      <c r="I47" s="299"/>
      <c r="J47" s="297"/>
      <c r="K47" s="298"/>
      <c r="L47" s="299"/>
      <c r="M47" s="297"/>
      <c r="N47" s="298"/>
      <c r="O47" s="299"/>
      <c r="Q47" s="114"/>
      <c r="R47" s="295"/>
      <c r="S47" s="296"/>
      <c r="T47" s="296"/>
      <c r="U47" s="207"/>
      <c r="V47" s="297"/>
      <c r="W47" s="298"/>
      <c r="X47" s="299"/>
      <c r="Y47" s="297"/>
      <c r="Z47" s="298"/>
      <c r="AA47" s="299"/>
      <c r="AB47" s="297"/>
      <c r="AC47" s="298"/>
      <c r="AD47" s="299"/>
    </row>
    <row r="48" spans="2:30" ht="77.45" customHeight="1" x14ac:dyDescent="0.25">
      <c r="B48" s="113" t="s">
        <v>341</v>
      </c>
      <c r="C48" s="300" t="s">
        <v>348</v>
      </c>
      <c r="D48" s="301"/>
      <c r="E48" s="301"/>
      <c r="F48" s="302"/>
      <c r="G48" s="306"/>
      <c r="H48" s="307"/>
      <c r="I48" s="307"/>
      <c r="J48" s="307"/>
      <c r="K48" s="307"/>
      <c r="L48" s="307"/>
      <c r="M48" s="307"/>
      <c r="N48" s="307"/>
      <c r="O48" s="308"/>
      <c r="Q48" s="113" t="s">
        <v>341</v>
      </c>
      <c r="R48" s="300" t="s">
        <v>348</v>
      </c>
      <c r="S48" s="301"/>
      <c r="T48" s="301"/>
      <c r="U48" s="302"/>
      <c r="V48" s="306"/>
      <c r="W48" s="307"/>
      <c r="X48" s="307"/>
      <c r="Y48" s="307"/>
      <c r="Z48" s="307"/>
      <c r="AA48" s="307"/>
      <c r="AB48" s="307"/>
      <c r="AC48" s="307"/>
      <c r="AD48" s="308"/>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C5" sqref="C5"/>
    </sheetView>
  </sheetViews>
  <sheetFormatPr defaultRowHeight="15" x14ac:dyDescent="0.25"/>
  <cols>
    <col min="1" max="1" width="3.28515625" customWidth="1"/>
    <col min="2" max="2" width="62.85546875" customWidth="1"/>
    <col min="3" max="3" width="138.5703125" customWidth="1"/>
  </cols>
  <sheetData>
    <row r="1" spans="1:6" ht="23.25" x14ac:dyDescent="0.35">
      <c r="A1" s="79" t="s">
        <v>393</v>
      </c>
      <c r="B1" s="309" t="s">
        <v>332</v>
      </c>
      <c r="C1" s="309"/>
    </row>
    <row r="3" spans="1:6" ht="19.149999999999999" customHeight="1" x14ac:dyDescent="0.25">
      <c r="B3" s="319" t="s">
        <v>311</v>
      </c>
      <c r="C3" s="320"/>
    </row>
    <row r="4" spans="1:6" ht="109.9" customHeight="1" x14ac:dyDescent="0.25">
      <c r="B4" s="115" t="s">
        <v>459</v>
      </c>
      <c r="C4" s="81" t="s">
        <v>541</v>
      </c>
      <c r="D4" s="32"/>
      <c r="E4" s="7"/>
      <c r="F4" s="7"/>
    </row>
    <row r="5" spans="1:6" ht="126.6" customHeight="1" x14ac:dyDescent="0.25">
      <c r="B5" s="116" t="s">
        <v>458</v>
      </c>
      <c r="C5" s="51"/>
      <c r="D5" s="32"/>
      <c r="E5" s="7"/>
      <c r="F5" s="7"/>
    </row>
    <row r="6" spans="1:6" ht="178.15" customHeight="1" x14ac:dyDescent="0.25">
      <c r="B6" s="116" t="s">
        <v>499</v>
      </c>
      <c r="C6" s="52" t="s">
        <v>537</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election activeCell="E6" sqref="E6"/>
    </sheetView>
  </sheetViews>
  <sheetFormatPr defaultRowHeight="15" x14ac:dyDescent="0.25"/>
  <cols>
    <col min="1" max="1" width="3.28515625" customWidth="1"/>
    <col min="2" max="2" width="62.85546875" customWidth="1"/>
    <col min="3" max="3" width="139.140625" customWidth="1"/>
  </cols>
  <sheetData>
    <row r="1" spans="1:6" ht="23.25" x14ac:dyDescent="0.35">
      <c r="A1" s="79" t="s">
        <v>398</v>
      </c>
      <c r="B1" s="309" t="s">
        <v>360</v>
      </c>
      <c r="C1" s="309"/>
    </row>
    <row r="4" spans="1:6" ht="19.149999999999999" customHeight="1" x14ac:dyDescent="0.25">
      <c r="B4" s="321" t="s">
        <v>361</v>
      </c>
      <c r="C4" s="322"/>
    </row>
    <row r="5" spans="1:6" ht="120.6" customHeight="1" x14ac:dyDescent="0.25">
      <c r="B5" s="115" t="s">
        <v>394</v>
      </c>
      <c r="C5" s="52" t="s">
        <v>540</v>
      </c>
      <c r="D5" s="32"/>
      <c r="E5" s="7"/>
      <c r="F5" s="7"/>
    </row>
    <row r="6" spans="1:6" ht="128.44999999999999" customHeight="1" x14ac:dyDescent="0.25">
      <c r="B6" s="116" t="s">
        <v>396</v>
      </c>
      <c r="C6" s="52"/>
      <c r="D6" s="32"/>
      <c r="E6" s="7"/>
      <c r="F6" s="7"/>
    </row>
    <row r="7" spans="1:6" ht="178.15" customHeight="1" x14ac:dyDescent="0.25">
      <c r="B7" s="116" t="s">
        <v>397</v>
      </c>
      <c r="C7" s="52" t="s">
        <v>538</v>
      </c>
      <c r="D7" s="32"/>
      <c r="E7" s="7"/>
      <c r="F7" s="7"/>
    </row>
    <row r="8" spans="1:6" ht="144" customHeight="1" x14ac:dyDescent="0.25">
      <c r="B8" s="116" t="s">
        <v>395</v>
      </c>
      <c r="C8" s="52" t="s">
        <v>539</v>
      </c>
    </row>
    <row r="9" spans="1:6" ht="138" customHeight="1" x14ac:dyDescent="0.25">
      <c r="B9" s="116" t="s">
        <v>402</v>
      </c>
      <c r="C9" s="52"/>
    </row>
    <row r="10" spans="1:6" ht="114" customHeight="1" x14ac:dyDescent="0.25">
      <c r="B10" s="116" t="s">
        <v>362</v>
      </c>
      <c r="C10" s="52"/>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Normal="100" workbookViewId="0">
      <selection activeCell="C8" sqref="C8"/>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6" t="s">
        <v>377</v>
      </c>
      <c r="B1" s="75" t="s">
        <v>358</v>
      </c>
    </row>
    <row r="3" spans="1:3" ht="18.75" x14ac:dyDescent="0.25">
      <c r="B3" s="175" t="s">
        <v>378</v>
      </c>
      <c r="C3" s="176"/>
    </row>
    <row r="4" spans="1:3" ht="28.9" customHeight="1" x14ac:dyDescent="0.25">
      <c r="B4" s="188" t="s">
        <v>435</v>
      </c>
      <c r="C4" s="189"/>
    </row>
    <row r="6" spans="1:3" ht="18.75" x14ac:dyDescent="0.25">
      <c r="B6" s="175" t="s">
        <v>434</v>
      </c>
      <c r="C6" s="176"/>
    </row>
    <row r="7" spans="1:3" ht="69" customHeight="1" x14ac:dyDescent="0.25">
      <c r="B7" s="190" t="s">
        <v>502</v>
      </c>
      <c r="C7" s="191"/>
    </row>
    <row r="8" spans="1:3" ht="21" customHeight="1" x14ac:dyDescent="0.25">
      <c r="B8" s="33" t="s">
        <v>376</v>
      </c>
      <c r="C8" s="40" t="s">
        <v>46</v>
      </c>
    </row>
    <row r="9" spans="1:3" ht="26.45" customHeight="1" x14ac:dyDescent="0.25">
      <c r="B9" s="33" t="s">
        <v>1</v>
      </c>
      <c r="C9" s="40" t="s">
        <v>525</v>
      </c>
    </row>
    <row r="10" spans="1:3" ht="31.15" customHeight="1" x14ac:dyDescent="0.25">
      <c r="B10" s="33" t="s">
        <v>334</v>
      </c>
      <c r="C10" s="40"/>
    </row>
    <row r="11" spans="1:3" ht="22.15" customHeight="1" x14ac:dyDescent="0.25">
      <c r="B11" s="33"/>
      <c r="C11" s="89" t="s">
        <v>379</v>
      </c>
    </row>
    <row r="12" spans="1:3" ht="21" customHeight="1" x14ac:dyDescent="0.25">
      <c r="B12" s="33" t="s">
        <v>452</v>
      </c>
      <c r="C12" s="137">
        <v>42123</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A2" sqref="A2"/>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2" t="s">
        <v>521</v>
      </c>
      <c r="B1" s="132"/>
    </row>
    <row r="3" spans="1:5" ht="30" x14ac:dyDescent="0.25">
      <c r="A3" s="138" t="s">
        <v>470</v>
      </c>
      <c r="B3" s="138" t="s">
        <v>511</v>
      </c>
      <c r="C3" s="129" t="s">
        <v>471</v>
      </c>
      <c r="D3" s="129" t="s">
        <v>493</v>
      </c>
      <c r="E3" s="129" t="s">
        <v>472</v>
      </c>
    </row>
    <row r="4" spans="1:5" x14ac:dyDescent="0.25">
      <c r="A4" s="326">
        <v>2</v>
      </c>
      <c r="B4" s="329">
        <v>42024</v>
      </c>
      <c r="C4" s="323" t="s">
        <v>473</v>
      </c>
      <c r="D4" s="130" t="s">
        <v>475</v>
      </c>
      <c r="E4" s="130" t="s">
        <v>474</v>
      </c>
    </row>
    <row r="5" spans="1:5" ht="30" x14ac:dyDescent="0.25">
      <c r="A5" s="327"/>
      <c r="B5" s="327"/>
      <c r="C5" s="324"/>
      <c r="D5" s="130" t="s">
        <v>476</v>
      </c>
      <c r="E5" s="130" t="s">
        <v>512</v>
      </c>
    </row>
    <row r="6" spans="1:5" ht="60" x14ac:dyDescent="0.25">
      <c r="A6" s="327"/>
      <c r="B6" s="327"/>
      <c r="C6" s="324"/>
      <c r="D6" s="130" t="s">
        <v>483</v>
      </c>
      <c r="E6" s="130" t="s">
        <v>490</v>
      </c>
    </row>
    <row r="7" spans="1:5" x14ac:dyDescent="0.25">
      <c r="A7" s="327"/>
      <c r="B7" s="327"/>
      <c r="C7" s="324"/>
      <c r="D7" s="130" t="s">
        <v>505</v>
      </c>
      <c r="E7" s="130" t="s">
        <v>507</v>
      </c>
    </row>
    <row r="8" spans="1:5" x14ac:dyDescent="0.25">
      <c r="A8" s="327"/>
      <c r="B8" s="327"/>
      <c r="C8" s="325"/>
      <c r="D8" s="130" t="s">
        <v>478</v>
      </c>
      <c r="E8" s="130" t="s">
        <v>489</v>
      </c>
    </row>
    <row r="9" spans="1:5" ht="30" x14ac:dyDescent="0.25">
      <c r="A9" s="327"/>
      <c r="B9" s="327"/>
      <c r="C9" s="130" t="s">
        <v>484</v>
      </c>
      <c r="D9" s="130" t="s">
        <v>483</v>
      </c>
      <c r="E9" s="130" t="s">
        <v>485</v>
      </c>
    </row>
    <row r="10" spans="1:5" ht="30" x14ac:dyDescent="0.25">
      <c r="A10" s="327"/>
      <c r="B10" s="327"/>
      <c r="C10" s="323" t="s">
        <v>515</v>
      </c>
      <c r="D10" s="130" t="s">
        <v>477</v>
      </c>
      <c r="E10" s="131" t="s">
        <v>479</v>
      </c>
    </row>
    <row r="11" spans="1:5" ht="30" x14ac:dyDescent="0.25">
      <c r="A11" s="327"/>
      <c r="B11" s="327"/>
      <c r="C11" s="324"/>
      <c r="D11" s="130" t="s">
        <v>478</v>
      </c>
      <c r="E11" s="130" t="s">
        <v>513</v>
      </c>
    </row>
    <row r="12" spans="1:5" x14ac:dyDescent="0.25">
      <c r="A12" s="327"/>
      <c r="B12" s="327"/>
      <c r="C12" s="324"/>
      <c r="D12" s="130" t="s">
        <v>482</v>
      </c>
      <c r="E12" s="130" t="s">
        <v>514</v>
      </c>
    </row>
    <row r="13" spans="1:5" ht="30" x14ac:dyDescent="0.25">
      <c r="A13" s="327"/>
      <c r="B13" s="327"/>
      <c r="C13" s="324"/>
      <c r="D13" s="130" t="s">
        <v>483</v>
      </c>
      <c r="E13" s="130" t="s">
        <v>487</v>
      </c>
    </row>
    <row r="14" spans="1:5" ht="45" x14ac:dyDescent="0.25">
      <c r="A14" s="327"/>
      <c r="B14" s="327"/>
      <c r="C14" s="324"/>
      <c r="D14" s="130" t="s">
        <v>488</v>
      </c>
      <c r="E14" s="130" t="s">
        <v>516</v>
      </c>
    </row>
    <row r="15" spans="1:5" x14ac:dyDescent="0.25">
      <c r="A15" s="327"/>
      <c r="B15" s="327"/>
      <c r="C15" s="324"/>
      <c r="D15" s="130" t="s">
        <v>505</v>
      </c>
      <c r="E15" s="130" t="s">
        <v>506</v>
      </c>
    </row>
    <row r="16" spans="1:5" ht="45" x14ac:dyDescent="0.25">
      <c r="A16" s="327"/>
      <c r="B16" s="327"/>
      <c r="C16" s="325"/>
      <c r="D16" s="130" t="s">
        <v>491</v>
      </c>
      <c r="E16" s="130" t="s">
        <v>492</v>
      </c>
    </row>
    <row r="17" spans="1:5" ht="45" x14ac:dyDescent="0.25">
      <c r="A17" s="327"/>
      <c r="B17" s="327"/>
      <c r="C17" s="323" t="s">
        <v>517</v>
      </c>
      <c r="D17" s="130" t="s">
        <v>519</v>
      </c>
      <c r="E17" s="131" t="s">
        <v>518</v>
      </c>
    </row>
    <row r="18" spans="1:5" ht="30" x14ac:dyDescent="0.25">
      <c r="A18" s="327"/>
      <c r="B18" s="327"/>
      <c r="C18" s="325"/>
      <c r="D18" s="130" t="s">
        <v>483</v>
      </c>
      <c r="E18" s="130" t="s">
        <v>486</v>
      </c>
    </row>
    <row r="19" spans="1:5" x14ac:dyDescent="0.25">
      <c r="A19" s="328"/>
      <c r="B19" s="328"/>
      <c r="C19" s="130" t="s">
        <v>480</v>
      </c>
      <c r="D19" s="130" t="s">
        <v>481</v>
      </c>
      <c r="E19" s="130" t="s">
        <v>520</v>
      </c>
    </row>
    <row r="20" spans="1:5" x14ac:dyDescent="0.25">
      <c r="A20" s="126"/>
      <c r="B20" s="126"/>
      <c r="C20" s="126"/>
      <c r="D20" s="126"/>
      <c r="E20" s="126"/>
    </row>
    <row r="21" spans="1:5" x14ac:dyDescent="0.25">
      <c r="A21" s="126"/>
      <c r="B21" s="126"/>
      <c r="C21" s="126"/>
      <c r="D21" s="126"/>
      <c r="E21" s="126"/>
    </row>
    <row r="22" spans="1:5" x14ac:dyDescent="0.25">
      <c r="A22" s="126"/>
      <c r="B22" s="126"/>
      <c r="C22" s="126"/>
      <c r="D22" s="126"/>
      <c r="E22" s="126"/>
    </row>
    <row r="23" spans="1:5" x14ac:dyDescent="0.25">
      <c r="A23" s="126"/>
      <c r="B23" s="126"/>
      <c r="D23" s="126"/>
      <c r="E23" s="128"/>
    </row>
    <row r="24" spans="1:5" x14ac:dyDescent="0.25">
      <c r="A24" s="126"/>
      <c r="B24" s="126"/>
      <c r="D24" s="126"/>
      <c r="E24" s="126"/>
    </row>
    <row r="25" spans="1:5" x14ac:dyDescent="0.25">
      <c r="A25" s="126"/>
      <c r="B25" s="126"/>
      <c r="C25" s="126"/>
      <c r="D25" s="126"/>
      <c r="E25" s="126"/>
    </row>
    <row r="26" spans="1:5" x14ac:dyDescent="0.25">
      <c r="A26" s="126"/>
      <c r="B26" s="126"/>
      <c r="C26" s="126"/>
      <c r="D26" s="126"/>
      <c r="E26" s="128"/>
    </row>
    <row r="27" spans="1:5" x14ac:dyDescent="0.25">
      <c r="A27" s="126"/>
      <c r="B27" s="126"/>
      <c r="C27" s="126"/>
      <c r="D27" s="126"/>
      <c r="E27" s="127"/>
    </row>
    <row r="28" spans="1:5" x14ac:dyDescent="0.25">
      <c r="A28" s="126"/>
      <c r="B28" s="126"/>
    </row>
    <row r="29" spans="1:5" x14ac:dyDescent="0.25">
      <c r="A29" s="126"/>
      <c r="B29" s="126"/>
      <c r="C29" s="126"/>
      <c r="D29" s="126"/>
      <c r="E29" s="126"/>
    </row>
    <row r="30" spans="1:5" x14ac:dyDescent="0.25">
      <c r="A30" s="126"/>
      <c r="B30" s="126"/>
      <c r="C30" s="126"/>
      <c r="D30" s="126"/>
      <c r="E30" s="126"/>
    </row>
    <row r="31" spans="1:5" x14ac:dyDescent="0.25">
      <c r="A31" s="126"/>
      <c r="B31" s="126"/>
      <c r="C31" s="126"/>
      <c r="D31" s="126"/>
      <c r="E31" s="126"/>
    </row>
    <row r="32" spans="1:5" x14ac:dyDescent="0.25">
      <c r="A32" s="126"/>
      <c r="B32" s="126"/>
      <c r="C32" s="126"/>
      <c r="D32" s="126"/>
      <c r="E32" s="126"/>
    </row>
    <row r="33" spans="1:5" x14ac:dyDescent="0.25">
      <c r="A33" s="126"/>
      <c r="B33" s="126"/>
      <c r="C33" s="126"/>
      <c r="D33" s="126"/>
      <c r="E33" s="126"/>
    </row>
    <row r="34" spans="1:5" x14ac:dyDescent="0.25">
      <c r="A34" s="126"/>
      <c r="B34" s="126"/>
      <c r="C34" s="126"/>
      <c r="D34" s="126"/>
      <c r="E34" s="126"/>
    </row>
    <row r="35" spans="1:5" x14ac:dyDescent="0.25">
      <c r="A35" s="126"/>
      <c r="B35" s="126"/>
      <c r="C35" s="126"/>
      <c r="D35" s="126"/>
      <c r="E35" s="126"/>
    </row>
    <row r="36" spans="1:5" x14ac:dyDescent="0.25">
      <c r="A36" s="126"/>
      <c r="B36" s="126"/>
      <c r="C36" s="126"/>
      <c r="D36" s="126"/>
      <c r="E36" s="126"/>
    </row>
    <row r="37" spans="1:5" x14ac:dyDescent="0.25">
      <c r="A37" s="126"/>
      <c r="B37" s="126"/>
      <c r="C37" s="126"/>
      <c r="D37" s="126"/>
      <c r="E37" s="126"/>
    </row>
    <row r="38" spans="1:5" x14ac:dyDescent="0.25">
      <c r="A38" s="126"/>
      <c r="B38" s="126"/>
      <c r="C38" s="126"/>
      <c r="D38" s="126"/>
      <c r="E38" s="126"/>
    </row>
    <row r="39" spans="1:5" x14ac:dyDescent="0.25">
      <c r="A39" s="126"/>
      <c r="B39" s="126"/>
      <c r="C39" s="126"/>
      <c r="D39" s="126"/>
      <c r="E39" s="126"/>
    </row>
    <row r="40" spans="1:5" x14ac:dyDescent="0.25">
      <c r="A40" s="126"/>
      <c r="B40" s="126"/>
      <c r="C40" s="126"/>
      <c r="D40" s="126"/>
      <c r="E40" s="126"/>
    </row>
    <row r="41" spans="1:5" x14ac:dyDescent="0.25">
      <c r="A41" s="126"/>
      <c r="B41" s="126"/>
      <c r="C41" s="126"/>
      <c r="D41" s="126"/>
      <c r="E41" s="126"/>
    </row>
    <row r="42" spans="1:5" x14ac:dyDescent="0.25">
      <c r="A42" s="126"/>
      <c r="B42" s="126"/>
      <c r="C42" s="126"/>
      <c r="D42" s="126"/>
      <c r="E42" s="126"/>
    </row>
    <row r="43" spans="1:5" x14ac:dyDescent="0.25">
      <c r="A43" s="126"/>
      <c r="B43" s="126"/>
      <c r="C43" s="126"/>
      <c r="D43" s="126"/>
      <c r="E43" s="126"/>
    </row>
  </sheetData>
  <mergeCells count="5">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8" sqref="C8"/>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6" t="s">
        <v>377</v>
      </c>
      <c r="B1" s="75" t="s">
        <v>358</v>
      </c>
    </row>
    <row r="3" spans="1:3" ht="18.75" x14ac:dyDescent="0.25">
      <c r="B3" s="175" t="s">
        <v>378</v>
      </c>
      <c r="C3" s="176"/>
    </row>
    <row r="4" spans="1:3" ht="28.9" customHeight="1" x14ac:dyDescent="0.25">
      <c r="B4" s="188" t="s">
        <v>435</v>
      </c>
      <c r="C4" s="189"/>
    </row>
    <row r="6" spans="1:3" ht="18.75" x14ac:dyDescent="0.25">
      <c r="B6" s="175" t="s">
        <v>434</v>
      </c>
      <c r="C6" s="176"/>
    </row>
    <row r="7" spans="1:3" ht="69" customHeight="1" x14ac:dyDescent="0.25">
      <c r="B7" s="190" t="s">
        <v>502</v>
      </c>
      <c r="C7" s="191"/>
    </row>
    <row r="8" spans="1:3" ht="21" customHeight="1" x14ac:dyDescent="0.25">
      <c r="B8" s="33" t="s">
        <v>376</v>
      </c>
      <c r="C8" s="40" t="s">
        <v>64</v>
      </c>
    </row>
    <row r="9" spans="1:3" ht="26.45" customHeight="1" x14ac:dyDescent="0.25">
      <c r="B9" s="33" t="s">
        <v>1</v>
      </c>
      <c r="C9" s="40" t="s">
        <v>527</v>
      </c>
    </row>
    <row r="10" spans="1:3" ht="31.15" customHeight="1" x14ac:dyDescent="0.25">
      <c r="B10" s="33" t="s">
        <v>334</v>
      </c>
      <c r="C10" s="40"/>
    </row>
    <row r="11" spans="1:3" ht="22.15" customHeight="1" x14ac:dyDescent="0.25">
      <c r="B11" s="33"/>
      <c r="C11" s="89" t="s">
        <v>379</v>
      </c>
    </row>
    <row r="12" spans="1:3" ht="21" customHeight="1" x14ac:dyDescent="0.25">
      <c r="B12" s="33" t="s">
        <v>452</v>
      </c>
      <c r="C12" s="137">
        <v>42123</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8" sqref="C8"/>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6" t="s">
        <v>377</v>
      </c>
      <c r="B1" s="75" t="s">
        <v>358</v>
      </c>
    </row>
    <row r="3" spans="1:3" ht="18.75" x14ac:dyDescent="0.25">
      <c r="B3" s="175" t="s">
        <v>378</v>
      </c>
      <c r="C3" s="176"/>
    </row>
    <row r="4" spans="1:3" ht="28.9" customHeight="1" x14ac:dyDescent="0.25">
      <c r="B4" s="188" t="s">
        <v>435</v>
      </c>
      <c r="C4" s="189"/>
    </row>
    <row r="6" spans="1:3" ht="18.75" x14ac:dyDescent="0.25">
      <c r="B6" s="175" t="s">
        <v>434</v>
      </c>
      <c r="C6" s="176"/>
    </row>
    <row r="7" spans="1:3" ht="69" customHeight="1" x14ac:dyDescent="0.25">
      <c r="B7" s="190" t="s">
        <v>502</v>
      </c>
      <c r="C7" s="191"/>
    </row>
    <row r="8" spans="1:3" ht="21" customHeight="1" x14ac:dyDescent="0.25">
      <c r="B8" s="33" t="s">
        <v>376</v>
      </c>
      <c r="C8" s="40" t="s">
        <v>542</v>
      </c>
    </row>
    <row r="9" spans="1:3" ht="26.45" customHeight="1" x14ac:dyDescent="0.25">
      <c r="B9" s="33" t="s">
        <v>1</v>
      </c>
      <c r="C9" s="40" t="s">
        <v>532</v>
      </c>
    </row>
    <row r="10" spans="1:3" ht="31.15" customHeight="1" x14ac:dyDescent="0.25">
      <c r="B10" s="33" t="s">
        <v>334</v>
      </c>
      <c r="C10" s="40"/>
    </row>
    <row r="11" spans="1:3" ht="22.15" customHeight="1" x14ac:dyDescent="0.25">
      <c r="B11" s="33"/>
      <c r="C11" s="89" t="s">
        <v>379</v>
      </c>
    </row>
    <row r="12" spans="1:3" ht="21" customHeight="1" x14ac:dyDescent="0.25">
      <c r="B12" s="33" t="s">
        <v>452</v>
      </c>
      <c r="C12" s="137">
        <v>42123</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110" zoomScaleNormal="110" workbookViewId="0">
      <selection activeCell="C8" sqref="C8"/>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5" width="15.7109375" style="3" customWidth="1"/>
    <col min="6" max="6" width="15.85546875" style="3" customWidth="1"/>
    <col min="7" max="7" width="15.7109375" style="3" customWidth="1"/>
    <col min="8" max="8" width="16.140625" style="3" customWidth="1"/>
    <col min="9" max="9" width="15.7109375" style="3" customWidth="1"/>
    <col min="10" max="10" width="12.42578125" style="3" customWidth="1"/>
    <col min="11" max="14" width="16.14062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94" t="s">
        <v>304</v>
      </c>
      <c r="C3" s="195"/>
      <c r="D3" s="195"/>
      <c r="E3" s="195"/>
      <c r="F3" s="195"/>
      <c r="G3" s="195"/>
      <c r="H3" s="195"/>
      <c r="I3" s="195"/>
      <c r="J3" s="195"/>
      <c r="K3" s="195"/>
      <c r="L3" s="195"/>
      <c r="M3" s="195"/>
      <c r="N3" s="195"/>
    </row>
    <row r="4" spans="1:18" ht="22.15" customHeight="1" x14ac:dyDescent="0.25">
      <c r="B4" s="192"/>
      <c r="C4" s="193"/>
      <c r="D4" s="23" t="s">
        <v>310</v>
      </c>
      <c r="E4" s="23" t="s">
        <v>315</v>
      </c>
      <c r="F4" s="23" t="s">
        <v>316</v>
      </c>
      <c r="G4" s="23" t="s">
        <v>317</v>
      </c>
      <c r="H4" s="23" t="s">
        <v>318</v>
      </c>
      <c r="I4" s="23" t="s">
        <v>319</v>
      </c>
      <c r="J4" s="23" t="s">
        <v>320</v>
      </c>
      <c r="K4" s="14" t="s">
        <v>321</v>
      </c>
      <c r="L4" s="14" t="s">
        <v>461</v>
      </c>
      <c r="M4" s="14" t="s">
        <v>462</v>
      </c>
      <c r="N4" s="14" t="s">
        <v>463</v>
      </c>
    </row>
    <row r="5" spans="1:18" ht="31.9" customHeight="1" x14ac:dyDescent="0.25">
      <c r="B5" s="90" t="s">
        <v>5</v>
      </c>
      <c r="C5" s="91" t="s">
        <v>382</v>
      </c>
      <c r="D5" s="59">
        <f>SUM(E5:K5)</f>
        <v>15080</v>
      </c>
      <c r="E5" s="65">
        <f>1.05*1000</f>
        <v>1050</v>
      </c>
      <c r="F5" s="65">
        <f>3.18*1000</f>
        <v>3180</v>
      </c>
      <c r="G5" s="65">
        <f>10.85*1000</f>
        <v>10850</v>
      </c>
      <c r="H5" s="65"/>
      <c r="I5" s="65"/>
      <c r="J5" s="65"/>
      <c r="K5" s="65"/>
      <c r="L5" s="65"/>
      <c r="M5" s="65"/>
      <c r="N5" s="65"/>
    </row>
    <row r="6" spans="1:18" ht="29.45" customHeight="1" x14ac:dyDescent="0.25">
      <c r="B6" s="90" t="s">
        <v>6</v>
      </c>
      <c r="C6" s="92" t="s">
        <v>436</v>
      </c>
      <c r="D6" s="59">
        <f>SUM(E6:K6)</f>
        <v>15102.135219895157</v>
      </c>
      <c r="E6" s="60">
        <f>'D. CDM Plan Milestone CPUC'!$AA$80</f>
        <v>1057.6932692158459</v>
      </c>
      <c r="F6" s="60">
        <f>'D. CDM Plan Milestone Hearst'!$AA$80</f>
        <v>3180.4811790209715</v>
      </c>
      <c r="G6" s="60">
        <f>'D. CDM Plan Milestone GPI'!$AA$80</f>
        <v>10863.96077165834</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0" t="s">
        <v>7</v>
      </c>
      <c r="C7" s="92" t="s">
        <v>380</v>
      </c>
      <c r="D7" s="61">
        <f>SUM(E7:K7)</f>
        <v>4037280</v>
      </c>
      <c r="E7" s="63">
        <v>298764</v>
      </c>
      <c r="F7" s="63">
        <v>843903</v>
      </c>
      <c r="G7" s="63">
        <v>2894613</v>
      </c>
      <c r="H7" s="63"/>
      <c r="I7" s="63"/>
      <c r="J7" s="63"/>
      <c r="K7" s="63"/>
      <c r="L7" s="63"/>
      <c r="M7" s="63"/>
      <c r="N7" s="63"/>
      <c r="O7" s="9"/>
      <c r="P7" s="9"/>
      <c r="Q7" s="9"/>
      <c r="R7" s="9"/>
    </row>
    <row r="8" spans="1:18" ht="34.15" customHeight="1" x14ac:dyDescent="0.25">
      <c r="B8" s="93" t="s">
        <v>8</v>
      </c>
      <c r="C8" s="94" t="s">
        <v>330</v>
      </c>
      <c r="D8" s="61">
        <f>SUM(E8:K8)</f>
        <v>4037283.5007999996</v>
      </c>
      <c r="E8" s="62">
        <f>'D. CDM Plan Milestone CPUC'!$Z$80</f>
        <v>298764.59999999998</v>
      </c>
      <c r="F8" s="60">
        <f>'D. CDM Plan Milestone Hearst'!$Z$80</f>
        <v>843902.62080000003</v>
      </c>
      <c r="G8" s="60">
        <f>'D. CDM Plan Milestone GPI'!$Z$80</f>
        <v>2894616.28</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202" t="s">
        <v>9</v>
      </c>
      <c r="C9" s="205" t="s">
        <v>381</v>
      </c>
      <c r="D9" s="208" t="s">
        <v>3</v>
      </c>
      <c r="E9" s="199" t="s">
        <v>406</v>
      </c>
      <c r="F9" s="200"/>
      <c r="G9" s="201"/>
      <c r="H9" s="199" t="s">
        <v>405</v>
      </c>
      <c r="I9" s="200"/>
      <c r="J9" s="201"/>
      <c r="K9" s="95" t="s">
        <v>253</v>
      </c>
      <c r="L9" s="83"/>
      <c r="M9" s="84"/>
      <c r="N9" s="9"/>
      <c r="O9" s="9"/>
      <c r="P9" s="9"/>
      <c r="Q9" s="9"/>
      <c r="R9" s="9"/>
    </row>
    <row r="10" spans="1:18" ht="17.45" customHeight="1" x14ac:dyDescent="0.25">
      <c r="B10" s="203"/>
      <c r="C10" s="206"/>
      <c r="D10" s="209"/>
      <c r="E10" s="96" t="s">
        <v>35</v>
      </c>
      <c r="F10" s="96" t="s">
        <v>132</v>
      </c>
      <c r="G10" s="96" t="s">
        <v>4</v>
      </c>
      <c r="H10" s="96" t="s">
        <v>35</v>
      </c>
      <c r="I10" s="96" t="s">
        <v>132</v>
      </c>
      <c r="J10" s="96" t="s">
        <v>4</v>
      </c>
      <c r="K10" s="97" t="s">
        <v>254</v>
      </c>
      <c r="L10" s="83"/>
      <c r="M10" s="84"/>
      <c r="N10" s="9"/>
      <c r="O10" s="9"/>
      <c r="P10" s="9"/>
      <c r="Q10" s="9"/>
      <c r="R10" s="9"/>
    </row>
    <row r="11" spans="1:18" x14ac:dyDescent="0.25">
      <c r="B11" s="203"/>
      <c r="C11" s="206"/>
      <c r="D11" s="98">
        <v>2015</v>
      </c>
      <c r="E11" s="139">
        <v>2076462.0696197315</v>
      </c>
      <c r="F11" s="139">
        <v>939336.32461790612</v>
      </c>
      <c r="G11" s="20">
        <f>IF(E11="","",E11/F11)</f>
        <v>2.2105629423671806</v>
      </c>
      <c r="H11" s="139">
        <v>1771392.3709110362</v>
      </c>
      <c r="I11" s="139">
        <v>1E-3</v>
      </c>
      <c r="J11" s="20">
        <f>IF(H11="","",H11/I11)</f>
        <v>1771392370.911036</v>
      </c>
      <c r="K11" s="140">
        <v>0</v>
      </c>
      <c r="L11" s="85" t="str">
        <f>IF(OR(G11&lt;1,J11&lt;1),"CDM Plan does not pass Annual Cost Effectiveness test","")</f>
        <v/>
      </c>
      <c r="M11" s="83"/>
    </row>
    <row r="12" spans="1:18" x14ac:dyDescent="0.25">
      <c r="B12" s="203"/>
      <c r="C12" s="206"/>
      <c r="D12" s="98">
        <v>2016</v>
      </c>
      <c r="E12" s="139">
        <v>1976276.579980209</v>
      </c>
      <c r="F12" s="139">
        <v>956995.21310579032</v>
      </c>
      <c r="G12" s="20">
        <f t="shared" ref="G12:G16" si="0">IF(E12="","",E12/F12)</f>
        <v>2.0650851257306582</v>
      </c>
      <c r="H12" s="139">
        <v>1675217.1926697365</v>
      </c>
      <c r="I12" s="139">
        <v>797636.75490196072</v>
      </c>
      <c r="J12" s="20">
        <f t="shared" ref="J12:J16" si="1">IF(H12="","",H12/I12)</f>
        <v>2.1002256758787916</v>
      </c>
      <c r="K12" s="140">
        <v>3.3782545744428523E-2</v>
      </c>
      <c r="L12" s="85" t="str">
        <f t="shared" ref="L12:L16" si="2">IF(OR(G12&lt;1,J12&lt;1),"CDM Plan does not pass Annual Cost Effectiveness test","")</f>
        <v/>
      </c>
      <c r="M12" s="83"/>
    </row>
    <row r="13" spans="1:18" x14ac:dyDescent="0.25">
      <c r="B13" s="203"/>
      <c r="C13" s="206"/>
      <c r="D13" s="98">
        <v>2017</v>
      </c>
      <c r="E13" s="139">
        <v>2059395.2781451698</v>
      </c>
      <c r="F13" s="139">
        <v>961958.64552855282</v>
      </c>
      <c r="G13" s="20">
        <f t="shared" si="0"/>
        <v>2.1408355626489799</v>
      </c>
      <c r="H13" s="139">
        <v>1747494.321508833</v>
      </c>
      <c r="I13" s="139">
        <v>747328.67166474438</v>
      </c>
      <c r="J13" s="20">
        <f t="shared" si="1"/>
        <v>2.338320992845258</v>
      </c>
      <c r="K13" s="140">
        <v>3.2828647888344845E-2</v>
      </c>
      <c r="L13" s="85" t="str">
        <f t="shared" si="2"/>
        <v/>
      </c>
      <c r="M13" s="83"/>
    </row>
    <row r="14" spans="1:18" x14ac:dyDescent="0.25">
      <c r="B14" s="203"/>
      <c r="C14" s="206"/>
      <c r="D14" s="98">
        <v>2018</v>
      </c>
      <c r="E14" s="139">
        <v>2242926.845771675</v>
      </c>
      <c r="F14" s="139">
        <v>954380.26419694</v>
      </c>
      <c r="G14" s="20">
        <f t="shared" si="0"/>
        <v>2.350139593109648</v>
      </c>
      <c r="H14" s="139">
        <v>1907086.9890101422</v>
      </c>
      <c r="I14" s="139">
        <v>781025.65189859108</v>
      </c>
      <c r="J14" s="20">
        <f t="shared" si="1"/>
        <v>2.4417725389354556</v>
      </c>
      <c r="K14" s="140">
        <v>3.2120544233403492E-2</v>
      </c>
      <c r="L14" s="85" t="str">
        <f t="shared" si="2"/>
        <v/>
      </c>
      <c r="M14" s="83"/>
    </row>
    <row r="15" spans="1:18" x14ac:dyDescent="0.25">
      <c r="B15" s="203"/>
      <c r="C15" s="206"/>
      <c r="D15" s="98">
        <v>2019</v>
      </c>
      <c r="E15" s="139">
        <v>2203803.3614023961</v>
      </c>
      <c r="F15" s="139">
        <v>917909.62029057834</v>
      </c>
      <c r="G15" s="20">
        <f t="shared" si="0"/>
        <v>2.4008936312321776</v>
      </c>
      <c r="H15" s="139">
        <v>1873066.5678194645</v>
      </c>
      <c r="I15" s="139">
        <v>725008.98347292258</v>
      </c>
      <c r="J15" s="20">
        <f t="shared" si="1"/>
        <v>2.5835080813028561</v>
      </c>
      <c r="K15" s="140">
        <v>3.103087825813931E-2</v>
      </c>
      <c r="L15" s="85" t="str">
        <f t="shared" si="2"/>
        <v/>
      </c>
      <c r="M15" s="83"/>
    </row>
    <row r="16" spans="1:18" x14ac:dyDescent="0.25">
      <c r="B16" s="203"/>
      <c r="C16" s="206"/>
      <c r="D16" s="98">
        <v>2020</v>
      </c>
      <c r="E16" s="139">
        <v>2416142.4044268574</v>
      </c>
      <c r="F16" s="139">
        <v>1004711.9002339577</v>
      </c>
      <c r="G16" s="20">
        <f t="shared" si="0"/>
        <v>2.4048111740930245</v>
      </c>
      <c r="H16" s="139">
        <v>2048928.7840316193</v>
      </c>
      <c r="I16" s="139">
        <v>754083.3228754031</v>
      </c>
      <c r="J16" s="20">
        <f t="shared" si="1"/>
        <v>2.7171119183737247</v>
      </c>
      <c r="K16" s="140">
        <v>2.9519656513089469E-2</v>
      </c>
      <c r="L16" s="85" t="str">
        <f t="shared" si="2"/>
        <v/>
      </c>
      <c r="M16" s="83"/>
    </row>
    <row r="17" spans="2:23" x14ac:dyDescent="0.25">
      <c r="B17" s="204"/>
      <c r="C17" s="207"/>
      <c r="D17" s="99" t="s">
        <v>335</v>
      </c>
      <c r="E17" s="61">
        <f>SUM(E11:E16)</f>
        <v>12975006.539346039</v>
      </c>
      <c r="F17" s="61">
        <f>SUM(F11:F16)</f>
        <v>5735291.9679737249</v>
      </c>
      <c r="G17" s="20">
        <f>IF(E17=0,"",E17/F17)</f>
        <v>2.2623096804485963</v>
      </c>
      <c r="H17" s="61">
        <f>SUM(H11:H16)</f>
        <v>11023186.225950833</v>
      </c>
      <c r="I17" s="61">
        <f>SUM(I11:I16)</f>
        <v>3805083.3858136218</v>
      </c>
      <c r="J17" s="20">
        <f>IF(H17=0,"",H17/I17)</f>
        <v>2.8969631170366061</v>
      </c>
      <c r="K17" s="140">
        <v>2.5293443462647381E-2</v>
      </c>
      <c r="L17" s="85" t="str">
        <f>IF(OR(G17&lt;1,J17&lt;1),"CDM Plan does not pass Overall Cost Effectiveness test","")</f>
        <v/>
      </c>
      <c r="M17" s="83"/>
    </row>
    <row r="18" spans="2:23" ht="54" customHeight="1" x14ac:dyDescent="0.25">
      <c r="B18" s="196" t="s">
        <v>302</v>
      </c>
      <c r="C18" s="219" t="s">
        <v>383</v>
      </c>
      <c r="D18" s="210"/>
      <c r="E18" s="211"/>
      <c r="F18" s="211"/>
      <c r="G18" s="211"/>
      <c r="H18" s="211"/>
      <c r="I18" s="211"/>
      <c r="J18" s="211"/>
      <c r="K18" s="212"/>
      <c r="L18" s="86"/>
      <c r="M18" s="86"/>
      <c r="N18" s="5"/>
      <c r="O18" s="5"/>
      <c r="P18" s="5"/>
      <c r="Q18" s="5"/>
      <c r="R18" s="5"/>
      <c r="S18" s="5"/>
      <c r="T18" s="5"/>
      <c r="U18" s="5"/>
      <c r="V18" s="5"/>
      <c r="W18" s="5"/>
    </row>
    <row r="19" spans="2:23" x14ac:dyDescent="0.25">
      <c r="B19" s="197"/>
      <c r="C19" s="220"/>
      <c r="D19" s="213"/>
      <c r="E19" s="214"/>
      <c r="F19" s="214"/>
      <c r="G19" s="214"/>
      <c r="H19" s="214"/>
      <c r="I19" s="214"/>
      <c r="J19" s="214"/>
      <c r="K19" s="215"/>
      <c r="L19" s="87"/>
      <c r="M19" s="87"/>
      <c r="N19" s="5"/>
      <c r="O19" s="5"/>
      <c r="P19" s="5"/>
      <c r="Q19" s="5"/>
      <c r="R19" s="5"/>
      <c r="S19" s="5"/>
      <c r="T19" s="5"/>
      <c r="U19" s="5"/>
      <c r="V19" s="5"/>
      <c r="W19" s="5"/>
    </row>
    <row r="20" spans="2:23" ht="19.5" customHeight="1" x14ac:dyDescent="0.25">
      <c r="B20" s="198"/>
      <c r="C20" s="221"/>
      <c r="D20" s="216"/>
      <c r="E20" s="217"/>
      <c r="F20" s="217"/>
      <c r="G20" s="217"/>
      <c r="H20" s="217"/>
      <c r="I20" s="217"/>
      <c r="J20" s="217"/>
      <c r="K20" s="218"/>
      <c r="L20" s="87"/>
      <c r="M20" s="87"/>
      <c r="N20" s="5"/>
      <c r="O20" s="5"/>
      <c r="P20" s="5"/>
      <c r="Q20" s="5"/>
      <c r="R20" s="5"/>
      <c r="S20" s="5"/>
      <c r="T20" s="5"/>
      <c r="U20" s="5"/>
      <c r="V20" s="5"/>
      <c r="W20" s="5"/>
    </row>
    <row r="21" spans="2:23" x14ac:dyDescent="0.25">
      <c r="L21" s="88"/>
      <c r="M21" s="88"/>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opLeftCell="A7" zoomScale="80" zoomScaleNormal="80" workbookViewId="0">
      <selection activeCell="C9" sqref="C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02"/>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503</v>
      </c>
      <c r="D7" s="266"/>
      <c r="E7" s="266"/>
      <c r="F7" s="266"/>
      <c r="G7" s="266"/>
      <c r="H7" s="266"/>
      <c r="I7" s="266"/>
      <c r="J7" s="266"/>
      <c r="K7" s="266"/>
      <c r="L7" s="267"/>
      <c r="M7" s="106"/>
      <c r="N7" s="107"/>
      <c r="O7" s="107"/>
      <c r="P7" s="107"/>
      <c r="Q7" s="107"/>
      <c r="R7" s="107"/>
      <c r="S7" s="107"/>
      <c r="T7" s="107"/>
      <c r="U7" s="107"/>
      <c r="V7" s="107"/>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331</v>
      </c>
      <c r="C9" s="77" t="str">
        <f>IF('A. General Information'!C13="","",'A. General Information'!C13)</f>
        <v>Chapleau Public Utilities Corporation</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46" t="s">
        <v>429</v>
      </c>
      <c r="D16" s="147"/>
      <c r="E16" s="147"/>
      <c r="F16" s="148">
        <v>42370</v>
      </c>
      <c r="G16" s="149" t="s">
        <v>296</v>
      </c>
      <c r="H16" s="149" t="s">
        <v>296</v>
      </c>
      <c r="I16" s="149"/>
      <c r="J16" s="149"/>
      <c r="K16" s="149"/>
      <c r="L16" s="149"/>
      <c r="M16" s="149"/>
      <c r="N16" s="150"/>
      <c r="O16" s="151"/>
      <c r="P16" s="157">
        <v>1173.75</v>
      </c>
      <c r="Q16" s="142">
        <v>0.26966325061373525</v>
      </c>
      <c r="R16" s="157">
        <v>1173.75</v>
      </c>
      <c r="S16" s="142">
        <v>0.26966325061373525</v>
      </c>
      <c r="T16" s="157">
        <v>1173.75</v>
      </c>
      <c r="U16" s="143">
        <v>0.26966325061373525</v>
      </c>
      <c r="V16" s="157">
        <v>1173.75</v>
      </c>
      <c r="W16" s="143">
        <v>0.26966325061373525</v>
      </c>
      <c r="X16" s="157">
        <v>1173.75</v>
      </c>
      <c r="Y16" s="143">
        <v>0.26966325061373525</v>
      </c>
      <c r="Z16" s="61">
        <f>IF(SUM(N16,P16,R16,T16,V16,X16)=0,"",SUM(N16,P16,R16,T16,V16,X16))</f>
        <v>5868.75</v>
      </c>
      <c r="AA16" s="143">
        <f>Q16+S16+U16+W16+Y16</f>
        <v>1.3483162530686763</v>
      </c>
    </row>
    <row r="17" spans="2:27" ht="14.45" customHeight="1" x14ac:dyDescent="0.25">
      <c r="B17" s="239"/>
      <c r="C17" s="146" t="s">
        <v>448</v>
      </c>
      <c r="D17" s="147"/>
      <c r="E17" s="147"/>
      <c r="F17" s="148">
        <v>42370</v>
      </c>
      <c r="G17" s="149" t="s">
        <v>296</v>
      </c>
      <c r="H17" s="149" t="s">
        <v>296</v>
      </c>
      <c r="I17" s="149"/>
      <c r="J17" s="149"/>
      <c r="K17" s="149"/>
      <c r="L17" s="149"/>
      <c r="M17" s="149"/>
      <c r="N17" s="150"/>
      <c r="O17" s="151"/>
      <c r="P17" s="157">
        <v>5062.5</v>
      </c>
      <c r="Q17" s="142">
        <v>19.448185018693902</v>
      </c>
      <c r="R17" s="157">
        <v>5062.5</v>
      </c>
      <c r="S17" s="142">
        <v>19.448185018693902</v>
      </c>
      <c r="T17" s="157">
        <v>5062.5</v>
      </c>
      <c r="U17" s="143">
        <v>19.448185018693902</v>
      </c>
      <c r="V17" s="157">
        <v>5062.5</v>
      </c>
      <c r="W17" s="143">
        <v>19.448185018693902</v>
      </c>
      <c r="X17" s="157">
        <v>5062.5</v>
      </c>
      <c r="Y17" s="143">
        <v>19.448185018693902</v>
      </c>
      <c r="Z17" s="61">
        <f t="shared" ref="Z17:Z46" si="0">IF(SUM(N17,P17,R17,T17,V17,X17)=0,"",SUM(N17,P17,R17,T17,V17,X17))</f>
        <v>25312.5</v>
      </c>
      <c r="AA17" s="143">
        <f t="shared" ref="AA17:AA20" si="1">Q17+S17+U17+W17+Y17</f>
        <v>97.240925093469514</v>
      </c>
    </row>
    <row r="18" spans="2:27" x14ac:dyDescent="0.25">
      <c r="B18" s="239"/>
      <c r="C18" s="146"/>
      <c r="D18" s="147"/>
      <c r="E18" s="147"/>
      <c r="F18" s="148"/>
      <c r="G18" s="149"/>
      <c r="H18" s="149"/>
      <c r="I18" s="149"/>
      <c r="J18" s="149"/>
      <c r="K18" s="149"/>
      <c r="L18" s="149"/>
      <c r="M18" s="149"/>
      <c r="N18" s="150"/>
      <c r="O18" s="151"/>
      <c r="P18" s="153"/>
      <c r="Q18" s="151"/>
      <c r="R18" s="153"/>
      <c r="S18" s="151"/>
      <c r="T18" s="153"/>
      <c r="U18" s="151"/>
      <c r="V18" s="153"/>
      <c r="W18" s="151"/>
      <c r="X18" s="153"/>
      <c r="Y18" s="151"/>
      <c r="Z18" s="61" t="str">
        <f t="shared" si="0"/>
        <v/>
      </c>
      <c r="AA18" s="143">
        <f t="shared" si="1"/>
        <v>0</v>
      </c>
    </row>
    <row r="19" spans="2:27" ht="28.5" x14ac:dyDescent="0.25">
      <c r="B19" s="239"/>
      <c r="C19" s="146"/>
      <c r="D19" s="147"/>
      <c r="E19" s="147" t="s">
        <v>522</v>
      </c>
      <c r="F19" s="148">
        <v>42370</v>
      </c>
      <c r="G19" s="149"/>
      <c r="H19" s="149"/>
      <c r="I19" s="149" t="s">
        <v>296</v>
      </c>
      <c r="J19" s="149"/>
      <c r="K19" s="149" t="s">
        <v>296</v>
      </c>
      <c r="L19" s="149" t="s">
        <v>296</v>
      </c>
      <c r="M19" s="149"/>
      <c r="N19" s="150"/>
      <c r="O19" s="151"/>
      <c r="P19" s="157">
        <v>37588.58</v>
      </c>
      <c r="Q19" s="142">
        <v>72.038216000000006</v>
      </c>
      <c r="R19" s="157">
        <v>37588.58</v>
      </c>
      <c r="S19" s="142">
        <v>72.038216000000006</v>
      </c>
      <c r="T19" s="157">
        <v>37588.58</v>
      </c>
      <c r="U19" s="143">
        <v>72.038216000000006</v>
      </c>
      <c r="V19" s="157">
        <v>18794.29</v>
      </c>
      <c r="W19" s="143">
        <v>36.019108000000003</v>
      </c>
      <c r="X19" s="157">
        <v>18794.21</v>
      </c>
      <c r="Y19" s="143">
        <v>36.019108000000003</v>
      </c>
      <c r="Z19" s="61">
        <f t="shared" si="0"/>
        <v>150354.23999999999</v>
      </c>
      <c r="AA19" s="143">
        <f t="shared" si="1"/>
        <v>288.15286400000002</v>
      </c>
    </row>
    <row r="20" spans="2:27" x14ac:dyDescent="0.25">
      <c r="B20" s="239"/>
      <c r="C20" s="146" t="s">
        <v>264</v>
      </c>
      <c r="D20" s="147"/>
      <c r="E20" s="147"/>
      <c r="F20" s="148">
        <v>42370</v>
      </c>
      <c r="G20" s="149"/>
      <c r="H20" s="149"/>
      <c r="I20" s="149" t="s">
        <v>296</v>
      </c>
      <c r="J20" s="149" t="s">
        <v>296</v>
      </c>
      <c r="K20" s="149" t="s">
        <v>296</v>
      </c>
      <c r="L20" s="149" t="s">
        <v>296</v>
      </c>
      <c r="M20" s="149" t="s">
        <v>296</v>
      </c>
      <c r="N20" s="150"/>
      <c r="O20" s="151"/>
      <c r="P20" s="157">
        <v>13793.35</v>
      </c>
      <c r="Q20" s="142">
        <v>43.226570400000007</v>
      </c>
      <c r="R20" s="157">
        <v>14947.21</v>
      </c>
      <c r="S20" s="142">
        <v>47.330995399999999</v>
      </c>
      <c r="T20" s="157">
        <v>14947.21</v>
      </c>
      <c r="U20" s="143">
        <v>47.330995399999999</v>
      </c>
      <c r="V20" s="157">
        <v>33322.509999999995</v>
      </c>
      <c r="W20" s="143">
        <v>69.117505399999999</v>
      </c>
      <c r="X20" s="157">
        <v>40218.83</v>
      </c>
      <c r="Y20" s="143">
        <v>90.730790599999992</v>
      </c>
      <c r="Z20" s="61">
        <f t="shared" si="0"/>
        <v>117229.11</v>
      </c>
      <c r="AA20" s="143">
        <f t="shared" si="1"/>
        <v>297.73685719999997</v>
      </c>
    </row>
    <row r="21" spans="2:27" x14ac:dyDescent="0.25">
      <c r="B21" s="239"/>
      <c r="C21" s="146"/>
      <c r="D21" s="147"/>
      <c r="E21" s="147"/>
      <c r="F21" s="148"/>
      <c r="G21" s="149"/>
      <c r="H21" s="149"/>
      <c r="I21" s="149"/>
      <c r="J21" s="149"/>
      <c r="K21" s="149"/>
      <c r="L21" s="149"/>
      <c r="M21" s="149"/>
      <c r="N21" s="150"/>
      <c r="O21" s="144"/>
      <c r="P21" s="145"/>
      <c r="Q21" s="144"/>
      <c r="R21" s="145"/>
      <c r="S21" s="144"/>
      <c r="T21" s="145"/>
      <c r="U21" s="144"/>
      <c r="V21" s="145"/>
      <c r="W21" s="144"/>
      <c r="X21" s="145"/>
      <c r="Y21" s="144"/>
      <c r="Z21" s="61" t="str">
        <f t="shared" si="0"/>
        <v/>
      </c>
      <c r="AA21" s="152"/>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152"/>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57618.18</v>
      </c>
      <c r="Q47" s="66">
        <f t="shared" ref="Q47:AA47" si="2">SUM(Q16:Q46)</f>
        <v>134.98263466930766</v>
      </c>
      <c r="R47" s="61">
        <f>SUM(R16:R46)</f>
        <v>58772.04</v>
      </c>
      <c r="S47" s="66">
        <f t="shared" si="2"/>
        <v>139.08705966930765</v>
      </c>
      <c r="T47" s="61">
        <f t="shared" si="2"/>
        <v>58772.04</v>
      </c>
      <c r="U47" s="66">
        <f t="shared" si="2"/>
        <v>139.08705966930765</v>
      </c>
      <c r="V47" s="61">
        <f t="shared" si="2"/>
        <v>58353.049999999996</v>
      </c>
      <c r="W47" s="66">
        <f t="shared" si="2"/>
        <v>124.85446166930764</v>
      </c>
      <c r="X47" s="61">
        <f t="shared" si="2"/>
        <v>65249.29</v>
      </c>
      <c r="Y47" s="66">
        <f t="shared" si="2"/>
        <v>146.46774686930763</v>
      </c>
      <c r="Z47" s="61">
        <f t="shared" si="2"/>
        <v>298764.59999999998</v>
      </c>
      <c r="AA47" s="66">
        <f t="shared" si="2"/>
        <v>684.47896254653824</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35" t="s">
        <v>309</v>
      </c>
      <c r="C58" s="236"/>
      <c r="D58" s="236"/>
      <c r="E58" s="236"/>
      <c r="F58" s="236"/>
      <c r="G58" s="236"/>
      <c r="H58" s="236"/>
      <c r="I58" s="236"/>
      <c r="J58" s="236"/>
      <c r="K58" s="236"/>
      <c r="L58" s="236"/>
      <c r="M58" s="237"/>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x14ac:dyDescent="0.25">
      <c r="B60" s="241" t="s">
        <v>400</v>
      </c>
      <c r="C60" s="16" t="s">
        <v>420</v>
      </c>
      <c r="D60" s="251"/>
      <c r="E60" s="252"/>
      <c r="F60" s="252"/>
      <c r="G60" s="252"/>
      <c r="H60" s="252"/>
      <c r="I60" s="252"/>
      <c r="J60" s="252"/>
      <c r="K60" s="252"/>
      <c r="L60" s="252"/>
      <c r="M60" s="253"/>
      <c r="N60" s="57"/>
      <c r="O60" s="142">
        <v>0.26966325061373525</v>
      </c>
      <c r="P60" s="57"/>
      <c r="Q60" s="57"/>
      <c r="R60" s="57"/>
      <c r="S60" s="57"/>
      <c r="T60" s="57"/>
      <c r="U60" s="57"/>
      <c r="V60" s="57"/>
      <c r="W60" s="57"/>
      <c r="X60" s="57"/>
      <c r="Y60" s="57"/>
      <c r="Z60" s="68"/>
      <c r="AA60" s="67">
        <f>O60</f>
        <v>0.26966325061373525</v>
      </c>
    </row>
    <row r="61" spans="2:27" ht="28.5" x14ac:dyDescent="0.25">
      <c r="B61" s="242"/>
      <c r="C61" s="16" t="s">
        <v>262</v>
      </c>
      <c r="D61" s="254"/>
      <c r="E61" s="255"/>
      <c r="F61" s="255"/>
      <c r="G61" s="255"/>
      <c r="H61" s="255"/>
      <c r="I61" s="255"/>
      <c r="J61" s="255"/>
      <c r="K61" s="255"/>
      <c r="L61" s="255"/>
      <c r="M61" s="256"/>
      <c r="N61" s="57"/>
      <c r="O61" s="142">
        <v>19.448185018693902</v>
      </c>
      <c r="P61" s="57"/>
      <c r="Q61" s="57"/>
      <c r="R61" s="57"/>
      <c r="S61" s="57"/>
      <c r="T61" s="57"/>
      <c r="U61" s="57"/>
      <c r="V61" s="57"/>
      <c r="W61" s="57"/>
      <c r="X61" s="57"/>
      <c r="Y61" s="57"/>
      <c r="Z61" s="68"/>
      <c r="AA61" s="67">
        <f t="shared" ref="AA61:AA63" si="5">O61</f>
        <v>19.448185018693902</v>
      </c>
    </row>
    <row r="62" spans="2:27" x14ac:dyDescent="0.25">
      <c r="B62" s="242"/>
      <c r="C62" s="16" t="s">
        <v>424</v>
      </c>
      <c r="D62" s="254"/>
      <c r="E62" s="255"/>
      <c r="F62" s="255"/>
      <c r="G62" s="255"/>
      <c r="H62" s="255"/>
      <c r="I62" s="255"/>
      <c r="J62" s="255"/>
      <c r="K62" s="255"/>
      <c r="L62" s="255"/>
      <c r="M62" s="256"/>
      <c r="N62" s="57"/>
      <c r="O62" s="142">
        <v>36.019108000000003</v>
      </c>
      <c r="P62" s="57"/>
      <c r="Q62" s="57"/>
      <c r="R62" s="57"/>
      <c r="S62" s="57"/>
      <c r="T62" s="57"/>
      <c r="U62" s="57"/>
      <c r="V62" s="57"/>
      <c r="W62" s="57"/>
      <c r="X62" s="57"/>
      <c r="Y62" s="57"/>
      <c r="Z62" s="68"/>
      <c r="AA62" s="67">
        <f t="shared" si="5"/>
        <v>36.019108000000003</v>
      </c>
    </row>
    <row r="63" spans="2:27" x14ac:dyDescent="0.25">
      <c r="B63" s="242"/>
      <c r="C63" s="16" t="s">
        <v>421</v>
      </c>
      <c r="D63" s="254"/>
      <c r="E63" s="255"/>
      <c r="F63" s="255"/>
      <c r="G63" s="255"/>
      <c r="H63" s="255"/>
      <c r="I63" s="255"/>
      <c r="J63" s="255"/>
      <c r="K63" s="255"/>
      <c r="L63" s="255"/>
      <c r="M63" s="256"/>
      <c r="N63" s="57"/>
      <c r="O63" s="142">
        <v>317.47735039999998</v>
      </c>
      <c r="P63" s="57"/>
      <c r="Q63" s="57"/>
      <c r="R63" s="57"/>
      <c r="S63" s="57"/>
      <c r="T63" s="57"/>
      <c r="U63" s="57"/>
      <c r="V63" s="57"/>
      <c r="W63" s="57"/>
      <c r="X63" s="57"/>
      <c r="Y63" s="57"/>
      <c r="Z63" s="68"/>
      <c r="AA63" s="67">
        <f t="shared" si="5"/>
        <v>317.47735039999998</v>
      </c>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152"/>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373.21430666930763</v>
      </c>
      <c r="P76" s="57"/>
      <c r="Q76" s="57"/>
      <c r="R76" s="57"/>
      <c r="S76" s="57"/>
      <c r="T76" s="57"/>
      <c r="U76" s="57"/>
      <c r="V76" s="57"/>
      <c r="W76" s="57"/>
      <c r="X76" s="57"/>
      <c r="Y76" s="57"/>
      <c r="Z76" s="21">
        <f>SUM(Z60:Z75)</f>
        <v>0</v>
      </c>
      <c r="AA76" s="66">
        <f>SUM(AA60:AA75)</f>
        <v>373.21430666930763</v>
      </c>
    </row>
    <row r="77" spans="2:27"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373.21430666930763</v>
      </c>
      <c r="P80" s="61">
        <f>P78+P58+P47</f>
        <v>57618.18</v>
      </c>
      <c r="Q80" s="66">
        <f>Q78+Q47+Q58</f>
        <v>134.98263466930766</v>
      </c>
      <c r="R80" s="61">
        <f>R78+R58+R47</f>
        <v>58772.04</v>
      </c>
      <c r="S80" s="66">
        <f>S78+S47+S58</f>
        <v>139.08705966930765</v>
      </c>
      <c r="T80" s="61">
        <f>T78+T58+T47</f>
        <v>58772.04</v>
      </c>
      <c r="U80" s="66">
        <f>U78+U47+U58</f>
        <v>139.08705966930765</v>
      </c>
      <c r="V80" s="61">
        <f>V78+V58+V47</f>
        <v>58353.049999999996</v>
      </c>
      <c r="W80" s="66">
        <f>W78+W47+W58</f>
        <v>124.85446166930764</v>
      </c>
      <c r="X80" s="61">
        <f>X78+X58+X47</f>
        <v>65249.29</v>
      </c>
      <c r="Y80" s="66">
        <f>Y78+Y47+Y58</f>
        <v>146.46774686930763</v>
      </c>
      <c r="Z80" s="61">
        <f>Z78+Z58+Z47</f>
        <v>298764.59999999998</v>
      </c>
      <c r="AA80" s="66">
        <f>AA78+AA76+AA47+AA58</f>
        <v>1057.6932692158459</v>
      </c>
    </row>
    <row r="82" spans="2:25" ht="23.45" customHeight="1" x14ac:dyDescent="0.25">
      <c r="B82" s="222" t="s">
        <v>354</v>
      </c>
      <c r="C82" s="223"/>
      <c r="D82" s="223"/>
      <c r="E82" s="223"/>
      <c r="F82" s="223"/>
      <c r="G82" s="223"/>
      <c r="H82" s="223"/>
      <c r="I82" s="223"/>
      <c r="J82" s="223"/>
      <c r="K82" s="223"/>
      <c r="L82" s="223"/>
      <c r="M82" s="224"/>
      <c r="O82" s="69" t="str">
        <f>IF($AA$80=0,"",IF((O80-O78)/$AA$80&gt;0.083,"True","False"))</f>
        <v>True</v>
      </c>
      <c r="Q82" s="69" t="str">
        <f>IF($AA$80=0,"",IF((Q80-Q78)/$AA$80&gt;0.083,"True","False"))</f>
        <v>True</v>
      </c>
      <c r="S82" s="69" t="str">
        <f>IF($AA$80=0,"",IF((S80-S78)/$AA$80&gt;0.083,"True","False"))</f>
        <v>True</v>
      </c>
      <c r="U82" s="69" t="str">
        <f>IF($AA$80=0,"",IF((U80-U78)/$AA$80&gt;0.083,"True","False"))</f>
        <v>True</v>
      </c>
      <c r="W82" s="69" t="str">
        <f>IF($AA$80=0,"",IF((W80-W78)/$AA$80&gt;0.083,"True","False"))</f>
        <v>True</v>
      </c>
      <c r="Y82" s="69" t="str">
        <f>IF($AA$80=0,"",IF((Y80-Y78)/$AA$80&gt;0.083,"True","False"))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0" zoomScale="80" zoomScaleNormal="80" workbookViewId="0">
      <selection activeCell="N16" sqref="N16:O21"/>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441</v>
      </c>
      <c r="C9" s="77" t="str">
        <f>IF('A. General Information'!D13="","",'A. General Information'!D13)</f>
        <v>Hearst Power Distribution Company Limited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46" t="s">
        <v>429</v>
      </c>
      <c r="D16" s="147"/>
      <c r="E16" s="147"/>
      <c r="F16" s="148">
        <v>42370</v>
      </c>
      <c r="G16" s="149" t="s">
        <v>296</v>
      </c>
      <c r="H16" s="149"/>
      <c r="I16" s="149"/>
      <c r="J16" s="149"/>
      <c r="K16" s="149"/>
      <c r="L16" s="149"/>
      <c r="M16" s="149"/>
      <c r="N16" s="141"/>
      <c r="O16" s="142"/>
      <c r="P16" s="157">
        <v>4121.75</v>
      </c>
      <c r="Q16" s="142">
        <v>0.97002603760314887</v>
      </c>
      <c r="R16" s="157">
        <v>4121.75</v>
      </c>
      <c r="S16" s="142">
        <v>0.97002603760314887</v>
      </c>
      <c r="T16" s="157">
        <v>4121.75</v>
      </c>
      <c r="U16" s="143">
        <v>0.97002603760314887</v>
      </c>
      <c r="V16" s="157">
        <v>2056.75</v>
      </c>
      <c r="W16" s="143">
        <v>0.37829021546552738</v>
      </c>
      <c r="X16" s="157">
        <v>4121.75</v>
      </c>
      <c r="Y16" s="143">
        <v>0.97002603760314887</v>
      </c>
      <c r="Z16" s="61">
        <f>IF(SUM(N16,P16,R16,T16,V16,X16)=0,"",SUM(N16,P16,R16,T16,V16,X16))</f>
        <v>18543.75</v>
      </c>
      <c r="AA16" s="152">
        <f>Q16+S16+U16+W16+Y16</f>
        <v>4.2583943658781234</v>
      </c>
    </row>
    <row r="17" spans="2:27" ht="14.45" customHeight="1" x14ac:dyDescent="0.25">
      <c r="B17" s="239"/>
      <c r="C17" s="146" t="s">
        <v>448</v>
      </c>
      <c r="D17" s="147" t="s">
        <v>355</v>
      </c>
      <c r="E17" s="147"/>
      <c r="F17" s="148">
        <v>42370</v>
      </c>
      <c r="G17" s="149" t="s">
        <v>296</v>
      </c>
      <c r="H17" s="149" t="s">
        <v>296</v>
      </c>
      <c r="I17" s="149"/>
      <c r="J17" s="149"/>
      <c r="K17" s="149"/>
      <c r="L17" s="149"/>
      <c r="M17" s="149"/>
      <c r="N17" s="141"/>
      <c r="O17" s="142"/>
      <c r="P17" s="157">
        <v>14343.75</v>
      </c>
      <c r="Q17" s="142">
        <v>55.4525550560817</v>
      </c>
      <c r="R17" s="157">
        <v>14343.75</v>
      </c>
      <c r="S17" s="142">
        <v>55.4525550560817</v>
      </c>
      <c r="T17" s="157">
        <v>14343.75</v>
      </c>
      <c r="U17" s="143">
        <v>55.4525550560817</v>
      </c>
      <c r="V17" s="157">
        <v>14343.75</v>
      </c>
      <c r="W17" s="143">
        <v>55.4525550560817</v>
      </c>
      <c r="X17" s="157">
        <v>14343.75</v>
      </c>
      <c r="Y17" s="143">
        <v>55.4525550560817</v>
      </c>
      <c r="Z17" s="61">
        <f t="shared" ref="Z17:Z46" si="0">IF(SUM(N17,P17,R17,T17,V17,X17)=0,"",SUM(N17,P17,R17,T17,V17,X17))</f>
        <v>71718.75</v>
      </c>
      <c r="AA17" s="152">
        <f t="shared" ref="AA17:AA21" si="1">Q17+S17+U17+W17+Y17</f>
        <v>277.2627752804085</v>
      </c>
    </row>
    <row r="18" spans="2:27" x14ac:dyDescent="0.25">
      <c r="B18" s="239"/>
      <c r="C18" s="146"/>
      <c r="D18" s="147"/>
      <c r="E18" s="147"/>
      <c r="F18" s="148"/>
      <c r="G18" s="149"/>
      <c r="H18" s="149"/>
      <c r="I18" s="149"/>
      <c r="J18" s="149"/>
      <c r="K18" s="149"/>
      <c r="L18" s="149"/>
      <c r="M18" s="149"/>
      <c r="N18" s="150"/>
      <c r="O18" s="151"/>
      <c r="P18" s="158"/>
      <c r="Q18" s="151"/>
      <c r="R18" s="158"/>
      <c r="S18" s="151"/>
      <c r="T18" s="158"/>
      <c r="U18" s="151"/>
      <c r="V18" s="158"/>
      <c r="W18" s="151"/>
      <c r="X18" s="158"/>
      <c r="Y18" s="151"/>
      <c r="Z18" s="61" t="str">
        <f t="shared" si="0"/>
        <v/>
      </c>
      <c r="AA18" s="152"/>
    </row>
    <row r="19" spans="2:27" ht="28.5" x14ac:dyDescent="0.25">
      <c r="B19" s="239"/>
      <c r="C19" s="146"/>
      <c r="D19" s="147"/>
      <c r="E19" s="147" t="s">
        <v>522</v>
      </c>
      <c r="F19" s="148">
        <v>42370</v>
      </c>
      <c r="G19" s="149"/>
      <c r="H19" s="149"/>
      <c r="I19" s="149" t="s">
        <v>296</v>
      </c>
      <c r="J19" s="149"/>
      <c r="K19" s="149" t="s">
        <v>296</v>
      </c>
      <c r="L19" s="149"/>
      <c r="M19" s="149"/>
      <c r="N19" s="141"/>
      <c r="O19" s="142"/>
      <c r="P19" s="157">
        <v>38975</v>
      </c>
      <c r="Q19" s="142">
        <v>72.038216000000006</v>
      </c>
      <c r="R19" s="157">
        <v>38975</v>
      </c>
      <c r="S19" s="142">
        <v>72.038216000000006</v>
      </c>
      <c r="T19" s="157">
        <v>38975</v>
      </c>
      <c r="U19" s="143">
        <v>72.038216000000006</v>
      </c>
      <c r="V19" s="157">
        <v>38975</v>
      </c>
      <c r="W19" s="143">
        <v>72.038216000000006</v>
      </c>
      <c r="X19" s="157">
        <v>38975</v>
      </c>
      <c r="Y19" s="143">
        <v>72.038216000000006</v>
      </c>
      <c r="Z19" s="61">
        <f t="shared" si="0"/>
        <v>194875</v>
      </c>
      <c r="AA19" s="152">
        <f t="shared" si="1"/>
        <v>360.19108000000006</v>
      </c>
    </row>
    <row r="20" spans="2:27" x14ac:dyDescent="0.25">
      <c r="B20" s="239"/>
      <c r="C20" s="146"/>
      <c r="D20" s="147"/>
      <c r="E20" s="147" t="s">
        <v>523</v>
      </c>
      <c r="F20" s="148">
        <v>42370</v>
      </c>
      <c r="G20" s="149"/>
      <c r="H20" s="149"/>
      <c r="I20" s="149" t="s">
        <v>296</v>
      </c>
      <c r="J20" s="149" t="s">
        <v>296</v>
      </c>
      <c r="K20" s="149" t="s">
        <v>296</v>
      </c>
      <c r="L20" s="149" t="s">
        <v>296</v>
      </c>
      <c r="M20" s="149" t="s">
        <v>296</v>
      </c>
      <c r="N20" s="141"/>
      <c r="O20" s="142"/>
      <c r="P20" s="157">
        <v>0</v>
      </c>
      <c r="Q20" s="142">
        <v>0</v>
      </c>
      <c r="R20" s="157">
        <v>0</v>
      </c>
      <c r="S20" s="142">
        <v>0</v>
      </c>
      <c r="T20" s="157">
        <v>79087</v>
      </c>
      <c r="U20" s="143">
        <v>245.42616560000002</v>
      </c>
      <c r="V20" s="157">
        <v>79087</v>
      </c>
      <c r="W20" s="143">
        <v>245.42616560000002</v>
      </c>
      <c r="X20" s="157">
        <v>77552.790800000002</v>
      </c>
      <c r="Y20" s="143">
        <v>240.21085958100002</v>
      </c>
      <c r="Z20" s="61">
        <f t="shared" si="0"/>
        <v>235726.79080000002</v>
      </c>
      <c r="AA20" s="152">
        <f t="shared" si="1"/>
        <v>731.063190781</v>
      </c>
    </row>
    <row r="21" spans="2:27" x14ac:dyDescent="0.25">
      <c r="B21" s="239"/>
      <c r="C21" s="146" t="s">
        <v>264</v>
      </c>
      <c r="D21" s="147"/>
      <c r="E21" s="147"/>
      <c r="F21" s="148">
        <v>42370</v>
      </c>
      <c r="G21" s="149"/>
      <c r="H21" s="149"/>
      <c r="I21" s="149" t="s">
        <v>296</v>
      </c>
      <c r="J21" s="149" t="s">
        <v>296</v>
      </c>
      <c r="K21" s="149" t="s">
        <v>296</v>
      </c>
      <c r="L21" s="149" t="s">
        <v>296</v>
      </c>
      <c r="M21" s="149" t="s">
        <v>296</v>
      </c>
      <c r="N21" s="150"/>
      <c r="O21" s="144"/>
      <c r="P21" s="159">
        <v>65321.35</v>
      </c>
      <c r="Q21" s="144">
        <v>241.1959487</v>
      </c>
      <c r="R21" s="159">
        <v>69672.06</v>
      </c>
      <c r="S21" s="144">
        <v>249.0975827</v>
      </c>
      <c r="T21" s="159">
        <v>62681.64</v>
      </c>
      <c r="U21" s="144">
        <v>218.80089290000001</v>
      </c>
      <c r="V21" s="159">
        <v>62681.64</v>
      </c>
      <c r="W21" s="144">
        <v>218.80089290000001</v>
      </c>
      <c r="X21" s="159">
        <v>62681.64</v>
      </c>
      <c r="Y21" s="144">
        <v>218.80089290000001</v>
      </c>
      <c r="Z21" s="61">
        <f t="shared" si="0"/>
        <v>323038.33</v>
      </c>
      <c r="AA21" s="152">
        <f t="shared" si="1"/>
        <v>1146.6962100999999</v>
      </c>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160"/>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122761.85</v>
      </c>
      <c r="Q47" s="66">
        <f t="shared" ref="Q47:AA47" si="2">SUM(Q16:Q46)</f>
        <v>369.65674579368488</v>
      </c>
      <c r="R47" s="61">
        <f>SUM(R16:R46)</f>
        <v>127112.56</v>
      </c>
      <c r="S47" s="66">
        <f t="shared" si="2"/>
        <v>377.55837979368482</v>
      </c>
      <c r="T47" s="61">
        <f t="shared" si="2"/>
        <v>199209.14</v>
      </c>
      <c r="U47" s="66">
        <f t="shared" si="2"/>
        <v>592.68785559368484</v>
      </c>
      <c r="V47" s="61">
        <f t="shared" si="2"/>
        <v>197144.14</v>
      </c>
      <c r="W47" s="66">
        <f t="shared" si="2"/>
        <v>592.09611977154725</v>
      </c>
      <c r="X47" s="61">
        <f t="shared" si="2"/>
        <v>197674.93080000003</v>
      </c>
      <c r="Y47" s="66">
        <f t="shared" si="2"/>
        <v>587.47254957468488</v>
      </c>
      <c r="Z47" s="61">
        <f t="shared" si="2"/>
        <v>843902.62080000003</v>
      </c>
      <c r="AA47" s="66">
        <f t="shared" si="2"/>
        <v>2519.4716505272863</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35" t="s">
        <v>309</v>
      </c>
      <c r="C58" s="236"/>
      <c r="D58" s="236"/>
      <c r="E58" s="236"/>
      <c r="F58" s="236"/>
      <c r="G58" s="236"/>
      <c r="H58" s="236"/>
      <c r="I58" s="236"/>
      <c r="J58" s="236"/>
      <c r="K58" s="236"/>
      <c r="L58" s="236"/>
      <c r="M58" s="237"/>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x14ac:dyDescent="0.25">
      <c r="B60" s="241" t="s">
        <v>400</v>
      </c>
      <c r="C60" s="16" t="s">
        <v>420</v>
      </c>
      <c r="D60" s="251"/>
      <c r="E60" s="252"/>
      <c r="F60" s="252"/>
      <c r="G60" s="252"/>
      <c r="H60" s="252"/>
      <c r="I60" s="252"/>
      <c r="J60" s="252"/>
      <c r="K60" s="252"/>
      <c r="L60" s="252"/>
      <c r="M60" s="253"/>
      <c r="N60" s="57"/>
      <c r="O60" s="142">
        <v>0.97002603760314887</v>
      </c>
      <c r="P60" s="57"/>
      <c r="Q60" s="57"/>
      <c r="R60" s="57"/>
      <c r="S60" s="57"/>
      <c r="T60" s="57"/>
      <c r="U60" s="57"/>
      <c r="V60" s="57"/>
      <c r="W60" s="57"/>
      <c r="X60" s="57"/>
      <c r="Y60" s="57"/>
      <c r="Z60" s="68"/>
      <c r="AA60" s="143">
        <v>0.97002603760314887</v>
      </c>
    </row>
    <row r="61" spans="2:27" ht="28.5" x14ac:dyDescent="0.25">
      <c r="B61" s="242"/>
      <c r="C61" s="16" t="s">
        <v>262</v>
      </c>
      <c r="D61" s="254"/>
      <c r="E61" s="255"/>
      <c r="F61" s="255"/>
      <c r="G61" s="255"/>
      <c r="H61" s="255"/>
      <c r="I61" s="255"/>
      <c r="J61" s="255"/>
      <c r="K61" s="255"/>
      <c r="L61" s="255"/>
      <c r="M61" s="256"/>
      <c r="N61" s="57"/>
      <c r="O61" s="142">
        <v>55.4525550560817</v>
      </c>
      <c r="P61" s="57"/>
      <c r="Q61" s="57"/>
      <c r="R61" s="57"/>
      <c r="S61" s="57"/>
      <c r="T61" s="57"/>
      <c r="U61" s="57"/>
      <c r="V61" s="57"/>
      <c r="W61" s="57"/>
      <c r="X61" s="57"/>
      <c r="Y61" s="57"/>
      <c r="Z61" s="68"/>
      <c r="AA61" s="143">
        <v>55.4525550560817</v>
      </c>
    </row>
    <row r="62" spans="2:27" x14ac:dyDescent="0.25">
      <c r="B62" s="242"/>
      <c r="C62" s="16" t="s">
        <v>424</v>
      </c>
      <c r="D62" s="254"/>
      <c r="E62" s="255"/>
      <c r="F62" s="255"/>
      <c r="G62" s="255"/>
      <c r="H62" s="255"/>
      <c r="I62" s="255"/>
      <c r="J62" s="255"/>
      <c r="K62" s="255"/>
      <c r="L62" s="255"/>
      <c r="M62" s="256"/>
      <c r="N62" s="57"/>
      <c r="O62" s="142">
        <v>72.038216000000006</v>
      </c>
      <c r="P62" s="57"/>
      <c r="Q62" s="57"/>
      <c r="R62" s="57"/>
      <c r="S62" s="57"/>
      <c r="T62" s="57"/>
      <c r="U62" s="57"/>
      <c r="V62" s="57"/>
      <c r="W62" s="57"/>
      <c r="X62" s="57"/>
      <c r="Y62" s="57"/>
      <c r="Z62" s="68"/>
      <c r="AA62" s="143">
        <v>72.038216000000006</v>
      </c>
    </row>
    <row r="63" spans="2:27" x14ac:dyDescent="0.25">
      <c r="B63" s="242"/>
      <c r="C63" s="16" t="s">
        <v>421</v>
      </c>
      <c r="D63" s="254"/>
      <c r="E63" s="255"/>
      <c r="F63" s="255"/>
      <c r="G63" s="255"/>
      <c r="H63" s="255"/>
      <c r="I63" s="255"/>
      <c r="J63" s="255"/>
      <c r="K63" s="255"/>
      <c r="L63" s="255"/>
      <c r="M63" s="256"/>
      <c r="N63" s="57"/>
      <c r="O63" s="142">
        <v>535.66209140000001</v>
      </c>
      <c r="P63" s="57"/>
      <c r="Q63" s="57"/>
      <c r="R63" s="57"/>
      <c r="S63" s="57"/>
      <c r="T63" s="57"/>
      <c r="U63" s="57"/>
      <c r="V63" s="57"/>
      <c r="W63" s="57"/>
      <c r="X63" s="57"/>
      <c r="Y63" s="57"/>
      <c r="Z63" s="68"/>
      <c r="AA63" s="143">
        <v>532.54873140000007</v>
      </c>
    </row>
    <row r="64" spans="2:27" x14ac:dyDescent="0.25">
      <c r="B64" s="242"/>
      <c r="C64" s="16"/>
      <c r="D64" s="254"/>
      <c r="E64" s="255"/>
      <c r="F64" s="255"/>
      <c r="G64" s="255"/>
      <c r="H64" s="255"/>
      <c r="I64" s="255"/>
      <c r="J64" s="255"/>
      <c r="K64" s="255"/>
      <c r="L64" s="255"/>
      <c r="M64" s="256"/>
      <c r="N64" s="57"/>
      <c r="O64" s="151"/>
      <c r="P64" s="57"/>
      <c r="Q64" s="57"/>
      <c r="R64" s="57"/>
      <c r="S64" s="57"/>
      <c r="T64" s="57"/>
      <c r="U64" s="57"/>
      <c r="V64" s="57"/>
      <c r="W64" s="57"/>
      <c r="X64" s="57"/>
      <c r="Y64" s="57"/>
      <c r="Z64" s="68"/>
      <c r="AA64" s="143">
        <v>0</v>
      </c>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664.12288849368485</v>
      </c>
      <c r="P76" s="57"/>
      <c r="Q76" s="57"/>
      <c r="R76" s="57"/>
      <c r="S76" s="57"/>
      <c r="T76" s="57"/>
      <c r="U76" s="57"/>
      <c r="V76" s="57"/>
      <c r="W76" s="57"/>
      <c r="X76" s="57"/>
      <c r="Y76" s="57"/>
      <c r="Z76" s="21">
        <f>SUM(Z60:Z75)</f>
        <v>0</v>
      </c>
      <c r="AA76" s="66">
        <f>SUM(AA60:AA75)</f>
        <v>661.00952849368491</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664.12288849368485</v>
      </c>
      <c r="P80" s="61">
        <f>P78+P58+P47</f>
        <v>122761.85</v>
      </c>
      <c r="Q80" s="66">
        <f>Q78+Q47+Q58</f>
        <v>369.65674579368488</v>
      </c>
      <c r="R80" s="61">
        <f>R78+R58+R47</f>
        <v>127112.56</v>
      </c>
      <c r="S80" s="66">
        <f>S78+S47+S58</f>
        <v>377.55837979368482</v>
      </c>
      <c r="T80" s="61">
        <f>T78+T58+T47</f>
        <v>199209.14</v>
      </c>
      <c r="U80" s="66">
        <f>U78+U47+U58</f>
        <v>592.68785559368484</v>
      </c>
      <c r="V80" s="61">
        <f>V78+V58+V47</f>
        <v>197144.14</v>
      </c>
      <c r="W80" s="66">
        <f>W78+W47+W58</f>
        <v>592.09611977154725</v>
      </c>
      <c r="X80" s="61">
        <f>X78+X58+X47</f>
        <v>197674.93080000003</v>
      </c>
      <c r="Y80" s="66">
        <f>Y78+Y47+Y58</f>
        <v>587.47254957468488</v>
      </c>
      <c r="Z80" s="61">
        <f>Z78+Z58+Z47</f>
        <v>843902.62080000003</v>
      </c>
      <c r="AA80" s="66">
        <f>AA78+AA76+AA47+AA58</f>
        <v>3180.4811790209715</v>
      </c>
    </row>
    <row r="82" spans="2:25" ht="23.45" customHeight="1" x14ac:dyDescent="0.25">
      <c r="B82" s="222" t="s">
        <v>354</v>
      </c>
      <c r="C82" s="223"/>
      <c r="D82" s="223"/>
      <c r="E82" s="223"/>
      <c r="F82" s="223"/>
      <c r="G82" s="223"/>
      <c r="H82" s="223"/>
      <c r="I82" s="223"/>
      <c r="J82" s="223"/>
      <c r="K82" s="223"/>
      <c r="L82" s="223"/>
      <c r="M82" s="224"/>
      <c r="O82" s="69" t="str">
        <f>IF($AA$80=0,"",IF((O80-O78)/$AA$80&gt;0.083,"True","False"))</f>
        <v>True</v>
      </c>
      <c r="Q82" s="69" t="str">
        <f>IF($AA$80=0,"",IF((Q80-Q78)/$AA$80&gt;0.083,"True","False"))</f>
        <v>True</v>
      </c>
      <c r="S82" s="69" t="str">
        <f>IF($AA$80=0,"",IF((S80-S78)/$AA$80&gt;0.083,"True","False"))</f>
        <v>True</v>
      </c>
      <c r="U82" s="69" t="str">
        <f>IF($AA$80=0,"",IF((U80-U78)/$AA$80&gt;0.083,"True","False"))</f>
        <v>True</v>
      </c>
      <c r="W82" s="69" t="str">
        <f>IF($AA$80=0,"",IF((W80-W78)/$AA$80&gt;0.083,"True","False"))</f>
        <v>True</v>
      </c>
      <c r="Y82" s="69" t="str">
        <f>IF($AA$80=0,"",IF((Y80-Y78)/$AA$80&gt;0.083,"True","False"))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3" zoomScale="80" zoomScaleNormal="80" workbookViewId="0">
      <selection activeCell="J23" sqref="J2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442</v>
      </c>
      <c r="C9" s="77" t="str">
        <f>IF('A. General Information'!E13="","",'A. General Information'!E13)</f>
        <v>Grimsby Power Incorporated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46" t="s">
        <v>429</v>
      </c>
      <c r="D16" s="147"/>
      <c r="E16" s="147"/>
      <c r="F16" s="148">
        <v>42370</v>
      </c>
      <c r="G16" s="149" t="s">
        <v>296</v>
      </c>
      <c r="H16" s="149"/>
      <c r="I16" s="149"/>
      <c r="J16" s="149"/>
      <c r="K16" s="149"/>
      <c r="L16" s="149"/>
      <c r="M16" s="149"/>
      <c r="N16" s="150"/>
      <c r="O16" s="154"/>
      <c r="P16" s="157">
        <v>88947.37</v>
      </c>
      <c r="Q16" s="154">
        <v>19.400520752062981</v>
      </c>
      <c r="R16" s="157">
        <v>88947.37</v>
      </c>
      <c r="S16" s="154">
        <v>19.400520752062981</v>
      </c>
      <c r="T16" s="157">
        <v>88947.37</v>
      </c>
      <c r="U16" s="155">
        <v>19.400520752062981</v>
      </c>
      <c r="V16" s="157">
        <v>88947.37</v>
      </c>
      <c r="W16" s="155">
        <v>19.400520752062981</v>
      </c>
      <c r="X16" s="157">
        <v>88947.37</v>
      </c>
      <c r="Y16" s="155">
        <v>19.400520752062981</v>
      </c>
      <c r="Z16" s="61">
        <f>IF(SUM(N16,P16,R16,T16,V16,X16)=0,"",SUM(N16,P16,R16,T16,V16,X16))</f>
        <v>444736.85</v>
      </c>
      <c r="AA16" s="156">
        <v>97.002603760314912</v>
      </c>
    </row>
    <row r="17" spans="2:27" ht="14.45" customHeight="1" x14ac:dyDescent="0.25">
      <c r="B17" s="239"/>
      <c r="C17" s="146" t="s">
        <v>448</v>
      </c>
      <c r="D17" s="147" t="s">
        <v>355</v>
      </c>
      <c r="E17" s="147"/>
      <c r="F17" s="148">
        <v>42370</v>
      </c>
      <c r="G17" s="149" t="s">
        <v>296</v>
      </c>
      <c r="H17" s="149" t="s">
        <v>296</v>
      </c>
      <c r="I17" s="149"/>
      <c r="J17" s="149"/>
      <c r="K17" s="149"/>
      <c r="L17" s="149"/>
      <c r="M17" s="149"/>
      <c r="N17" s="150"/>
      <c r="O17" s="154"/>
      <c r="P17" s="157">
        <v>61200</v>
      </c>
      <c r="Q17" s="154">
        <v>221.8102202243268</v>
      </c>
      <c r="R17" s="157">
        <v>61200</v>
      </c>
      <c r="S17" s="154">
        <v>221.8102202243268</v>
      </c>
      <c r="T17" s="157">
        <v>61200</v>
      </c>
      <c r="U17" s="155">
        <v>221.8102202243268</v>
      </c>
      <c r="V17" s="157">
        <v>61200</v>
      </c>
      <c r="W17" s="155">
        <v>221.8102202243268</v>
      </c>
      <c r="X17" s="157">
        <v>61200</v>
      </c>
      <c r="Y17" s="155">
        <v>221.8102202243268</v>
      </c>
      <c r="Z17" s="61">
        <f t="shared" ref="Z17:Z46" si="0">IF(SUM(N17,P17,R17,T17,V17,X17)=0,"",SUM(N17,P17,R17,T17,V17,X17))</f>
        <v>306000</v>
      </c>
      <c r="AA17" s="156">
        <v>1109.051101121634</v>
      </c>
    </row>
    <row r="18" spans="2:27" x14ac:dyDescent="0.25">
      <c r="B18" s="239"/>
      <c r="C18" s="146"/>
      <c r="D18" s="147"/>
      <c r="E18" s="147"/>
      <c r="F18" s="148"/>
      <c r="G18" s="149"/>
      <c r="H18" s="149"/>
      <c r="I18" s="149"/>
      <c r="J18" s="149"/>
      <c r="K18" s="149"/>
      <c r="L18" s="149"/>
      <c r="M18" s="149"/>
      <c r="N18" s="150"/>
      <c r="O18" s="151"/>
      <c r="P18" s="158"/>
      <c r="Q18" s="151"/>
      <c r="R18" s="158"/>
      <c r="S18" s="151"/>
      <c r="T18" s="158"/>
      <c r="U18" s="151"/>
      <c r="V18" s="158"/>
      <c r="W18" s="151"/>
      <c r="X18" s="158"/>
      <c r="Y18" s="151"/>
      <c r="Z18" s="61" t="str">
        <f t="shared" si="0"/>
        <v/>
      </c>
      <c r="AA18" s="156"/>
    </row>
    <row r="19" spans="2:27" ht="28.5" x14ac:dyDescent="0.25">
      <c r="B19" s="239"/>
      <c r="C19" s="146"/>
      <c r="D19" s="147"/>
      <c r="E19" s="147" t="s">
        <v>522</v>
      </c>
      <c r="F19" s="148">
        <v>42370</v>
      </c>
      <c r="G19" s="149"/>
      <c r="H19" s="149"/>
      <c r="I19" s="149" t="s">
        <v>296</v>
      </c>
      <c r="J19" s="149"/>
      <c r="K19" s="149" t="s">
        <v>296</v>
      </c>
      <c r="L19" s="149" t="s">
        <v>296</v>
      </c>
      <c r="M19" s="149"/>
      <c r="N19" s="150"/>
      <c r="O19" s="154"/>
      <c r="P19" s="157">
        <v>207866.66999999998</v>
      </c>
      <c r="Q19" s="154">
        <v>360.19108</v>
      </c>
      <c r="R19" s="157">
        <v>166293.33000000002</v>
      </c>
      <c r="S19" s="154">
        <v>288.15286400000002</v>
      </c>
      <c r="T19" s="157">
        <v>145506.66999999998</v>
      </c>
      <c r="U19" s="155">
        <v>252.13375600000001</v>
      </c>
      <c r="V19" s="157">
        <v>103933.33</v>
      </c>
      <c r="W19" s="155">
        <v>180.09554</v>
      </c>
      <c r="X19" s="157">
        <v>103933.33</v>
      </c>
      <c r="Y19" s="155">
        <v>180.09554</v>
      </c>
      <c r="Z19" s="61">
        <f t="shared" si="0"/>
        <v>727533.33</v>
      </c>
      <c r="AA19" s="156">
        <v>1260.66878</v>
      </c>
    </row>
    <row r="20" spans="2:27" x14ac:dyDescent="0.25">
      <c r="B20" s="239"/>
      <c r="C20" s="146" t="s">
        <v>264</v>
      </c>
      <c r="D20" s="147"/>
      <c r="E20" s="147"/>
      <c r="F20" s="148">
        <v>42370</v>
      </c>
      <c r="G20" s="149"/>
      <c r="H20" s="149"/>
      <c r="I20" s="149" t="s">
        <v>296</v>
      </c>
      <c r="J20" s="149" t="s">
        <v>296</v>
      </c>
      <c r="K20" s="149" t="s">
        <v>296</v>
      </c>
      <c r="L20" s="149" t="s">
        <v>296</v>
      </c>
      <c r="M20" s="149" t="s">
        <v>296</v>
      </c>
      <c r="N20" s="150"/>
      <c r="O20" s="154"/>
      <c r="P20" s="159">
        <v>275195.44999999995</v>
      </c>
      <c r="Q20" s="145">
        <v>1269.2456689999999</v>
      </c>
      <c r="R20" s="159">
        <v>275195.44999999995</v>
      </c>
      <c r="S20" s="145">
        <v>1269.2456689999999</v>
      </c>
      <c r="T20" s="159">
        <v>275195.44999999995</v>
      </c>
      <c r="U20" s="145">
        <v>1269.2456689999999</v>
      </c>
      <c r="V20" s="159">
        <v>275195.44999999995</v>
      </c>
      <c r="W20" s="145">
        <v>1269.2456689999999</v>
      </c>
      <c r="X20" s="159">
        <v>315564.30000000005</v>
      </c>
      <c r="Y20" s="145">
        <v>1520.2895350000001</v>
      </c>
      <c r="Z20" s="61">
        <f t="shared" si="0"/>
        <v>1416346.0999999999</v>
      </c>
      <c r="AA20" s="156">
        <v>6597.2722109999995</v>
      </c>
    </row>
    <row r="21" spans="2:27" x14ac:dyDescent="0.25">
      <c r="B21" s="239"/>
      <c r="C21" s="16"/>
      <c r="D21" s="56"/>
      <c r="E21" s="56"/>
      <c r="F21" s="117"/>
      <c r="G21" s="48"/>
      <c r="H21" s="48"/>
      <c r="I21" s="48"/>
      <c r="J21" s="48"/>
      <c r="K21" s="48"/>
      <c r="L21" s="48"/>
      <c r="M21" s="48"/>
      <c r="N21" s="64"/>
      <c r="O21" s="65"/>
      <c r="P21" s="160"/>
      <c r="Q21" s="65"/>
      <c r="R21" s="64"/>
      <c r="S21" s="65"/>
      <c r="T21" s="64"/>
      <c r="U21" s="65"/>
      <c r="V21" s="160"/>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633209.49</v>
      </c>
      <c r="Q47" s="66">
        <f t="shared" ref="Q47:AA47" si="1">SUM(Q16:Q46)</f>
        <v>1870.6474899763898</v>
      </c>
      <c r="R47" s="61">
        <f>SUM(R16:R46)</f>
        <v>591636.14999999991</v>
      </c>
      <c r="S47" s="66">
        <f t="shared" si="1"/>
        <v>1798.6092739763897</v>
      </c>
      <c r="T47" s="61">
        <f t="shared" si="1"/>
        <v>570849.49</v>
      </c>
      <c r="U47" s="66">
        <f t="shared" si="1"/>
        <v>1762.5901659763897</v>
      </c>
      <c r="V47" s="61">
        <f t="shared" si="1"/>
        <v>529276.14999999991</v>
      </c>
      <c r="W47" s="66">
        <f t="shared" si="1"/>
        <v>1690.5519499763896</v>
      </c>
      <c r="X47" s="61">
        <f t="shared" si="1"/>
        <v>569645</v>
      </c>
      <c r="Y47" s="66">
        <f t="shared" si="1"/>
        <v>1941.59581597639</v>
      </c>
      <c r="Z47" s="61">
        <f t="shared" si="1"/>
        <v>2894616.28</v>
      </c>
      <c r="AA47" s="66">
        <f t="shared" si="1"/>
        <v>9063.9946958819492</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x14ac:dyDescent="0.25">
      <c r="B60" s="241" t="s">
        <v>400</v>
      </c>
      <c r="C60" s="16" t="s">
        <v>420</v>
      </c>
      <c r="D60" s="251"/>
      <c r="E60" s="252"/>
      <c r="F60" s="252"/>
      <c r="G60" s="252"/>
      <c r="H60" s="252"/>
      <c r="I60" s="252"/>
      <c r="J60" s="252"/>
      <c r="K60" s="252"/>
      <c r="L60" s="252"/>
      <c r="M60" s="253"/>
      <c r="N60" s="57"/>
      <c r="O60" s="154">
        <v>19.400520752062981</v>
      </c>
      <c r="P60" s="57"/>
      <c r="Q60" s="57"/>
      <c r="R60" s="57"/>
      <c r="S60" s="57"/>
      <c r="T60" s="57"/>
      <c r="U60" s="57"/>
      <c r="V60" s="57"/>
      <c r="W60" s="57"/>
      <c r="X60" s="57"/>
      <c r="Y60" s="57"/>
      <c r="Z60" s="68"/>
      <c r="AA60" s="156">
        <v>19.400520752062981</v>
      </c>
    </row>
    <row r="61" spans="2:27" ht="28.5" x14ac:dyDescent="0.25">
      <c r="B61" s="242"/>
      <c r="C61" s="16" t="s">
        <v>262</v>
      </c>
      <c r="D61" s="254"/>
      <c r="E61" s="255"/>
      <c r="F61" s="255"/>
      <c r="G61" s="255"/>
      <c r="H61" s="255"/>
      <c r="I61" s="255"/>
      <c r="J61" s="255"/>
      <c r="K61" s="255"/>
      <c r="L61" s="255"/>
      <c r="M61" s="256"/>
      <c r="N61" s="57"/>
      <c r="O61" s="154">
        <v>221.8102202243268</v>
      </c>
      <c r="P61" s="57"/>
      <c r="Q61" s="57"/>
      <c r="R61" s="57"/>
      <c r="S61" s="57"/>
      <c r="T61" s="57"/>
      <c r="U61" s="57"/>
      <c r="V61" s="57"/>
      <c r="W61" s="57"/>
      <c r="X61" s="57"/>
      <c r="Y61" s="57"/>
      <c r="Z61" s="68"/>
      <c r="AA61" s="156">
        <v>221.8102202243268</v>
      </c>
    </row>
    <row r="62" spans="2:27" x14ac:dyDescent="0.25">
      <c r="B62" s="242"/>
      <c r="C62" s="16" t="s">
        <v>421</v>
      </c>
      <c r="D62" s="254"/>
      <c r="E62" s="255"/>
      <c r="F62" s="255"/>
      <c r="G62" s="255"/>
      <c r="H62" s="255"/>
      <c r="I62" s="255"/>
      <c r="J62" s="255"/>
      <c r="K62" s="255"/>
      <c r="L62" s="255"/>
      <c r="M62" s="256"/>
      <c r="N62" s="57"/>
      <c r="O62" s="145">
        <v>1378.6597947999999</v>
      </c>
      <c r="P62" s="57"/>
      <c r="Q62" s="57"/>
      <c r="R62" s="57"/>
      <c r="S62" s="57"/>
      <c r="T62" s="57"/>
      <c r="U62" s="57"/>
      <c r="V62" s="57"/>
      <c r="W62" s="57"/>
      <c r="X62" s="57"/>
      <c r="Y62" s="57"/>
      <c r="Z62" s="68"/>
      <c r="AA62" s="156">
        <v>1378.6597947999999</v>
      </c>
    </row>
    <row r="63" spans="2:27" x14ac:dyDescent="0.25">
      <c r="B63" s="242"/>
      <c r="C63" s="16" t="s">
        <v>424</v>
      </c>
      <c r="D63" s="254"/>
      <c r="E63" s="255"/>
      <c r="F63" s="255"/>
      <c r="G63" s="255"/>
      <c r="H63" s="255"/>
      <c r="I63" s="255"/>
      <c r="J63" s="255"/>
      <c r="K63" s="255"/>
      <c r="L63" s="255"/>
      <c r="M63" s="256"/>
      <c r="N63" s="57"/>
      <c r="O63" s="154">
        <v>180.09554</v>
      </c>
      <c r="P63" s="57"/>
      <c r="Q63" s="57"/>
      <c r="R63" s="57"/>
      <c r="S63" s="57"/>
      <c r="T63" s="57"/>
      <c r="U63" s="57"/>
      <c r="V63" s="57"/>
      <c r="W63" s="57"/>
      <c r="X63" s="57"/>
      <c r="Y63" s="57"/>
      <c r="Z63" s="68"/>
      <c r="AA63" s="156">
        <v>180.09554</v>
      </c>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156">
        <v>0</v>
      </c>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1799.9660757763897</v>
      </c>
      <c r="P76" s="57"/>
      <c r="Q76" s="57"/>
      <c r="R76" s="57"/>
      <c r="S76" s="57"/>
      <c r="T76" s="57"/>
      <c r="U76" s="57"/>
      <c r="V76" s="57"/>
      <c r="W76" s="57"/>
      <c r="X76" s="57"/>
      <c r="Y76" s="57"/>
      <c r="Z76" s="21">
        <f>SUM(Z60:Z75)</f>
        <v>0</v>
      </c>
      <c r="AA76" s="66">
        <f>SUM(AA60:AA75)</f>
        <v>1799.9660757763897</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1799.9660757763897</v>
      </c>
      <c r="P80" s="61">
        <f>P78+P58+P47</f>
        <v>633209.49</v>
      </c>
      <c r="Q80" s="66">
        <f>Q78+Q47+Q58</f>
        <v>1870.6474899763898</v>
      </c>
      <c r="R80" s="61">
        <f>R78+R58+R47</f>
        <v>591636.14999999991</v>
      </c>
      <c r="S80" s="66">
        <f>S78+S47+S58</f>
        <v>1798.6092739763897</v>
      </c>
      <c r="T80" s="61">
        <f>T78+T58+T47</f>
        <v>570849.49</v>
      </c>
      <c r="U80" s="66">
        <f>U78+U47+U58</f>
        <v>1762.5901659763897</v>
      </c>
      <c r="V80" s="61">
        <f>V78+V58+V47</f>
        <v>529276.14999999991</v>
      </c>
      <c r="W80" s="66">
        <f>W78+W47+W58</f>
        <v>1690.5519499763896</v>
      </c>
      <c r="X80" s="61">
        <f>X78+X58+X47</f>
        <v>569645</v>
      </c>
      <c r="Y80" s="66">
        <f>Y78+Y47+Y58</f>
        <v>1941.59581597639</v>
      </c>
      <c r="Z80" s="61">
        <f>Z78+Z58+Z47</f>
        <v>2894616.28</v>
      </c>
      <c r="AA80" s="66">
        <f>AA78+AA76+AA47+AA58</f>
        <v>10863.96077165834</v>
      </c>
    </row>
    <row r="82" spans="2:25" ht="23.45" customHeight="1" x14ac:dyDescent="0.25">
      <c r="B82" s="222" t="s">
        <v>354</v>
      </c>
      <c r="C82" s="223"/>
      <c r="D82" s="223"/>
      <c r="E82" s="223"/>
      <c r="F82" s="223"/>
      <c r="G82" s="223"/>
      <c r="H82" s="223"/>
      <c r="I82" s="223"/>
      <c r="J82" s="223"/>
      <c r="K82" s="223"/>
      <c r="L82" s="223"/>
      <c r="M82" s="224"/>
      <c r="O82" s="69" t="str">
        <f>IF($AA$80=0,"",IF((O80-O78)/$AA$80&gt;0.083,"True","False"))</f>
        <v>True</v>
      </c>
      <c r="Q82" s="69" t="str">
        <f>IF($AA$80=0,"",IF((Q80-Q78)/$AA$80&gt;0.083,"True","False"))</f>
        <v>True</v>
      </c>
      <c r="S82" s="69" t="str">
        <f>IF($AA$80=0,"",IF((S80-S78)/$AA$80&gt;0.083,"True","False"))</f>
        <v>True</v>
      </c>
      <c r="U82" s="69" t="str">
        <f>IF($AA$80=0,"",IF((U80-U78)/$AA$80&gt;0.083,"True","False"))</f>
        <v>True</v>
      </c>
      <c r="W82" s="69" t="str">
        <f>IF($AA$80=0,"",IF((W80-W78)/$AA$80&gt;0.083,"True","False"))</f>
        <v>True</v>
      </c>
      <c r="Y82" s="69" t="str">
        <f>IF($AA$80=0,"",IF((Y80-Y78)/$AA$80&gt;0.083,"True","False"))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25">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x14ac:dyDescent="0.25">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x14ac:dyDescent="0.25">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x14ac:dyDescent="0.25">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x14ac:dyDescent="0.25">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x14ac:dyDescent="0.25">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x14ac:dyDescent="0.3">
      <c r="A9" s="100"/>
      <c r="B9" s="104" t="s">
        <v>440</v>
      </c>
      <c r="C9" s="77" t="str">
        <f>IF('A. General Information'!F13="","",'A. General Information'!F13)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x14ac:dyDescent="0.2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25">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x14ac:dyDescent="0.25">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x14ac:dyDescent="0.25">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x14ac:dyDescent="0.25">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x14ac:dyDescent="0.25">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3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3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3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3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3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3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3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3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3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3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3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3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3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3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3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3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3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3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3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3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3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3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3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3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3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3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3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3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3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4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3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3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3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3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3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3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3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4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35" t="s">
        <v>309</v>
      </c>
      <c r="C58" s="236"/>
      <c r="D58" s="236"/>
      <c r="E58" s="236"/>
      <c r="F58" s="236"/>
      <c r="G58" s="236"/>
      <c r="H58" s="236"/>
      <c r="I58" s="236"/>
      <c r="J58" s="236"/>
      <c r="K58" s="236"/>
      <c r="L58" s="236"/>
      <c r="M58" s="23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1" t="s">
        <v>400</v>
      </c>
      <c r="C60" s="16"/>
      <c r="D60" s="251"/>
      <c r="E60" s="252"/>
      <c r="F60" s="252"/>
      <c r="G60" s="252"/>
      <c r="H60" s="252"/>
      <c r="I60" s="252"/>
      <c r="J60" s="252"/>
      <c r="K60" s="252"/>
      <c r="L60" s="252"/>
      <c r="M60" s="253"/>
      <c r="N60" s="57"/>
      <c r="O60" s="65"/>
      <c r="P60" s="57"/>
      <c r="Q60" s="57"/>
      <c r="R60" s="57"/>
      <c r="S60" s="57"/>
      <c r="T60" s="57"/>
      <c r="U60" s="57"/>
      <c r="V60" s="57"/>
      <c r="W60" s="57"/>
      <c r="X60" s="57"/>
      <c r="Y60" s="57"/>
      <c r="Z60" s="68"/>
      <c r="AA60" s="67"/>
    </row>
    <row r="61" spans="2:27" x14ac:dyDescent="0.25">
      <c r="B61" s="242"/>
      <c r="C61" s="16"/>
      <c r="D61" s="254"/>
      <c r="E61" s="255"/>
      <c r="F61" s="255"/>
      <c r="G61" s="255"/>
      <c r="H61" s="255"/>
      <c r="I61" s="255"/>
      <c r="J61" s="255"/>
      <c r="K61" s="255"/>
      <c r="L61" s="255"/>
      <c r="M61" s="256"/>
      <c r="N61" s="57"/>
      <c r="O61" s="65"/>
      <c r="P61" s="57"/>
      <c r="Q61" s="57"/>
      <c r="R61" s="57"/>
      <c r="S61" s="57"/>
      <c r="T61" s="57"/>
      <c r="U61" s="57"/>
      <c r="V61" s="57"/>
      <c r="W61" s="57"/>
      <c r="X61" s="57"/>
      <c r="Y61" s="57"/>
      <c r="Z61" s="68"/>
      <c r="AA61" s="67"/>
    </row>
    <row r="62" spans="2:27" x14ac:dyDescent="0.25">
      <c r="B62" s="242"/>
      <c r="C62" s="16"/>
      <c r="D62" s="254"/>
      <c r="E62" s="255"/>
      <c r="F62" s="255"/>
      <c r="G62" s="255"/>
      <c r="H62" s="255"/>
      <c r="I62" s="255"/>
      <c r="J62" s="255"/>
      <c r="K62" s="255"/>
      <c r="L62" s="255"/>
      <c r="M62" s="256"/>
      <c r="N62" s="57"/>
      <c r="O62" s="65"/>
      <c r="P62" s="57"/>
      <c r="Q62" s="57"/>
      <c r="R62" s="57"/>
      <c r="S62" s="57"/>
      <c r="T62" s="57"/>
      <c r="U62" s="57"/>
      <c r="V62" s="57"/>
      <c r="W62" s="57"/>
      <c r="X62" s="57"/>
      <c r="Y62" s="57"/>
      <c r="Z62" s="68"/>
      <c r="AA62" s="67"/>
    </row>
    <row r="63" spans="2:27" x14ac:dyDescent="0.25">
      <c r="B63" s="242"/>
      <c r="C63" s="16"/>
      <c r="D63" s="254"/>
      <c r="E63" s="255"/>
      <c r="F63" s="255"/>
      <c r="G63" s="255"/>
      <c r="H63" s="255"/>
      <c r="I63" s="255"/>
      <c r="J63" s="255"/>
      <c r="K63" s="255"/>
      <c r="L63" s="255"/>
      <c r="M63" s="256"/>
      <c r="N63" s="57"/>
      <c r="O63" s="65"/>
      <c r="P63" s="57"/>
      <c r="Q63" s="57"/>
      <c r="R63" s="57"/>
      <c r="S63" s="57"/>
      <c r="T63" s="57"/>
      <c r="U63" s="57"/>
      <c r="V63" s="57"/>
      <c r="W63" s="57"/>
      <c r="X63" s="57"/>
      <c r="Y63" s="57"/>
      <c r="Z63" s="68"/>
      <c r="AA63" s="67"/>
    </row>
    <row r="64" spans="2:27" x14ac:dyDescent="0.25">
      <c r="B64" s="242"/>
      <c r="C64" s="16"/>
      <c r="D64" s="254"/>
      <c r="E64" s="255"/>
      <c r="F64" s="255"/>
      <c r="G64" s="255"/>
      <c r="H64" s="255"/>
      <c r="I64" s="255"/>
      <c r="J64" s="255"/>
      <c r="K64" s="255"/>
      <c r="L64" s="255"/>
      <c r="M64" s="256"/>
      <c r="N64" s="57"/>
      <c r="O64" s="65"/>
      <c r="P64" s="57"/>
      <c r="Q64" s="57"/>
      <c r="R64" s="57"/>
      <c r="S64" s="57"/>
      <c r="T64" s="57"/>
      <c r="U64" s="57"/>
      <c r="V64" s="57"/>
      <c r="W64" s="57"/>
      <c r="X64" s="57"/>
      <c r="Y64" s="57"/>
      <c r="Z64" s="68"/>
      <c r="AA64" s="67"/>
    </row>
    <row r="65" spans="2:27" x14ac:dyDescent="0.25">
      <c r="B65" s="242"/>
      <c r="C65" s="16"/>
      <c r="D65" s="254"/>
      <c r="E65" s="255"/>
      <c r="F65" s="255"/>
      <c r="G65" s="255"/>
      <c r="H65" s="255"/>
      <c r="I65" s="255"/>
      <c r="J65" s="255"/>
      <c r="K65" s="255"/>
      <c r="L65" s="255"/>
      <c r="M65" s="256"/>
      <c r="N65" s="57"/>
      <c r="O65" s="65"/>
      <c r="P65" s="57"/>
      <c r="Q65" s="57"/>
      <c r="R65" s="57"/>
      <c r="S65" s="57"/>
      <c r="T65" s="57"/>
      <c r="U65" s="57"/>
      <c r="V65" s="57"/>
      <c r="W65" s="57"/>
      <c r="X65" s="57"/>
      <c r="Y65" s="57"/>
      <c r="Z65" s="68"/>
      <c r="AA65" s="67"/>
    </row>
    <row r="66" spans="2:27" x14ac:dyDescent="0.25">
      <c r="B66" s="242"/>
      <c r="C66" s="16"/>
      <c r="D66" s="254"/>
      <c r="E66" s="255"/>
      <c r="F66" s="255"/>
      <c r="G66" s="255"/>
      <c r="H66" s="255"/>
      <c r="I66" s="255"/>
      <c r="J66" s="255"/>
      <c r="K66" s="255"/>
      <c r="L66" s="255"/>
      <c r="M66" s="256"/>
      <c r="N66" s="57"/>
      <c r="O66" s="65"/>
      <c r="P66" s="57"/>
      <c r="Q66" s="57"/>
      <c r="R66" s="57"/>
      <c r="S66" s="57"/>
      <c r="T66" s="57"/>
      <c r="U66" s="57"/>
      <c r="V66" s="57"/>
      <c r="W66" s="57"/>
      <c r="X66" s="57"/>
      <c r="Y66" s="57"/>
      <c r="Z66" s="68"/>
      <c r="AA66" s="67"/>
    </row>
    <row r="67" spans="2:27" x14ac:dyDescent="0.25">
      <c r="B67" s="242"/>
      <c r="C67" s="16"/>
      <c r="D67" s="254"/>
      <c r="E67" s="255"/>
      <c r="F67" s="255"/>
      <c r="G67" s="255"/>
      <c r="H67" s="255"/>
      <c r="I67" s="255"/>
      <c r="J67" s="255"/>
      <c r="K67" s="255"/>
      <c r="L67" s="255"/>
      <c r="M67" s="256"/>
      <c r="N67" s="57"/>
      <c r="O67" s="65"/>
      <c r="P67" s="57"/>
      <c r="Q67" s="57"/>
      <c r="R67" s="57"/>
      <c r="S67" s="57"/>
      <c r="T67" s="57"/>
      <c r="U67" s="57"/>
      <c r="V67" s="57"/>
      <c r="W67" s="57"/>
      <c r="X67" s="57"/>
      <c r="Y67" s="57"/>
      <c r="Z67" s="68"/>
      <c r="AA67" s="67"/>
    </row>
    <row r="68" spans="2:27" x14ac:dyDescent="0.25">
      <c r="B68" s="242"/>
      <c r="C68" s="16"/>
      <c r="D68" s="254"/>
      <c r="E68" s="255"/>
      <c r="F68" s="255"/>
      <c r="G68" s="255"/>
      <c r="H68" s="255"/>
      <c r="I68" s="255"/>
      <c r="J68" s="255"/>
      <c r="K68" s="255"/>
      <c r="L68" s="255"/>
      <c r="M68" s="256"/>
      <c r="N68" s="57"/>
      <c r="O68" s="65"/>
      <c r="P68" s="57"/>
      <c r="Q68" s="57"/>
      <c r="R68" s="57"/>
      <c r="S68" s="57"/>
      <c r="T68" s="57"/>
      <c r="U68" s="57"/>
      <c r="V68" s="57"/>
      <c r="W68" s="57"/>
      <c r="X68" s="57"/>
      <c r="Y68" s="57"/>
      <c r="Z68" s="68"/>
      <c r="AA68" s="67"/>
    </row>
    <row r="69" spans="2:27" x14ac:dyDescent="0.25">
      <c r="B69" s="242"/>
      <c r="C69" s="16"/>
      <c r="D69" s="254"/>
      <c r="E69" s="255"/>
      <c r="F69" s="255"/>
      <c r="G69" s="255"/>
      <c r="H69" s="255"/>
      <c r="I69" s="255"/>
      <c r="J69" s="255"/>
      <c r="K69" s="255"/>
      <c r="L69" s="255"/>
      <c r="M69" s="256"/>
      <c r="N69" s="57"/>
      <c r="O69" s="65"/>
      <c r="P69" s="57"/>
      <c r="Q69" s="57"/>
      <c r="R69" s="57"/>
      <c r="S69" s="57"/>
      <c r="T69" s="57"/>
      <c r="U69" s="57"/>
      <c r="V69" s="57"/>
      <c r="W69" s="57"/>
      <c r="X69" s="57"/>
      <c r="Y69" s="57"/>
      <c r="Z69" s="68"/>
      <c r="AA69" s="67"/>
    </row>
    <row r="70" spans="2:27" x14ac:dyDescent="0.25">
      <c r="B70" s="242"/>
      <c r="C70" s="16"/>
      <c r="D70" s="254"/>
      <c r="E70" s="255"/>
      <c r="F70" s="255"/>
      <c r="G70" s="255"/>
      <c r="H70" s="255"/>
      <c r="I70" s="255"/>
      <c r="J70" s="255"/>
      <c r="K70" s="255"/>
      <c r="L70" s="255"/>
      <c r="M70" s="256"/>
      <c r="N70" s="57"/>
      <c r="O70" s="65"/>
      <c r="P70" s="57"/>
      <c r="Q70" s="57"/>
      <c r="R70" s="57"/>
      <c r="S70" s="57"/>
      <c r="T70" s="57"/>
      <c r="U70" s="57"/>
      <c r="V70" s="57"/>
      <c r="W70" s="57"/>
      <c r="X70" s="57"/>
      <c r="Y70" s="57"/>
      <c r="Z70" s="68"/>
      <c r="AA70" s="67"/>
    </row>
    <row r="71" spans="2:27" x14ac:dyDescent="0.25">
      <c r="B71" s="242"/>
      <c r="C71" s="16"/>
      <c r="D71" s="254"/>
      <c r="E71" s="255"/>
      <c r="F71" s="255"/>
      <c r="G71" s="255"/>
      <c r="H71" s="255"/>
      <c r="I71" s="255"/>
      <c r="J71" s="255"/>
      <c r="K71" s="255"/>
      <c r="L71" s="255"/>
      <c r="M71" s="256"/>
      <c r="N71" s="57"/>
      <c r="O71" s="65"/>
      <c r="P71" s="57"/>
      <c r="Q71" s="57"/>
      <c r="R71" s="57"/>
      <c r="S71" s="57"/>
      <c r="T71" s="57"/>
      <c r="U71" s="57"/>
      <c r="V71" s="57"/>
      <c r="W71" s="57"/>
      <c r="X71" s="57"/>
      <c r="Y71" s="57"/>
      <c r="Z71" s="68"/>
      <c r="AA71" s="67"/>
    </row>
    <row r="72" spans="2:27" x14ac:dyDescent="0.25">
      <c r="B72" s="242"/>
      <c r="C72" s="16"/>
      <c r="D72" s="254"/>
      <c r="E72" s="255"/>
      <c r="F72" s="255"/>
      <c r="G72" s="255"/>
      <c r="H72" s="255"/>
      <c r="I72" s="255"/>
      <c r="J72" s="255"/>
      <c r="K72" s="255"/>
      <c r="L72" s="255"/>
      <c r="M72" s="256"/>
      <c r="N72" s="57"/>
      <c r="O72" s="65"/>
      <c r="P72" s="57"/>
      <c r="Q72" s="57"/>
      <c r="R72" s="57"/>
      <c r="S72" s="57"/>
      <c r="T72" s="57"/>
      <c r="U72" s="57"/>
      <c r="V72" s="57"/>
      <c r="W72" s="57"/>
      <c r="X72" s="57"/>
      <c r="Y72" s="57"/>
      <c r="Z72" s="68"/>
      <c r="AA72" s="67"/>
    </row>
    <row r="73" spans="2:27" x14ac:dyDescent="0.25">
      <c r="B73" s="242"/>
      <c r="C73" s="16"/>
      <c r="D73" s="254"/>
      <c r="E73" s="255"/>
      <c r="F73" s="255"/>
      <c r="G73" s="255"/>
      <c r="H73" s="255"/>
      <c r="I73" s="255"/>
      <c r="J73" s="255"/>
      <c r="K73" s="255"/>
      <c r="L73" s="255"/>
      <c r="M73" s="256"/>
      <c r="N73" s="57"/>
      <c r="O73" s="65"/>
      <c r="P73" s="57"/>
      <c r="Q73" s="57"/>
      <c r="R73" s="57"/>
      <c r="S73" s="57"/>
      <c r="T73" s="57"/>
      <c r="U73" s="57"/>
      <c r="V73" s="57"/>
      <c r="W73" s="57"/>
      <c r="X73" s="57"/>
      <c r="Y73" s="57"/>
      <c r="Z73" s="68"/>
      <c r="AA73" s="67"/>
    </row>
    <row r="74" spans="2:27" x14ac:dyDescent="0.25">
      <c r="B74" s="242"/>
      <c r="C74" s="16"/>
      <c r="D74" s="254"/>
      <c r="E74" s="255"/>
      <c r="F74" s="255"/>
      <c r="G74" s="255"/>
      <c r="H74" s="255"/>
      <c r="I74" s="255"/>
      <c r="J74" s="255"/>
      <c r="K74" s="255"/>
      <c r="L74" s="255"/>
      <c r="M74" s="256"/>
      <c r="N74" s="57"/>
      <c r="O74" s="65"/>
      <c r="P74" s="57"/>
      <c r="Q74" s="57"/>
      <c r="R74" s="57"/>
      <c r="S74" s="57"/>
      <c r="T74" s="57"/>
      <c r="U74" s="57"/>
      <c r="V74" s="57"/>
      <c r="W74" s="57"/>
      <c r="X74" s="57"/>
      <c r="Y74" s="57"/>
      <c r="Z74" s="68"/>
      <c r="AA74" s="67"/>
    </row>
    <row r="75" spans="2:27" x14ac:dyDescent="0.25">
      <c r="B75" s="243"/>
      <c r="C75" s="16"/>
      <c r="D75" s="257"/>
      <c r="E75" s="258"/>
      <c r="F75" s="258"/>
      <c r="G75" s="258"/>
      <c r="H75" s="258"/>
      <c r="I75" s="258"/>
      <c r="J75" s="258"/>
      <c r="K75" s="258"/>
      <c r="L75" s="258"/>
      <c r="M75" s="259"/>
      <c r="N75" s="57"/>
      <c r="O75" s="65"/>
      <c r="P75" s="57"/>
      <c r="Q75" s="57"/>
      <c r="R75" s="57"/>
      <c r="S75" s="57"/>
      <c r="T75" s="57"/>
      <c r="U75" s="57"/>
      <c r="V75" s="57"/>
      <c r="W75" s="57"/>
      <c r="X75" s="57"/>
      <c r="Y75" s="57"/>
      <c r="Z75" s="68"/>
      <c r="AA75" s="67"/>
    </row>
    <row r="76" spans="2:27" ht="22.9" customHeight="1" x14ac:dyDescent="0.25">
      <c r="B76" s="244" t="s">
        <v>401</v>
      </c>
      <c r="C76" s="245"/>
      <c r="D76" s="245"/>
      <c r="E76" s="245"/>
      <c r="F76" s="245"/>
      <c r="G76" s="245"/>
      <c r="H76" s="245"/>
      <c r="I76" s="245"/>
      <c r="J76" s="245"/>
      <c r="K76" s="245"/>
      <c r="L76" s="245"/>
      <c r="M76" s="246"/>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4" t="s">
        <v>336</v>
      </c>
      <c r="C78" s="245"/>
      <c r="D78" s="245"/>
      <c r="E78" s="245"/>
      <c r="F78" s="245"/>
      <c r="G78" s="245"/>
      <c r="H78" s="245"/>
      <c r="I78" s="245"/>
      <c r="J78" s="245"/>
      <c r="K78" s="245"/>
      <c r="L78" s="245"/>
      <c r="M78" s="246"/>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2" t="s">
        <v>310</v>
      </c>
      <c r="C80" s="223"/>
      <c r="D80" s="223"/>
      <c r="E80" s="223"/>
      <c r="F80" s="223"/>
      <c r="G80" s="223"/>
      <c r="H80" s="223"/>
      <c r="I80" s="223"/>
      <c r="J80" s="223"/>
      <c r="K80" s="223"/>
      <c r="L80" s="223"/>
      <c r="M80" s="22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22" t="s">
        <v>354</v>
      </c>
      <c r="C82" s="223"/>
      <c r="D82" s="223"/>
      <c r="E82" s="223"/>
      <c r="F82" s="223"/>
      <c r="G82" s="223"/>
      <c r="H82" s="223"/>
      <c r="I82" s="223"/>
      <c r="J82" s="223"/>
      <c r="K82" s="223"/>
      <c r="L82" s="223"/>
      <c r="M82" s="224"/>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 General Information</vt:lpstr>
      <vt:lpstr>B. LDC Authorization CPUC</vt:lpstr>
      <vt:lpstr>B. LDC Authorization Hearst</vt:lpstr>
      <vt:lpstr>B. LDC Authorization Grimsby</vt:lpstr>
      <vt:lpstr>C. CDM Plan Summary </vt:lpstr>
      <vt:lpstr>D. CDM Plan Milestone CPUC</vt:lpstr>
      <vt:lpstr>D. CDM Plan Milestone Hearst</vt:lpstr>
      <vt:lpstr>D. CDM Plan Milestone GPI</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 CPUC'!Print_Area</vt:lpstr>
      <vt:lpstr>'B. LDC Authorization Grimsby'!Print_Area</vt:lpstr>
      <vt:lpstr>'B. LDC Authorization Hearst'!Print_Area</vt:lpstr>
      <vt:lpstr>'C. CDM Plan Summary '!Print_Area</vt:lpstr>
      <vt:lpstr>'D. CDM Plan Milestone CPUC'!Print_Area</vt:lpstr>
      <vt:lpstr>'D. CDM Plan Milestone GPI'!Print_Area</vt:lpstr>
      <vt:lpstr>'D. CDM Plan Milestone Hearst'!Print_Area</vt:lpstr>
      <vt:lpstr>'D. CDM Plan Milestone LDC 10'!Print_Area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Angela Matthews</cp:lastModifiedBy>
  <cp:lastPrinted>2015-04-29T16:54:49Z</cp:lastPrinted>
  <dcterms:created xsi:type="dcterms:W3CDTF">2014-07-07T16:14:19Z</dcterms:created>
  <dcterms:modified xsi:type="dcterms:W3CDTF">2015-04-29T17:49:50Z</dcterms:modified>
</cp:coreProperties>
</file>