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12" i="1" l="1"/>
  <c r="S11" i="1"/>
  <c r="S7" i="1"/>
  <c r="P11" i="1"/>
  <c r="J12" i="1"/>
  <c r="J7" i="1"/>
  <c r="J3" i="1"/>
  <c r="G11" i="1"/>
  <c r="G8" i="1"/>
  <c r="H10" i="1"/>
  <c r="I10" i="1" s="1"/>
  <c r="Q9" i="1"/>
  <c r="R9" i="1" s="1"/>
  <c r="R14" i="1"/>
  <c r="S14" i="1" s="1"/>
  <c r="R13" i="1"/>
  <c r="S13" i="1" s="1"/>
  <c r="R12" i="1"/>
  <c r="R11" i="1"/>
  <c r="R10" i="1"/>
  <c r="S10" i="1" s="1"/>
  <c r="R8" i="1"/>
  <c r="S8" i="1" s="1"/>
  <c r="R5" i="1"/>
  <c r="S5" i="1" s="1"/>
  <c r="R4" i="1"/>
  <c r="S4" i="1" s="1"/>
  <c r="O13" i="1"/>
  <c r="P13" i="1" s="1"/>
  <c r="O11" i="1"/>
  <c r="O6" i="1"/>
  <c r="L13" i="1"/>
  <c r="M13" i="1" s="1"/>
  <c r="L12" i="1"/>
  <c r="M12" i="1" s="1"/>
  <c r="L9" i="1"/>
  <c r="M9" i="1" s="1"/>
  <c r="L8" i="1"/>
  <c r="M8" i="1" s="1"/>
  <c r="L5" i="1"/>
  <c r="M5" i="1" s="1"/>
  <c r="L4" i="1"/>
  <c r="M4" i="1" s="1"/>
  <c r="B16" i="1"/>
  <c r="K14" i="1"/>
  <c r="K13" i="1"/>
  <c r="K12" i="1"/>
  <c r="K11" i="1"/>
  <c r="L11" i="1" s="1"/>
  <c r="K10" i="1"/>
  <c r="K9" i="1"/>
  <c r="K8" i="1"/>
  <c r="K7" i="1"/>
  <c r="L7" i="1" s="1"/>
  <c r="K6" i="1"/>
  <c r="K5" i="1"/>
  <c r="K4" i="1"/>
  <c r="K3" i="1"/>
  <c r="I12" i="1"/>
  <c r="I11" i="1"/>
  <c r="J11" i="1" s="1"/>
  <c r="I9" i="1"/>
  <c r="I7" i="1"/>
  <c r="I6" i="1"/>
  <c r="I5" i="1"/>
  <c r="I3" i="1"/>
  <c r="H14" i="1"/>
  <c r="H13" i="1"/>
  <c r="H12" i="1"/>
  <c r="H11" i="1"/>
  <c r="H9" i="1"/>
  <c r="H8" i="1"/>
  <c r="H7" i="1"/>
  <c r="H6" i="1"/>
  <c r="J6" i="1" s="1"/>
  <c r="H5" i="1"/>
  <c r="H4" i="1"/>
  <c r="H3" i="1"/>
  <c r="E8" i="1"/>
  <c r="F8" i="1" s="1"/>
  <c r="F5" i="1"/>
  <c r="F10" i="1"/>
  <c r="F14" i="1"/>
  <c r="E14" i="1"/>
  <c r="G14" i="1" s="1"/>
  <c r="E13" i="1"/>
  <c r="E12" i="1"/>
  <c r="E11" i="1"/>
  <c r="F11" i="1" s="1"/>
  <c r="E10" i="1"/>
  <c r="E9" i="1"/>
  <c r="E7" i="1"/>
  <c r="F7" i="1" s="1"/>
  <c r="E6" i="1"/>
  <c r="E5" i="1"/>
  <c r="G5" i="1" s="1"/>
  <c r="E4" i="1"/>
  <c r="E3" i="1"/>
  <c r="C8" i="1"/>
  <c r="B14" i="1"/>
  <c r="B13" i="1"/>
  <c r="B12" i="1"/>
  <c r="B11" i="1"/>
  <c r="C11" i="1" s="1"/>
  <c r="D11" i="1" s="1"/>
  <c r="B10" i="1"/>
  <c r="B9" i="1"/>
  <c r="B8" i="1"/>
  <c r="B7" i="1"/>
  <c r="B6" i="1"/>
  <c r="B5" i="1"/>
  <c r="B4" i="1"/>
  <c r="B3" i="1"/>
  <c r="N11" i="1"/>
  <c r="Q8" i="1"/>
  <c r="Q7" i="1"/>
  <c r="R7" i="1" s="1"/>
  <c r="Q6" i="1"/>
  <c r="Q5" i="1"/>
  <c r="Q4" i="1"/>
  <c r="Q3" i="1"/>
  <c r="N14" i="1"/>
  <c r="N13" i="1"/>
  <c r="N12" i="1"/>
  <c r="O12" i="1" s="1"/>
  <c r="P12" i="1" s="1"/>
  <c r="N10" i="1"/>
  <c r="N9" i="1"/>
  <c r="N8" i="1"/>
  <c r="O8" i="1" s="1"/>
  <c r="P8" i="1" s="1"/>
  <c r="N7" i="1"/>
  <c r="O7" i="1" s="1"/>
  <c r="P7" i="1" s="1"/>
  <c r="N6" i="1"/>
  <c r="N5" i="1"/>
  <c r="N4" i="1"/>
  <c r="O4" i="1" s="1"/>
  <c r="P4" i="1" s="1"/>
  <c r="N3" i="1"/>
  <c r="S3" i="1" l="1"/>
  <c r="G4" i="1"/>
  <c r="K16" i="1"/>
  <c r="L3" i="1"/>
  <c r="P14" i="1"/>
  <c r="O14" i="1"/>
  <c r="C3" i="1"/>
  <c r="G10" i="1"/>
  <c r="D5" i="1"/>
  <c r="D13" i="1"/>
  <c r="C7" i="1"/>
  <c r="D7" i="1" s="1"/>
  <c r="F3" i="1"/>
  <c r="G3" i="1" s="1"/>
  <c r="E16" i="1"/>
  <c r="F12" i="1"/>
  <c r="G12" i="1"/>
  <c r="F13" i="1"/>
  <c r="G13" i="1" s="1"/>
  <c r="F4" i="1"/>
  <c r="J5" i="1"/>
  <c r="J9" i="1"/>
  <c r="J14" i="1"/>
  <c r="I14" i="1"/>
  <c r="L6" i="1"/>
  <c r="M6" i="1" s="1"/>
  <c r="M10" i="1"/>
  <c r="L10" i="1"/>
  <c r="L14" i="1"/>
  <c r="M14" i="1" s="1"/>
  <c r="O5" i="1"/>
  <c r="P5" i="1" s="1"/>
  <c r="M11" i="1"/>
  <c r="R6" i="1"/>
  <c r="S6" i="1" s="1"/>
  <c r="F9" i="1"/>
  <c r="G9" i="1" s="1"/>
  <c r="O9" i="1"/>
  <c r="P9" i="1" s="1"/>
  <c r="M3" i="1"/>
  <c r="P6" i="1"/>
  <c r="P10" i="1"/>
  <c r="O10" i="1"/>
  <c r="Q16" i="1"/>
  <c r="R3" i="1"/>
  <c r="R16" i="1" s="1"/>
  <c r="D4" i="1"/>
  <c r="D8" i="1"/>
  <c r="C4" i="1"/>
  <c r="C12" i="1"/>
  <c r="D12" i="1" s="1"/>
  <c r="I4" i="1"/>
  <c r="J4" i="1"/>
  <c r="J16" i="1" s="1"/>
  <c r="I8" i="1"/>
  <c r="J8" i="1" s="1"/>
  <c r="I13" i="1"/>
  <c r="J13" i="1"/>
  <c r="G7" i="1"/>
  <c r="M7" i="1"/>
  <c r="N16" i="1"/>
  <c r="C5" i="1"/>
  <c r="C9" i="1"/>
  <c r="D9" i="1" s="1"/>
  <c r="C13" i="1"/>
  <c r="O3" i="1"/>
  <c r="S9" i="1"/>
  <c r="C6" i="1"/>
  <c r="D6" i="1" s="1"/>
  <c r="C10" i="1"/>
  <c r="D10" i="1" s="1"/>
  <c r="C14" i="1"/>
  <c r="D14" i="1" s="1"/>
  <c r="F6" i="1"/>
  <c r="G6" i="1" s="1"/>
  <c r="H16" i="1"/>
  <c r="J10" i="1"/>
  <c r="G16" i="1" l="1"/>
  <c r="S16" i="1"/>
  <c r="F16" i="1"/>
  <c r="O16" i="1"/>
  <c r="P3" i="1"/>
  <c r="P16" i="1" s="1"/>
  <c r="I16" i="1"/>
  <c r="M16" i="1"/>
  <c r="C16" i="1"/>
  <c r="L16" i="1"/>
  <c r="D3" i="1"/>
  <c r="D16" i="1" s="1"/>
</calcChain>
</file>

<file path=xl/sharedStrings.xml><?xml version="1.0" encoding="utf-8"?>
<sst xmlns="http://schemas.openxmlformats.org/spreadsheetml/2006/main" count="32" uniqueCount="17">
  <si>
    <t>JAN</t>
  </si>
  <si>
    <t>FEB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</si>
  <si>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</si>
  <si>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</si>
  <si>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</si>
  <si>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</si>
  <si>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</si>
  <si>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</si>
  <si>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</si>
  <si>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</si>
  <si>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</si>
  <si>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</si>
  <si>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</si>
  <si>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HYDRO</t>
  </si>
  <si>
    <t>POSTAGE</t>
  </si>
  <si>
    <t>Individual stamp price</t>
  </si>
  <si>
    <t>Invoiced to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</si>
</sst>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166" fontId="1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workbookViewId="0">
      <selection activeCell="F20" sqref="F20:F21"/>
    </sheetView>
  </sheetViews>
  <sheetFormatPr defaultRowHeight="15" x14ac:dyDescent="0.25"/>
  <cols>
    <col min="1" max="1" width="12.7109375" customWidth="1"/>
    <col min="2" max="2" width="11.85546875" customWidth="1"/>
    <col min="3" max="3" width="11.85546875" style="1" customWidth="1"/>
    <col min="4" max="4" width="11.85546875" style="2" customWidth="1"/>
    <col min="5" max="6" width="11.85546875" customWidth="1"/>
    <col min="7" max="7" width="11.85546875" style="2" customWidth="1"/>
    <col min="8" max="9" width="11.85546875" customWidth="1"/>
    <col min="10" max="10" width="11.85546875" style="2" customWidth="1"/>
    <col min="11" max="12" width="11.85546875" customWidth="1"/>
    <col min="13" max="13" width="11.85546875" style="2" customWidth="1"/>
    <col min="14" max="15" width="11.85546875" customWidth="1"/>
    <col min="16" max="16" width="11.85546875" style="2" customWidth="1"/>
    <col min="17" max="18" width="11.85546875" customWidth="1"/>
    <col min="19" max="19" width="11.85546875" style="2" customWidth="1"/>
  </cols>
  <sheetData>
    <row r="1" spans="1:19" s="6" customFormat="1" ht="18.75" x14ac:dyDescent="0.3">
      <c r="A1" s="15" t="s">
        <v>14</v>
      </c>
      <c r="B1" s="7">
        <v>2010</v>
      </c>
      <c r="C1" s="7"/>
      <c r="D1" s="7"/>
      <c r="E1" s="7">
        <v>2011</v>
      </c>
      <c r="F1" s="7"/>
      <c r="G1" s="7"/>
      <c r="H1" s="7">
        <v>2012</v>
      </c>
      <c r="I1" s="7"/>
      <c r="J1" s="7"/>
      <c r="K1" s="7">
        <v>2013</v>
      </c>
      <c r="L1" s="7"/>
      <c r="M1" s="7"/>
      <c r="N1" s="7">
        <v>2014</v>
      </c>
      <c r="O1" s="7"/>
      <c r="P1" s="7"/>
      <c r="Q1" s="7">
        <v>2015</v>
      </c>
      <c r="R1" s="7"/>
      <c r="S1" s="7"/>
    </row>
    <row r="2" spans="1:19" s="5" customFormat="1" ht="30" x14ac:dyDescent="0.25">
      <c r="A2" s="16"/>
      <c r="B2" s="8" t="s">
        <v>12</v>
      </c>
      <c r="C2" s="13" t="s">
        <v>16</v>
      </c>
      <c r="D2" s="9" t="s">
        <v>13</v>
      </c>
      <c r="E2" s="8" t="s">
        <v>12</v>
      </c>
      <c r="F2" s="13" t="s">
        <v>16</v>
      </c>
      <c r="G2" s="9" t="s">
        <v>13</v>
      </c>
      <c r="H2" s="8" t="s">
        <v>12</v>
      </c>
      <c r="I2" s="13" t="s">
        <v>16</v>
      </c>
      <c r="J2" s="9" t="s">
        <v>13</v>
      </c>
      <c r="K2" s="8" t="s">
        <v>12</v>
      </c>
      <c r="L2" s="13" t="s">
        <v>16</v>
      </c>
      <c r="M2" s="9" t="s">
        <v>13</v>
      </c>
      <c r="N2" s="8" t="s">
        <v>12</v>
      </c>
      <c r="O2" s="13" t="s">
        <v>16</v>
      </c>
      <c r="P2" s="9" t="s">
        <v>13</v>
      </c>
      <c r="Q2" s="8" t="s">
        <v>12</v>
      </c>
      <c r="R2" s="13" t="s">
        <v>16</v>
      </c>
      <c r="S2" s="9" t="s">
        <v>13</v>
      </c>
    </row>
    <row r="3" spans="1:19" x14ac:dyDescent="0.25">
      <c r="A3" s="10" t="s">
        <v>0</v>
      </c>
      <c r="B3" s="11">
        <f>1054.68+206.6</f>
        <v>1261.28</v>
      </c>
      <c r="C3" s="11">
        <f>B3:B4*39/100</f>
        <v>491.89920000000001</v>
      </c>
      <c r="D3" s="12">
        <f>B3-C3</f>
        <v>769.38079999999991</v>
      </c>
      <c r="E3" s="11">
        <f>1122.48+51.38</f>
        <v>1173.8600000000001</v>
      </c>
      <c r="F3" s="11">
        <f>E3*39/100</f>
        <v>457.80540000000008</v>
      </c>
      <c r="G3" s="12">
        <f>E3-F3</f>
        <v>716.05460000000005</v>
      </c>
      <c r="H3" s="11">
        <f>1144.41+73.56</f>
        <v>1217.97</v>
      </c>
      <c r="I3" s="11">
        <f>H3*39/100</f>
        <v>475.00830000000002</v>
      </c>
      <c r="J3" s="12">
        <f>H3-I3</f>
        <v>742.96170000000006</v>
      </c>
      <c r="K3" s="11">
        <f>203.68+1226.7</f>
        <v>1430.38</v>
      </c>
      <c r="L3" s="11">
        <f>K3*39/100</f>
        <v>557.84820000000002</v>
      </c>
      <c r="M3" s="12">
        <f>K3-L3</f>
        <v>872.53180000000009</v>
      </c>
      <c r="N3" s="11">
        <f>244.05+900+300</f>
        <v>1444.05</v>
      </c>
      <c r="O3" s="11">
        <f>N3*39/100</f>
        <v>563.17949999999996</v>
      </c>
      <c r="P3" s="12">
        <f>N3-O3</f>
        <v>880.87049999999999</v>
      </c>
      <c r="Q3" s="11">
        <f>887.5+355+200.26</f>
        <v>1442.76</v>
      </c>
      <c r="R3" s="11">
        <f t="shared" ref="R3:R14" si="0">Q3*40/100</f>
        <v>577.10400000000004</v>
      </c>
      <c r="S3" s="12">
        <f>Q3-R3</f>
        <v>865.65599999999995</v>
      </c>
    </row>
    <row r="4" spans="1:19" x14ac:dyDescent="0.25">
      <c r="A4" s="10" t="s">
        <v>1</v>
      </c>
      <c r="B4" s="11">
        <f>1066.02+186.05</f>
        <v>1252.07</v>
      </c>
      <c r="C4" s="11">
        <f t="shared" ref="C4:C14" si="1">B4:B5*39/100</f>
        <v>488.30729999999994</v>
      </c>
      <c r="D4" s="12">
        <f t="shared" ref="D4:D14" si="2">B4-C4</f>
        <v>763.7627</v>
      </c>
      <c r="E4" s="11">
        <f>249.01+1112.05</f>
        <v>1361.06</v>
      </c>
      <c r="F4" s="11">
        <f t="shared" ref="F4:I14" si="3">E4*39/100</f>
        <v>530.8134</v>
      </c>
      <c r="G4" s="12">
        <f t="shared" ref="G4:G14" si="4">E4-F4</f>
        <v>830.24659999999994</v>
      </c>
      <c r="H4" s="11">
        <f>259.74+1162.78</f>
        <v>1422.52</v>
      </c>
      <c r="I4" s="11">
        <f t="shared" si="3"/>
        <v>554.78279999999995</v>
      </c>
      <c r="J4" s="12">
        <f t="shared" ref="J4:J14" si="5">H4-I4</f>
        <v>867.73720000000003</v>
      </c>
      <c r="K4" s="11">
        <f>495.08+905.54</f>
        <v>1400.62</v>
      </c>
      <c r="L4" s="11">
        <f t="shared" ref="L4" si="6">K4*39/100</f>
        <v>546.2417999999999</v>
      </c>
      <c r="M4" s="12">
        <f t="shared" ref="M4:M14" si="7">K4-L4</f>
        <v>854.37819999999999</v>
      </c>
      <c r="N4" s="11">
        <f>272.09+885+300</f>
        <v>1457.09</v>
      </c>
      <c r="O4" s="11">
        <f t="shared" ref="O4" si="8">N4*39/100</f>
        <v>568.26509999999996</v>
      </c>
      <c r="P4" s="12">
        <f t="shared" ref="P4:P14" si="9">N4-O4</f>
        <v>888.82489999999996</v>
      </c>
      <c r="Q4" s="11">
        <f>255.86+355+869.75</f>
        <v>1480.6100000000001</v>
      </c>
      <c r="R4" s="11">
        <f t="shared" si="0"/>
        <v>592.24400000000014</v>
      </c>
      <c r="S4" s="12">
        <f t="shared" ref="S4:S14" si="10">Q4-R4</f>
        <v>888.36599999999999</v>
      </c>
    </row>
    <row r="5" spans="1:19" x14ac:dyDescent="0.25">
      <c r="A5" s="10" t="s">
        <v>2</v>
      </c>
      <c r="B5" s="11">
        <f>213.31+1078.88</f>
        <v>1292.19</v>
      </c>
      <c r="C5" s="11">
        <f t="shared" si="1"/>
        <v>503.95410000000004</v>
      </c>
      <c r="D5" s="12">
        <f t="shared" si="2"/>
        <v>788.23590000000002</v>
      </c>
      <c r="E5" s="11">
        <f>239.61+1118.92</f>
        <v>1358.5300000000002</v>
      </c>
      <c r="F5" s="11">
        <f t="shared" si="3"/>
        <v>529.82670000000007</v>
      </c>
      <c r="G5" s="12">
        <f t="shared" si="4"/>
        <v>828.70330000000013</v>
      </c>
      <c r="H5" s="11">
        <f>282.3+1123.48</f>
        <v>1405.78</v>
      </c>
      <c r="I5" s="11">
        <f t="shared" si="3"/>
        <v>548.25419999999997</v>
      </c>
      <c r="J5" s="12">
        <f t="shared" si="5"/>
        <v>857.5258</v>
      </c>
      <c r="K5" s="11">
        <f>309.51+1209.58</f>
        <v>1519.09</v>
      </c>
      <c r="L5" s="11">
        <f t="shared" ref="L5" si="11">K5*39/100</f>
        <v>592.44509999999991</v>
      </c>
      <c r="M5" s="12">
        <f t="shared" si="7"/>
        <v>926.64490000000001</v>
      </c>
      <c r="N5" s="11">
        <f>226.73+888.6+305.32</f>
        <v>1420.6499999999999</v>
      </c>
      <c r="O5" s="11">
        <f t="shared" ref="O5" si="12">N5*39/100</f>
        <v>554.05349999999987</v>
      </c>
      <c r="P5" s="12">
        <f t="shared" si="9"/>
        <v>866.59649999999999</v>
      </c>
      <c r="Q5" s="11">
        <f>852+355+74</f>
        <v>1281</v>
      </c>
      <c r="R5" s="11">
        <f t="shared" si="0"/>
        <v>512.4</v>
      </c>
      <c r="S5" s="12">
        <f t="shared" si="10"/>
        <v>768.6</v>
      </c>
    </row>
    <row r="6" spans="1:19" x14ac:dyDescent="0.25">
      <c r="A6" s="10" t="s">
        <v>3</v>
      </c>
      <c r="B6" s="11">
        <f>1065.84+190.63</f>
        <v>1256.4699999999998</v>
      </c>
      <c r="C6" s="11">
        <f t="shared" si="1"/>
        <v>490.02329999999995</v>
      </c>
      <c r="D6" s="12">
        <f t="shared" si="2"/>
        <v>766.44669999999985</v>
      </c>
      <c r="E6" s="11">
        <f>1124.27+64.17</f>
        <v>1188.44</v>
      </c>
      <c r="F6" s="11">
        <f t="shared" si="3"/>
        <v>463.49160000000006</v>
      </c>
      <c r="G6" s="12">
        <f t="shared" si="4"/>
        <v>724.94839999999999</v>
      </c>
      <c r="H6" s="11">
        <f>1178.74+226.76</f>
        <v>1405.5</v>
      </c>
      <c r="I6" s="11">
        <f t="shared" si="3"/>
        <v>548.14499999999998</v>
      </c>
      <c r="J6" s="12">
        <f t="shared" si="5"/>
        <v>857.35500000000002</v>
      </c>
      <c r="K6" s="11">
        <f>259.27+1256.51</f>
        <v>1515.78</v>
      </c>
      <c r="L6" s="11">
        <f t="shared" ref="L6" si="13">K6*39/100</f>
        <v>591.15419999999995</v>
      </c>
      <c r="M6" s="12">
        <f t="shared" si="7"/>
        <v>924.62580000000003</v>
      </c>
      <c r="N6" s="11">
        <f>289.85+345+1000.5</f>
        <v>1635.35</v>
      </c>
      <c r="O6" s="11">
        <f t="shared" ref="O6" si="14">N6*39/100</f>
        <v>637.78649999999993</v>
      </c>
      <c r="P6" s="12">
        <f t="shared" si="9"/>
        <v>997.56349999999998</v>
      </c>
      <c r="Q6" s="11">
        <f>355+852+233.06</f>
        <v>1440.06</v>
      </c>
      <c r="R6" s="11">
        <f t="shared" si="0"/>
        <v>576.02399999999989</v>
      </c>
      <c r="S6" s="12">
        <f t="shared" si="10"/>
        <v>864.03600000000006</v>
      </c>
    </row>
    <row r="7" spans="1:19" x14ac:dyDescent="0.25">
      <c r="A7" s="10" t="s">
        <v>4</v>
      </c>
      <c r="B7" s="11">
        <f>1083.84+219.92</f>
        <v>1303.76</v>
      </c>
      <c r="C7" s="11">
        <f t="shared" si="1"/>
        <v>508.46640000000002</v>
      </c>
      <c r="D7" s="12">
        <f t="shared" si="2"/>
        <v>795.29359999999997</v>
      </c>
      <c r="E7" s="11">
        <f>1118.36+211.11</f>
        <v>1329.4699999999998</v>
      </c>
      <c r="F7" s="11">
        <f t="shared" si="3"/>
        <v>518.49329999999998</v>
      </c>
      <c r="G7" s="12">
        <f t="shared" si="4"/>
        <v>810.97669999999982</v>
      </c>
      <c r="H7" s="11">
        <f>195.97+1171.09</f>
        <v>1367.06</v>
      </c>
      <c r="I7" s="11">
        <f t="shared" si="3"/>
        <v>533.15339999999992</v>
      </c>
      <c r="J7" s="12">
        <f t="shared" si="5"/>
        <v>833.90660000000003</v>
      </c>
      <c r="K7" s="11">
        <f>1374.98+239.71</f>
        <v>1614.69</v>
      </c>
      <c r="L7" s="11">
        <f t="shared" ref="L7" si="15">K7*39/100</f>
        <v>629.72910000000002</v>
      </c>
      <c r="M7" s="12">
        <f t="shared" si="7"/>
        <v>984.96090000000004</v>
      </c>
      <c r="N7" s="11">
        <f>151.45+966+345</f>
        <v>1462.45</v>
      </c>
      <c r="O7" s="11">
        <f t="shared" ref="O7" si="16">N7*39/100</f>
        <v>570.35550000000001</v>
      </c>
      <c r="P7" s="12">
        <f t="shared" si="9"/>
        <v>892.09450000000004</v>
      </c>
      <c r="Q7" s="11">
        <f>852+355+257.59</f>
        <v>1464.59</v>
      </c>
      <c r="R7" s="11">
        <f t="shared" si="0"/>
        <v>585.83600000000001</v>
      </c>
      <c r="S7" s="12">
        <f t="shared" si="10"/>
        <v>878.75399999999991</v>
      </c>
    </row>
    <row r="8" spans="1:19" x14ac:dyDescent="0.25">
      <c r="A8" s="10" t="s">
        <v>5</v>
      </c>
      <c r="B8" s="11">
        <f>1098.98+174.36</f>
        <v>1273.3400000000001</v>
      </c>
      <c r="C8" s="11">
        <f t="shared" si="1"/>
        <v>496.60260000000011</v>
      </c>
      <c r="D8" s="12">
        <f t="shared" si="2"/>
        <v>776.73739999999998</v>
      </c>
      <c r="E8" s="11">
        <f>176.45+1118.36</f>
        <v>1294.81</v>
      </c>
      <c r="F8" s="11">
        <f t="shared" si="3"/>
        <v>504.97589999999997</v>
      </c>
      <c r="G8" s="12">
        <f t="shared" si="4"/>
        <v>789.83410000000003</v>
      </c>
      <c r="H8" s="11">
        <f>211.51+1174.46</f>
        <v>1385.97</v>
      </c>
      <c r="I8" s="11">
        <f t="shared" si="3"/>
        <v>540.52830000000006</v>
      </c>
      <c r="J8" s="12">
        <f t="shared" si="5"/>
        <v>845.44169999999997</v>
      </c>
      <c r="K8" s="11">
        <f>1301.25+250.43</f>
        <v>1551.68</v>
      </c>
      <c r="L8" s="11">
        <f t="shared" ref="L8" si="17">K8*39/100</f>
        <v>605.15520000000004</v>
      </c>
      <c r="M8" s="12">
        <f t="shared" si="7"/>
        <v>946.52480000000003</v>
      </c>
      <c r="N8" s="11">
        <f>352.1+966+345</f>
        <v>1663.1</v>
      </c>
      <c r="O8" s="11">
        <f t="shared" ref="O8" si="18">N8*39/100</f>
        <v>648.60899999999992</v>
      </c>
      <c r="P8" s="12">
        <f t="shared" si="9"/>
        <v>1014.491</v>
      </c>
      <c r="Q8" s="11">
        <f>852+355+267.35</f>
        <v>1474.35</v>
      </c>
      <c r="R8" s="11">
        <f t="shared" si="0"/>
        <v>589.74</v>
      </c>
      <c r="S8" s="12">
        <f t="shared" si="10"/>
        <v>884.6099999999999</v>
      </c>
    </row>
    <row r="9" spans="1:19" x14ac:dyDescent="0.25">
      <c r="A9" s="10" t="s">
        <v>6</v>
      </c>
      <c r="B9" s="11">
        <f>1107.33+52.7</f>
        <v>1160.03</v>
      </c>
      <c r="C9" s="11">
        <f t="shared" si="1"/>
        <v>452.4117</v>
      </c>
      <c r="D9" s="12">
        <f t="shared" si="2"/>
        <v>707.61829999999998</v>
      </c>
      <c r="E9" s="11">
        <f>267.57+1101.33</f>
        <v>1368.8999999999999</v>
      </c>
      <c r="F9" s="11">
        <f t="shared" si="3"/>
        <v>533.87099999999987</v>
      </c>
      <c r="G9" s="12">
        <f t="shared" si="4"/>
        <v>835.029</v>
      </c>
      <c r="H9" s="11">
        <f>1156.21+199.67</f>
        <v>1355.88</v>
      </c>
      <c r="I9" s="11">
        <f t="shared" si="3"/>
        <v>528.79320000000007</v>
      </c>
      <c r="J9" s="12">
        <f t="shared" si="5"/>
        <v>827.08680000000004</v>
      </c>
      <c r="K9" s="11">
        <f>368.42+900+83.07</f>
        <v>1351.49</v>
      </c>
      <c r="L9" s="11">
        <f t="shared" ref="L9" si="19">K9*39/100</f>
        <v>527.08109999999999</v>
      </c>
      <c r="M9" s="12">
        <f t="shared" si="7"/>
        <v>824.40890000000002</v>
      </c>
      <c r="N9" s="11">
        <f>140.8+345+966</f>
        <v>1451.8</v>
      </c>
      <c r="O9" s="11">
        <f t="shared" ref="O9" si="20">N9*39/100</f>
        <v>566.202</v>
      </c>
      <c r="P9" s="12">
        <f t="shared" si="9"/>
        <v>885.59799999999996</v>
      </c>
      <c r="Q9" s="11">
        <f>401.15+962.76+250.34</f>
        <v>1614.2499999999998</v>
      </c>
      <c r="R9" s="11">
        <f t="shared" si="0"/>
        <v>645.69999999999993</v>
      </c>
      <c r="S9" s="12">
        <f t="shared" si="10"/>
        <v>968.54999999999984</v>
      </c>
    </row>
    <row r="10" spans="1:19" x14ac:dyDescent="0.25">
      <c r="A10" s="10" t="s">
        <v>7</v>
      </c>
      <c r="B10" s="11">
        <f>1087.59+118.68</f>
        <v>1206.27</v>
      </c>
      <c r="C10" s="11">
        <f t="shared" si="1"/>
        <v>470.44529999999997</v>
      </c>
      <c r="D10" s="12">
        <f t="shared" si="2"/>
        <v>735.82470000000001</v>
      </c>
      <c r="E10" s="11">
        <f>1122.42+116.58</f>
        <v>1239</v>
      </c>
      <c r="F10" s="11">
        <f t="shared" si="3"/>
        <v>483.21</v>
      </c>
      <c r="G10" s="12">
        <f t="shared" si="4"/>
        <v>755.79</v>
      </c>
      <c r="H10" s="11">
        <f>1160.15+73.56</f>
        <v>1233.71</v>
      </c>
      <c r="I10" s="11">
        <f t="shared" si="3"/>
        <v>481.14690000000002</v>
      </c>
      <c r="J10" s="12">
        <f t="shared" si="5"/>
        <v>752.56310000000008</v>
      </c>
      <c r="K10" s="11">
        <f>900+317.51+103.95</f>
        <v>1321.46</v>
      </c>
      <c r="L10" s="11">
        <f t="shared" ref="L10" si="21">K10*39/100</f>
        <v>515.36940000000004</v>
      </c>
      <c r="M10" s="12">
        <f t="shared" si="7"/>
        <v>806.09059999999999</v>
      </c>
      <c r="N10" s="11">
        <f>339.4+345+966</f>
        <v>1650.4</v>
      </c>
      <c r="O10" s="11">
        <f t="shared" ref="O10" si="22">N10*39/100</f>
        <v>643.65600000000006</v>
      </c>
      <c r="P10" s="12">
        <f t="shared" si="9"/>
        <v>1006.744</v>
      </c>
      <c r="Q10" s="11"/>
      <c r="R10" s="11">
        <f t="shared" si="0"/>
        <v>0</v>
      </c>
      <c r="S10" s="12">
        <f t="shared" si="10"/>
        <v>0</v>
      </c>
    </row>
    <row r="11" spans="1:19" x14ac:dyDescent="0.25">
      <c r="A11" s="10" t="s">
        <v>8</v>
      </c>
      <c r="B11" s="11">
        <f>220.5+1073.56</f>
        <v>1294.06</v>
      </c>
      <c r="C11" s="11">
        <f t="shared" si="1"/>
        <v>504.68339999999995</v>
      </c>
      <c r="D11" s="12">
        <f t="shared" si="2"/>
        <v>789.37660000000005</v>
      </c>
      <c r="E11" s="11">
        <f>1098+211.62</f>
        <v>1309.6199999999999</v>
      </c>
      <c r="F11" s="11">
        <f t="shared" si="3"/>
        <v>510.75179999999995</v>
      </c>
      <c r="G11" s="12">
        <f t="shared" si="4"/>
        <v>798.86819999999989</v>
      </c>
      <c r="H11" s="11">
        <f>1155.29+223.18</f>
        <v>1378.47</v>
      </c>
      <c r="I11" s="11">
        <f t="shared" si="3"/>
        <v>537.60329999999999</v>
      </c>
      <c r="J11" s="12">
        <f t="shared" si="5"/>
        <v>840.86670000000004</v>
      </c>
      <c r="K11" s="11">
        <f>306.08+900+60.4</f>
        <v>1266.48</v>
      </c>
      <c r="L11" s="11">
        <f t="shared" ref="L11" si="23">K11*39/100</f>
        <v>493.92720000000003</v>
      </c>
      <c r="M11" s="12">
        <f t="shared" si="7"/>
        <v>772.55279999999993</v>
      </c>
      <c r="N11" s="11">
        <f>335.5+1252.64</f>
        <v>1588.14</v>
      </c>
      <c r="O11" s="11">
        <f t="shared" ref="O11" si="24">N11*39/100</f>
        <v>619.3746000000001</v>
      </c>
      <c r="P11" s="12">
        <f t="shared" si="9"/>
        <v>968.7654</v>
      </c>
      <c r="Q11" s="11"/>
      <c r="R11" s="11">
        <f t="shared" si="0"/>
        <v>0</v>
      </c>
      <c r="S11" s="12">
        <f t="shared" si="10"/>
        <v>0</v>
      </c>
    </row>
    <row r="12" spans="1:19" x14ac:dyDescent="0.25">
      <c r="A12" s="10" t="s">
        <v>9</v>
      </c>
      <c r="B12" s="11">
        <f>211.08+1071.52</f>
        <v>1282.5999999999999</v>
      </c>
      <c r="C12" s="11">
        <f t="shared" si="1"/>
        <v>500.21399999999994</v>
      </c>
      <c r="D12" s="12">
        <f t="shared" si="2"/>
        <v>782.38599999999997</v>
      </c>
      <c r="E12" s="11">
        <f>45.77+1117.65</f>
        <v>1163.42</v>
      </c>
      <c r="F12" s="11">
        <f t="shared" si="3"/>
        <v>453.73380000000003</v>
      </c>
      <c r="G12" s="12">
        <f t="shared" si="4"/>
        <v>709.6862000000001</v>
      </c>
      <c r="H12" s="11">
        <f>217.53+1142.97</f>
        <v>1360.5</v>
      </c>
      <c r="I12" s="11">
        <f t="shared" si="3"/>
        <v>530.59500000000003</v>
      </c>
      <c r="J12" s="12">
        <f t="shared" si="5"/>
        <v>829.90499999999997</v>
      </c>
      <c r="K12" s="11">
        <f>352.41+300+870</f>
        <v>1522.41</v>
      </c>
      <c r="L12" s="11">
        <f t="shared" ref="L12" si="25">K12*39/100</f>
        <v>593.73990000000003</v>
      </c>
      <c r="M12" s="12">
        <f t="shared" si="7"/>
        <v>928.67010000000005</v>
      </c>
      <c r="N12" s="11">
        <f>345+897+359.05</f>
        <v>1601.05</v>
      </c>
      <c r="O12" s="11">
        <f t="shared" ref="O12" si="26">N12*39/100</f>
        <v>624.40949999999998</v>
      </c>
      <c r="P12" s="12">
        <f t="shared" si="9"/>
        <v>976.64049999999997</v>
      </c>
      <c r="Q12" s="11"/>
      <c r="R12" s="11">
        <f t="shared" si="0"/>
        <v>0</v>
      </c>
      <c r="S12" s="12">
        <f t="shared" si="10"/>
        <v>0</v>
      </c>
    </row>
    <row r="13" spans="1:19" x14ac:dyDescent="0.25">
      <c r="A13" s="10" t="s">
        <v>10</v>
      </c>
      <c r="B13" s="11">
        <f>1083.42+205.31</f>
        <v>1288.73</v>
      </c>
      <c r="C13" s="11">
        <f t="shared" si="1"/>
        <v>502.60470000000004</v>
      </c>
      <c r="D13" s="12">
        <f t="shared" si="2"/>
        <v>786.12529999999992</v>
      </c>
      <c r="E13" s="11">
        <f>233.28+1096.69</f>
        <v>1329.97</v>
      </c>
      <c r="F13" s="11">
        <f t="shared" si="3"/>
        <v>518.68830000000003</v>
      </c>
      <c r="G13" s="12">
        <f t="shared" si="4"/>
        <v>811.2817</v>
      </c>
      <c r="H13" s="11">
        <f>1161.17+239.12</f>
        <v>1400.29</v>
      </c>
      <c r="I13" s="11">
        <f t="shared" si="3"/>
        <v>546.11310000000003</v>
      </c>
      <c r="J13" s="12">
        <f t="shared" si="5"/>
        <v>854.17689999999993</v>
      </c>
      <c r="K13" s="11">
        <f>870+300+271.92</f>
        <v>1441.92</v>
      </c>
      <c r="L13" s="11">
        <f t="shared" ref="L13" si="27">K13*39/100</f>
        <v>562.3488000000001</v>
      </c>
      <c r="M13" s="12">
        <f t="shared" si="7"/>
        <v>879.57119999999998</v>
      </c>
      <c r="N13" s="11">
        <f>345+878.37+228.75</f>
        <v>1452.12</v>
      </c>
      <c r="O13" s="11">
        <f t="shared" ref="O13" si="28">N13*39/100</f>
        <v>566.32679999999993</v>
      </c>
      <c r="P13" s="12">
        <f t="shared" si="9"/>
        <v>885.79319999999996</v>
      </c>
      <c r="Q13" s="11"/>
      <c r="R13" s="11">
        <f t="shared" si="0"/>
        <v>0</v>
      </c>
      <c r="S13" s="12">
        <f t="shared" si="10"/>
        <v>0</v>
      </c>
    </row>
    <row r="14" spans="1:19" x14ac:dyDescent="0.25">
      <c r="A14" s="10" t="s">
        <v>11</v>
      </c>
      <c r="B14" s="11">
        <f>1091.37+200.79</f>
        <v>1292.1599999999999</v>
      </c>
      <c r="C14" s="11">
        <f t="shared" si="1"/>
        <v>503.94239999999991</v>
      </c>
      <c r="D14" s="12">
        <f t="shared" si="2"/>
        <v>788.21759999999995</v>
      </c>
      <c r="E14" s="11">
        <f>1259.07+51.82</f>
        <v>1310.8899999999999</v>
      </c>
      <c r="F14" s="11">
        <f t="shared" si="3"/>
        <v>511.24709999999993</v>
      </c>
      <c r="G14" s="12">
        <f t="shared" si="4"/>
        <v>799.64289999999994</v>
      </c>
      <c r="H14" s="11">
        <f>187.22+1160.7</f>
        <v>1347.92</v>
      </c>
      <c r="I14" s="11">
        <f t="shared" si="3"/>
        <v>525.68880000000001</v>
      </c>
      <c r="J14" s="12">
        <f t="shared" si="5"/>
        <v>822.23120000000006</v>
      </c>
      <c r="K14" s="11">
        <f>300+870+341.7</f>
        <v>1511.7</v>
      </c>
      <c r="L14" s="11">
        <f t="shared" ref="L14" si="29">K14*39/100</f>
        <v>589.56299999999999</v>
      </c>
      <c r="M14" s="12">
        <f t="shared" si="7"/>
        <v>922.13700000000006</v>
      </c>
      <c r="N14" s="11">
        <f>1207.5+345+278.65</f>
        <v>1831.15</v>
      </c>
      <c r="O14" s="11">
        <f t="shared" ref="O14" si="30">N14*39/100</f>
        <v>714.14850000000001</v>
      </c>
      <c r="P14" s="12">
        <f t="shared" si="9"/>
        <v>1117.0015000000001</v>
      </c>
      <c r="Q14" s="11"/>
      <c r="R14" s="11">
        <f t="shared" si="0"/>
        <v>0</v>
      </c>
      <c r="S14" s="12">
        <f t="shared" si="10"/>
        <v>0</v>
      </c>
    </row>
    <row r="15" spans="1:19" x14ac:dyDescent="0.25">
      <c r="A15" s="10"/>
      <c r="B15" s="11"/>
      <c r="C15" s="11"/>
      <c r="D15" s="12"/>
      <c r="E15" s="11"/>
      <c r="F15" s="11"/>
      <c r="G15" s="12"/>
      <c r="H15" s="11"/>
      <c r="I15" s="11"/>
      <c r="J15" s="12"/>
      <c r="K15" s="11"/>
      <c r="L15" s="11"/>
      <c r="M15" s="12"/>
      <c r="N15" s="11"/>
      <c r="O15" s="11"/>
      <c r="P15" s="12"/>
      <c r="Q15" s="11"/>
      <c r="R15" s="11"/>
      <c r="S15" s="12"/>
    </row>
    <row r="16" spans="1:19" x14ac:dyDescent="0.25">
      <c r="A16" s="10"/>
      <c r="B16" s="11">
        <f>SUM(B3:B15)</f>
        <v>15162.960000000001</v>
      </c>
      <c r="C16" s="11">
        <f>SUM(C3:C15)</f>
        <v>5913.5544</v>
      </c>
      <c r="D16" s="12">
        <f>SUM(D3:D15)</f>
        <v>9249.4056</v>
      </c>
      <c r="E16" s="11">
        <f t="shared" ref="E16:S16" si="31">SUM(E3:E15)</f>
        <v>15427.969999999998</v>
      </c>
      <c r="F16" s="11">
        <f t="shared" si="31"/>
        <v>6016.9082999999991</v>
      </c>
      <c r="G16" s="12">
        <f t="shared" si="31"/>
        <v>9411.0617000000002</v>
      </c>
      <c r="H16" s="11">
        <f t="shared" si="31"/>
        <v>16281.569999999998</v>
      </c>
      <c r="I16" s="11">
        <f t="shared" si="31"/>
        <v>6349.8122999999996</v>
      </c>
      <c r="J16" s="12">
        <f t="shared" si="31"/>
        <v>9931.7577000000019</v>
      </c>
      <c r="K16" s="11">
        <f t="shared" si="31"/>
        <v>17447.699999999997</v>
      </c>
      <c r="L16" s="11">
        <f t="shared" si="31"/>
        <v>6804.603000000001</v>
      </c>
      <c r="M16" s="12">
        <f t="shared" si="31"/>
        <v>10643.097</v>
      </c>
      <c r="N16" s="11">
        <f t="shared" si="31"/>
        <v>18657.349999999999</v>
      </c>
      <c r="O16" s="11">
        <f t="shared" si="31"/>
        <v>7276.3665000000001</v>
      </c>
      <c r="P16" s="12">
        <f t="shared" si="31"/>
        <v>11380.9835</v>
      </c>
      <c r="Q16" s="11">
        <f t="shared" si="31"/>
        <v>10197.620000000001</v>
      </c>
      <c r="R16" s="11">
        <f t="shared" si="31"/>
        <v>4079.0479999999998</v>
      </c>
      <c r="S16" s="12">
        <f t="shared" si="31"/>
        <v>6118.5720000000001</v>
      </c>
    </row>
    <row r="17" spans="1:19" x14ac:dyDescent="0.25">
      <c r="B17" s="3"/>
      <c r="C17" s="3"/>
      <c r="D17" s="4"/>
      <c r="E17" s="3"/>
      <c r="F17" s="3"/>
      <c r="G17" s="4"/>
      <c r="H17" s="3"/>
      <c r="I17" s="3"/>
      <c r="J17" s="4"/>
      <c r="K17" s="3"/>
      <c r="L17" s="3"/>
      <c r="M17" s="4"/>
      <c r="N17" s="3"/>
      <c r="O17" s="3"/>
      <c r="P17" s="4"/>
      <c r="Q17" s="3"/>
      <c r="R17" s="3"/>
      <c r="S17" s="4"/>
    </row>
    <row r="18" spans="1:19" ht="30" x14ac:dyDescent="0.25">
      <c r="A18" s="14" t="s">
        <v>15</v>
      </c>
      <c r="B18" s="3">
        <v>0.54</v>
      </c>
      <c r="C18" s="3"/>
      <c r="D18" s="4"/>
      <c r="E18" s="3">
        <v>0.56000000000000005</v>
      </c>
      <c r="F18" s="3"/>
      <c r="G18" s="4"/>
      <c r="H18" s="3">
        <v>0.57999999999999996</v>
      </c>
      <c r="I18" s="3"/>
      <c r="J18" s="4"/>
      <c r="K18" s="3">
        <v>0.6</v>
      </c>
      <c r="L18" s="3"/>
      <c r="M18" s="4"/>
      <c r="N18" s="3">
        <v>0.69</v>
      </c>
      <c r="O18" s="3"/>
      <c r="P18" s="4"/>
      <c r="Q18" s="3">
        <v>0.71</v>
      </c>
      <c r="R18" s="3"/>
      <c r="S18" s="4"/>
    </row>
  </sheetData>
  <mergeCells count="7">
    <mergeCell ref="A1:A2"/>
    <mergeCell ref="Q1:S1"/>
    <mergeCell ref="N1:P1"/>
    <mergeCell ref="K1:M1"/>
    <mergeCell ref="H1:J1"/>
    <mergeCell ref="E1:G1"/>
    <mergeCell ref="B1:D1"/>
  </mergeCells>
  <pageMargins left="0.7" right="0.7" top="0.75" bottom="0.75" header="0.3" footer="0.3"/>
  <pageSetup paperSize="5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Jocelyne Bolduc</dc:creator>
  <cp:lastModifiedBy>Jessy Richard</cp:lastModifiedBy>
  <cp:lastPrinted>2015-08-18T20:28:02Z</cp:lastPrinted>
  <dcterms:created xsi:type="dcterms:W3CDTF">2015-08-18T19:20:35Z</dcterms:created>
  <dcterms:modified xsi:type="dcterms:W3CDTF">2015-08-31T18:54:03Z</dcterms:modified>
</cp:coreProperties>
</file>