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960" yWindow="660" windowWidth="20370" windowHeight="11760"/>
  </bookViews>
  <sheets>
    <sheet name="T9S6 Evidence DCF " sheetId="1" r:id="rId1"/>
  </sheets>
  <definedNames>
    <definedName name="_xlnm.Print_Area" localSheetId="0">'T9S6 Evidence DCF '!$A$1:$AH$44</definedName>
    <definedName name="_xlnm.Print_Titles" localSheetId="0">'T9S6 Evidence DCF '!$A:$C</definedName>
    <definedName name="PrintSelection">1</definedName>
  </definedNames>
  <calcPr calcId="145621" iterate="1"/>
</workbook>
</file>

<file path=xl/calcChain.xml><?xml version="1.0" encoding="utf-8"?>
<calcChain xmlns="http://schemas.openxmlformats.org/spreadsheetml/2006/main">
  <c r="AH41" i="1" l="1"/>
  <c r="AG41" i="1"/>
  <c r="AF41" i="1"/>
  <c r="AF43" i="1" s="1"/>
  <c r="AF44" i="1" s="1"/>
  <c r="AE41" i="1"/>
  <c r="AE43" i="1" s="1"/>
  <c r="AE44" i="1" s="1"/>
  <c r="AD41" i="1"/>
  <c r="AC41" i="1"/>
  <c r="AB41" i="1"/>
  <c r="AB43" i="1" s="1"/>
  <c r="AB44" i="1" s="1"/>
  <c r="AA41" i="1"/>
  <c r="AA43" i="1" s="1"/>
  <c r="AA44" i="1" s="1"/>
  <c r="Z41" i="1"/>
  <c r="Y41" i="1"/>
  <c r="X41" i="1"/>
  <c r="X43" i="1" s="1"/>
  <c r="X44" i="1" s="1"/>
  <c r="W41" i="1"/>
  <c r="W43" i="1" s="1"/>
  <c r="W44" i="1" s="1"/>
  <c r="V41" i="1"/>
  <c r="U41" i="1"/>
  <c r="T41" i="1"/>
  <c r="T43" i="1" s="1"/>
  <c r="T44" i="1" s="1"/>
  <c r="S41" i="1"/>
  <c r="S43" i="1" s="1"/>
  <c r="S44" i="1" s="1"/>
  <c r="R41" i="1"/>
  <c r="Q41" i="1"/>
  <c r="P41" i="1"/>
  <c r="P43" i="1" s="1"/>
  <c r="P44" i="1" s="1"/>
  <c r="O41" i="1"/>
  <c r="O43" i="1" s="1"/>
  <c r="O44" i="1" s="1"/>
  <c r="N41" i="1"/>
  <c r="M41" i="1"/>
  <c r="L41" i="1"/>
  <c r="L43" i="1" s="1"/>
  <c r="L44" i="1" s="1"/>
  <c r="K41" i="1"/>
  <c r="J41" i="1"/>
  <c r="I41" i="1"/>
  <c r="H41" i="1"/>
  <c r="H43" i="1" s="1"/>
  <c r="H44" i="1" s="1"/>
  <c r="G41" i="1"/>
  <c r="G43" i="1" s="1"/>
  <c r="G44" i="1" s="1"/>
  <c r="F41" i="1"/>
  <c r="E41" i="1"/>
  <c r="D41" i="1"/>
  <c r="D43" i="1" s="1"/>
  <c r="D44" i="1" s="1"/>
  <c r="AH32" i="1"/>
  <c r="D33" i="1" s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AH27" i="1"/>
  <c r="D29" i="1" s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AG43" i="1"/>
  <c r="AG44" i="1" s="1"/>
  <c r="AC43" i="1"/>
  <c r="AC44" i="1" s="1"/>
  <c r="Y43" i="1"/>
  <c r="Y44" i="1" s="1"/>
  <c r="U43" i="1"/>
  <c r="U44" i="1" s="1"/>
  <c r="Q43" i="1"/>
  <c r="Q44" i="1" s="1"/>
  <c r="M43" i="1"/>
  <c r="M44" i="1" s="1"/>
  <c r="K43" i="1"/>
  <c r="K44" i="1" s="1"/>
  <c r="I43" i="1"/>
  <c r="I44" i="1" s="1"/>
  <c r="E43" i="1"/>
  <c r="E44" i="1" s="1"/>
  <c r="E8" i="1"/>
  <c r="F8" i="1" s="1"/>
  <c r="G8" i="1" s="1"/>
  <c r="H8" i="1" s="1"/>
  <c r="I8" i="1" s="1"/>
  <c r="J8" i="1" s="1"/>
  <c r="K8" i="1" s="1"/>
  <c r="L8" i="1" s="1"/>
  <c r="M8" i="1" s="1"/>
  <c r="N8" i="1" s="1"/>
  <c r="O8" i="1" s="1"/>
  <c r="P8" i="1" s="1"/>
  <c r="Q8" i="1" s="1"/>
  <c r="R8" i="1" s="1"/>
  <c r="S8" i="1" s="1"/>
  <c r="T8" i="1" s="1"/>
  <c r="U8" i="1" s="1"/>
  <c r="V8" i="1" s="1"/>
  <c r="W8" i="1" s="1"/>
  <c r="X8" i="1" s="1"/>
  <c r="Y8" i="1" s="1"/>
  <c r="Z8" i="1" s="1"/>
  <c r="AA8" i="1" s="1"/>
  <c r="AB8" i="1" s="1"/>
  <c r="AC8" i="1" s="1"/>
  <c r="AD8" i="1" s="1"/>
  <c r="AE8" i="1" s="1"/>
  <c r="AF8" i="1" s="1"/>
  <c r="AG8" i="1" s="1"/>
  <c r="AH8" i="1" s="1"/>
  <c r="F43" i="1" l="1"/>
  <c r="F44" i="1" s="1"/>
  <c r="J43" i="1"/>
  <c r="J44" i="1" s="1"/>
  <c r="N43" i="1"/>
  <c r="N44" i="1" s="1"/>
  <c r="R43" i="1"/>
  <c r="R44" i="1" s="1"/>
  <c r="V43" i="1"/>
  <c r="V44" i="1" s="1"/>
  <c r="Z43" i="1"/>
  <c r="Z44" i="1" s="1"/>
  <c r="AD43" i="1"/>
  <c r="AD44" i="1" s="1"/>
  <c r="AH43" i="1"/>
  <c r="AH44" i="1" s="1"/>
</calcChain>
</file>

<file path=xl/sharedStrings.xml><?xml version="1.0" encoding="utf-8"?>
<sst xmlns="http://schemas.openxmlformats.org/spreadsheetml/2006/main" count="31" uniqueCount="31">
  <si>
    <r>
      <t>Project Year</t>
    </r>
    <r>
      <rPr>
        <b/>
        <sz val="10"/>
        <rFont val="Arial"/>
        <family val="2"/>
      </rPr>
      <t xml:space="preserve">           ($000's)</t>
    </r>
  </si>
  <si>
    <t>Cash Inflow</t>
  </si>
  <si>
    <t xml:space="preserve">   Revenue</t>
  </si>
  <si>
    <t xml:space="preserve">   Expenses:</t>
  </si>
  <si>
    <t xml:space="preserve">       O &amp; M Expense</t>
  </si>
  <si>
    <t xml:space="preserve">       Municipal  Tax</t>
  </si>
  <si>
    <t xml:space="preserve">       Income Tax</t>
  </si>
  <si>
    <t xml:space="preserve">   Net Cash Inflow</t>
  </si>
  <si>
    <t>Cash Outflow</t>
  </si>
  <si>
    <t xml:space="preserve">   Incremental Capital - 2016 In-Service</t>
  </si>
  <si>
    <t xml:space="preserve">   Incremental Capital - 2017 In-Service</t>
  </si>
  <si>
    <t xml:space="preserve">   Change in Working Capital</t>
  </si>
  <si>
    <t xml:space="preserve">   Cash Outflow</t>
  </si>
  <si>
    <t>Cumulative Net Present Value</t>
  </si>
  <si>
    <t xml:space="preserve">    Cash Inflow</t>
  </si>
  <si>
    <t xml:space="preserve">    Cash Outflow</t>
  </si>
  <si>
    <t xml:space="preserve">    NPV By Year</t>
  </si>
  <si>
    <t>Project NPV</t>
  </si>
  <si>
    <t>Profitability Index</t>
  </si>
  <si>
    <t xml:space="preserve">    By Year PI</t>
  </si>
  <si>
    <t xml:space="preserve">    Project PI</t>
  </si>
  <si>
    <t>Inccome Tax Cash Flow</t>
  </si>
  <si>
    <t>Revenue</t>
  </si>
  <si>
    <t>O&amp;M Expense</t>
  </si>
  <si>
    <t>Municipal Tax</t>
  </si>
  <si>
    <t>CCA</t>
  </si>
  <si>
    <t>Calculation of Income Tax</t>
  </si>
  <si>
    <t>Taxable Income</t>
  </si>
  <si>
    <t>Income Tax Rate</t>
  </si>
  <si>
    <t>Current Income Taxes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</si>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</sst>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6" formatCode="&quot;$&quot;#,##0;[Red]\-&quot;$&quot;#,##0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_);\(#,##0\);&quot;-  &quot;;&quot; &quot;@"/>
    <numFmt numFmtId="167" formatCode="_(* #,##0_);_(* \(#,##0\);_(* &quot;-&quot;??_);_(@_)"/>
    <numFmt numFmtId="168" formatCode="#,##0.000_);\(#,##0.000\);&quot;-  &quot;;&quot; &quot;@"/>
    <numFmt numFmtId="169" formatCode="#,##0.00_);\(#,##0.00\);&quot;-  &quot;;&quot; &quot;@"/>
    <numFmt numFmtId="170" formatCode="0.00%_);\-0.00%_);&quot;-  &quot;;&quot; &quot;@"/>
    <numFmt numFmtId="171" formatCode="[Blue]General"/>
    <numFmt numFmtId="172" formatCode="dd\ mmm\ yyyy_);;&quot;-  &quot;;&quot; &quot;@"/>
    <numFmt numFmtId="173" formatCode="dd\ mmm\ yy_);;&quot;-  &quot;;&quot; &quot;@"/>
    <numFmt numFmtId="174" formatCode="#,##0.0000_);\(#,##0.0000\);&quot;-  &quot;;&quot; &quot;@"/>
    <numFmt numFmtId="175" formatCode="_-* #,##0.0_-;\-* #,##0.0_-;_-* &quot;-&quot;??_-;_-@_-"/>
    <numFmt numFmtId="176" formatCode="#,##0.00&quot; $&quot;;\-#,##0.00&quot; $&quot;"/>
    <numFmt numFmtId="177" formatCode="0.00_)"/>
    <numFmt numFmtId="178" formatCode="#,##0_ ;[Red]\(#,##0\)\ "/>
  </numFmts>
  <fonts count="23">
    <font>
      <sz val="12"/>
      <name val="Arial MT"/>
    </font>
    <font>
      <sz val="11"/>
      <color theme="1"/>
      <name val="Calibri"/>
      <family val="2"/>
      <scheme val="minor"/>
    </font>
    <font>
      <sz val="12"/>
      <name val="Arial MT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u val="singleAccounting"/>
      <sz val="10"/>
      <name val="Arial"/>
      <family val="2"/>
    </font>
    <font>
      <u val="doubleAccounting"/>
      <sz val="10"/>
      <name val="Arial"/>
      <family val="2"/>
    </font>
    <font>
      <sz val="8"/>
      <name val="Times New Roman"/>
      <family val="1"/>
    </font>
    <font>
      <b/>
      <sz val="10"/>
      <color indexed="9"/>
      <name val="Arial"/>
      <family val="2"/>
    </font>
    <font>
      <sz val="11"/>
      <color rgb="FF0070C0"/>
      <name val="Calibri"/>
      <family val="2"/>
      <scheme val="minor"/>
    </font>
    <font>
      <sz val="11"/>
      <name val="??"/>
      <family val="3"/>
      <charset val="129"/>
    </font>
    <font>
      <sz val="8"/>
      <name val="Arial"/>
      <family val="2"/>
    </font>
    <font>
      <b/>
      <u/>
      <sz val="11"/>
      <color indexed="37"/>
      <name val="Arial"/>
      <family val="2"/>
    </font>
    <font>
      <sz val="10"/>
      <color indexed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theme="1"/>
      <name val="Arial"/>
      <family val="2"/>
    </font>
    <font>
      <sz val="10"/>
      <name val="MS Sans Serif"/>
      <family val="2"/>
    </font>
    <font>
      <sz val="10"/>
      <color indexed="18"/>
      <name val="Times New Roman"/>
      <family val="1"/>
    </font>
    <font>
      <b/>
      <sz val="10"/>
      <name val="MS Sans Serif"/>
      <family val="2"/>
    </font>
    <font>
      <sz val="8"/>
      <color indexed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auto="1"/>
      </bottom>
      <diagonal/>
    </border>
  </borders>
  <cellStyleXfs count="41">
    <xf numFmtId="166" fontId="0" fillId="0" borderId="0" applyFont="0" applyFill="0" applyBorder="0" applyProtection="0"/>
    <xf numFmtId="170" fontId="9" fillId="0" borderId="0" applyFont="0" applyFill="0" applyBorder="0" applyProtection="0"/>
    <xf numFmtId="171" fontId="3" fillId="3" borderId="2">
      <alignment horizontal="center" vertical="center"/>
    </xf>
    <xf numFmtId="0" fontId="10" fillId="4" borderId="3" applyNumberFormat="0" applyFont="0" applyFill="0" applyAlignment="0" applyProtection="0">
      <alignment horizontal="left"/>
    </xf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1" fontId="3" fillId="0" borderId="0"/>
    <xf numFmtId="0" fontId="11" fillId="2" borderId="0">
      <protection locked="0"/>
    </xf>
    <xf numFmtId="6" fontId="12" fillId="0" borderId="0">
      <protection locked="0"/>
    </xf>
    <xf numFmtId="172" fontId="1" fillId="0" borderId="0" applyFont="0" applyFill="0" applyBorder="0" applyProtection="0"/>
    <xf numFmtId="173" fontId="1" fillId="0" borderId="0" applyFont="0" applyFill="0" applyBorder="0" applyProtection="0"/>
    <xf numFmtId="174" fontId="1" fillId="0" borderId="0" applyFont="0" applyFill="0" applyBorder="0" applyProtection="0"/>
    <xf numFmtId="37" fontId="2" fillId="0" borderId="0"/>
    <xf numFmtId="175" fontId="3" fillId="0" borderId="0">
      <protection locked="0"/>
    </xf>
    <xf numFmtId="38" fontId="13" fillId="5" borderId="0" applyNumberFormat="0" applyBorder="0" applyAlignment="0" applyProtection="0"/>
    <xf numFmtId="0" fontId="14" fillId="0" borderId="0" applyNumberFormat="0" applyFill="0" applyBorder="0" applyAlignment="0" applyProtection="0"/>
    <xf numFmtId="0" fontId="6" fillId="0" borderId="4" applyNumberFormat="0" applyAlignment="0" applyProtection="0">
      <alignment horizontal="left" vertical="center"/>
    </xf>
    <xf numFmtId="0" fontId="6" fillId="0" borderId="5">
      <alignment horizontal="left" vertical="center"/>
    </xf>
    <xf numFmtId="176" fontId="3" fillId="0" borderId="0">
      <protection locked="0"/>
    </xf>
    <xf numFmtId="176" fontId="3" fillId="0" borderId="0">
      <protection locked="0"/>
    </xf>
    <xf numFmtId="0" fontId="15" fillId="0" borderId="6" applyNumberFormat="0" applyFill="0" applyAlignment="0" applyProtection="0"/>
    <xf numFmtId="10" fontId="13" fillId="6" borderId="3" applyNumberFormat="0" applyBorder="0" applyAlignment="0" applyProtection="0"/>
    <xf numFmtId="37" fontId="16" fillId="0" borderId="0"/>
    <xf numFmtId="177" fontId="17" fillId="0" borderId="0"/>
    <xf numFmtId="0" fontId="3" fillId="0" borderId="0"/>
    <xf numFmtId="0" fontId="18" fillId="0" borderId="0"/>
    <xf numFmtId="10" fontId="3" fillId="0" borderId="0" applyFont="0" applyFill="0" applyBorder="0" applyAlignment="0" applyProtection="0"/>
    <xf numFmtId="0" fontId="19" fillId="0" borderId="0" applyNumberFormat="0" applyFont="0" applyFill="0" applyBorder="0" applyAlignment="0" applyProtection="0">
      <alignment horizontal="left"/>
    </xf>
    <xf numFmtId="15" fontId="19" fillId="0" borderId="0" applyFont="0" applyFill="0" applyBorder="0" applyAlignment="0" applyProtection="0"/>
    <xf numFmtId="4" fontId="19" fillId="0" borderId="0" applyFont="0" applyFill="0" applyBorder="0" applyAlignment="0" applyProtection="0"/>
    <xf numFmtId="178" fontId="20" fillId="0" borderId="7"/>
    <xf numFmtId="0" fontId="21" fillId="0" borderId="8">
      <alignment horizontal="center"/>
    </xf>
    <xf numFmtId="3" fontId="19" fillId="0" borderId="0" applyFont="0" applyFill="0" applyBorder="0" applyAlignment="0" applyProtection="0"/>
    <xf numFmtId="0" fontId="19" fillId="7" borderId="0" applyNumberFormat="0" applyFont="0" applyBorder="0" applyAlignment="0" applyProtection="0"/>
    <xf numFmtId="9" fontId="3" fillId="0" borderId="0" applyFont="0" applyFill="0" applyBorder="0" applyAlignment="0" applyProtection="0"/>
    <xf numFmtId="37" fontId="13" fillId="8" borderId="0" applyNumberFormat="0" applyBorder="0" applyAlignment="0" applyProtection="0"/>
    <xf numFmtId="37" fontId="13" fillId="0" borderId="0"/>
    <xf numFmtId="3" fontId="22" fillId="0" borderId="6" applyProtection="0"/>
  </cellStyleXfs>
  <cellXfs count="28">
    <xf numFmtId="166" fontId="0" fillId="0" borderId="0" xfId="0"/>
    <xf numFmtId="166" fontId="3" fillId="0" borderId="0" xfId="0" applyFont="1"/>
    <xf numFmtId="166" fontId="4" fillId="0" borderId="0" xfId="0" applyFont="1" applyAlignment="1" applyProtection="1">
      <alignment horizontal="left"/>
    </xf>
    <xf numFmtId="166" fontId="3" fillId="0" borderId="0" xfId="0" applyFont="1" applyAlignment="1" applyProtection="1">
      <alignment horizontal="left"/>
    </xf>
    <xf numFmtId="166" fontId="3" fillId="0" borderId="0" xfId="0" applyFont="1" applyAlignment="1" applyProtection="1">
      <alignment horizontal="centerContinuous"/>
    </xf>
    <xf numFmtId="166" fontId="3" fillId="0" borderId="0" xfId="0" applyFont="1" applyAlignment="1">
      <alignment horizontal="centerContinuous"/>
    </xf>
    <xf numFmtId="166" fontId="5" fillId="0" borderId="0" xfId="0" applyFont="1" applyAlignment="1" applyProtection="1">
      <alignment horizontal="left"/>
    </xf>
    <xf numFmtId="166" fontId="6" fillId="0" borderId="0" xfId="0" applyFont="1" applyAlignment="1" applyProtection="1">
      <alignment horizontal="left"/>
    </xf>
    <xf numFmtId="166" fontId="3" fillId="0" borderId="0" xfId="0" applyFont="1" applyAlignment="1">
      <alignment horizontal="left"/>
    </xf>
    <xf numFmtId="166" fontId="5" fillId="0" borderId="0" xfId="0" applyFont="1"/>
    <xf numFmtId="166" fontId="4" fillId="0" borderId="0" xfId="0" applyFont="1"/>
    <xf numFmtId="166" fontId="5" fillId="0" borderId="0" xfId="0" applyFont="1" applyFill="1" applyAlignment="1">
      <alignment horizontal="right"/>
    </xf>
    <xf numFmtId="166" fontId="5" fillId="0" borderId="0" xfId="0" applyFont="1" applyProtection="1"/>
    <xf numFmtId="166" fontId="4" fillId="0" borderId="0" xfId="0" applyFont="1" applyProtection="1"/>
    <xf numFmtId="1" fontId="4" fillId="0" borderId="0" xfId="0" applyNumberFormat="1" applyFont="1" applyAlignment="1" applyProtection="1">
      <alignment horizontal="right"/>
    </xf>
    <xf numFmtId="166" fontId="3" fillId="0" borderId="0" xfId="0" applyFont="1" applyProtection="1"/>
    <xf numFmtId="166" fontId="5" fillId="0" borderId="0" xfId="0" applyFont="1" applyFill="1" applyProtection="1"/>
    <xf numFmtId="167" fontId="3" fillId="0" borderId="0" xfId="0" applyNumberFormat="1" applyFont="1" applyFill="1"/>
    <xf numFmtId="166" fontId="3" fillId="0" borderId="0" xfId="0" applyFont="1" applyAlignment="1" applyProtection="1"/>
    <xf numFmtId="167" fontId="7" fillId="0" borderId="0" xfId="0" applyNumberFormat="1" applyFont="1" applyFill="1"/>
    <xf numFmtId="37" fontId="3" fillId="0" borderId="0" xfId="0" applyNumberFormat="1" applyFont="1" applyProtection="1"/>
    <xf numFmtId="167" fontId="8" fillId="0" borderId="0" xfId="0" applyNumberFormat="1" applyFont="1" applyFill="1"/>
    <xf numFmtId="37" fontId="3" fillId="0" borderId="1" xfId="0" applyNumberFormat="1" applyFont="1" applyBorder="1" applyProtection="1"/>
    <xf numFmtId="168" fontId="3" fillId="0" borderId="0" xfId="0" applyNumberFormat="1" applyFont="1" applyProtection="1"/>
    <xf numFmtId="169" fontId="3" fillId="0" borderId="0" xfId="0" applyNumberFormat="1" applyFont="1" applyProtection="1"/>
    <xf numFmtId="168" fontId="3" fillId="0" borderId="0" xfId="0" applyNumberFormat="1" applyFont="1" applyFill="1" applyProtection="1"/>
    <xf numFmtId="169" fontId="3" fillId="0" borderId="1" xfId="0" applyNumberFormat="1" applyFont="1" applyBorder="1" applyProtection="1"/>
    <xf numFmtId="170" fontId="3" fillId="0" borderId="0" xfId="1" applyFont="1"/>
  </cellXfs>
  <cellStyles count="41">
    <cellStyle name="Actual Date" xfId="2"/>
    <cellStyle name="Borders" xfId="3"/>
    <cellStyle name="Comma 2" xfId="4"/>
    <cellStyle name="Comma 3" xfId="5"/>
    <cellStyle name="Comma 6" xfId="6"/>
    <cellStyle name="Currency 2" xfId="7"/>
    <cellStyle name="Currency 3" xfId="8"/>
    <cellStyle name="Currency0" xfId="9"/>
    <cellStyle name="Data Entry" xfId="10"/>
    <cellStyle name="Date" xfId="11"/>
    <cellStyle name="DateLong" xfId="12"/>
    <cellStyle name="DateShort" xfId="13"/>
    <cellStyle name="Factor" xfId="14"/>
    <cellStyle name="ffactors" xfId="15"/>
    <cellStyle name="Fixed" xfId="16"/>
    <cellStyle name="Grey" xfId="17"/>
    <cellStyle name="HEADER" xfId="18"/>
    <cellStyle name="Header1" xfId="19"/>
    <cellStyle name="Header2" xfId="20"/>
    <cellStyle name="Heading1" xfId="21"/>
    <cellStyle name="Heading2" xfId="22"/>
    <cellStyle name="HIGHLIGHT" xfId="23"/>
    <cellStyle name="Input [yellow]" xfId="24"/>
    <cellStyle name="no dec" xfId="25"/>
    <cellStyle name="Normal" xfId="0" builtinId="0"/>
    <cellStyle name="Normal - Style1" xfId="26"/>
    <cellStyle name="Normal 2" xfId="27"/>
    <cellStyle name="Normal 3" xfId="28"/>
    <cellStyle name="Percent" xfId="1" builtinId="5"/>
    <cellStyle name="Percent [2]" xfId="29"/>
    <cellStyle name="PSChar" xfId="30"/>
    <cellStyle name="PSDate" xfId="31"/>
    <cellStyle name="PSDec" xfId="32"/>
    <cellStyle name="PSDetail" xfId="33"/>
    <cellStyle name="PSHeading" xfId="34"/>
    <cellStyle name="PSInt" xfId="35"/>
    <cellStyle name="PSSpacer" xfId="36"/>
    <cellStyle name="Style 1" xfId="37"/>
    <cellStyle name="Unprot" xfId="38"/>
    <cellStyle name="Unprot$" xfId="39"/>
    <cellStyle name="Unprotect" xfId="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H50"/>
  <sheetViews>
    <sheetView tabSelected="1" zoomScale="80" zoomScaleNormal="80" workbookViewId="0">
      <selection activeCell="B6" sqref="B6"/>
    </sheetView>
  </sheetViews>
  <sheetFormatPr defaultColWidth="0" defaultRowHeight="15"/>
  <cols>
    <col min="1" max="1" width="1.6640625" style="1" customWidth="1"/>
    <col min="2" max="2" width="26.88671875" style="1" customWidth="1"/>
    <col min="3" max="3" width="1.6640625" style="1" customWidth="1"/>
    <col min="4" max="33" width="9.5546875" style="1" customWidth="1"/>
    <col min="34" max="34" width="9.77734375" style="1" customWidth="1"/>
    <col min="35" max="16384" width="9.77734375" hidden="1"/>
  </cols>
  <sheetData>
    <row r="1" spans="1:34">
      <c r="B1" s="2"/>
      <c r="C1" s="3"/>
      <c r="D1" s="3"/>
      <c r="E1" s="4"/>
      <c r="F1" s="4"/>
      <c r="G1" s="5"/>
      <c r="H1" s="5"/>
      <c r="I1" s="5"/>
      <c r="J1" s="5"/>
    </row>
    <row r="2" spans="1:34" ht="15.75">
      <c r="A2" s="6"/>
      <c r="B2" s="7"/>
      <c r="C2" s="3"/>
      <c r="D2" s="3"/>
      <c r="E2" s="3"/>
      <c r="F2" s="3"/>
      <c r="G2" s="8"/>
      <c r="H2" s="8"/>
      <c r="I2" s="8"/>
      <c r="J2" s="8"/>
      <c r="K2" s="8"/>
      <c r="L2" s="8"/>
      <c r="M2" s="5"/>
      <c r="N2" s="5"/>
      <c r="O2" s="5"/>
      <c r="P2" s="5"/>
      <c r="Q2" s="5"/>
      <c r="R2" s="5"/>
    </row>
    <row r="3" spans="1:34">
      <c r="A3" s="9"/>
      <c r="B3" s="9"/>
      <c r="G3" s="8"/>
      <c r="H3" s="8"/>
      <c r="I3" s="8"/>
      <c r="J3" s="8"/>
      <c r="K3" s="8"/>
      <c r="L3" s="8"/>
    </row>
    <row r="4" spans="1:34">
      <c r="A4" s="9"/>
      <c r="B4" s="10"/>
    </row>
    <row r="5" spans="1:34"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</row>
    <row r="6" spans="1:34"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</row>
    <row r="7" spans="1:34"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</row>
    <row r="8" spans="1:34">
      <c r="A8" s="12"/>
      <c r="B8" s="13" t="s">
        <v>0</v>
      </c>
      <c r="C8" s="12"/>
      <c r="D8" s="14">
        <v>1</v>
      </c>
      <c r="E8" s="14">
        <f t="shared" ref="E8:AH8" si="0">D8+1</f>
        <v>2</v>
      </c>
      <c r="F8" s="14">
        <f t="shared" si="0"/>
        <v>3</v>
      </c>
      <c r="G8" s="14">
        <f t="shared" si="0"/>
        <v>4</v>
      </c>
      <c r="H8" s="14">
        <f t="shared" si="0"/>
        <v>5</v>
      </c>
      <c r="I8" s="14">
        <f t="shared" si="0"/>
        <v>6</v>
      </c>
      <c r="J8" s="14">
        <f t="shared" si="0"/>
        <v>7</v>
      </c>
      <c r="K8" s="14">
        <f t="shared" si="0"/>
        <v>8</v>
      </c>
      <c r="L8" s="14">
        <f t="shared" si="0"/>
        <v>9</v>
      </c>
      <c r="M8" s="14">
        <f t="shared" si="0"/>
        <v>10</v>
      </c>
      <c r="N8" s="14">
        <f t="shared" si="0"/>
        <v>11</v>
      </c>
      <c r="O8" s="14">
        <f t="shared" si="0"/>
        <v>12</v>
      </c>
      <c r="P8" s="14">
        <f t="shared" si="0"/>
        <v>13</v>
      </c>
      <c r="Q8" s="14">
        <f t="shared" si="0"/>
        <v>14</v>
      </c>
      <c r="R8" s="14">
        <f t="shared" si="0"/>
        <v>15</v>
      </c>
      <c r="S8" s="14">
        <f t="shared" si="0"/>
        <v>16</v>
      </c>
      <c r="T8" s="14">
        <f t="shared" si="0"/>
        <v>17</v>
      </c>
      <c r="U8" s="14">
        <f t="shared" si="0"/>
        <v>18</v>
      </c>
      <c r="V8" s="14">
        <f t="shared" si="0"/>
        <v>19</v>
      </c>
      <c r="W8" s="14">
        <f t="shared" si="0"/>
        <v>20</v>
      </c>
      <c r="X8" s="14">
        <f t="shared" si="0"/>
        <v>21</v>
      </c>
      <c r="Y8" s="14">
        <f t="shared" si="0"/>
        <v>22</v>
      </c>
      <c r="Z8" s="14">
        <f t="shared" si="0"/>
        <v>23</v>
      </c>
      <c r="AA8" s="14">
        <f t="shared" si="0"/>
        <v>24</v>
      </c>
      <c r="AB8" s="14">
        <f t="shared" si="0"/>
        <v>25</v>
      </c>
      <c r="AC8" s="14">
        <f t="shared" si="0"/>
        <v>26</v>
      </c>
      <c r="AD8" s="14">
        <f t="shared" si="0"/>
        <v>27</v>
      </c>
      <c r="AE8" s="14">
        <f t="shared" si="0"/>
        <v>28</v>
      </c>
      <c r="AF8" s="14">
        <f t="shared" si="0"/>
        <v>29</v>
      </c>
      <c r="AG8" s="14">
        <f t="shared" si="0"/>
        <v>30</v>
      </c>
      <c r="AH8" s="14">
        <f t="shared" si="0"/>
        <v>31</v>
      </c>
    </row>
    <row r="9" spans="1:34">
      <c r="A9" s="15"/>
      <c r="B9" s="16"/>
    </row>
    <row r="10" spans="1:34">
      <c r="B10" s="10" t="s">
        <v>1</v>
      </c>
    </row>
    <row r="11" spans="1:34">
      <c r="A11" s="15"/>
      <c r="B11" s="15" t="s">
        <v>2</v>
      </c>
      <c r="C11" s="15"/>
      <c r="D11" s="17">
        <v>0</v>
      </c>
      <c r="E11" s="17">
        <v>17550.927229747198</v>
      </c>
      <c r="F11" s="17">
        <v>17550.927229747198</v>
      </c>
      <c r="G11" s="17">
        <v>17550.927229747198</v>
      </c>
      <c r="H11" s="17">
        <v>17550.927229747198</v>
      </c>
      <c r="I11" s="17">
        <v>17550.927229747198</v>
      </c>
      <c r="J11" s="17">
        <v>17550.927229747198</v>
      </c>
      <c r="K11" s="17">
        <v>17550.927229747198</v>
      </c>
      <c r="L11" s="17">
        <v>17550.927229747198</v>
      </c>
      <c r="M11" s="17">
        <v>17550.927229747198</v>
      </c>
      <c r="N11" s="17">
        <v>17550.927229747198</v>
      </c>
      <c r="O11" s="17">
        <v>17550.927229747198</v>
      </c>
      <c r="P11" s="17">
        <v>17550.927229747198</v>
      </c>
      <c r="Q11" s="17">
        <v>17550.927229747198</v>
      </c>
      <c r="R11" s="17">
        <v>17550.927229747198</v>
      </c>
      <c r="S11" s="17">
        <v>17550.927229747198</v>
      </c>
      <c r="T11" s="17">
        <v>17550.927229747198</v>
      </c>
      <c r="U11" s="17">
        <v>17550.927229747198</v>
      </c>
      <c r="V11" s="17">
        <v>17550.927229747198</v>
      </c>
      <c r="W11" s="17">
        <v>17550.927229747198</v>
      </c>
      <c r="X11" s="17">
        <v>17550.927229747198</v>
      </c>
      <c r="Y11" s="17">
        <v>17550.927229747198</v>
      </c>
      <c r="Z11" s="17">
        <v>17550.927229747198</v>
      </c>
      <c r="AA11" s="17">
        <v>17550.927229747198</v>
      </c>
      <c r="AB11" s="17">
        <v>17550.927229747198</v>
      </c>
      <c r="AC11" s="17">
        <v>17550.927229747198</v>
      </c>
      <c r="AD11" s="17">
        <v>17550.927229747198</v>
      </c>
      <c r="AE11" s="17">
        <v>17550.927229747198</v>
      </c>
      <c r="AF11" s="17">
        <v>17550.927229747198</v>
      </c>
      <c r="AG11" s="17">
        <v>17550.927229747198</v>
      </c>
      <c r="AH11" s="17">
        <v>17550.927229747198</v>
      </c>
    </row>
    <row r="12" spans="1:34">
      <c r="A12" s="15"/>
      <c r="B12" s="15" t="s">
        <v>3</v>
      </c>
      <c r="C12" s="15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</row>
    <row r="13" spans="1:34">
      <c r="A13" s="15"/>
      <c r="B13" s="15" t="s">
        <v>4</v>
      </c>
      <c r="C13" s="15"/>
      <c r="D13" s="17">
        <v>0</v>
      </c>
      <c r="E13" s="17">
        <v>-3611</v>
      </c>
      <c r="F13" s="17">
        <v>-3611</v>
      </c>
      <c r="G13" s="17">
        <v>-3611</v>
      </c>
      <c r="H13" s="17">
        <v>-3611</v>
      </c>
      <c r="I13" s="17">
        <v>-3611</v>
      </c>
      <c r="J13" s="17">
        <v>-3611</v>
      </c>
      <c r="K13" s="17">
        <v>-3611</v>
      </c>
      <c r="L13" s="17">
        <v>-3611</v>
      </c>
      <c r="M13" s="17">
        <v>-3611</v>
      </c>
      <c r="N13" s="17">
        <v>-3611</v>
      </c>
      <c r="O13" s="17">
        <v>-3611</v>
      </c>
      <c r="P13" s="17">
        <v>-3611</v>
      </c>
      <c r="Q13" s="17">
        <v>-3611</v>
      </c>
      <c r="R13" s="17">
        <v>-3611</v>
      </c>
      <c r="S13" s="17">
        <v>-3611</v>
      </c>
      <c r="T13" s="17">
        <v>-3611</v>
      </c>
      <c r="U13" s="17">
        <v>-3611</v>
      </c>
      <c r="V13" s="17">
        <v>-3611</v>
      </c>
      <c r="W13" s="17">
        <v>-3611</v>
      </c>
      <c r="X13" s="17">
        <v>-3611</v>
      </c>
      <c r="Y13" s="17">
        <v>-3611</v>
      </c>
      <c r="Z13" s="17">
        <v>-3611</v>
      </c>
      <c r="AA13" s="17">
        <v>-3611</v>
      </c>
      <c r="AB13" s="17">
        <v>-3611</v>
      </c>
      <c r="AC13" s="17">
        <v>-3611</v>
      </c>
      <c r="AD13" s="17">
        <v>-3611</v>
      </c>
      <c r="AE13" s="17">
        <v>-3611</v>
      </c>
      <c r="AF13" s="17">
        <v>-3611</v>
      </c>
      <c r="AG13" s="17">
        <v>-3611</v>
      </c>
      <c r="AH13" s="17">
        <v>-3611</v>
      </c>
    </row>
    <row r="14" spans="1:34">
      <c r="A14" s="15"/>
      <c r="B14" s="18" t="s">
        <v>5</v>
      </c>
      <c r="C14" s="15"/>
      <c r="D14" s="17">
        <v>0</v>
      </c>
      <c r="E14" s="17">
        <v>-1048</v>
      </c>
      <c r="F14" s="17">
        <v>-1048</v>
      </c>
      <c r="G14" s="17">
        <v>-1048</v>
      </c>
      <c r="H14" s="17">
        <v>-1048</v>
      </c>
      <c r="I14" s="17">
        <v>-1048</v>
      </c>
      <c r="J14" s="17">
        <v>-1048</v>
      </c>
      <c r="K14" s="17">
        <v>-1048</v>
      </c>
      <c r="L14" s="17">
        <v>-1048</v>
      </c>
      <c r="M14" s="17">
        <v>-1048</v>
      </c>
      <c r="N14" s="17">
        <v>-1048</v>
      </c>
      <c r="O14" s="17">
        <v>-1048</v>
      </c>
      <c r="P14" s="17">
        <v>-1048</v>
      </c>
      <c r="Q14" s="17">
        <v>-1048</v>
      </c>
      <c r="R14" s="17">
        <v>-1048</v>
      </c>
      <c r="S14" s="17">
        <v>-1048</v>
      </c>
      <c r="T14" s="17">
        <v>-1048</v>
      </c>
      <c r="U14" s="17">
        <v>-1048</v>
      </c>
      <c r="V14" s="17">
        <v>-1048</v>
      </c>
      <c r="W14" s="17">
        <v>-1048</v>
      </c>
      <c r="X14" s="17">
        <v>-1048</v>
      </c>
      <c r="Y14" s="17">
        <v>-1048</v>
      </c>
      <c r="Z14" s="17">
        <v>-1048</v>
      </c>
      <c r="AA14" s="17">
        <v>-1048</v>
      </c>
      <c r="AB14" s="17">
        <v>-1048</v>
      </c>
      <c r="AC14" s="17">
        <v>-1048</v>
      </c>
      <c r="AD14" s="17">
        <v>-1048</v>
      </c>
      <c r="AE14" s="17">
        <v>-1048</v>
      </c>
      <c r="AF14" s="17">
        <v>-1048</v>
      </c>
      <c r="AG14" s="17">
        <v>-1048</v>
      </c>
      <c r="AH14" s="17">
        <v>-1048</v>
      </c>
    </row>
    <row r="15" spans="1:34" ht="17.25">
      <c r="A15" s="15"/>
      <c r="B15" s="15" t="s">
        <v>6</v>
      </c>
      <c r="C15" s="15"/>
      <c r="D15" s="19">
        <v>2466.0130358119172</v>
      </c>
      <c r="E15" s="19">
        <v>14105.626159457408</v>
      </c>
      <c r="F15" s="19">
        <v>18900.4664876141</v>
      </c>
      <c r="G15" s="19">
        <v>14612.186202598874</v>
      </c>
      <c r="H15" s="19">
        <v>11913.330602749653</v>
      </c>
      <c r="I15" s="19">
        <v>9622.3359704352242</v>
      </c>
      <c r="J15" s="19">
        <v>7677.1695601053707</v>
      </c>
      <c r="K15" s="19">
        <v>6025.2890826209104</v>
      </c>
      <c r="L15" s="19">
        <v>4622.1811384066796</v>
      </c>
      <c r="M15" s="19">
        <v>3430.1265386768182</v>
      </c>
      <c r="N15" s="19">
        <v>2417.156947710349</v>
      </c>
      <c r="O15" s="19">
        <v>1556.1729211627842</v>
      </c>
      <c r="P15" s="19">
        <v>824.19814970345612</v>
      </c>
      <c r="Q15" s="19">
        <v>201.74869230564408</v>
      </c>
      <c r="R15" s="19">
        <v>-327.70067699812921</v>
      </c>
      <c r="S15" s="19">
        <v>-629.10557795718739</v>
      </c>
      <c r="T15" s="19">
        <v>-885.78117169311065</v>
      </c>
      <c r="U15" s="19">
        <v>-1253.5281622884652</v>
      </c>
      <c r="V15" s="19">
        <v>-1566.6388809986186</v>
      </c>
      <c r="W15" s="19">
        <v>-1833.3141459556821</v>
      </c>
      <c r="X15" s="19">
        <v>-2060.5169451406746</v>
      </c>
      <c r="Y15" s="19">
        <v>-2254.1600503101272</v>
      </c>
      <c r="Z15" s="19">
        <v>-2419.265077077845</v>
      </c>
      <c r="AA15" s="19">
        <v>-2560.097358012235</v>
      </c>
      <c r="AB15" s="19">
        <v>-2680.2803237378375</v>
      </c>
      <c r="AC15" s="19">
        <v>-2782.8925193124519</v>
      </c>
      <c r="AD15" s="19">
        <v>-2870.5499032901448</v>
      </c>
      <c r="AE15" s="19">
        <v>-2945.4756711572099</v>
      </c>
      <c r="AF15" s="19">
        <v>-3009.5595016899688</v>
      </c>
      <c r="AG15" s="19">
        <v>-3064.4078344969344</v>
      </c>
      <c r="AH15" s="19">
        <v>-2962.3240413690173</v>
      </c>
    </row>
    <row r="16" spans="1:34" ht="17.25">
      <c r="A16" s="15"/>
      <c r="B16" s="15" t="s">
        <v>7</v>
      </c>
      <c r="C16" s="15"/>
      <c r="D16" s="19">
        <f>SUM(D11:D15)</f>
        <v>2466.0130358119172</v>
      </c>
      <c r="E16" s="19">
        <f t="shared" ref="E16:AH16" si="1">SUM(E11:E15)</f>
        <v>26997.553389204608</v>
      </c>
      <c r="F16" s="19">
        <f t="shared" si="1"/>
        <v>31792.393717361298</v>
      </c>
      <c r="G16" s="19">
        <f t="shared" si="1"/>
        <v>27504.113432346072</v>
      </c>
      <c r="H16" s="19">
        <f t="shared" si="1"/>
        <v>24805.257832496849</v>
      </c>
      <c r="I16" s="19">
        <f t="shared" si="1"/>
        <v>22514.263200182424</v>
      </c>
      <c r="J16" s="19">
        <f t="shared" si="1"/>
        <v>20569.096789852571</v>
      </c>
      <c r="K16" s="19">
        <f t="shared" si="1"/>
        <v>18917.216312368109</v>
      </c>
      <c r="L16" s="19">
        <f t="shared" si="1"/>
        <v>17514.108368153877</v>
      </c>
      <c r="M16" s="19">
        <f t="shared" si="1"/>
        <v>16322.053768424015</v>
      </c>
      <c r="N16" s="19">
        <f t="shared" si="1"/>
        <v>15309.084177457547</v>
      </c>
      <c r="O16" s="19">
        <f t="shared" si="1"/>
        <v>14448.100150909982</v>
      </c>
      <c r="P16" s="19">
        <f t="shared" si="1"/>
        <v>13716.125379450654</v>
      </c>
      <c r="Q16" s="19">
        <f t="shared" si="1"/>
        <v>13093.675922052842</v>
      </c>
      <c r="R16" s="19">
        <f t="shared" si="1"/>
        <v>12564.226552749069</v>
      </c>
      <c r="S16" s="19">
        <f t="shared" si="1"/>
        <v>12262.821651790011</v>
      </c>
      <c r="T16" s="19">
        <f t="shared" si="1"/>
        <v>12006.146058054088</v>
      </c>
      <c r="U16" s="19">
        <f t="shared" si="1"/>
        <v>11638.399067458733</v>
      </c>
      <c r="V16" s="19">
        <f t="shared" si="1"/>
        <v>11325.28834874858</v>
      </c>
      <c r="W16" s="19">
        <f t="shared" si="1"/>
        <v>11058.613083791515</v>
      </c>
      <c r="X16" s="19">
        <f t="shared" si="1"/>
        <v>10831.410284606523</v>
      </c>
      <c r="Y16" s="19">
        <f t="shared" si="1"/>
        <v>10637.767179437071</v>
      </c>
      <c r="Z16" s="19">
        <f t="shared" si="1"/>
        <v>10472.662152669353</v>
      </c>
      <c r="AA16" s="19">
        <f t="shared" si="1"/>
        <v>10331.829871734963</v>
      </c>
      <c r="AB16" s="19">
        <f t="shared" si="1"/>
        <v>10211.64690600936</v>
      </c>
      <c r="AC16" s="19">
        <f t="shared" si="1"/>
        <v>10109.034710434746</v>
      </c>
      <c r="AD16" s="19">
        <f t="shared" si="1"/>
        <v>10021.377326457054</v>
      </c>
      <c r="AE16" s="19">
        <f t="shared" si="1"/>
        <v>9946.4515585899881</v>
      </c>
      <c r="AF16" s="19">
        <f t="shared" si="1"/>
        <v>9882.3677280572301</v>
      </c>
      <c r="AG16" s="19">
        <f t="shared" si="1"/>
        <v>9827.5193952502632</v>
      </c>
      <c r="AH16" s="19">
        <f t="shared" si="1"/>
        <v>9929.6031883781798</v>
      </c>
    </row>
    <row r="17" spans="1:34">
      <c r="A17" s="15"/>
      <c r="B17" s="15"/>
      <c r="C17" s="15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</row>
    <row r="18" spans="1:34">
      <c r="A18" s="15"/>
      <c r="B18" s="13" t="s">
        <v>8</v>
      </c>
      <c r="C18" s="15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</row>
    <row r="19" spans="1:34">
      <c r="A19" s="15"/>
      <c r="B19" s="15" t="s">
        <v>9</v>
      </c>
      <c r="C19" s="15"/>
      <c r="D19" s="17">
        <v>107399.79634935458</v>
      </c>
      <c r="E19" s="17">
        <v>6723.3494255836831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7">
        <v>0</v>
      </c>
      <c r="V19" s="17">
        <v>0</v>
      </c>
      <c r="W19" s="17">
        <v>0</v>
      </c>
      <c r="X19" s="17">
        <v>0</v>
      </c>
      <c r="Y19" s="17">
        <v>0</v>
      </c>
      <c r="Z19" s="17">
        <v>0</v>
      </c>
      <c r="AA19" s="17">
        <v>0</v>
      </c>
      <c r="AB19" s="17">
        <v>0</v>
      </c>
      <c r="AC19" s="17">
        <v>0</v>
      </c>
      <c r="AD19" s="17">
        <v>0</v>
      </c>
      <c r="AE19" s="17">
        <v>0</v>
      </c>
      <c r="AF19" s="17">
        <v>0</v>
      </c>
      <c r="AG19" s="17">
        <v>0</v>
      </c>
      <c r="AH19" s="17">
        <v>0</v>
      </c>
    </row>
    <row r="20" spans="1:34">
      <c r="A20" s="15"/>
      <c r="B20" s="15" t="s">
        <v>10</v>
      </c>
      <c r="C20" s="15"/>
      <c r="D20" s="17">
        <v>0</v>
      </c>
      <c r="E20" s="17">
        <v>494114.32271006127</v>
      </c>
      <c r="F20" s="17">
        <v>14267.255300238856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7500</v>
      </c>
      <c r="T20" s="17">
        <v>0</v>
      </c>
      <c r="U20" s="17">
        <v>0</v>
      </c>
      <c r="V20" s="17">
        <v>0</v>
      </c>
      <c r="W20" s="17">
        <v>0</v>
      </c>
      <c r="X20" s="17">
        <v>0</v>
      </c>
      <c r="Y20" s="17">
        <v>0</v>
      </c>
      <c r="Z20" s="17">
        <v>0</v>
      </c>
      <c r="AA20" s="17">
        <v>0</v>
      </c>
      <c r="AB20" s="17">
        <v>0</v>
      </c>
      <c r="AC20" s="17">
        <v>0</v>
      </c>
      <c r="AD20" s="17">
        <v>0</v>
      </c>
      <c r="AE20" s="17">
        <v>0</v>
      </c>
      <c r="AF20" s="17">
        <v>0</v>
      </c>
      <c r="AG20" s="17">
        <v>0</v>
      </c>
      <c r="AH20" s="17">
        <v>7500</v>
      </c>
    </row>
    <row r="21" spans="1:34" ht="17.25">
      <c r="A21" s="15"/>
      <c r="B21" s="15" t="s">
        <v>11</v>
      </c>
      <c r="C21" s="15"/>
      <c r="D21" s="19">
        <v>0</v>
      </c>
      <c r="E21" s="19">
        <v>182.40172079999999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0</v>
      </c>
      <c r="U21" s="19">
        <v>0</v>
      </c>
      <c r="V21" s="19">
        <v>0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19">
        <v>0</v>
      </c>
      <c r="AC21" s="19">
        <v>0</v>
      </c>
      <c r="AD21" s="19">
        <v>0</v>
      </c>
      <c r="AE21" s="19">
        <v>0</v>
      </c>
      <c r="AF21" s="19">
        <v>0</v>
      </c>
      <c r="AG21" s="19">
        <v>0</v>
      </c>
      <c r="AH21" s="19">
        <v>0</v>
      </c>
    </row>
    <row r="22" spans="1:34" ht="17.25">
      <c r="A22" s="15"/>
      <c r="B22" s="15" t="s">
        <v>12</v>
      </c>
      <c r="C22" s="15"/>
      <c r="D22" s="19">
        <f>SUM(D19:D21)</f>
        <v>107399.79634935458</v>
      </c>
      <c r="E22" s="19">
        <f t="shared" ref="E22:AH22" si="2">SUM(E19:E21)</f>
        <v>501020.07385644491</v>
      </c>
      <c r="F22" s="19">
        <f t="shared" si="2"/>
        <v>14267.255300238856</v>
      </c>
      <c r="G22" s="19">
        <f t="shared" si="2"/>
        <v>0</v>
      </c>
      <c r="H22" s="19">
        <f t="shared" si="2"/>
        <v>0</v>
      </c>
      <c r="I22" s="19">
        <f t="shared" si="2"/>
        <v>0</v>
      </c>
      <c r="J22" s="19">
        <f t="shared" si="2"/>
        <v>0</v>
      </c>
      <c r="K22" s="19">
        <f t="shared" si="2"/>
        <v>0</v>
      </c>
      <c r="L22" s="19">
        <f t="shared" si="2"/>
        <v>0</v>
      </c>
      <c r="M22" s="19">
        <f t="shared" si="2"/>
        <v>0</v>
      </c>
      <c r="N22" s="19">
        <f t="shared" si="2"/>
        <v>0</v>
      </c>
      <c r="O22" s="19">
        <f t="shared" si="2"/>
        <v>0</v>
      </c>
      <c r="P22" s="19">
        <f t="shared" si="2"/>
        <v>0</v>
      </c>
      <c r="Q22" s="19">
        <f t="shared" si="2"/>
        <v>0</v>
      </c>
      <c r="R22" s="19">
        <f t="shared" si="2"/>
        <v>0</v>
      </c>
      <c r="S22" s="19">
        <f t="shared" si="2"/>
        <v>7500</v>
      </c>
      <c r="T22" s="19">
        <f t="shared" si="2"/>
        <v>0</v>
      </c>
      <c r="U22" s="19">
        <f t="shared" si="2"/>
        <v>0</v>
      </c>
      <c r="V22" s="19">
        <f t="shared" si="2"/>
        <v>0</v>
      </c>
      <c r="W22" s="19">
        <f t="shared" si="2"/>
        <v>0</v>
      </c>
      <c r="X22" s="19">
        <f t="shared" si="2"/>
        <v>0</v>
      </c>
      <c r="Y22" s="19">
        <f t="shared" si="2"/>
        <v>0</v>
      </c>
      <c r="Z22" s="19">
        <f t="shared" si="2"/>
        <v>0</v>
      </c>
      <c r="AA22" s="19">
        <f t="shared" si="2"/>
        <v>0</v>
      </c>
      <c r="AB22" s="19">
        <f t="shared" si="2"/>
        <v>0</v>
      </c>
      <c r="AC22" s="19">
        <f t="shared" si="2"/>
        <v>0</v>
      </c>
      <c r="AD22" s="19">
        <f t="shared" si="2"/>
        <v>0</v>
      </c>
      <c r="AE22" s="19">
        <f t="shared" si="2"/>
        <v>0</v>
      </c>
      <c r="AF22" s="19">
        <f t="shared" si="2"/>
        <v>0</v>
      </c>
      <c r="AG22" s="19">
        <f t="shared" si="2"/>
        <v>0</v>
      </c>
      <c r="AH22" s="19">
        <f t="shared" si="2"/>
        <v>7500</v>
      </c>
    </row>
    <row r="23" spans="1:34">
      <c r="A23" s="15"/>
      <c r="B23" s="15"/>
      <c r="C23" s="15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</row>
    <row r="24" spans="1:34">
      <c r="A24" s="15"/>
      <c r="B24" s="13" t="s">
        <v>13</v>
      </c>
      <c r="C24" s="15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</row>
    <row r="25" spans="1:34">
      <c r="A25" s="15"/>
      <c r="B25" s="15" t="s">
        <v>14</v>
      </c>
      <c r="C25" s="15"/>
      <c r="D25" s="17">
        <v>2405.4371278850163</v>
      </c>
      <c r="E25" s="17">
        <v>27461.932966808567</v>
      </c>
      <c r="F25" s="17">
        <v>55536.717900101212</v>
      </c>
      <c r="G25" s="17">
        <v>78646.089938905629</v>
      </c>
      <c r="H25" s="17">
        <v>98476.492175034873</v>
      </c>
      <c r="I25" s="17">
        <v>115601.97405887258</v>
      </c>
      <c r="J25" s="17">
        <v>130488.6442766433</v>
      </c>
      <c r="K25" s="17">
        <v>143515.41770658357</v>
      </c>
      <c r="L25" s="17">
        <v>154990.74143862072</v>
      </c>
      <c r="M25" s="17">
        <v>165166.08313044629</v>
      </c>
      <c r="N25" s="17">
        <v>174246.81166429076</v>
      </c>
      <c r="O25" s="17">
        <v>182400.9769253782</v>
      </c>
      <c r="P25" s="17">
        <v>189766.39657343976</v>
      </c>
      <c r="Q25" s="17">
        <v>196456.37814172549</v>
      </c>
      <c r="R25" s="17">
        <v>202564.34084382144</v>
      </c>
      <c r="S25" s="17">
        <v>208236.49876284422</v>
      </c>
      <c r="T25" s="17">
        <v>213520.45008291298</v>
      </c>
      <c r="U25" s="17">
        <v>218394.00331512795</v>
      </c>
      <c r="V25" s="17">
        <v>222906.31428410002</v>
      </c>
      <c r="W25" s="17">
        <v>227098.56937492653</v>
      </c>
      <c r="X25" s="17">
        <v>231005.44268392448</v>
      </c>
      <c r="Y25" s="17">
        <v>234656.27668374893</v>
      </c>
      <c r="Z25" s="17">
        <v>238076.03947624462</v>
      </c>
      <c r="AA25" s="17">
        <v>241286.10146925453</v>
      </c>
      <c r="AB25" s="17">
        <v>244304.86605758016</v>
      </c>
      <c r="AC25" s="17">
        <v>247148.28222874101</v>
      </c>
      <c r="AD25" s="17">
        <v>249830.26164143524</v>
      </c>
      <c r="AE25" s="17">
        <v>252363.0183892663</v>
      </c>
      <c r="AF25" s="17">
        <v>254757.34616346852</v>
      </c>
      <c r="AG25" s="17">
        <v>257022.84470416745</v>
      </c>
      <c r="AH25" s="17">
        <v>259200.80046740599</v>
      </c>
    </row>
    <row r="26" spans="1:34" ht="17.25">
      <c r="A26" s="15"/>
      <c r="B26" s="15" t="s">
        <v>15</v>
      </c>
      <c r="C26" s="15"/>
      <c r="D26" s="19">
        <v>107399.79634935457</v>
      </c>
      <c r="E26" s="19">
        <v>584107.7638626229</v>
      </c>
      <c r="F26" s="19">
        <v>597023.9709819709</v>
      </c>
      <c r="G26" s="19">
        <v>597023.9709819709</v>
      </c>
      <c r="H26" s="19">
        <v>597023.9709819709</v>
      </c>
      <c r="I26" s="19">
        <v>597023.9709819709</v>
      </c>
      <c r="J26" s="19">
        <v>597023.9709819709</v>
      </c>
      <c r="K26" s="19">
        <v>597023.9709819709</v>
      </c>
      <c r="L26" s="19">
        <v>597023.9709819709</v>
      </c>
      <c r="M26" s="19">
        <v>597023.9709819709</v>
      </c>
      <c r="N26" s="19">
        <v>597023.9709819709</v>
      </c>
      <c r="O26" s="19">
        <v>597023.9709819709</v>
      </c>
      <c r="P26" s="19">
        <v>597023.9709819709</v>
      </c>
      <c r="Q26" s="19">
        <v>597023.9709819709</v>
      </c>
      <c r="R26" s="19">
        <v>597023.9709819709</v>
      </c>
      <c r="S26" s="19">
        <v>600580.45222834195</v>
      </c>
      <c r="T26" s="19">
        <v>600580.45222834195</v>
      </c>
      <c r="U26" s="19">
        <v>600580.45222834195</v>
      </c>
      <c r="V26" s="19">
        <v>600580.45222834195</v>
      </c>
      <c r="W26" s="19">
        <v>600580.45222834195</v>
      </c>
      <c r="X26" s="19">
        <v>600580.45222834195</v>
      </c>
      <c r="Y26" s="19">
        <v>600580.45222834195</v>
      </c>
      <c r="Z26" s="19">
        <v>600580.45222834195</v>
      </c>
      <c r="AA26" s="19">
        <v>600580.45222834195</v>
      </c>
      <c r="AB26" s="19">
        <v>600580.45222834195</v>
      </c>
      <c r="AC26" s="19">
        <v>600580.45222834195</v>
      </c>
      <c r="AD26" s="19">
        <v>600580.45222834195</v>
      </c>
      <c r="AE26" s="19">
        <v>600580.45222834195</v>
      </c>
      <c r="AF26" s="19">
        <v>600580.45222834195</v>
      </c>
      <c r="AG26" s="19">
        <v>600580.45222834195</v>
      </c>
      <c r="AH26" s="19">
        <v>602266.92674244719</v>
      </c>
    </row>
    <row r="27" spans="1:34" ht="17.25">
      <c r="A27" s="15"/>
      <c r="B27" s="15" t="s">
        <v>16</v>
      </c>
      <c r="C27" s="15"/>
      <c r="D27" s="21">
        <f>D25-D26</f>
        <v>-104994.35922146955</v>
      </c>
      <c r="E27" s="21">
        <f t="shared" ref="E27:AH27" si="3">E25-E26</f>
        <v>-556645.83089581435</v>
      </c>
      <c r="F27" s="21">
        <f t="shared" si="3"/>
        <v>-541487.25308186968</v>
      </c>
      <c r="G27" s="21">
        <f t="shared" si="3"/>
        <v>-518377.88104306528</v>
      </c>
      <c r="H27" s="21">
        <f t="shared" si="3"/>
        <v>-498547.47880693601</v>
      </c>
      <c r="I27" s="21">
        <f t="shared" si="3"/>
        <v>-481421.99692309834</v>
      </c>
      <c r="J27" s="21">
        <f t="shared" si="3"/>
        <v>-466535.32670532761</v>
      </c>
      <c r="K27" s="21">
        <f t="shared" si="3"/>
        <v>-453508.55327538733</v>
      </c>
      <c r="L27" s="21">
        <f t="shared" si="3"/>
        <v>-442033.22954335017</v>
      </c>
      <c r="M27" s="21">
        <f t="shared" si="3"/>
        <v>-431857.88785152463</v>
      </c>
      <c r="N27" s="21">
        <f t="shared" si="3"/>
        <v>-422777.15931768017</v>
      </c>
      <c r="O27" s="21">
        <f t="shared" si="3"/>
        <v>-414622.9940565927</v>
      </c>
      <c r="P27" s="21">
        <f t="shared" si="3"/>
        <v>-407257.57440853113</v>
      </c>
      <c r="Q27" s="21">
        <f t="shared" si="3"/>
        <v>-400567.5928402454</v>
      </c>
      <c r="R27" s="21">
        <f t="shared" si="3"/>
        <v>-394459.63013814948</v>
      </c>
      <c r="S27" s="21">
        <f t="shared" si="3"/>
        <v>-392343.9534654977</v>
      </c>
      <c r="T27" s="21">
        <f t="shared" si="3"/>
        <v>-387060.00214542897</v>
      </c>
      <c r="U27" s="21">
        <f t="shared" si="3"/>
        <v>-382186.44891321403</v>
      </c>
      <c r="V27" s="21">
        <f t="shared" si="3"/>
        <v>-377674.13794424193</v>
      </c>
      <c r="W27" s="21">
        <f t="shared" si="3"/>
        <v>-373481.88285341545</v>
      </c>
      <c r="X27" s="21">
        <f t="shared" si="3"/>
        <v>-369575.00954441749</v>
      </c>
      <c r="Y27" s="21">
        <f t="shared" si="3"/>
        <v>-365924.17554459302</v>
      </c>
      <c r="Z27" s="21">
        <f t="shared" si="3"/>
        <v>-362504.41275209736</v>
      </c>
      <c r="AA27" s="21">
        <f t="shared" si="3"/>
        <v>-359294.35075908742</v>
      </c>
      <c r="AB27" s="21">
        <f t="shared" si="3"/>
        <v>-356275.58617076179</v>
      </c>
      <c r="AC27" s="21">
        <f t="shared" si="3"/>
        <v>-353432.16999960097</v>
      </c>
      <c r="AD27" s="21">
        <f t="shared" si="3"/>
        <v>-350750.19058690674</v>
      </c>
      <c r="AE27" s="21">
        <f t="shared" si="3"/>
        <v>-348217.43383907562</v>
      </c>
      <c r="AF27" s="21">
        <f t="shared" si="3"/>
        <v>-345823.1060648734</v>
      </c>
      <c r="AG27" s="21">
        <f t="shared" si="3"/>
        <v>-343557.6075241745</v>
      </c>
      <c r="AH27" s="21">
        <f t="shared" si="3"/>
        <v>-343066.1262750412</v>
      </c>
    </row>
    <row r="28" spans="1:34" ht="17.25">
      <c r="A28" s="15"/>
      <c r="B28" s="15"/>
      <c r="C28" s="15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</row>
    <row r="29" spans="1:34">
      <c r="A29" s="15"/>
      <c r="B29" s="13" t="s">
        <v>17</v>
      </c>
      <c r="C29" s="15"/>
      <c r="D29" s="22">
        <f>AH27</f>
        <v>-343066.1262750412</v>
      </c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</row>
    <row r="30" spans="1:34">
      <c r="A30" s="15"/>
      <c r="B30" s="12"/>
      <c r="C30" s="15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</row>
    <row r="31" spans="1:34">
      <c r="A31" s="15"/>
      <c r="B31" s="13" t="s">
        <v>18</v>
      </c>
      <c r="C31" s="15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</row>
    <row r="32" spans="1:34">
      <c r="A32" s="23"/>
      <c r="B32" s="23" t="s">
        <v>19</v>
      </c>
      <c r="C32" s="23"/>
      <c r="D32" s="24">
        <f>D25/D26</f>
        <v>2.2397036210948757E-2</v>
      </c>
      <c r="E32" s="24">
        <f t="shared" ref="E32:AH32" si="4">E25/E26</f>
        <v>4.7015182241726503E-2</v>
      </c>
      <c r="F32" s="24">
        <f t="shared" si="4"/>
        <v>9.3022593060636635E-2</v>
      </c>
      <c r="G32" s="24">
        <f t="shared" si="4"/>
        <v>0.13173020475132749</v>
      </c>
      <c r="H32" s="24">
        <f t="shared" si="4"/>
        <v>0.16494562523689471</v>
      </c>
      <c r="I32" s="24">
        <f t="shared" si="4"/>
        <v>0.1936303727783881</v>
      </c>
      <c r="J32" s="24">
        <f t="shared" si="4"/>
        <v>0.21856516759623348</v>
      </c>
      <c r="K32" s="24">
        <f t="shared" si="4"/>
        <v>0.24038468249529882</v>
      </c>
      <c r="L32" s="24">
        <f t="shared" si="4"/>
        <v>0.25960555852337991</v>
      </c>
      <c r="M32" s="24">
        <f t="shared" si="4"/>
        <v>0.27664899762531314</v>
      </c>
      <c r="N32" s="24">
        <f t="shared" si="4"/>
        <v>0.29185898746694161</v>
      </c>
      <c r="O32" s="24">
        <f t="shared" si="4"/>
        <v>0.30551700734121179</v>
      </c>
      <c r="P32" s="24">
        <f t="shared" si="4"/>
        <v>0.3178538983306089</v>
      </c>
      <c r="Q32" s="24">
        <f t="shared" si="4"/>
        <v>0.32905944767778533</v>
      </c>
      <c r="R32" s="24">
        <f t="shared" si="4"/>
        <v>0.33929013019468618</v>
      </c>
      <c r="S32" s="24">
        <f t="shared" si="4"/>
        <v>0.34672540205100161</v>
      </c>
      <c r="T32" s="24">
        <f t="shared" si="4"/>
        <v>0.35552347614825808</v>
      </c>
      <c r="U32" s="24">
        <f t="shared" si="4"/>
        <v>0.36363821450534672</v>
      </c>
      <c r="V32" s="24">
        <f t="shared" si="4"/>
        <v>0.37115146431597573</v>
      </c>
      <c r="W32" s="24">
        <f t="shared" si="4"/>
        <v>0.3781318032119087</v>
      </c>
      <c r="X32" s="24">
        <f t="shared" si="4"/>
        <v>0.38463696550032855</v>
      </c>
      <c r="Y32" s="24">
        <f t="shared" si="4"/>
        <v>0.39071580803720884</v>
      </c>
      <c r="Z32" s="24">
        <f t="shared" si="4"/>
        <v>0.39640990410678173</v>
      </c>
      <c r="AA32" s="24">
        <f t="shared" si="4"/>
        <v>0.40175483663180739</v>
      </c>
      <c r="AB32" s="24">
        <f t="shared" si="4"/>
        <v>0.40678124829260165</v>
      </c>
      <c r="AC32" s="24">
        <f t="shared" si="4"/>
        <v>0.41151569504425811</v>
      </c>
      <c r="AD32" s="24">
        <f t="shared" si="4"/>
        <v>0.41598134057558245</v>
      </c>
      <c r="AE32" s="24">
        <f t="shared" si="4"/>
        <v>0.42019852203467545</v>
      </c>
      <c r="AF32" s="24">
        <f t="shared" si="4"/>
        <v>0.42418521152035304</v>
      </c>
      <c r="AG32" s="24">
        <f t="shared" si="4"/>
        <v>0.42795739313614362</v>
      </c>
      <c r="AH32" s="24">
        <f t="shared" si="4"/>
        <v>0.43037528537284325</v>
      </c>
    </row>
    <row r="33" spans="1:34">
      <c r="A33" s="23"/>
      <c r="B33" s="25" t="s">
        <v>20</v>
      </c>
      <c r="C33" s="25"/>
      <c r="D33" s="26">
        <f>AH32</f>
        <v>0.43037528537284325</v>
      </c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</row>
    <row r="36" spans="1:34">
      <c r="B36" s="10" t="s">
        <v>26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</row>
    <row r="37" spans="1:34">
      <c r="B37" s="1" t="s">
        <v>22</v>
      </c>
      <c r="D37" s="1">
        <v>0</v>
      </c>
      <c r="E37" s="1">
        <v>17550.927229747198</v>
      </c>
      <c r="F37" s="1">
        <v>17550.927229747198</v>
      </c>
      <c r="G37" s="1">
        <v>17550.927229747198</v>
      </c>
      <c r="H37" s="1">
        <v>17550.927229747198</v>
      </c>
      <c r="I37" s="1">
        <v>17550.927229747198</v>
      </c>
      <c r="J37" s="1">
        <v>17550.927229747198</v>
      </c>
      <c r="K37" s="1">
        <v>17550.927229747198</v>
      </c>
      <c r="L37" s="1">
        <v>17550.927229747198</v>
      </c>
      <c r="M37" s="1">
        <v>17550.927229747198</v>
      </c>
      <c r="N37" s="1">
        <v>17550.927229747198</v>
      </c>
      <c r="O37" s="1">
        <v>17550.927229747198</v>
      </c>
      <c r="P37" s="1">
        <v>17550.927229747198</v>
      </c>
      <c r="Q37" s="1">
        <v>17550.927229747198</v>
      </c>
      <c r="R37" s="1">
        <v>17550.927229747198</v>
      </c>
      <c r="S37" s="1">
        <v>17550.927229747198</v>
      </c>
      <c r="T37" s="1">
        <v>17550.927229747198</v>
      </c>
      <c r="U37" s="1">
        <v>17550.927229747198</v>
      </c>
      <c r="V37" s="1">
        <v>17550.927229747198</v>
      </c>
      <c r="W37" s="1">
        <v>17550.927229747198</v>
      </c>
      <c r="X37" s="1">
        <v>17550.927229747198</v>
      </c>
      <c r="Y37" s="1">
        <v>17550.927229747198</v>
      </c>
      <c r="Z37" s="1">
        <v>17550.927229747198</v>
      </c>
      <c r="AA37" s="1">
        <v>17550.927229747198</v>
      </c>
      <c r="AB37" s="1">
        <v>17550.927229747198</v>
      </c>
      <c r="AC37" s="1">
        <v>17550.927229747198</v>
      </c>
      <c r="AD37" s="1">
        <v>17550.927229747198</v>
      </c>
      <c r="AE37" s="1">
        <v>17550.927229747198</v>
      </c>
      <c r="AF37" s="1">
        <v>17550.927229747198</v>
      </c>
      <c r="AG37" s="1">
        <v>17550.927229747198</v>
      </c>
      <c r="AH37" s="1">
        <v>17550.927229747198</v>
      </c>
    </row>
    <row r="38" spans="1:34">
      <c r="B38" s="1" t="s">
        <v>23</v>
      </c>
      <c r="D38" s="1">
        <v>0</v>
      </c>
      <c r="E38" s="1">
        <v>-3611</v>
      </c>
      <c r="F38" s="1">
        <v>-3611</v>
      </c>
      <c r="G38" s="1">
        <v>-3611</v>
      </c>
      <c r="H38" s="1">
        <v>-3611</v>
      </c>
      <c r="I38" s="1">
        <v>-3611</v>
      </c>
      <c r="J38" s="1">
        <v>-3611</v>
      </c>
      <c r="K38" s="1">
        <v>-3611</v>
      </c>
      <c r="L38" s="1">
        <v>-3611</v>
      </c>
      <c r="M38" s="1">
        <v>-3611</v>
      </c>
      <c r="N38" s="1">
        <v>-3611</v>
      </c>
      <c r="O38" s="1">
        <v>-3611</v>
      </c>
      <c r="P38" s="1">
        <v>-3611</v>
      </c>
      <c r="Q38" s="1">
        <v>-3611</v>
      </c>
      <c r="R38" s="1">
        <v>-3611</v>
      </c>
      <c r="S38" s="1">
        <v>-3611</v>
      </c>
      <c r="T38" s="1">
        <v>-3611</v>
      </c>
      <c r="U38" s="1">
        <v>-3611</v>
      </c>
      <c r="V38" s="1">
        <v>-3611</v>
      </c>
      <c r="W38" s="1">
        <v>-3611</v>
      </c>
      <c r="X38" s="1">
        <v>-3611</v>
      </c>
      <c r="Y38" s="1">
        <v>-3611</v>
      </c>
      <c r="Z38" s="1">
        <v>-3611</v>
      </c>
      <c r="AA38" s="1">
        <v>-3611</v>
      </c>
      <c r="AB38" s="1">
        <v>-3611</v>
      </c>
      <c r="AC38" s="1">
        <v>-3611</v>
      </c>
      <c r="AD38" s="1">
        <v>-3611</v>
      </c>
      <c r="AE38" s="1">
        <v>-3611</v>
      </c>
      <c r="AF38" s="1">
        <v>-3611</v>
      </c>
      <c r="AG38" s="1">
        <v>-3611</v>
      </c>
      <c r="AH38" s="1">
        <v>-3611</v>
      </c>
    </row>
    <row r="39" spans="1:34">
      <c r="B39" s="1" t="s">
        <v>24</v>
      </c>
      <c r="D39" s="1">
        <v>0</v>
      </c>
      <c r="E39" s="1">
        <v>-1048</v>
      </c>
      <c r="F39" s="1">
        <v>-1048</v>
      </c>
      <c r="G39" s="1">
        <v>-1048</v>
      </c>
      <c r="H39" s="1">
        <v>-1048</v>
      </c>
      <c r="I39" s="1">
        <v>-1048</v>
      </c>
      <c r="J39" s="1">
        <v>-1048</v>
      </c>
      <c r="K39" s="1">
        <v>-1048</v>
      </c>
      <c r="L39" s="1">
        <v>-1048</v>
      </c>
      <c r="M39" s="1">
        <v>-1048</v>
      </c>
      <c r="N39" s="1">
        <v>-1048</v>
      </c>
      <c r="O39" s="1">
        <v>-1048</v>
      </c>
      <c r="P39" s="1">
        <v>-1048</v>
      </c>
      <c r="Q39" s="1">
        <v>-1048</v>
      </c>
      <c r="R39" s="1">
        <v>-1048</v>
      </c>
      <c r="S39" s="1">
        <v>-1048</v>
      </c>
      <c r="T39" s="1">
        <v>-1048</v>
      </c>
      <c r="U39" s="1">
        <v>-1048</v>
      </c>
      <c r="V39" s="1">
        <v>-1048</v>
      </c>
      <c r="W39" s="1">
        <v>-1048</v>
      </c>
      <c r="X39" s="1">
        <v>-1048</v>
      </c>
      <c r="Y39" s="1">
        <v>-1048</v>
      </c>
      <c r="Z39" s="1">
        <v>-1048</v>
      </c>
      <c r="AA39" s="1">
        <v>-1048</v>
      </c>
      <c r="AB39" s="1">
        <v>-1048</v>
      </c>
      <c r="AC39" s="1">
        <v>-1048</v>
      </c>
      <c r="AD39" s="1">
        <v>-1048</v>
      </c>
      <c r="AE39" s="1">
        <v>-1048</v>
      </c>
      <c r="AF39" s="1">
        <v>-1048</v>
      </c>
      <c r="AG39" s="1">
        <v>-1048</v>
      </c>
      <c r="AH39" s="1">
        <v>-1048</v>
      </c>
    </row>
    <row r="40" spans="1:34">
      <c r="B40" s="1" t="s">
        <v>25</v>
      </c>
      <c r="D40" s="1">
        <v>-9305.7095691015747</v>
      </c>
      <c r="E40" s="1">
        <v>-66120.705189963832</v>
      </c>
      <c r="F40" s="1">
        <v>-84214.442277347582</v>
      </c>
      <c r="G40" s="1">
        <v>-68032.252522573137</v>
      </c>
      <c r="H40" s="1">
        <v>-57847.891768425128</v>
      </c>
      <c r="I40" s="1">
        <v>-49202.629004974457</v>
      </c>
      <c r="J40" s="1">
        <v>-41862.378399956142</v>
      </c>
      <c r="K40" s="1">
        <v>-35628.867164165727</v>
      </c>
      <c r="L40" s="1">
        <v>-30334.120204866744</v>
      </c>
      <c r="M40" s="1">
        <v>-25835.800960603116</v>
      </c>
      <c r="N40" s="1">
        <v>-22013.274202239081</v>
      </c>
      <c r="O40" s="1">
        <v>-18764.277875644497</v>
      </c>
      <c r="P40" s="1">
        <v>-16002.108926741372</v>
      </c>
      <c r="Q40" s="1">
        <v>-13653.243049768496</v>
      </c>
      <c r="R40" s="1">
        <v>-11655.320901452371</v>
      </c>
      <c r="S40" s="1">
        <v>-10517.943916701208</v>
      </c>
      <c r="T40" s="1">
        <v>-9549.3567705279129</v>
      </c>
      <c r="U40" s="1">
        <v>-8161.6322777152545</v>
      </c>
      <c r="V40" s="1">
        <v>-6980.0823957901475</v>
      </c>
      <c r="W40" s="1">
        <v>-5973.7606412351906</v>
      </c>
      <c r="X40" s="1">
        <v>-5116.3915877069167</v>
      </c>
      <c r="Y40" s="1">
        <v>-4385.6628889542671</v>
      </c>
      <c r="Z40" s="1">
        <v>-3762.625052094952</v>
      </c>
      <c r="AA40" s="1">
        <v>-3231.1824825312178</v>
      </c>
      <c r="AB40" s="1">
        <v>-2777.6618571515842</v>
      </c>
      <c r="AC40" s="1">
        <v>-2390.446024794549</v>
      </c>
      <c r="AD40" s="1">
        <v>-2059.6634437466523</v>
      </c>
      <c r="AE40" s="1">
        <v>-1776.924697078483</v>
      </c>
      <c r="AF40" s="1">
        <v>-1535.0989214831657</v>
      </c>
      <c r="AG40" s="1">
        <v>-1328.1240807021634</v>
      </c>
      <c r="AH40" s="1">
        <v>-1713.3459415622269</v>
      </c>
    </row>
    <row r="41" spans="1:34">
      <c r="B41" s="1" t="s">
        <v>27</v>
      </c>
      <c r="D41" s="1">
        <f>SUM(D37:D40)</f>
        <v>-9305.7095691015747</v>
      </c>
      <c r="E41" s="1">
        <f t="shared" ref="E41:AH41" si="5">SUM(E37:E40)</f>
        <v>-53228.777960216634</v>
      </c>
      <c r="F41" s="1">
        <f t="shared" si="5"/>
        <v>-71322.515047600376</v>
      </c>
      <c r="G41" s="1">
        <f t="shared" si="5"/>
        <v>-55140.325292825939</v>
      </c>
      <c r="H41" s="1">
        <f t="shared" si="5"/>
        <v>-44955.96453867793</v>
      </c>
      <c r="I41" s="1">
        <f t="shared" si="5"/>
        <v>-36310.701775227259</v>
      </c>
      <c r="J41" s="1">
        <f t="shared" si="5"/>
        <v>-28970.451170208944</v>
      </c>
      <c r="K41" s="1">
        <f t="shared" si="5"/>
        <v>-22736.939934418529</v>
      </c>
      <c r="L41" s="1">
        <f t="shared" si="5"/>
        <v>-17442.192975119546</v>
      </c>
      <c r="M41" s="1">
        <f t="shared" si="5"/>
        <v>-12943.873730855918</v>
      </c>
      <c r="N41" s="1">
        <f t="shared" si="5"/>
        <v>-9121.3469724918832</v>
      </c>
      <c r="O41" s="1">
        <f t="shared" si="5"/>
        <v>-5872.3506458972988</v>
      </c>
      <c r="P41" s="1">
        <f t="shared" si="5"/>
        <v>-3110.1816969941738</v>
      </c>
      <c r="Q41" s="1">
        <f t="shared" si="5"/>
        <v>-761.31582002129835</v>
      </c>
      <c r="R41" s="1">
        <f t="shared" si="5"/>
        <v>1236.6063282948271</v>
      </c>
      <c r="S41" s="1">
        <f t="shared" si="5"/>
        <v>2373.9833130459901</v>
      </c>
      <c r="T41" s="1">
        <f t="shared" si="5"/>
        <v>3342.5704592192851</v>
      </c>
      <c r="U41" s="1">
        <f t="shared" si="5"/>
        <v>4730.2949520319435</v>
      </c>
      <c r="V41" s="1">
        <f t="shared" si="5"/>
        <v>5911.8448339570505</v>
      </c>
      <c r="W41" s="1">
        <f t="shared" si="5"/>
        <v>6918.1665885120074</v>
      </c>
      <c r="X41" s="1">
        <f t="shared" si="5"/>
        <v>7775.5356420402813</v>
      </c>
      <c r="Y41" s="1">
        <f t="shared" si="5"/>
        <v>8506.2643407929318</v>
      </c>
      <c r="Z41" s="1">
        <f t="shared" si="5"/>
        <v>9129.3021776522455</v>
      </c>
      <c r="AA41" s="1">
        <f t="shared" si="5"/>
        <v>9660.7447472159802</v>
      </c>
      <c r="AB41" s="1">
        <f t="shared" si="5"/>
        <v>10114.265372595613</v>
      </c>
      <c r="AC41" s="1">
        <f t="shared" si="5"/>
        <v>10501.481204952648</v>
      </c>
      <c r="AD41" s="1">
        <f t="shared" si="5"/>
        <v>10832.263786000545</v>
      </c>
      <c r="AE41" s="1">
        <f t="shared" si="5"/>
        <v>11115.002532668716</v>
      </c>
      <c r="AF41" s="1">
        <f t="shared" si="5"/>
        <v>11356.828308264032</v>
      </c>
      <c r="AG41" s="1">
        <f t="shared" si="5"/>
        <v>11563.803149045034</v>
      </c>
      <c r="AH41" s="1">
        <f t="shared" si="5"/>
        <v>11178.581288184971</v>
      </c>
    </row>
    <row r="42" spans="1:34">
      <c r="A42" s="27"/>
      <c r="B42" s="27" t="s">
        <v>28</v>
      </c>
      <c r="C42" s="27"/>
      <c r="D42" s="27">
        <v>0.26500000000000001</v>
      </c>
      <c r="E42" s="27">
        <v>0.26500000000000001</v>
      </c>
      <c r="F42" s="27">
        <v>0.26500000000000001</v>
      </c>
      <c r="G42" s="27">
        <v>0.26500000000000001</v>
      </c>
      <c r="H42" s="27">
        <v>0.26500000000000001</v>
      </c>
      <c r="I42" s="27">
        <v>0.26500000000000001</v>
      </c>
      <c r="J42" s="27">
        <v>0.26500000000000001</v>
      </c>
      <c r="K42" s="27">
        <v>0.26500000000000001</v>
      </c>
      <c r="L42" s="27">
        <v>0.26500000000000001</v>
      </c>
      <c r="M42" s="27">
        <v>0.26500000000000001</v>
      </c>
      <c r="N42" s="27">
        <v>0.26500000000000001</v>
      </c>
      <c r="O42" s="27">
        <v>0.26500000000000001</v>
      </c>
      <c r="P42" s="27">
        <v>0.26500000000000001</v>
      </c>
      <c r="Q42" s="27">
        <v>0.26500000000000001</v>
      </c>
      <c r="R42" s="27">
        <v>0.26500000000000001</v>
      </c>
      <c r="S42" s="27">
        <v>0.26500000000000001</v>
      </c>
      <c r="T42" s="27">
        <v>0.26500000000000001</v>
      </c>
      <c r="U42" s="27">
        <v>0.26500000000000001</v>
      </c>
      <c r="V42" s="27">
        <v>0.26500000000000001</v>
      </c>
      <c r="W42" s="27">
        <v>0.26500000000000001</v>
      </c>
      <c r="X42" s="27">
        <v>0.26500000000000001</v>
      </c>
      <c r="Y42" s="27">
        <v>0.26500000000000001</v>
      </c>
      <c r="Z42" s="27">
        <v>0.26500000000000001</v>
      </c>
      <c r="AA42" s="27">
        <v>0.26500000000000001</v>
      </c>
      <c r="AB42" s="27">
        <v>0.26500000000000001</v>
      </c>
      <c r="AC42" s="27">
        <v>0.26500000000000001</v>
      </c>
      <c r="AD42" s="27">
        <v>0.26500000000000001</v>
      </c>
      <c r="AE42" s="27">
        <v>0.26500000000000001</v>
      </c>
      <c r="AF42" s="27">
        <v>0.26500000000000001</v>
      </c>
      <c r="AG42" s="27">
        <v>0.26500000000000001</v>
      </c>
      <c r="AH42" s="27">
        <v>0.26500000000000001</v>
      </c>
    </row>
    <row r="43" spans="1:34" ht="17.25">
      <c r="B43" s="1" t="s">
        <v>29</v>
      </c>
      <c r="D43" s="21">
        <f>D41*D42</f>
        <v>-2466.0130358119172</v>
      </c>
      <c r="E43" s="21">
        <f t="shared" ref="E43:AH43" si="6">E41*E42</f>
        <v>-14105.626159457408</v>
      </c>
      <c r="F43" s="21">
        <f t="shared" si="6"/>
        <v>-18900.4664876141</v>
      </c>
      <c r="G43" s="21">
        <f t="shared" si="6"/>
        <v>-14612.186202598874</v>
      </c>
      <c r="H43" s="21">
        <f t="shared" si="6"/>
        <v>-11913.330602749653</v>
      </c>
      <c r="I43" s="21">
        <f t="shared" si="6"/>
        <v>-9622.3359704352242</v>
      </c>
      <c r="J43" s="21">
        <f t="shared" si="6"/>
        <v>-7677.1695601053707</v>
      </c>
      <c r="K43" s="21">
        <f t="shared" si="6"/>
        <v>-6025.2890826209104</v>
      </c>
      <c r="L43" s="21">
        <f t="shared" si="6"/>
        <v>-4622.1811384066796</v>
      </c>
      <c r="M43" s="21">
        <f t="shared" si="6"/>
        <v>-3430.1265386768182</v>
      </c>
      <c r="N43" s="21">
        <f t="shared" si="6"/>
        <v>-2417.156947710349</v>
      </c>
      <c r="O43" s="21">
        <f t="shared" si="6"/>
        <v>-1556.1729211627842</v>
      </c>
      <c r="P43" s="21">
        <f t="shared" si="6"/>
        <v>-824.19814970345612</v>
      </c>
      <c r="Q43" s="21">
        <f t="shared" si="6"/>
        <v>-201.74869230564408</v>
      </c>
      <c r="R43" s="21">
        <f t="shared" si="6"/>
        <v>327.70067699812921</v>
      </c>
      <c r="S43" s="21">
        <f t="shared" si="6"/>
        <v>629.10557795718739</v>
      </c>
      <c r="T43" s="21">
        <f t="shared" si="6"/>
        <v>885.78117169311065</v>
      </c>
      <c r="U43" s="21">
        <f t="shared" si="6"/>
        <v>1253.5281622884652</v>
      </c>
      <c r="V43" s="21">
        <f t="shared" si="6"/>
        <v>1566.6388809986186</v>
      </c>
      <c r="W43" s="21">
        <f t="shared" si="6"/>
        <v>1833.3141459556821</v>
      </c>
      <c r="X43" s="21">
        <f t="shared" si="6"/>
        <v>2060.5169451406746</v>
      </c>
      <c r="Y43" s="21">
        <f t="shared" si="6"/>
        <v>2254.1600503101272</v>
      </c>
      <c r="Z43" s="21">
        <f t="shared" si="6"/>
        <v>2419.265077077845</v>
      </c>
      <c r="AA43" s="21">
        <f t="shared" si="6"/>
        <v>2560.097358012235</v>
      </c>
      <c r="AB43" s="21">
        <f t="shared" si="6"/>
        <v>2680.2803237378375</v>
      </c>
      <c r="AC43" s="21">
        <f t="shared" si="6"/>
        <v>2782.8925193124519</v>
      </c>
      <c r="AD43" s="21">
        <f t="shared" si="6"/>
        <v>2870.5499032901448</v>
      </c>
      <c r="AE43" s="21">
        <f t="shared" si="6"/>
        <v>2945.4756711572099</v>
      </c>
      <c r="AF43" s="21">
        <f t="shared" si="6"/>
        <v>3009.5595016899688</v>
      </c>
      <c r="AG43" s="21">
        <f t="shared" si="6"/>
        <v>3064.4078344969344</v>
      </c>
      <c r="AH43" s="21">
        <f t="shared" si="6"/>
        <v>2962.3240413690173</v>
      </c>
    </row>
    <row r="44" spans="1:34">
      <c r="B44" s="1" t="s">
        <v>21</v>
      </c>
      <c r="D44" s="1">
        <f>D43*-1</f>
        <v>2466.0130358119172</v>
      </c>
      <c r="E44" s="1">
        <f t="shared" ref="E44:AH44" si="7">E43*-1</f>
        <v>14105.626159457408</v>
      </c>
      <c r="F44" s="1">
        <f t="shared" si="7"/>
        <v>18900.4664876141</v>
      </c>
      <c r="G44" s="1">
        <f t="shared" si="7"/>
        <v>14612.186202598874</v>
      </c>
      <c r="H44" s="1">
        <f t="shared" si="7"/>
        <v>11913.330602749653</v>
      </c>
      <c r="I44" s="1">
        <f t="shared" si="7"/>
        <v>9622.3359704352242</v>
      </c>
      <c r="J44" s="1">
        <f t="shared" si="7"/>
        <v>7677.1695601053707</v>
      </c>
      <c r="K44" s="1">
        <f t="shared" si="7"/>
        <v>6025.2890826209104</v>
      </c>
      <c r="L44" s="1">
        <f t="shared" si="7"/>
        <v>4622.1811384066796</v>
      </c>
      <c r="M44" s="1">
        <f t="shared" si="7"/>
        <v>3430.1265386768182</v>
      </c>
      <c r="N44" s="1">
        <f t="shared" si="7"/>
        <v>2417.156947710349</v>
      </c>
      <c r="O44" s="1">
        <f t="shared" si="7"/>
        <v>1556.1729211627842</v>
      </c>
      <c r="P44" s="1">
        <f t="shared" si="7"/>
        <v>824.19814970345612</v>
      </c>
      <c r="Q44" s="1">
        <f t="shared" si="7"/>
        <v>201.74869230564408</v>
      </c>
      <c r="R44" s="1">
        <f t="shared" si="7"/>
        <v>-327.70067699812921</v>
      </c>
      <c r="S44" s="1">
        <f t="shared" si="7"/>
        <v>-629.10557795718739</v>
      </c>
      <c r="T44" s="1">
        <f t="shared" si="7"/>
        <v>-885.78117169311065</v>
      </c>
      <c r="U44" s="1">
        <f t="shared" si="7"/>
        <v>-1253.5281622884652</v>
      </c>
      <c r="V44" s="1">
        <f t="shared" si="7"/>
        <v>-1566.6388809986186</v>
      </c>
      <c r="W44" s="1">
        <f t="shared" si="7"/>
        <v>-1833.3141459556821</v>
      </c>
      <c r="X44" s="1">
        <f t="shared" si="7"/>
        <v>-2060.5169451406746</v>
      </c>
      <c r="Y44" s="1">
        <f t="shared" si="7"/>
        <v>-2254.1600503101272</v>
      </c>
      <c r="Z44" s="1">
        <f t="shared" si="7"/>
        <v>-2419.265077077845</v>
      </c>
      <c r="AA44" s="1">
        <f t="shared" si="7"/>
        <v>-2560.097358012235</v>
      </c>
      <c r="AB44" s="1">
        <f t="shared" si="7"/>
        <v>-2680.2803237378375</v>
      </c>
      <c r="AC44" s="1">
        <f t="shared" si="7"/>
        <v>-2782.8925193124519</v>
      </c>
      <c r="AD44" s="1">
        <f t="shared" si="7"/>
        <v>-2870.5499032901448</v>
      </c>
      <c r="AE44" s="1">
        <f t="shared" si="7"/>
        <v>-2945.4756711572099</v>
      </c>
      <c r="AF44" s="1">
        <f t="shared" si="7"/>
        <v>-3009.5595016899688</v>
      </c>
      <c r="AG44" s="1">
        <f t="shared" si="7"/>
        <v>-3064.4078344969344</v>
      </c>
      <c r="AH44" s="1">
        <f t="shared" si="7"/>
        <v>-2962.3240413690173</v>
      </c>
    </row>
    <row r="50" spans="2:2">
      <c r="B50" s="1" t="s">
        <v>30</v>
      </c>
    </row>
  </sheetData>
  <pageMargins left="0.70866141732283472" right="0.70866141732283472" top="0.74803149606299213" bottom="0.74803149606299213" header="0.31496062992125984" footer="0.31496062992125984"/>
  <pageSetup scale="74" fitToWidth="3" orientation="landscape" r:id="rId1"/>
  <headerFooter>
    <oddHeader>&amp;RFiled: 2015-09-22
&amp;"Times New Roman,Regular"EB 2015-0200
Exhiibt B.ANE.4
Attachment 1
Page &amp;P of &amp;N</oddHeader>
  </headerFooter>
  <colBreaks count="2" manualBreakCount="2">
    <brk id="13" max="43" man="1"/>
    <brk id="23" max="4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T9S6 Evidence DCF </vt:lpstr>
      <vt:lpstr>'T9S6 Evidence DCF '!Print_Area</vt:lpstr>
      <vt:lpstr>'T9S6 Evidence DCF 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2015-09-22T14:36:09Z</dcterms:created>
  <dcterms:modified xsi:type="dcterms:W3CDTF">2015-09-22T14:53:34Z</dcterms:modified>
</cp:coreProperties>
</file>