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0730" windowHeight="11760" activeTab="4"/>
  </bookViews>
  <sheets>
    <sheet name="App.2-P_Cost_Allocation _2016" sheetId="1" r:id="rId1"/>
    <sheet name="App.2-P_Cost_Allocation _2017" sheetId="2" r:id="rId2"/>
    <sheet name="App.2-P_Cost_Allocation _2018" sheetId="3" r:id="rId3"/>
    <sheet name="App.2-P_Cost_Allocation _2019" sheetId="4" r:id="rId4"/>
    <sheet name="App.2-P_Cost_Allocation _2020" sheetId="5" r:id="rId5"/>
  </sheets>
  <externalReferences>
    <externalReference r:id="rId6"/>
    <externalReference r:id="rId7"/>
    <externalReference r:id="rId8"/>
    <externalReference r:id="rId9"/>
    <externalReference r:id="rId10"/>
    <externalReference r:id="rId11"/>
  </externalReferences>
  <definedNames>
    <definedName name="BI_LDCLIST">'[1]3. Rate Class Selection'!$B$19:$B$21</definedName>
    <definedName name="BridgeYear">'[2]LDC Info'!$E$26</definedName>
    <definedName name="contactf" localSheetId="1">#REF!</definedName>
    <definedName name="contactf" localSheetId="2">#REF!</definedName>
    <definedName name="contactf" localSheetId="3">#REF!</definedName>
    <definedName name="contactf" localSheetId="4">#REF!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1">#REF!</definedName>
    <definedName name="Incr2000" localSheetId="2">#REF!</definedName>
    <definedName name="Incr2000" localSheetId="3">#REF!</definedName>
    <definedName name="Incr2000" localSheetId="4">#REF!</definedName>
    <definedName name="Incr2000">#REF!</definedName>
    <definedName name="LDC_LIST">[4]lists!$AM$1:$AM$80</definedName>
    <definedName name="LIMIT" localSheetId="1">#REF!</definedName>
    <definedName name="LIMIT" localSheetId="2">#REF!</definedName>
    <definedName name="LIMIT" localSheetId="3">#REF!</definedName>
    <definedName name="LIMIT" localSheetId="4">#REF!</definedName>
    <definedName name="LIMIT">#REF!</definedName>
    <definedName name="LossFactors">[2]lists!$L$2:$L$15</definedName>
    <definedName name="man_beg_bud" localSheetId="1">#REF!</definedName>
    <definedName name="man_beg_bud" localSheetId="2">#REF!</definedName>
    <definedName name="man_beg_bud" localSheetId="3">#REF!</definedName>
    <definedName name="man_beg_bud" localSheetId="4">#REF!</definedName>
    <definedName name="man_beg_bud">#REF!</definedName>
    <definedName name="man_end_bud" localSheetId="1">#REF!</definedName>
    <definedName name="man_end_bud" localSheetId="2">#REF!</definedName>
    <definedName name="man_end_bud" localSheetId="3">#REF!</definedName>
    <definedName name="man_end_bud" localSheetId="4">#REF!</definedName>
    <definedName name="man_end_bud">#REF!</definedName>
    <definedName name="man12ACT" localSheetId="1">#REF!</definedName>
    <definedName name="man12ACT" localSheetId="2">#REF!</definedName>
    <definedName name="man12ACT" localSheetId="3">#REF!</definedName>
    <definedName name="man12ACT" localSheetId="4">#REF!</definedName>
    <definedName name="man12ACT">#REF!</definedName>
    <definedName name="MANBUD" localSheetId="1">#REF!</definedName>
    <definedName name="MANBUD" localSheetId="2">#REF!</definedName>
    <definedName name="MANBUD" localSheetId="3">#REF!</definedName>
    <definedName name="MANBUD" localSheetId="4">#REF!</definedName>
    <definedName name="MANBUD">#REF!</definedName>
    <definedName name="manCYACT" localSheetId="1">#REF!</definedName>
    <definedName name="manCYACT" localSheetId="2">#REF!</definedName>
    <definedName name="manCYACT" localSheetId="3">#REF!</definedName>
    <definedName name="manCYACT" localSheetId="4">#REF!</definedName>
    <definedName name="manCYACT">#REF!</definedName>
    <definedName name="manCYBUD" localSheetId="1">#REF!</definedName>
    <definedName name="manCYBUD" localSheetId="2">#REF!</definedName>
    <definedName name="manCYBUD" localSheetId="3">#REF!</definedName>
    <definedName name="manCYBUD" localSheetId="4">#REF!</definedName>
    <definedName name="manCYBUD">#REF!</definedName>
    <definedName name="manCYF" localSheetId="1">#REF!</definedName>
    <definedName name="manCYF" localSheetId="2">#REF!</definedName>
    <definedName name="manCYF" localSheetId="3">#REF!</definedName>
    <definedName name="manCYF" localSheetId="4">#REF!</definedName>
    <definedName name="manCYF">#REF!</definedName>
    <definedName name="MANEND" localSheetId="1">#REF!</definedName>
    <definedName name="MANEND" localSheetId="2">#REF!</definedName>
    <definedName name="MANEND" localSheetId="3">#REF!</definedName>
    <definedName name="MANEND" localSheetId="4">#REF!</definedName>
    <definedName name="MANEND">#REF!</definedName>
    <definedName name="manNYbud" localSheetId="1">#REF!</definedName>
    <definedName name="manNYbud" localSheetId="2">#REF!</definedName>
    <definedName name="manNYbud" localSheetId="3">#REF!</definedName>
    <definedName name="manNYbud" localSheetId="4">#REF!</definedName>
    <definedName name="manNYbud">#REF!</definedName>
    <definedName name="manpower_costs" localSheetId="1">#REF!</definedName>
    <definedName name="manpower_costs" localSheetId="2">#REF!</definedName>
    <definedName name="manpower_costs" localSheetId="3">#REF!</definedName>
    <definedName name="manpower_costs" localSheetId="4">#REF!</definedName>
    <definedName name="manpower_costs">#REF!</definedName>
    <definedName name="manPYACT" localSheetId="1">#REF!</definedName>
    <definedName name="manPYACT" localSheetId="2">#REF!</definedName>
    <definedName name="manPYACT" localSheetId="3">#REF!</definedName>
    <definedName name="manPYACT" localSheetId="4">#REF!</definedName>
    <definedName name="manPYACT">#REF!</definedName>
    <definedName name="MANSTART" localSheetId="1">#REF!</definedName>
    <definedName name="MANSTART" localSheetId="2">#REF!</definedName>
    <definedName name="MANSTART" localSheetId="3">#REF!</definedName>
    <definedName name="MANSTART" localSheetId="4">#REF!</definedName>
    <definedName name="MANSTART">#REF!</definedName>
    <definedName name="mat_beg_bud" localSheetId="1">#REF!</definedName>
    <definedName name="mat_beg_bud" localSheetId="2">#REF!</definedName>
    <definedName name="mat_beg_bud" localSheetId="3">#REF!</definedName>
    <definedName name="mat_beg_bud" localSheetId="4">#REF!</definedName>
    <definedName name="mat_beg_bud">#REF!</definedName>
    <definedName name="mat_end_bud" localSheetId="1">#REF!</definedName>
    <definedName name="mat_end_bud" localSheetId="2">#REF!</definedName>
    <definedName name="mat_end_bud" localSheetId="3">#REF!</definedName>
    <definedName name="mat_end_bud" localSheetId="4">#REF!</definedName>
    <definedName name="mat_end_bud">#REF!</definedName>
    <definedName name="mat12ACT" localSheetId="1">#REF!</definedName>
    <definedName name="mat12ACT" localSheetId="2">#REF!</definedName>
    <definedName name="mat12ACT" localSheetId="3">#REF!</definedName>
    <definedName name="mat12ACT" localSheetId="4">#REF!</definedName>
    <definedName name="mat12ACT">#REF!</definedName>
    <definedName name="MATBUD" localSheetId="1">#REF!</definedName>
    <definedName name="MATBUD" localSheetId="2">#REF!</definedName>
    <definedName name="MATBUD" localSheetId="3">#REF!</definedName>
    <definedName name="MATBUD" localSheetId="4">#REF!</definedName>
    <definedName name="MATBUD">#REF!</definedName>
    <definedName name="matCYACT" localSheetId="1">#REF!</definedName>
    <definedName name="matCYACT" localSheetId="2">#REF!</definedName>
    <definedName name="matCYACT" localSheetId="3">#REF!</definedName>
    <definedName name="matCYACT" localSheetId="4">#REF!</definedName>
    <definedName name="matCYACT">#REF!</definedName>
    <definedName name="matCYBUD" localSheetId="1">#REF!</definedName>
    <definedName name="matCYBUD" localSheetId="2">#REF!</definedName>
    <definedName name="matCYBUD" localSheetId="3">#REF!</definedName>
    <definedName name="matCYBUD" localSheetId="4">#REF!</definedName>
    <definedName name="matCYBUD">#REF!</definedName>
    <definedName name="matCYF" localSheetId="1">#REF!</definedName>
    <definedName name="matCYF" localSheetId="2">#REF!</definedName>
    <definedName name="matCYF" localSheetId="3">#REF!</definedName>
    <definedName name="matCYF" localSheetId="4">#REF!</definedName>
    <definedName name="matCYF">#REF!</definedName>
    <definedName name="MATEND" localSheetId="1">#REF!</definedName>
    <definedName name="MATEND" localSheetId="2">#REF!</definedName>
    <definedName name="MATEND" localSheetId="3">#REF!</definedName>
    <definedName name="MATEND" localSheetId="4">#REF!</definedName>
    <definedName name="MATEND">#REF!</definedName>
    <definedName name="material_costs" localSheetId="1">#REF!</definedName>
    <definedName name="material_costs" localSheetId="2">#REF!</definedName>
    <definedName name="material_costs" localSheetId="3">#REF!</definedName>
    <definedName name="material_costs" localSheetId="4">#REF!</definedName>
    <definedName name="material_costs">#REF!</definedName>
    <definedName name="matNYbud" localSheetId="1">#REF!</definedName>
    <definedName name="matNYbud" localSheetId="2">#REF!</definedName>
    <definedName name="matNYbud" localSheetId="3">#REF!</definedName>
    <definedName name="matNYbud" localSheetId="4">#REF!</definedName>
    <definedName name="matNYbud">#REF!</definedName>
    <definedName name="matPYACT" localSheetId="1">#REF!</definedName>
    <definedName name="matPYACT" localSheetId="2">#REF!</definedName>
    <definedName name="matPYACT" localSheetId="3">#REF!</definedName>
    <definedName name="matPYACT" localSheetId="4">#REF!</definedName>
    <definedName name="matPYACT">#REF!</definedName>
    <definedName name="MATSTART" localSheetId="1">#REF!</definedName>
    <definedName name="MATSTART" localSheetId="2">#REF!</definedName>
    <definedName name="MATSTART" localSheetId="3">#REF!</definedName>
    <definedName name="MATSTART" localSheetId="4">#REF!</definedName>
    <definedName name="MATSTART">#REF!</definedName>
    <definedName name="NonPayment">[2]lists!$AA$1:$AA$71</definedName>
    <definedName name="oth_beg_bud" localSheetId="1">#REF!</definedName>
    <definedName name="oth_beg_bud" localSheetId="2">#REF!</definedName>
    <definedName name="oth_beg_bud" localSheetId="3">#REF!</definedName>
    <definedName name="oth_beg_bud" localSheetId="4">#REF!</definedName>
    <definedName name="oth_beg_bud">#REF!</definedName>
    <definedName name="oth_end_bud" localSheetId="1">#REF!</definedName>
    <definedName name="oth_end_bud" localSheetId="2">#REF!</definedName>
    <definedName name="oth_end_bud" localSheetId="3">#REF!</definedName>
    <definedName name="oth_end_bud" localSheetId="4">#REF!</definedName>
    <definedName name="oth_end_bud">#REF!</definedName>
    <definedName name="oth12ACT" localSheetId="1">#REF!</definedName>
    <definedName name="oth12ACT" localSheetId="2">#REF!</definedName>
    <definedName name="oth12ACT" localSheetId="3">#REF!</definedName>
    <definedName name="oth12ACT" localSheetId="4">#REF!</definedName>
    <definedName name="oth12ACT">#REF!</definedName>
    <definedName name="othCYACT" localSheetId="1">#REF!</definedName>
    <definedName name="othCYACT" localSheetId="2">#REF!</definedName>
    <definedName name="othCYACT" localSheetId="3">#REF!</definedName>
    <definedName name="othCYACT" localSheetId="4">#REF!</definedName>
    <definedName name="othCYACT">#REF!</definedName>
    <definedName name="othCYBUD" localSheetId="1">#REF!</definedName>
    <definedName name="othCYBUD" localSheetId="2">#REF!</definedName>
    <definedName name="othCYBUD" localSheetId="3">#REF!</definedName>
    <definedName name="othCYBUD" localSheetId="4">#REF!</definedName>
    <definedName name="othCYBUD">#REF!</definedName>
    <definedName name="othCYF" localSheetId="1">#REF!</definedName>
    <definedName name="othCYF" localSheetId="2">#REF!</definedName>
    <definedName name="othCYF" localSheetId="3">#REF!</definedName>
    <definedName name="othCYF" localSheetId="4">#REF!</definedName>
    <definedName name="othCYF">#REF!</definedName>
    <definedName name="OTHEND" localSheetId="1">#REF!</definedName>
    <definedName name="OTHEND" localSheetId="2">#REF!</definedName>
    <definedName name="OTHEND" localSheetId="3">#REF!</definedName>
    <definedName name="OTHEND" localSheetId="4">#REF!</definedName>
    <definedName name="OTHEND">#REF!</definedName>
    <definedName name="other_costs" localSheetId="1">#REF!</definedName>
    <definedName name="other_costs" localSheetId="2">#REF!</definedName>
    <definedName name="other_costs" localSheetId="3">#REF!</definedName>
    <definedName name="other_costs" localSheetId="4">#REF!</definedName>
    <definedName name="other_costs">#REF!</definedName>
    <definedName name="OTHERBUD" localSheetId="1">#REF!</definedName>
    <definedName name="OTHERBUD" localSheetId="2">#REF!</definedName>
    <definedName name="OTHERBUD" localSheetId="3">#REF!</definedName>
    <definedName name="OTHERBUD" localSheetId="4">#REF!</definedName>
    <definedName name="OTHERBUD">#REF!</definedName>
    <definedName name="othNYbud" localSheetId="1">#REF!</definedName>
    <definedName name="othNYbud" localSheetId="2">#REF!</definedName>
    <definedName name="othNYbud" localSheetId="3">#REF!</definedName>
    <definedName name="othNYbud" localSheetId="4">#REF!</definedName>
    <definedName name="othNYbud">#REF!</definedName>
    <definedName name="othPYACT" localSheetId="1">#REF!</definedName>
    <definedName name="othPYACT" localSheetId="2">#REF!</definedName>
    <definedName name="othPYACT" localSheetId="3">#REF!</definedName>
    <definedName name="othPYACT" localSheetId="4">#REF!</definedName>
    <definedName name="othPYACT">#REF!</definedName>
    <definedName name="OTHSTART" localSheetId="1">#REF!</definedName>
    <definedName name="OTHSTART" localSheetId="2">#REF!</definedName>
    <definedName name="OTHSTART" localSheetId="3">#REF!</definedName>
    <definedName name="OTHSTART" localSheetId="4">#REF!</definedName>
    <definedName name="OTHSTART">#REF!</definedName>
    <definedName name="_xlnm.Print_Area" localSheetId="0">'App.2-P_Cost_Allocation _2016'!$A$1:$H$104</definedName>
    <definedName name="_xlnm.Print_Area" localSheetId="1">'App.2-P_Cost_Allocation _2017'!$A$1:$H$104</definedName>
    <definedName name="_xlnm.Print_Area" localSheetId="2">'App.2-P_Cost_Allocation _2018'!$A$1:$H$104</definedName>
    <definedName name="_xlnm.Print_Area" localSheetId="3">'App.2-P_Cost_Allocation _2019'!$A$1:$H$104</definedName>
    <definedName name="_xlnm.Print_Area" localSheetId="4">'App.2-P_Cost_Allocation _2020'!$A$1:$H$105</definedName>
    <definedName name="print_end" localSheetId="1">#REF!</definedName>
    <definedName name="print_end" localSheetId="2">#REF!</definedName>
    <definedName name="print_end" localSheetId="3">#REF!</definedName>
    <definedName name="print_end" localSheetId="4">#REF!</definedName>
    <definedName name="print_end">#REF!</definedName>
    <definedName name="ratedescription">[5]hidden1!$D$1:$D$122</definedName>
    <definedName name="RebaseYear">'[2]LDC Info'!$E$28</definedName>
    <definedName name="SALBENF" localSheetId="1">#REF!</definedName>
    <definedName name="SALBENF" localSheetId="2">#REF!</definedName>
    <definedName name="SALBENF" localSheetId="3">#REF!</definedName>
    <definedName name="SALBENF" localSheetId="4">#REF!</definedName>
    <definedName name="SALBENF">#REF!</definedName>
    <definedName name="salreg" localSheetId="1">#REF!</definedName>
    <definedName name="salreg" localSheetId="2">#REF!</definedName>
    <definedName name="salreg" localSheetId="3">#REF!</definedName>
    <definedName name="salreg" localSheetId="4">#REF!</definedName>
    <definedName name="salreg">#REF!</definedName>
    <definedName name="SALREGF" localSheetId="1">#REF!</definedName>
    <definedName name="SALREGF" localSheetId="2">#REF!</definedName>
    <definedName name="SALREGF" localSheetId="3">#REF!</definedName>
    <definedName name="SALREGF" localSheetId="4">#REF!</definedName>
    <definedName name="SALREGF">#REF!</definedName>
    <definedName name="TEMPA" localSheetId="1">#REF!</definedName>
    <definedName name="TEMPA" localSheetId="2">#REF!</definedName>
    <definedName name="TEMPA" localSheetId="3">#REF!</definedName>
    <definedName name="TEMPA" localSheetId="4">#REF!</definedName>
    <definedName name="TEMPA">#REF!</definedName>
    <definedName name="TestYear">'[2]LDC Info'!$E$24</definedName>
    <definedName name="total_dept" localSheetId="1">#REF!</definedName>
    <definedName name="total_dept" localSheetId="2">#REF!</definedName>
    <definedName name="total_dept" localSheetId="3">#REF!</definedName>
    <definedName name="total_dept" localSheetId="4">#REF!</definedName>
    <definedName name="total_dept">#REF!</definedName>
    <definedName name="total_manpower" localSheetId="1">#REF!</definedName>
    <definedName name="total_manpower" localSheetId="2">#REF!</definedName>
    <definedName name="total_manpower" localSheetId="3">#REF!</definedName>
    <definedName name="total_manpower" localSheetId="4">#REF!</definedName>
    <definedName name="total_manpower">#REF!</definedName>
    <definedName name="total_material" localSheetId="1">#REF!</definedName>
    <definedName name="total_material" localSheetId="2">#REF!</definedName>
    <definedName name="total_material" localSheetId="3">#REF!</definedName>
    <definedName name="total_material" localSheetId="4">#REF!</definedName>
    <definedName name="total_material">#REF!</definedName>
    <definedName name="total_other" localSheetId="1">#REF!</definedName>
    <definedName name="total_other" localSheetId="2">#REF!</definedName>
    <definedName name="total_other" localSheetId="3">#REF!</definedName>
    <definedName name="total_other" localSheetId="4">#REF!</definedName>
    <definedName name="total_other">#REF!</definedName>
    <definedName name="total_transportation" localSheetId="1">#REF!</definedName>
    <definedName name="total_transportation" localSheetId="2">#REF!</definedName>
    <definedName name="total_transportation" localSheetId="3">#REF!</definedName>
    <definedName name="total_transportation" localSheetId="4">#REF!</definedName>
    <definedName name="total_transportation">#REF!</definedName>
    <definedName name="TRANBUD" localSheetId="1">#REF!</definedName>
    <definedName name="TRANBUD" localSheetId="2">#REF!</definedName>
    <definedName name="TRANBUD" localSheetId="3">#REF!</definedName>
    <definedName name="TRANBUD" localSheetId="4">#REF!</definedName>
    <definedName name="TRANBUD">#REF!</definedName>
    <definedName name="TRANEND" localSheetId="1">#REF!</definedName>
    <definedName name="TRANEND" localSheetId="2">#REF!</definedName>
    <definedName name="TRANEND" localSheetId="3">#REF!</definedName>
    <definedName name="TRANEND" localSheetId="4">#REF!</definedName>
    <definedName name="TRANEND">#REF!</definedName>
    <definedName name="transportation_costs" localSheetId="1">#REF!</definedName>
    <definedName name="transportation_costs" localSheetId="2">#REF!</definedName>
    <definedName name="transportation_costs" localSheetId="3">#REF!</definedName>
    <definedName name="transportation_costs" localSheetId="4">#REF!</definedName>
    <definedName name="transportation_costs">#REF!</definedName>
    <definedName name="TRANSTART" localSheetId="1">#REF!</definedName>
    <definedName name="TRANSTART" localSheetId="2">#REF!</definedName>
    <definedName name="TRANSTART" localSheetId="3">#REF!</definedName>
    <definedName name="TRANSTART" localSheetId="4">#REF!</definedName>
    <definedName name="TRANSTART">#REF!</definedName>
    <definedName name="trn_beg_bud" localSheetId="1">#REF!</definedName>
    <definedName name="trn_beg_bud" localSheetId="2">#REF!</definedName>
    <definedName name="trn_beg_bud" localSheetId="3">#REF!</definedName>
    <definedName name="trn_beg_bud" localSheetId="4">#REF!</definedName>
    <definedName name="trn_beg_bud">#REF!</definedName>
    <definedName name="trn_end_bud" localSheetId="1">#REF!</definedName>
    <definedName name="trn_end_bud" localSheetId="2">#REF!</definedName>
    <definedName name="trn_end_bud" localSheetId="3">#REF!</definedName>
    <definedName name="trn_end_bud" localSheetId="4">#REF!</definedName>
    <definedName name="trn_end_bud">#REF!</definedName>
    <definedName name="trn12ACT" localSheetId="1">#REF!</definedName>
    <definedName name="trn12ACT" localSheetId="2">#REF!</definedName>
    <definedName name="trn12ACT" localSheetId="3">#REF!</definedName>
    <definedName name="trn12ACT" localSheetId="4">#REF!</definedName>
    <definedName name="trn12ACT">#REF!</definedName>
    <definedName name="trnCYACT" localSheetId="1">#REF!</definedName>
    <definedName name="trnCYACT" localSheetId="2">#REF!</definedName>
    <definedName name="trnCYACT" localSheetId="3">#REF!</definedName>
    <definedName name="trnCYACT" localSheetId="4">#REF!</definedName>
    <definedName name="trnCYACT">#REF!</definedName>
    <definedName name="trnCYBUD" localSheetId="1">#REF!</definedName>
    <definedName name="trnCYBUD" localSheetId="2">#REF!</definedName>
    <definedName name="trnCYBUD" localSheetId="3">#REF!</definedName>
    <definedName name="trnCYBUD" localSheetId="4">#REF!</definedName>
    <definedName name="trnCYBUD">#REF!</definedName>
    <definedName name="trnCYF" localSheetId="1">#REF!</definedName>
    <definedName name="trnCYF" localSheetId="2">#REF!</definedName>
    <definedName name="trnCYF" localSheetId="3">#REF!</definedName>
    <definedName name="trnCYF" localSheetId="4">#REF!</definedName>
    <definedName name="trnCYF">#REF!</definedName>
    <definedName name="trnNYbud" localSheetId="1">#REF!</definedName>
    <definedName name="trnNYbud" localSheetId="2">#REF!</definedName>
    <definedName name="trnNYbud" localSheetId="3">#REF!</definedName>
    <definedName name="trnNYbud" localSheetId="4">#REF!</definedName>
    <definedName name="trnNYbud">#REF!</definedName>
    <definedName name="trnPYACT" localSheetId="1">#REF!</definedName>
    <definedName name="trnPYACT" localSheetId="2">#REF!</definedName>
    <definedName name="trnPYACT" localSheetId="3">#REF!</definedName>
    <definedName name="trnPYACT" localSheetId="4">#REF!</definedName>
    <definedName name="trnPYACT">#REF!</definedName>
    <definedName name="Units">[2]lists!$N$2:$N$5</definedName>
    <definedName name="Utility">[3]Financials!$A$1</definedName>
    <definedName name="utitliy1">[6]Financials!$A$1</definedName>
    <definedName name="WAGBENF" localSheetId="1">#REF!</definedName>
    <definedName name="WAGBENF" localSheetId="2">#REF!</definedName>
    <definedName name="WAGBENF" localSheetId="3">#REF!</definedName>
    <definedName name="WAGBENF" localSheetId="4">#REF!</definedName>
    <definedName name="WAGBENF">#REF!</definedName>
    <definedName name="wagdob" localSheetId="1">#REF!</definedName>
    <definedName name="wagdob" localSheetId="2">#REF!</definedName>
    <definedName name="wagdob" localSheetId="3">#REF!</definedName>
    <definedName name="wagdob" localSheetId="4">#REF!</definedName>
    <definedName name="wagdob">#REF!</definedName>
    <definedName name="wagdobf" localSheetId="1">#REF!</definedName>
    <definedName name="wagdobf" localSheetId="2">#REF!</definedName>
    <definedName name="wagdobf" localSheetId="3">#REF!</definedName>
    <definedName name="wagdobf" localSheetId="4">#REF!</definedName>
    <definedName name="wagdobf">#REF!</definedName>
    <definedName name="wagreg" localSheetId="1">#REF!</definedName>
    <definedName name="wagreg" localSheetId="2">#REF!</definedName>
    <definedName name="wagreg" localSheetId="3">#REF!</definedName>
    <definedName name="wagreg" localSheetId="4">#REF!</definedName>
    <definedName name="wagreg">#REF!</definedName>
    <definedName name="wagregf" localSheetId="1">#REF!</definedName>
    <definedName name="wagregf" localSheetId="2">#REF!</definedName>
    <definedName name="wagregf" localSheetId="3">#REF!</definedName>
    <definedName name="wagregf" localSheetId="4">#REF!</definedName>
    <definedName name="wagregf">#REF!</definedName>
  </definedNames>
  <calcPr calcId="145621"/>
</workbook>
</file>

<file path=xl/calcChain.xml><?xml version="1.0" encoding="utf-8"?>
<calcChain xmlns="http://schemas.openxmlformats.org/spreadsheetml/2006/main">
  <c r="D73" i="5" l="1"/>
  <c r="E73" i="5"/>
  <c r="E72" i="1" l="1"/>
  <c r="E72" i="5" l="1"/>
  <c r="D68" i="1" l="1"/>
  <c r="C114" i="5" s="1"/>
  <c r="D69" i="1"/>
  <c r="C115" i="5" s="1"/>
  <c r="B18" i="5" l="1"/>
  <c r="C9" i="5" s="1"/>
  <c r="D18" i="5"/>
  <c r="E9" i="5" s="1"/>
  <c r="A38" i="5"/>
  <c r="A39" i="5"/>
  <c r="A69" i="5" s="1"/>
  <c r="A91" i="5" s="1"/>
  <c r="A40" i="5"/>
  <c r="A41" i="5"/>
  <c r="A42" i="5"/>
  <c r="A43" i="5"/>
  <c r="A73" i="5" s="1"/>
  <c r="A95" i="5" s="1"/>
  <c r="A44" i="5"/>
  <c r="A46" i="5"/>
  <c r="A47" i="5"/>
  <c r="C47" i="5"/>
  <c r="D47" i="5"/>
  <c r="E47" i="5"/>
  <c r="F47" i="5"/>
  <c r="A68" i="5"/>
  <c r="A90" i="5" s="1"/>
  <c r="D68" i="5"/>
  <c r="G114" i="5" s="1"/>
  <c r="E68" i="5"/>
  <c r="G90" i="5" s="1"/>
  <c r="D69" i="5"/>
  <c r="G115" i="5" s="1"/>
  <c r="E69" i="5"/>
  <c r="G91" i="5" s="1"/>
  <c r="A70" i="5"/>
  <c r="D70" i="5"/>
  <c r="G116" i="5" s="1"/>
  <c r="E70" i="5"/>
  <c r="G92" i="5" s="1"/>
  <c r="A71" i="5"/>
  <c r="D71" i="5"/>
  <c r="G117" i="5" s="1"/>
  <c r="E71" i="5"/>
  <c r="G93" i="5" s="1"/>
  <c r="A72" i="5"/>
  <c r="A94" i="5" s="1"/>
  <c r="D72" i="5"/>
  <c r="G118" i="5" s="1"/>
  <c r="G94" i="5"/>
  <c r="G119" i="5"/>
  <c r="G95" i="5"/>
  <c r="A74" i="5"/>
  <c r="D74" i="5"/>
  <c r="E74" i="5"/>
  <c r="G96" i="5" s="1"/>
  <c r="D75" i="5"/>
  <c r="E75" i="5"/>
  <c r="A76" i="5"/>
  <c r="D76" i="5"/>
  <c r="E76" i="5"/>
  <c r="C88" i="5"/>
  <c r="D88" i="5" s="1"/>
  <c r="E88" i="5" s="1"/>
  <c r="F88" i="5" s="1"/>
  <c r="G88" i="5" s="1"/>
  <c r="H90" i="5"/>
  <c r="H91" i="5"/>
  <c r="A92" i="5"/>
  <c r="H92" i="5"/>
  <c r="A93" i="5"/>
  <c r="H93" i="5"/>
  <c r="H94" i="5"/>
  <c r="H95" i="5"/>
  <c r="A96" i="5"/>
  <c r="C96" i="5"/>
  <c r="D96" i="5"/>
  <c r="E96" i="5"/>
  <c r="F96" i="5"/>
  <c r="H96" i="5"/>
  <c r="H97" i="5"/>
  <c r="G97" i="5"/>
  <c r="C98" i="5"/>
  <c r="C97" i="5"/>
  <c r="A98" i="5"/>
  <c r="H97" i="4"/>
  <c r="H96" i="4"/>
  <c r="C96" i="4"/>
  <c r="H95" i="4"/>
  <c r="H94" i="4"/>
  <c r="H93" i="4"/>
  <c r="H92" i="4"/>
  <c r="H91" i="4"/>
  <c r="H90" i="4"/>
  <c r="C88" i="4"/>
  <c r="D88" i="4" s="1"/>
  <c r="E88" i="4" s="1"/>
  <c r="F88" i="4" s="1"/>
  <c r="G88" i="4" s="1"/>
  <c r="E76" i="4"/>
  <c r="C98" i="4" s="1"/>
  <c r="D76" i="4"/>
  <c r="E75" i="4"/>
  <c r="C97" i="4" s="1"/>
  <c r="D75" i="4"/>
  <c r="E74" i="4"/>
  <c r="F96" i="4" s="1"/>
  <c r="D74" i="4"/>
  <c r="E73" i="4"/>
  <c r="F95" i="4" s="1"/>
  <c r="F95" i="5" s="1"/>
  <c r="D73" i="4"/>
  <c r="F119" i="5" s="1"/>
  <c r="E72" i="4"/>
  <c r="F94" i="4" s="1"/>
  <c r="F94" i="5" s="1"/>
  <c r="D72" i="4"/>
  <c r="F118" i="5" s="1"/>
  <c r="A72" i="4"/>
  <c r="A94" i="4" s="1"/>
  <c r="E71" i="4"/>
  <c r="F93" i="4" s="1"/>
  <c r="F93" i="5" s="1"/>
  <c r="D71" i="4"/>
  <c r="F117" i="5" s="1"/>
  <c r="E70" i="4"/>
  <c r="F92" i="4" s="1"/>
  <c r="F92" i="5" s="1"/>
  <c r="D70" i="4"/>
  <c r="F116" i="5" s="1"/>
  <c r="E69" i="4"/>
  <c r="F91" i="4" s="1"/>
  <c r="F91" i="5" s="1"/>
  <c r="D69" i="4"/>
  <c r="F115" i="5" s="1"/>
  <c r="E68" i="4"/>
  <c r="F90" i="4" s="1"/>
  <c r="F90" i="5" s="1"/>
  <c r="D68" i="4"/>
  <c r="F114" i="5" s="1"/>
  <c r="F47" i="4"/>
  <c r="E47" i="4"/>
  <c r="D47" i="4"/>
  <c r="C47" i="4"/>
  <c r="A47" i="4"/>
  <c r="A46" i="4"/>
  <c r="A76" i="4" s="1"/>
  <c r="A98" i="4" s="1"/>
  <c r="A44" i="4"/>
  <c r="A74" i="4" s="1"/>
  <c r="A96" i="4" s="1"/>
  <c r="A43" i="4"/>
  <c r="A73" i="4" s="1"/>
  <c r="A95" i="4" s="1"/>
  <c r="A42" i="4"/>
  <c r="A41" i="4"/>
  <c r="A71" i="4" s="1"/>
  <c r="A93" i="4" s="1"/>
  <c r="A40" i="4"/>
  <c r="A70" i="4" s="1"/>
  <c r="A92" i="4" s="1"/>
  <c r="A39" i="4"/>
  <c r="A69" i="4" s="1"/>
  <c r="A91" i="4" s="1"/>
  <c r="A38" i="4"/>
  <c r="A68" i="4" s="1"/>
  <c r="A90" i="4" s="1"/>
  <c r="D18" i="4"/>
  <c r="E17" i="4" s="1"/>
  <c r="B18" i="4"/>
  <c r="C17" i="4"/>
  <c r="C16" i="4"/>
  <c r="C15" i="4"/>
  <c r="C14" i="4"/>
  <c r="C13" i="4"/>
  <c r="C12" i="4"/>
  <c r="C11" i="4"/>
  <c r="C10" i="4"/>
  <c r="C9" i="4"/>
  <c r="C18" i="4" s="1"/>
  <c r="H97" i="3"/>
  <c r="C97" i="3"/>
  <c r="H96" i="3"/>
  <c r="D96" i="3"/>
  <c r="C96" i="3"/>
  <c r="H95" i="3"/>
  <c r="H94" i="3"/>
  <c r="H93" i="3"/>
  <c r="H92" i="3"/>
  <c r="H91" i="3"/>
  <c r="H90" i="3"/>
  <c r="C88" i="3"/>
  <c r="D88" i="3" s="1"/>
  <c r="E88" i="3" s="1"/>
  <c r="F88" i="3" s="1"/>
  <c r="G88" i="3" s="1"/>
  <c r="E76" i="3"/>
  <c r="C98" i="3" s="1"/>
  <c r="D76" i="3"/>
  <c r="E75" i="3"/>
  <c r="D75" i="3"/>
  <c r="E74" i="3"/>
  <c r="E96" i="3" s="1"/>
  <c r="D74" i="3"/>
  <c r="A74" i="3"/>
  <c r="A96" i="3" s="1"/>
  <c r="E73" i="3"/>
  <c r="E95" i="3" s="1"/>
  <c r="D73" i="3"/>
  <c r="E119" i="5" s="1"/>
  <c r="E72" i="3"/>
  <c r="E94" i="3" s="1"/>
  <c r="D72" i="3"/>
  <c r="E118" i="5" s="1"/>
  <c r="E71" i="3"/>
  <c r="E93" i="3" s="1"/>
  <c r="D71" i="3"/>
  <c r="E117" i="5" s="1"/>
  <c r="E70" i="3"/>
  <c r="E92" i="3" s="1"/>
  <c r="D70" i="3"/>
  <c r="E116" i="5" s="1"/>
  <c r="E69" i="3"/>
  <c r="E91" i="3" s="1"/>
  <c r="D69" i="3"/>
  <c r="E115" i="5" s="1"/>
  <c r="E68" i="3"/>
  <c r="E90" i="3" s="1"/>
  <c r="D68" i="3"/>
  <c r="E114" i="5" s="1"/>
  <c r="F47" i="3"/>
  <c r="E47" i="3"/>
  <c r="D47" i="3"/>
  <c r="C47" i="3"/>
  <c r="A47" i="3"/>
  <c r="A46" i="3"/>
  <c r="A76" i="3" s="1"/>
  <c r="A98" i="3" s="1"/>
  <c r="A44" i="3"/>
  <c r="A43" i="3"/>
  <c r="A73" i="3" s="1"/>
  <c r="A95" i="3" s="1"/>
  <c r="A42" i="3"/>
  <c r="A72" i="3" s="1"/>
  <c r="A94" i="3" s="1"/>
  <c r="A41" i="3"/>
  <c r="A71" i="3" s="1"/>
  <c r="A93" i="3" s="1"/>
  <c r="A40" i="3"/>
  <c r="A70" i="3" s="1"/>
  <c r="A92" i="3" s="1"/>
  <c r="A39" i="3"/>
  <c r="A69" i="3" s="1"/>
  <c r="A91" i="3" s="1"/>
  <c r="A38" i="3"/>
  <c r="A68" i="3" s="1"/>
  <c r="A90" i="3" s="1"/>
  <c r="D18" i="3"/>
  <c r="E16" i="3" s="1"/>
  <c r="B18" i="3"/>
  <c r="C17" i="3" s="1"/>
  <c r="C16" i="3"/>
  <c r="C14" i="3"/>
  <c r="C12" i="3"/>
  <c r="C10" i="3"/>
  <c r="H97" i="2"/>
  <c r="H96" i="2"/>
  <c r="C96" i="2"/>
  <c r="H95" i="2"/>
  <c r="H94" i="2"/>
  <c r="H93" i="2"/>
  <c r="H92" i="2"/>
  <c r="H91" i="2"/>
  <c r="H90" i="2"/>
  <c r="C88" i="2"/>
  <c r="D88" i="2" s="1"/>
  <c r="E88" i="2" s="1"/>
  <c r="F88" i="2" s="1"/>
  <c r="G88" i="2" s="1"/>
  <c r="E76" i="2"/>
  <c r="C98" i="2" s="1"/>
  <c r="D76" i="2"/>
  <c r="E75" i="2"/>
  <c r="C97" i="2" s="1"/>
  <c r="D75" i="2"/>
  <c r="E74" i="2"/>
  <c r="D96" i="2" s="1"/>
  <c r="D74" i="2"/>
  <c r="E73" i="2"/>
  <c r="D95" i="2" s="1"/>
  <c r="D73" i="2"/>
  <c r="D119" i="5" s="1"/>
  <c r="E72" i="2"/>
  <c r="D94" i="2" s="1"/>
  <c r="D72" i="2"/>
  <c r="D118" i="5" s="1"/>
  <c r="E71" i="2"/>
  <c r="D93" i="2" s="1"/>
  <c r="D71" i="2"/>
  <c r="D117" i="5" s="1"/>
  <c r="E70" i="2"/>
  <c r="D92" i="2" s="1"/>
  <c r="D70" i="2"/>
  <c r="D116" i="5" s="1"/>
  <c r="E69" i="2"/>
  <c r="D91" i="2" s="1"/>
  <c r="D69" i="2"/>
  <c r="D115" i="5" s="1"/>
  <c r="A69" i="2"/>
  <c r="A91" i="2" s="1"/>
  <c r="E68" i="2"/>
  <c r="D90" i="2" s="1"/>
  <c r="D68" i="2"/>
  <c r="D114" i="5" s="1"/>
  <c r="F47" i="2"/>
  <c r="E47" i="2"/>
  <c r="D47" i="2"/>
  <c r="C47" i="2"/>
  <c r="A47" i="2"/>
  <c r="A46" i="2"/>
  <c r="A76" i="2" s="1"/>
  <c r="A98" i="2" s="1"/>
  <c r="A44" i="2"/>
  <c r="A74" i="2" s="1"/>
  <c r="A96" i="2" s="1"/>
  <c r="A43" i="2"/>
  <c r="A73" i="2" s="1"/>
  <c r="A95" i="2" s="1"/>
  <c r="A42" i="2"/>
  <c r="A72" i="2" s="1"/>
  <c r="A94" i="2" s="1"/>
  <c r="A41" i="2"/>
  <c r="A71" i="2" s="1"/>
  <c r="A93" i="2" s="1"/>
  <c r="A40" i="2"/>
  <c r="A70" i="2" s="1"/>
  <c r="A92" i="2" s="1"/>
  <c r="A39" i="2"/>
  <c r="A38" i="2"/>
  <c r="A68" i="2" s="1"/>
  <c r="A90" i="2" s="1"/>
  <c r="D18" i="2"/>
  <c r="E17" i="2" s="1"/>
  <c r="B18" i="2"/>
  <c r="C15" i="2" s="1"/>
  <c r="H97" i="1"/>
  <c r="H96" i="1"/>
  <c r="H95" i="1"/>
  <c r="H94" i="1"/>
  <c r="H93" i="1"/>
  <c r="H92" i="1"/>
  <c r="H91" i="1"/>
  <c r="H90" i="1"/>
  <c r="C88" i="1"/>
  <c r="D88" i="1" s="1"/>
  <c r="E88" i="1" s="1"/>
  <c r="F88" i="1" s="1"/>
  <c r="G88" i="1" s="1"/>
  <c r="E76" i="1"/>
  <c r="C98" i="1" s="1"/>
  <c r="D76" i="1"/>
  <c r="E75" i="1"/>
  <c r="C97" i="1" s="1"/>
  <c r="D75" i="1"/>
  <c r="E74" i="1"/>
  <c r="C96" i="1" s="1"/>
  <c r="D74" i="1"/>
  <c r="E73" i="1"/>
  <c r="C95" i="1" s="1"/>
  <c r="D73" i="1"/>
  <c r="C119" i="5" s="1"/>
  <c r="C94" i="1"/>
  <c r="D72" i="1"/>
  <c r="C118" i="5" s="1"/>
  <c r="A72" i="1"/>
  <c r="A94" i="1" s="1"/>
  <c r="E71" i="1"/>
  <c r="C93" i="1" s="1"/>
  <c r="D71" i="1"/>
  <c r="C117" i="5" s="1"/>
  <c r="E70" i="1"/>
  <c r="C92" i="1" s="1"/>
  <c r="D70" i="1"/>
  <c r="C116" i="5" s="1"/>
  <c r="E69" i="1"/>
  <c r="C91" i="1" s="1"/>
  <c r="E68" i="1"/>
  <c r="C90" i="1" s="1"/>
  <c r="F47" i="1"/>
  <c r="E47" i="1"/>
  <c r="D47" i="1"/>
  <c r="C47" i="1"/>
  <c r="A47" i="1"/>
  <c r="A46" i="1"/>
  <c r="A76" i="1" s="1"/>
  <c r="A98" i="1" s="1"/>
  <c r="A44" i="1"/>
  <c r="A74" i="1" s="1"/>
  <c r="A96" i="1" s="1"/>
  <c r="A43" i="1"/>
  <c r="A73" i="1" s="1"/>
  <c r="A95" i="1" s="1"/>
  <c r="A42" i="1"/>
  <c r="A41" i="1"/>
  <c r="A71" i="1" s="1"/>
  <c r="A93" i="1" s="1"/>
  <c r="A40" i="1"/>
  <c r="A70" i="1" s="1"/>
  <c r="A92" i="1" s="1"/>
  <c r="A39" i="1"/>
  <c r="A69" i="1" s="1"/>
  <c r="A91" i="1" s="1"/>
  <c r="A38" i="1"/>
  <c r="A68" i="1" s="1"/>
  <c r="A90" i="1" s="1"/>
  <c r="D18" i="1"/>
  <c r="E17" i="1" s="1"/>
  <c r="B18" i="1"/>
  <c r="C16" i="1" s="1"/>
  <c r="C10" i="1" l="1"/>
  <c r="C14" i="1"/>
  <c r="C11" i="1"/>
  <c r="C15" i="1"/>
  <c r="C12" i="1"/>
  <c r="C9" i="1"/>
  <c r="C13" i="1"/>
  <c r="C18" i="1" s="1"/>
  <c r="C17" i="1"/>
  <c r="E11" i="3"/>
  <c r="E15" i="3"/>
  <c r="E91" i="5"/>
  <c r="E91" i="4"/>
  <c r="E93" i="5"/>
  <c r="E93" i="4"/>
  <c r="E95" i="5"/>
  <c r="E95" i="4"/>
  <c r="E90" i="5"/>
  <c r="E90" i="4"/>
  <c r="E92" i="4"/>
  <c r="E92" i="5"/>
  <c r="E94" i="4"/>
  <c r="E94" i="5"/>
  <c r="D90" i="5"/>
  <c r="D90" i="4"/>
  <c r="D90" i="3"/>
  <c r="D92" i="5"/>
  <c r="D92" i="3"/>
  <c r="D92" i="4"/>
  <c r="D94" i="5"/>
  <c r="D94" i="3"/>
  <c r="D94" i="4"/>
  <c r="D91" i="4"/>
  <c r="D91" i="3"/>
  <c r="D91" i="5"/>
  <c r="D93" i="5"/>
  <c r="D93" i="4"/>
  <c r="D93" i="3"/>
  <c r="D95" i="4"/>
  <c r="D95" i="3"/>
  <c r="D95" i="5"/>
  <c r="C95" i="5"/>
  <c r="C95" i="4"/>
  <c r="C95" i="2"/>
  <c r="C95" i="3"/>
  <c r="C92" i="5"/>
  <c r="C92" i="3"/>
  <c r="C92" i="4"/>
  <c r="C92" i="2"/>
  <c r="C90" i="4"/>
  <c r="C90" i="3"/>
  <c r="C90" i="5"/>
  <c r="C90" i="2"/>
  <c r="C94" i="5"/>
  <c r="C94" i="4"/>
  <c r="C94" i="2"/>
  <c r="C94" i="3"/>
  <c r="C91" i="5"/>
  <c r="C91" i="4"/>
  <c r="C91" i="2"/>
  <c r="C91" i="3"/>
  <c r="C93" i="5"/>
  <c r="C93" i="2"/>
  <c r="C93" i="3"/>
  <c r="C93" i="4"/>
  <c r="E13" i="3"/>
  <c r="E17" i="3"/>
  <c r="E10" i="3"/>
  <c r="E12" i="5"/>
  <c r="E16" i="5"/>
  <c r="E14" i="5"/>
  <c r="E10" i="5"/>
  <c r="E9" i="3"/>
  <c r="E10" i="1"/>
  <c r="E16" i="1"/>
  <c r="C16" i="5"/>
  <c r="C14" i="5"/>
  <c r="C10" i="5"/>
  <c r="E17" i="5"/>
  <c r="E15" i="5"/>
  <c r="E13" i="5"/>
  <c r="E11" i="5"/>
  <c r="C12" i="5"/>
  <c r="C17" i="5"/>
  <c r="C15" i="5"/>
  <c r="C13" i="5"/>
  <c r="C11" i="5"/>
  <c r="E14" i="4"/>
  <c r="E12" i="4"/>
  <c r="E16" i="4"/>
  <c r="E10" i="4"/>
  <c r="E9" i="4"/>
  <c r="E11" i="4"/>
  <c r="E13" i="4"/>
  <c r="E15" i="4"/>
  <c r="C9" i="3"/>
  <c r="C11" i="3"/>
  <c r="C13" i="3"/>
  <c r="C15" i="3"/>
  <c r="E12" i="3"/>
  <c r="E14" i="3"/>
  <c r="E14" i="1"/>
  <c r="E12" i="1"/>
  <c r="E16" i="2"/>
  <c r="E14" i="2"/>
  <c r="E10" i="2"/>
  <c r="E12" i="2"/>
  <c r="C9" i="2"/>
  <c r="C13" i="2"/>
  <c r="C17" i="2"/>
  <c r="C10" i="2"/>
  <c r="C12" i="2"/>
  <c r="C14" i="2"/>
  <c r="C16" i="2"/>
  <c r="C11" i="2"/>
  <c r="E9" i="2"/>
  <c r="E11" i="2"/>
  <c r="E13" i="2"/>
  <c r="E15" i="2"/>
  <c r="E9" i="1"/>
  <c r="E11" i="1"/>
  <c r="E13" i="1"/>
  <c r="E15" i="1"/>
  <c r="C18" i="5" l="1"/>
  <c r="E18" i="5"/>
  <c r="E18" i="3"/>
  <c r="E18" i="4"/>
  <c r="C18" i="3"/>
  <c r="E18" i="1"/>
  <c r="E18" i="2"/>
  <c r="C18" i="2"/>
</calcChain>
</file>

<file path=xl/sharedStrings.xml><?xml version="1.0" encoding="utf-8"?>
<sst xmlns="http://schemas.openxmlformats.org/spreadsheetml/2006/main" count="415" uniqueCount="69">
  <si>
    <t>Appendix 2-P</t>
  </si>
  <si>
    <t>Cost Allocation - 2016</t>
  </si>
  <si>
    <t>Please complete the following four tables.</t>
  </si>
  <si>
    <t>A)  Allocated Costs</t>
  </si>
  <si>
    <t>Classes</t>
  </si>
  <si>
    <t>Costs Allocated from Previous Study</t>
  </si>
  <si>
    <t>%</t>
  </si>
  <si>
    <t>Costs Allocated in Test Year Study                    (Column 7A)</t>
  </si>
  <si>
    <t>Residential</t>
  </si>
  <si>
    <t>GS &lt; 50 kW</t>
  </si>
  <si>
    <t>GS 50 to 4,999 kW</t>
  </si>
  <si>
    <t>Large Use</t>
  </si>
  <si>
    <t>Street Lighting</t>
  </si>
  <si>
    <t>Unmetered Scattered Load (USL)</t>
  </si>
  <si>
    <t>Standby Approved on an Interim Basis</t>
  </si>
  <si>
    <t>Total</t>
  </si>
  <si>
    <t>Notes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</si>
  <si>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</si>
  <si>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</si>
  <si>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</si>
  <si>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</si>
  <si>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</si>
  <si>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</si>
  <si>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</si>
  <si>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</si>
  <si>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</si>
  <si>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</si>
  <si>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</si>
  <si>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</si>
  <si>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</si>
  <si>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</si>
  <si>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</si>
  <si>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</si>
  <si>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</si>
  <si>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</si>
  <si>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</si>
  <si>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</si>
  <si>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</si>
  <si>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</si>
  <si>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</si>
  <si>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</si>
  <si>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</si>
  <si>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</si>
  <si>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</si>
  <si>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</si>
  <si>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</si>
  <si>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</si>
  <si>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</si>
  <si>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</si>
  <si>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</si>
  <si>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</si>
  <si>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</si>
  <si>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2014 that is outside the Board’s policy range for any customer class. Table (d) will show the information that the distributor would likely enter in the IRM model) in 2014.  In 2015 Table (d), enter the planned ratios for the classes that will be ‘Change’ and ‘No Change’ in 2014 (in the current Revenue Cost Ratio Adjustment Workform, Worksheet C1.1 ‘Decision – Cost Revenue Adjustment’, column d), and enter TBD for class(es) that will be entered as ‘Rebalance’. </t>
  </si>
  <si>
    <t>Cost Allocation - 2017</t>
  </si>
  <si>
    <t>Large User</t>
  </si>
  <si>
    <t>Cost Allocation - 2018</t>
  </si>
  <si>
    <t>Cost Allocation - 2019</t>
  </si>
  <si>
    <t>Cost Allocation - 2020</t>
  </si>
  <si>
    <t>existing</t>
  </si>
  <si>
    <t>(1 + d)</t>
  </si>
  <si>
    <t>1 + d</t>
  </si>
  <si>
    <t>Row 19 CA</t>
  </si>
  <si>
    <t>Row 40 CA</t>
  </si>
  <si>
    <t>Row 23 CA</t>
  </si>
  <si>
    <t>RateMaker Col K</t>
  </si>
  <si>
    <t>Row 18 CA</t>
  </si>
  <si>
    <t/>
  </si>
  <si>
    <t>Status Quo Revenue-to-Cost Ratios</t>
  </si>
  <si>
    <t xml:space="preserve">Status Quo Revenue-to-Cost Ratios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</si>
</sst>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00_-;\-* #,##0.00_-;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0.0%"/>
    <numFmt numFmtId="175" formatCode="0.0000"/>
  </numFmts>
  <fonts count="58">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sz val="8"/>
      <name val="Arial"/>
      <family val="2"/>
    </font>
    <font>
      <b/>
      <sz val="14"/>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rgb="FF000000"/>
      <name val="Times New Roman"/>
      <family val="1"/>
    </font>
    <font>
      <sz val="10"/>
      <name val="Times New Roman"/>
      <family val="1"/>
    </font>
    <font>
      <sz val="9"/>
      <color indexed="8"/>
      <name val="Times New Roman"/>
      <family val="1"/>
    </font>
    <font>
      <b/>
      <sz val="10"/>
      <name val="Arial Unicode MS"/>
      <family val="2"/>
    </font>
    <font>
      <sz val="10"/>
      <name val="MS Sans Serif"/>
      <family val="2"/>
    </font>
    <font>
      <i/>
      <sz val="11"/>
      <color indexed="23"/>
      <name val="Calibri"/>
      <family val="2"/>
    </font>
    <font>
      <sz val="11"/>
      <color indexed="17"/>
      <name val="Calibri"/>
      <family val="2"/>
    </font>
    <font>
      <b/>
      <sz val="18"/>
      <name val="Arial"/>
      <family val="2"/>
    </font>
    <font>
      <b/>
      <sz val="15"/>
      <color indexed="56"/>
      <name val="Calibri"/>
      <family val="2"/>
    </font>
    <font>
      <b/>
      <sz val="12"/>
      <name val="Arial"/>
      <family val="2"/>
    </font>
    <font>
      <b/>
      <sz val="13"/>
      <color indexed="56"/>
      <name val="Calibri"/>
      <family val="2"/>
    </font>
    <font>
      <b/>
      <sz val="11"/>
      <color indexed="56"/>
      <name val="Calibri"/>
      <family val="2"/>
    </font>
    <font>
      <u/>
      <sz val="11"/>
      <color theme="10"/>
      <name val="Calibri"/>
      <family val="2"/>
      <scheme val="minor"/>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Arial Unicode MS"/>
      <family val="2"/>
    </font>
    <font>
      <sz val="10"/>
      <color indexed="8"/>
      <name val="匠牥晩††††††††††"/>
    </font>
    <font>
      <sz val="10"/>
      <color indexed="8"/>
      <name val="Arial"/>
      <family val="2"/>
    </font>
    <font>
      <sz val="10"/>
      <color indexed="8"/>
      <name val="MS Sans Serif"/>
      <family val="2"/>
    </font>
    <font>
      <sz val="10"/>
      <color theme="1"/>
      <name val="Courier"/>
      <family val="2"/>
    </font>
    <font>
      <sz val="10"/>
      <color rgb="FF000000"/>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lightDown">
        <bgColor indexed="55"/>
      </patternFill>
    </fill>
    <fill>
      <patternFill patternType="lightDown">
        <bgColor theme="0" tint="-0.3499862666707357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s>
  <cellStyleXfs count="1059">
    <xf numFmtId="0" fontId="0" fillId="0" borderId="0"/>
    <xf numFmtId="166"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0" fontId="19" fillId="0" borderId="0"/>
    <xf numFmtId="167" fontId="19" fillId="0" borderId="0"/>
    <xf numFmtId="168" fontId="19" fillId="0" borderId="0"/>
    <xf numFmtId="167" fontId="19" fillId="0" borderId="0"/>
    <xf numFmtId="167" fontId="19" fillId="0" borderId="0"/>
    <xf numFmtId="167" fontId="19" fillId="0" borderId="0"/>
    <xf numFmtId="167" fontId="19" fillId="0" borderId="0"/>
    <xf numFmtId="169" fontId="19" fillId="0" borderId="0"/>
    <xf numFmtId="170" fontId="19" fillId="0" borderId="0"/>
    <xf numFmtId="169" fontId="19"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3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4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4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45"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4" fillId="52" borderId="0" applyNumberFormat="0" applyBorder="0" applyAlignment="0" applyProtection="0"/>
    <xf numFmtId="0" fontId="24" fillId="5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11" fillId="6" borderId="4" applyNumberFormat="0" applyAlignment="0" applyProtection="0"/>
    <xf numFmtId="0" fontId="11" fillId="6" borderId="4" applyNumberFormat="0" applyAlignment="0" applyProtection="0"/>
    <xf numFmtId="0" fontId="26" fillId="54" borderId="41" applyNumberFormat="0" applyAlignment="0" applyProtection="0"/>
    <xf numFmtId="0" fontId="26" fillId="54" borderId="41" applyNumberFormat="0" applyAlignment="0" applyProtection="0"/>
    <xf numFmtId="0" fontId="13" fillId="7" borderId="7" applyNumberFormat="0" applyAlignment="0" applyProtection="0"/>
    <xf numFmtId="0" fontId="13" fillId="7" borderId="7" applyNumberFormat="0" applyAlignment="0" applyProtection="0"/>
    <xf numFmtId="0" fontId="27" fillId="55" borderId="42" applyNumberFormat="0" applyAlignment="0" applyProtection="0"/>
    <xf numFmtId="0" fontId="27" fillId="55" borderId="4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166" fontId="1" fillId="0" borderId="0" applyFont="0" applyFill="0" applyBorder="0" applyAlignment="0" applyProtection="0"/>
    <xf numFmtId="43" fontId="3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14" fontId="19" fillId="0" borderId="0" applyFont="0" applyFill="0" applyBorder="0" applyAlignment="0" applyProtection="0"/>
    <xf numFmtId="14" fontId="1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2" fontId="19" fillId="0" borderId="0" applyFont="0" applyFill="0" applyBorder="0" applyAlignment="0" applyProtection="0"/>
    <xf numFmtId="2" fontId="19" fillId="0" borderId="0" applyFont="0" applyFill="0" applyBorder="0" applyAlignment="0" applyProtection="0"/>
    <xf numFmtId="2" fontId="19"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38" fontId="20" fillId="56"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35" fillId="0" borderId="0" applyNumberFormat="0" applyFont="0" applyFill="0" applyAlignment="0" applyProtection="0"/>
    <xf numFmtId="0" fontId="36" fillId="0" borderId="43" applyNumberFormat="0" applyFill="0" applyAlignment="0" applyProtection="0"/>
    <xf numFmtId="0" fontId="35" fillId="0" borderId="0" applyNumberFormat="0" applyFont="0" applyFill="0" applyAlignment="0" applyProtection="0"/>
    <xf numFmtId="0" fontId="4" fillId="0" borderId="2" applyNumberFormat="0" applyFill="0" applyAlignment="0" applyProtection="0"/>
    <xf numFmtId="0" fontId="4" fillId="0" borderId="2" applyNumberFormat="0" applyFill="0" applyAlignment="0" applyProtection="0"/>
    <xf numFmtId="0" fontId="37" fillId="0" borderId="0" applyNumberFormat="0" applyFont="0" applyFill="0" applyAlignment="0" applyProtection="0"/>
    <xf numFmtId="0" fontId="38" fillId="0" borderId="44" applyNumberFormat="0" applyFill="0" applyAlignment="0" applyProtection="0"/>
    <xf numFmtId="0" fontId="37" fillId="0" borderId="0" applyNumberFormat="0" applyFont="0" applyFill="0" applyAlignment="0" applyProtection="0"/>
    <xf numFmtId="0" fontId="5" fillId="0" borderId="3" applyNumberFormat="0" applyFill="0" applyAlignment="0" applyProtection="0"/>
    <xf numFmtId="0" fontId="5" fillId="0" borderId="3"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0" fontId="20" fillId="57" borderId="14" applyNumberFormat="0" applyBorder="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9" fillId="5" borderId="4" applyNumberFormat="0" applyAlignment="0" applyProtection="0"/>
    <xf numFmtId="0" fontId="9" fillId="5" borderId="4"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12" fillId="0" borderId="6" applyNumberFormat="0" applyFill="0" applyAlignment="0" applyProtection="0"/>
    <xf numFmtId="0" fontId="12" fillId="0" borderId="6" applyNumberFormat="0" applyFill="0" applyAlignment="0" applyProtection="0"/>
    <xf numFmtId="0" fontId="44" fillId="0" borderId="46" applyNumberFormat="0" applyFill="0" applyAlignment="0" applyProtection="0"/>
    <xf numFmtId="0" fontId="44" fillId="0" borderId="46" applyNumberFormat="0" applyFill="0" applyAlignment="0" applyProtection="0"/>
    <xf numFmtId="171" fontId="19" fillId="0" borderId="0"/>
    <xf numFmtId="172" fontId="19" fillId="0" borderId="0"/>
    <xf numFmtId="171" fontId="19" fillId="0" borderId="0"/>
    <xf numFmtId="171" fontId="19" fillId="0" borderId="0"/>
    <xf numFmtId="171" fontId="19" fillId="0" borderId="0"/>
    <xf numFmtId="171" fontId="19" fillId="0" borderId="0"/>
    <xf numFmtId="0" fontId="8" fillId="4" borderId="0" applyNumberFormat="0" applyBorder="0" applyAlignment="0" applyProtection="0"/>
    <xf numFmtId="0" fontId="8" fillId="4"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173"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19" fillId="0" borderId="0"/>
    <xf numFmtId="0" fontId="19"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46" fillId="0" borderId="0"/>
    <xf numFmtId="0" fontId="19"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19"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47" fillId="0" borderId="0"/>
    <xf numFmtId="49"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9" fillId="0" borderId="0"/>
    <xf numFmtId="49" fontId="19" fillId="0" borderId="0"/>
    <xf numFmtId="0" fontId="19" fillId="0" borderId="0"/>
    <xf numFmtId="0" fontId="1" fillId="0" borderId="0"/>
    <xf numFmtId="0" fontId="1" fillId="0" borderId="0"/>
    <xf numFmtId="49"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49" fontId="19" fillId="0" borderId="0"/>
    <xf numFmtId="0" fontId="47" fillId="0" borderId="0"/>
    <xf numFmtId="0" fontId="48" fillId="0" borderId="0">
      <alignment vertical="top"/>
    </xf>
    <xf numFmtId="49" fontId="19" fillId="0" borderId="0"/>
    <xf numFmtId="0" fontId="47" fillId="0" borderId="0"/>
    <xf numFmtId="49" fontId="19" fillId="0" borderId="0"/>
    <xf numFmtId="49" fontId="19" fillId="0" borderId="0"/>
    <xf numFmtId="49" fontId="19" fillId="0" borderId="0"/>
    <xf numFmtId="0" fontId="46" fillId="0" borderId="0"/>
    <xf numFmtId="0" fontId="46"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49" fontId="19" fillId="0" borderId="0"/>
    <xf numFmtId="0" fontId="19" fillId="0" borderId="0"/>
    <xf numFmtId="0" fontId="1" fillId="0" borderId="0"/>
    <xf numFmtId="49" fontId="19" fillId="0" borderId="0"/>
    <xf numFmtId="0" fontId="19" fillId="0" borderId="0"/>
    <xf numFmtId="0" fontId="19" fillId="0" borderId="0"/>
    <xf numFmtId="0" fontId="46" fillId="0" borderId="0"/>
    <xf numFmtId="0" fontId="46" fillId="0" borderId="0"/>
    <xf numFmtId="0" fontId="46" fillId="0" borderId="0"/>
    <xf numFmtId="0" fontId="46" fillId="0" borderId="0"/>
    <xf numFmtId="0" fontId="19" fillId="0" borderId="0"/>
    <xf numFmtId="0" fontId="19" fillId="0" borderId="0"/>
    <xf numFmtId="49" fontId="19" fillId="0" borderId="0"/>
    <xf numFmtId="0" fontId="19" fillId="0" borderId="0"/>
    <xf numFmtId="0" fontId="19" fillId="0" borderId="0"/>
    <xf numFmtId="0" fontId="19" fillId="0" borderId="0"/>
    <xf numFmtId="0" fontId="1" fillId="0" borderId="0"/>
    <xf numFmtId="0" fontId="19" fillId="0" borderId="0"/>
    <xf numFmtId="0" fontId="1" fillId="0" borderId="0"/>
    <xf numFmtId="0" fontId="46" fillId="0" borderId="0"/>
    <xf numFmtId="0" fontId="19" fillId="0" borderId="0"/>
    <xf numFmtId="0" fontId="46" fillId="0" borderId="0"/>
    <xf numFmtId="0" fontId="19" fillId="0" borderId="0"/>
    <xf numFmtId="0" fontId="1" fillId="0" borderId="0"/>
    <xf numFmtId="0" fontId="49" fillId="0" borderId="0"/>
    <xf numFmtId="0" fontId="19" fillId="0" borderId="0"/>
    <xf numFmtId="0" fontId="50" fillId="0" borderId="0"/>
    <xf numFmtId="0" fontId="19" fillId="0" borderId="0"/>
    <xf numFmtId="0" fontId="1" fillId="0" borderId="0"/>
    <xf numFmtId="0" fontId="1" fillId="0" borderId="0"/>
    <xf numFmtId="0" fontId="46" fillId="0" borderId="0"/>
    <xf numFmtId="0" fontId="48" fillId="0" borderId="0">
      <alignment vertical="top"/>
    </xf>
    <xf numFmtId="0" fontId="29" fillId="0" borderId="0"/>
    <xf numFmtId="0" fontId="1" fillId="0" borderId="0"/>
    <xf numFmtId="0" fontId="1" fillId="0" borderId="0"/>
    <xf numFmtId="0" fontId="1" fillId="0" borderId="0"/>
    <xf numFmtId="0" fontId="1" fillId="0" borderId="0"/>
    <xf numFmtId="0" fontId="1" fillId="0" borderId="0"/>
    <xf numFmtId="49" fontId="1" fillId="0" borderId="0"/>
    <xf numFmtId="0" fontId="19"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9" fontId="1" fillId="0" borderId="0"/>
    <xf numFmtId="49" fontId="1" fillId="0" borderId="0"/>
    <xf numFmtId="49" fontId="1" fillId="0" borderId="0"/>
    <xf numFmtId="49" fontId="1" fillId="0" borderId="0"/>
    <xf numFmtId="0" fontId="49" fillId="0" borderId="0"/>
    <xf numFmtId="49" fontId="1" fillId="0" borderId="0"/>
    <xf numFmtId="49" fontId="1" fillId="0" borderId="0"/>
    <xf numFmtId="0" fontId="19" fillId="0" borderId="0"/>
    <xf numFmtId="0" fontId="1" fillId="0" borderId="0"/>
    <xf numFmtId="0" fontId="1" fillId="0" borderId="0"/>
    <xf numFmtId="0" fontId="19"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49" fontId="1" fillId="0" borderId="0"/>
    <xf numFmtId="49" fontId="1" fillId="0" borderId="0"/>
    <xf numFmtId="0" fontId="1" fillId="0" borderId="0"/>
    <xf numFmtId="0"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46" fillId="0" borderId="0"/>
    <xf numFmtId="0" fontId="46"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46" fillId="0" borderId="0"/>
    <xf numFmtId="0" fontId="1"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39" fontId="52"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46"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39" fontId="52" fillId="59" borderId="0"/>
    <xf numFmtId="39" fontId="52" fillId="59"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9" fillId="0" borderId="0"/>
    <xf numFmtId="0" fontId="46" fillId="0" borderId="0"/>
    <xf numFmtId="0" fontId="46" fillId="0" borderId="0"/>
    <xf numFmtId="0" fontId="46" fillId="0" borderId="0"/>
    <xf numFmtId="39" fontId="52" fillId="59"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46" fillId="0" borderId="0"/>
    <xf numFmtId="0" fontId="46" fillId="0" borderId="0"/>
    <xf numFmtId="0" fontId="1" fillId="0" borderId="0"/>
    <xf numFmtId="0" fontId="1"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46"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0" fillId="6" borderId="5" applyNumberFormat="0" applyAlignment="0" applyProtection="0"/>
    <xf numFmtId="0" fontId="10" fillId="6" borderId="5" applyNumberFormat="0" applyAlignment="0" applyProtection="0"/>
    <xf numFmtId="0" fontId="53" fillId="54" borderId="48" applyNumberFormat="0" applyAlignment="0" applyProtection="0"/>
    <xf numFmtId="0" fontId="53" fillId="54" borderId="48" applyNumberFormat="0" applyAlignment="0" applyProtection="0"/>
    <xf numFmtId="10"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32" fillId="0" borderId="0" applyNumberFormat="0" applyFont="0" applyFill="0" applyBorder="0" applyAlignment="0" applyProtection="0">
      <alignment horizontal="left"/>
    </xf>
    <xf numFmtId="0" fontId="32" fillId="61"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6" fillId="0" borderId="9" applyNumberFormat="0" applyFill="0" applyAlignment="0" applyProtection="0"/>
    <xf numFmtId="0" fontId="19" fillId="0" borderId="49" applyNumberFormat="0" applyFont="0" applyBorder="0" applyAlignment="0" applyProtection="0"/>
    <xf numFmtId="0" fontId="16" fillId="0" borderId="9" applyNumberFormat="0" applyFill="0" applyAlignment="0" applyProtection="0"/>
    <xf numFmtId="0" fontId="19" fillId="0" borderId="49" applyNumberFormat="0" applyFont="0" applyBorder="0" applyAlignment="0" applyProtection="0"/>
    <xf numFmtId="0" fontId="19" fillId="0" borderId="49" applyNumberFormat="0" applyFont="0" applyBorder="0" applyAlignment="0" applyProtection="0"/>
    <xf numFmtId="0" fontId="55" fillId="0" borderId="50" applyNumberFormat="0" applyFill="0" applyAlignment="0" applyProtection="0"/>
    <xf numFmtId="0" fontId="55" fillId="0" borderId="50" applyNumberFormat="0" applyFill="0" applyAlignment="0" applyProtection="0"/>
    <xf numFmtId="0" fontId="19" fillId="0" borderId="49" applyNumberFormat="0" applyFon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137">
    <xf numFmtId="0" fontId="0" fillId="0" borderId="0" xfId="0"/>
    <xf numFmtId="0" fontId="18" fillId="0" borderId="0" xfId="0" applyFont="1"/>
    <xf numFmtId="0" fontId="18" fillId="0" borderId="10" xfId="0" applyFont="1" applyFill="1" applyBorder="1" applyAlignment="1">
      <alignment vertical="center" wrapText="1"/>
    </xf>
    <xf numFmtId="0" fontId="18" fillId="0" borderId="11"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Border="1" applyAlignment="1">
      <alignment horizontal="left" vertical="center" wrapText="1"/>
    </xf>
    <xf numFmtId="165" fontId="0" fillId="33" borderId="14" xfId="2" applyNumberFormat="1" applyFont="1" applyFill="1" applyBorder="1"/>
    <xf numFmtId="10" fontId="0" fillId="0" borderId="14" xfId="3" applyNumberFormat="1" applyFont="1" applyBorder="1"/>
    <xf numFmtId="10" fontId="0" fillId="0" borderId="15" xfId="3" applyNumberFormat="1" applyFont="1" applyBorder="1"/>
    <xf numFmtId="0" fontId="19" fillId="33" borderId="13" xfId="0" applyFont="1" applyFill="1" applyBorder="1" applyAlignment="1">
      <alignment horizontal="left" vertical="center" wrapText="1"/>
    </xf>
    <xf numFmtId="0" fontId="19" fillId="0" borderId="13" xfId="0" applyFont="1" applyBorder="1" applyAlignment="1">
      <alignment horizontal="left" vertical="center" wrapText="1"/>
    </xf>
    <xf numFmtId="0" fontId="0" fillId="33" borderId="13" xfId="0" applyFill="1" applyBorder="1" applyAlignment="1">
      <alignment horizontal="left" vertical="center" wrapText="1"/>
    </xf>
    <xf numFmtId="0" fontId="18" fillId="0" borderId="16" xfId="0" applyFont="1" applyBorder="1" applyAlignment="1"/>
    <xf numFmtId="165" fontId="0" fillId="0" borderId="17" xfId="2" applyNumberFormat="1" applyFont="1" applyBorder="1"/>
    <xf numFmtId="10" fontId="0" fillId="0" borderId="17" xfId="0" applyNumberFormat="1" applyBorder="1"/>
    <xf numFmtId="10" fontId="0" fillId="0" borderId="18" xfId="0" applyNumberFormat="1" applyBorder="1"/>
    <xf numFmtId="0" fontId="19" fillId="0" borderId="0" xfId="0" applyFont="1" applyFill="1" applyAlignment="1">
      <alignment vertical="top" wrapText="1"/>
    </xf>
    <xf numFmtId="0" fontId="19" fillId="0" borderId="0" xfId="0" applyFont="1" applyFill="1" applyAlignment="1">
      <alignment horizontal="left" vertical="top" wrapText="1"/>
    </xf>
    <xf numFmtId="0" fontId="0" fillId="0" borderId="0" xfId="0" applyFill="1" applyAlignment="1">
      <alignment horizontal="left" vertical="top" wrapText="1"/>
    </xf>
    <xf numFmtId="0" fontId="18" fillId="0" borderId="0" xfId="0" applyFont="1" applyFill="1" applyAlignment="1">
      <alignment vertical="top"/>
    </xf>
    <xf numFmtId="0" fontId="18" fillId="0" borderId="0" xfId="0" applyFont="1" applyAlignment="1">
      <alignment vertical="top"/>
    </xf>
    <xf numFmtId="0" fontId="18" fillId="0" borderId="0" xfId="0" applyFont="1" applyAlignment="1">
      <alignment wrapText="1"/>
    </xf>
    <xf numFmtId="0" fontId="18" fillId="0" borderId="11" xfId="0" applyFont="1" applyFill="1" applyBorder="1" applyAlignment="1">
      <alignment horizontal="center"/>
    </xf>
    <xf numFmtId="0" fontId="18" fillId="0" borderId="12" xfId="0" applyFont="1" applyFill="1" applyBorder="1" applyAlignment="1">
      <alignment horizontal="center"/>
    </xf>
    <xf numFmtId="165" fontId="0" fillId="33" borderId="15" xfId="2" applyNumberFormat="1" applyFont="1" applyFill="1" applyBorder="1"/>
    <xf numFmtId="165" fontId="0" fillId="33" borderId="26" xfId="2" applyNumberFormat="1" applyFont="1" applyFill="1" applyBorder="1"/>
    <xf numFmtId="165" fontId="0" fillId="33" borderId="27" xfId="2" applyNumberFormat="1" applyFont="1" applyFill="1" applyBorder="1"/>
    <xf numFmtId="165" fontId="0" fillId="0" borderId="29" xfId="2" applyNumberFormat="1" applyFont="1" applyBorder="1"/>
    <xf numFmtId="165" fontId="0" fillId="0" borderId="30" xfId="2" applyNumberFormat="1" applyFont="1" applyBorder="1"/>
    <xf numFmtId="0" fontId="19" fillId="0" borderId="0" xfId="0" applyFont="1" applyAlignment="1">
      <alignment horizontal="center"/>
    </xf>
    <xf numFmtId="165" fontId="0" fillId="0" borderId="0" xfId="0" applyNumberFormat="1"/>
    <xf numFmtId="0" fontId="19" fillId="0" borderId="0" xfId="0" applyFont="1"/>
    <xf numFmtId="0" fontId="0" fillId="0" borderId="0" xfId="0" applyFill="1"/>
    <xf numFmtId="0" fontId="19" fillId="0" borderId="0" xfId="0" applyFont="1" applyFill="1" applyAlignment="1">
      <alignment horizontal="left" vertical="top"/>
    </xf>
    <xf numFmtId="0" fontId="22" fillId="0" borderId="0" xfId="0" applyFont="1"/>
    <xf numFmtId="0" fontId="19" fillId="0" borderId="0" xfId="0" applyFont="1" applyAlignment="1"/>
    <xf numFmtId="0" fontId="18" fillId="0" borderId="11" xfId="0" applyFont="1" applyFill="1" applyBorder="1" applyAlignment="1">
      <alignment horizontal="center" wrapText="1"/>
    </xf>
    <xf numFmtId="0" fontId="18" fillId="0" borderId="26" xfId="0" applyFont="1" applyFill="1" applyBorder="1" applyAlignment="1">
      <alignment horizontal="center" vertical="center" wrapText="1"/>
    </xf>
    <xf numFmtId="0" fontId="18" fillId="33" borderId="22" xfId="0" applyFont="1" applyFill="1" applyBorder="1" applyAlignment="1">
      <alignment horizontal="center" vertical="center"/>
    </xf>
    <xf numFmtId="0" fontId="18" fillId="0" borderId="22" xfId="0" applyFont="1" applyFill="1" applyBorder="1" applyAlignment="1">
      <alignment horizontal="center"/>
    </xf>
    <xf numFmtId="0" fontId="18" fillId="0" borderId="14" xfId="0" applyFont="1" applyFill="1" applyBorder="1" applyAlignment="1">
      <alignment horizontal="center" vertical="top" wrapText="1"/>
    </xf>
    <xf numFmtId="0" fontId="18" fillId="0" borderId="15" xfId="0" applyFont="1" applyFill="1" applyBorder="1" applyAlignment="1">
      <alignment horizontal="center" vertical="top" wrapText="1"/>
    </xf>
    <xf numFmtId="2" fontId="0" fillId="33" borderId="14" xfId="3" applyNumberFormat="1" applyFont="1" applyFill="1" applyBorder="1" applyAlignment="1">
      <alignment horizontal="center"/>
    </xf>
    <xf numFmtId="166" fontId="0" fillId="0" borderId="14" xfId="1" applyFont="1" applyBorder="1"/>
    <xf numFmtId="0" fontId="0" fillId="0" borderId="15" xfId="0" applyBorder="1"/>
    <xf numFmtId="0" fontId="0" fillId="33" borderId="15" xfId="0" applyFill="1" applyBorder="1"/>
    <xf numFmtId="166" fontId="0" fillId="33" borderId="14" xfId="1" applyFont="1" applyFill="1" applyBorder="1"/>
    <xf numFmtId="166" fontId="0" fillId="33" borderId="17" xfId="1" applyFont="1" applyFill="1" applyBorder="1"/>
    <xf numFmtId="166" fontId="0" fillId="0" borderId="17" xfId="1" applyFont="1" applyBorder="1"/>
    <xf numFmtId="0" fontId="0" fillId="34" borderId="18" xfId="0" applyFill="1" applyBorder="1"/>
    <xf numFmtId="0" fontId="19" fillId="0" borderId="0" xfId="0" applyFont="1" applyAlignment="1">
      <alignment vertical="top" wrapText="1"/>
    </xf>
    <xf numFmtId="0" fontId="18" fillId="0" borderId="0" xfId="0" applyFont="1" applyAlignment="1">
      <alignment horizontal="left" vertical="center"/>
    </xf>
    <xf numFmtId="0" fontId="18" fillId="0" borderId="0" xfId="0" applyFont="1" applyAlignment="1"/>
    <xf numFmtId="0" fontId="0" fillId="0" borderId="36" xfId="0" applyBorder="1"/>
    <xf numFmtId="0" fontId="18" fillId="0" borderId="14" xfId="0" applyFont="1" applyFill="1" applyBorder="1" applyAlignment="1">
      <alignment horizontal="center"/>
    </xf>
    <xf numFmtId="0" fontId="18" fillId="0" borderId="15" xfId="0" applyFont="1" applyFill="1" applyBorder="1" applyAlignment="1">
      <alignment horizontal="center"/>
    </xf>
    <xf numFmtId="10" fontId="0" fillId="0" borderId="0" xfId="3" applyNumberFormat="1" applyFont="1"/>
    <xf numFmtId="166" fontId="0" fillId="0" borderId="14" xfId="3" applyNumberFormat="1" applyFont="1" applyBorder="1"/>
    <xf numFmtId="166" fontId="0" fillId="33" borderId="14" xfId="3" applyNumberFormat="1" applyFont="1" applyFill="1" applyBorder="1"/>
    <xf numFmtId="0" fontId="0" fillId="0" borderId="15" xfId="0" applyBorder="1" applyAlignment="1">
      <alignment horizontal="center"/>
    </xf>
    <xf numFmtId="10" fontId="19" fillId="0" borderId="0" xfId="3" applyNumberFormat="1" applyFont="1"/>
    <xf numFmtId="166" fontId="0" fillId="0" borderId="14" xfId="0" applyNumberFormat="1" applyBorder="1"/>
    <xf numFmtId="0" fontId="0" fillId="33" borderId="14" xfId="0" applyFill="1" applyBorder="1"/>
    <xf numFmtId="0" fontId="0" fillId="0" borderId="15" xfId="0" applyFill="1" applyBorder="1" applyAlignment="1">
      <alignment horizontal="center"/>
    </xf>
    <xf numFmtId="166" fontId="0" fillId="33" borderId="14" xfId="0" applyNumberFormat="1" applyFill="1" applyBorder="1"/>
    <xf numFmtId="166" fontId="0" fillId="0" borderId="17" xfId="0" applyNumberFormat="1" applyBorder="1"/>
    <xf numFmtId="166" fontId="0" fillId="33" borderId="17" xfId="0" applyNumberFormat="1" applyFill="1" applyBorder="1"/>
    <xf numFmtId="0" fontId="0" fillId="33" borderId="17" xfId="0" applyFill="1" applyBorder="1"/>
    <xf numFmtId="0" fontId="0" fillId="35" borderId="18" xfId="0" applyFill="1" applyBorder="1" applyAlignment="1">
      <alignment horizontal="center"/>
    </xf>
    <xf numFmtId="0" fontId="0" fillId="0" borderId="0" xfId="0" applyAlignment="1">
      <alignment horizontal="center"/>
    </xf>
    <xf numFmtId="0" fontId="22" fillId="0" borderId="0" xfId="0" applyFont="1" applyFill="1"/>
    <xf numFmtId="9" fontId="0" fillId="33" borderId="14" xfId="3" applyFont="1" applyFill="1" applyBorder="1" applyAlignment="1">
      <alignment horizontal="center"/>
    </xf>
    <xf numFmtId="166" fontId="0" fillId="0" borderId="14" xfId="0" applyNumberFormat="1" applyFill="1" applyBorder="1"/>
    <xf numFmtId="0" fontId="0" fillId="0" borderId="14" xfId="0" applyFill="1" applyBorder="1"/>
    <xf numFmtId="0" fontId="0" fillId="0" borderId="17" xfId="0" applyFill="1" applyBorder="1"/>
    <xf numFmtId="165" fontId="19" fillId="0" borderId="0" xfId="0" applyNumberFormat="1" applyFont="1"/>
    <xf numFmtId="0" fontId="19"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174" fontId="0" fillId="0" borderId="0" xfId="3" applyNumberFormat="1" applyFont="1"/>
    <xf numFmtId="175" fontId="0" fillId="0" borderId="0" xfId="0" applyNumberFormat="1"/>
    <xf numFmtId="0" fontId="19" fillId="0" borderId="15" xfId="0" applyFont="1" applyBorder="1"/>
    <xf numFmtId="0" fontId="0" fillId="0" borderId="0" xfId="0"/>
    <xf numFmtId="0" fontId="18" fillId="0" borderId="14" xfId="0" applyFont="1" applyFill="1" applyBorder="1" applyAlignment="1">
      <alignment horizontal="center"/>
    </xf>
    <xf numFmtId="0" fontId="57" fillId="0" borderId="0" xfId="0" applyFont="1"/>
    <xf numFmtId="0" fontId="0" fillId="0" borderId="24" xfId="0" applyBorder="1" applyAlignment="1">
      <alignment horizontal="left" vertical="center" wrapText="1"/>
    </xf>
    <xf numFmtId="0" fontId="0" fillId="0" borderId="14" xfId="0"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top" wrapText="1"/>
    </xf>
    <xf numFmtId="0" fontId="19" fillId="0" borderId="40" xfId="0" applyFont="1" applyFill="1" applyBorder="1" applyAlignment="1">
      <alignment vertical="center" wrapText="1"/>
    </xf>
    <xf numFmtId="0" fontId="19" fillId="0" borderId="17" xfId="0" applyFont="1" applyFill="1" applyBorder="1" applyAlignment="1">
      <alignment vertical="center" wrapText="1"/>
    </xf>
    <xf numFmtId="0" fontId="0" fillId="0" borderId="13" xfId="0" applyBorder="1" applyAlignment="1">
      <alignment vertical="top" wrapText="1"/>
    </xf>
    <xf numFmtId="0" fontId="0" fillId="0" borderId="34" xfId="0" applyBorder="1" applyAlignment="1">
      <alignment vertical="top" wrapText="1"/>
    </xf>
    <xf numFmtId="0" fontId="19" fillId="0" borderId="16" xfId="0" applyFont="1" applyFill="1" applyBorder="1" applyAlignment="1">
      <alignment horizontal="left" vertical="top" wrapText="1"/>
    </xf>
    <xf numFmtId="0" fontId="19" fillId="0" borderId="35" xfId="0" applyFont="1" applyFill="1" applyBorder="1" applyAlignment="1">
      <alignment horizontal="left" vertical="top" wrapText="1"/>
    </xf>
    <xf numFmtId="0" fontId="18" fillId="0" borderId="32" xfId="0" applyFont="1" applyFill="1" applyBorder="1" applyAlignment="1">
      <alignment horizontal="center" vertical="center" wrapText="1"/>
    </xf>
    <xf numFmtId="0" fontId="0" fillId="0" borderId="23" xfId="0" applyFill="1" applyBorder="1" applyAlignment="1">
      <alignment horizontal="center" vertical="center" wrapText="1"/>
    </xf>
    <xf numFmtId="0" fontId="19" fillId="0" borderId="0" xfId="0" applyFont="1" applyAlignment="1">
      <alignment horizontal="left" vertical="top" wrapText="1"/>
    </xf>
    <xf numFmtId="0" fontId="18" fillId="0" borderId="31" xfId="0" applyFont="1" applyFill="1" applyBorder="1" applyAlignment="1">
      <alignment vertical="top" wrapText="1"/>
    </xf>
    <xf numFmtId="0" fontId="18" fillId="0" borderId="11" xfId="0" applyFont="1" applyFill="1" applyBorder="1" applyAlignment="1">
      <alignment vertical="top" wrapText="1"/>
    </xf>
    <xf numFmtId="0" fontId="18" fillId="0" borderId="24" xfId="0" applyFont="1" applyFill="1" applyBorder="1" applyAlignment="1">
      <alignment vertical="top" wrapText="1"/>
    </xf>
    <xf numFmtId="0" fontId="18" fillId="0" borderId="14" xfId="0" applyFont="1" applyFill="1" applyBorder="1" applyAlignment="1">
      <alignment vertical="top" wrapText="1"/>
    </xf>
    <xf numFmtId="0" fontId="18" fillId="0" borderId="37" xfId="0" applyFont="1" applyFill="1" applyBorder="1" applyAlignment="1">
      <alignment horizontal="center"/>
    </xf>
    <xf numFmtId="0" fontId="18" fillId="0" borderId="38" xfId="0" applyFont="1" applyFill="1" applyBorder="1" applyAlignment="1">
      <alignment horizontal="center"/>
    </xf>
    <xf numFmtId="0" fontId="18" fillId="0" borderId="39" xfId="0" applyFont="1" applyFill="1" applyBorder="1" applyAlignment="1">
      <alignment horizontal="center"/>
    </xf>
    <xf numFmtId="0" fontId="0" fillId="0" borderId="13" xfId="0" applyBorder="1" applyAlignment="1">
      <alignment horizontal="left"/>
    </xf>
    <xf numFmtId="0" fontId="0" fillId="0" borderId="34" xfId="0" applyBorder="1" applyAlignment="1">
      <alignment horizontal="left"/>
    </xf>
    <xf numFmtId="0" fontId="0" fillId="0" borderId="13" xfId="0" applyBorder="1" applyAlignment="1">
      <alignment horizontal="left" vertical="top" wrapText="1"/>
    </xf>
    <xf numFmtId="0" fontId="0" fillId="0" borderId="34" xfId="0" applyBorder="1" applyAlignment="1">
      <alignment horizontal="left" vertical="top" wrapText="1"/>
    </xf>
    <xf numFmtId="0" fontId="18" fillId="0" borderId="3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0" fillId="0" borderId="33" xfId="0" applyFill="1" applyBorder="1" applyAlignment="1">
      <alignment vertical="center" wrapText="1"/>
    </xf>
    <xf numFmtId="0" fontId="0" fillId="0" borderId="23" xfId="0" applyFill="1" applyBorder="1" applyAlignment="1">
      <alignment vertical="center" wrapText="1"/>
    </xf>
    <xf numFmtId="0" fontId="18"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18" fillId="0" borderId="1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0" fillId="0" borderId="24" xfId="0" applyFill="1" applyBorder="1" applyAlignment="1">
      <alignment horizontal="left" vertical="center" wrapText="1"/>
    </xf>
    <xf numFmtId="0" fontId="0" fillId="0" borderId="14" xfId="0" applyFill="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8" fillId="0" borderId="28" xfId="0" applyFont="1" applyBorder="1" applyAlignment="1">
      <alignment horizontal="left"/>
    </xf>
    <xf numFmtId="0" fontId="18" fillId="0" borderId="29" xfId="0" applyFont="1" applyBorder="1" applyAlignment="1">
      <alignment horizontal="left"/>
    </xf>
    <xf numFmtId="0" fontId="18" fillId="0" borderId="2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21" fillId="0" borderId="0" xfId="0" applyFont="1" applyAlignment="1">
      <alignment horizontal="center"/>
    </xf>
    <xf numFmtId="0" fontId="18" fillId="0" borderId="0" xfId="0" applyFont="1" applyFill="1" applyAlignment="1">
      <alignment horizontal="left" vertical="center" wrapText="1"/>
    </xf>
    <xf numFmtId="0" fontId="19" fillId="0" borderId="0" xfId="0" applyFont="1" applyFill="1" applyAlignment="1">
      <alignment horizontal="left" vertical="top" wrapText="1"/>
    </xf>
    <xf numFmtId="0" fontId="18" fillId="0" borderId="0" xfId="0" applyFont="1" applyFill="1" applyAlignment="1">
      <alignment horizontal="left" wrapText="1"/>
    </xf>
    <xf numFmtId="0" fontId="18" fillId="0" borderId="19" xfId="0" applyFont="1" applyFill="1" applyBorder="1" applyAlignment="1">
      <alignment horizontal="left"/>
    </xf>
    <xf numFmtId="0" fontId="18" fillId="0" borderId="20" xfId="0" applyFont="1" applyFill="1" applyBorder="1" applyAlignment="1">
      <alignment horizontal="left"/>
    </xf>
    <xf numFmtId="0" fontId="18" fillId="0" borderId="21" xfId="0" applyFont="1" applyFill="1" applyBorder="1" applyAlignment="1">
      <alignment vertical="top" wrapText="1"/>
    </xf>
    <xf numFmtId="0" fontId="18" fillId="0" borderId="22" xfId="0" applyFont="1" applyFill="1" applyBorder="1" applyAlignment="1">
      <alignment vertical="top" wrapText="1"/>
    </xf>
    <xf numFmtId="0" fontId="18" fillId="0" borderId="22" xfId="0" applyFont="1" applyFill="1" applyBorder="1" applyAlignment="1">
      <alignment horizontal="center" vertical="center" wrapText="1"/>
    </xf>
    <xf numFmtId="0" fontId="19" fillId="0" borderId="0" xfId="0" applyFont="1" applyFill="1" applyAlignment="1">
      <alignment horizontal="left" vertical="top"/>
    </xf>
    <xf numFmtId="166" fontId="19" fillId="0" borderId="14" xfId="0" applyNumberFormat="1" applyFont="1" applyBorder="1"/>
  </cellXfs>
  <cellStyles count="1059">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1 2 2" xfId="15"/>
    <cellStyle name="20% - Accent1 2 2 2" xfId="16"/>
    <cellStyle name="20% - Accent1 2 2 2 2" xfId="17"/>
    <cellStyle name="20% - Accent1 2 2 3" xfId="18"/>
    <cellStyle name="20% - Accent1 2 3" xfId="19"/>
    <cellStyle name="20% - Accent1 2 4" xfId="20"/>
    <cellStyle name="20% - Accent1 2 5" xfId="21"/>
    <cellStyle name="20% - Accent1 2 6" xfId="22"/>
    <cellStyle name="20% - Accent1 3" xfId="23"/>
    <cellStyle name="20% - Accent2 2" xfId="24"/>
    <cellStyle name="20% - Accent2 2 2" xfId="25"/>
    <cellStyle name="20% - Accent2 2 2 2" xfId="26"/>
    <cellStyle name="20% - Accent2 2 2 2 2" xfId="27"/>
    <cellStyle name="20% - Accent2 2 2 3" xfId="28"/>
    <cellStyle name="20% - Accent2 2 3" xfId="29"/>
    <cellStyle name="20% - Accent2 2 4" xfId="30"/>
    <cellStyle name="20% - Accent2 2 5" xfId="31"/>
    <cellStyle name="20% - Accent2 2 6" xfId="32"/>
    <cellStyle name="20% - Accent2 3" xfId="33"/>
    <cellStyle name="20% - Accent3 2" xfId="34"/>
    <cellStyle name="20% - Accent3 2 2" xfId="35"/>
    <cellStyle name="20% - Accent3 2 2 2" xfId="36"/>
    <cellStyle name="20% - Accent3 2 2 2 2" xfId="37"/>
    <cellStyle name="20% - Accent3 2 2 3" xfId="38"/>
    <cellStyle name="20% - Accent3 2 3" xfId="39"/>
    <cellStyle name="20% - Accent3 2 4" xfId="40"/>
    <cellStyle name="20% - Accent3 2 5" xfId="41"/>
    <cellStyle name="20% - Accent3 2 6" xfId="42"/>
    <cellStyle name="20% - Accent3 3" xfId="43"/>
    <cellStyle name="20% - Accent4 2" xfId="44"/>
    <cellStyle name="20% - Accent4 2 2" xfId="45"/>
    <cellStyle name="20% - Accent4 2 2 2" xfId="46"/>
    <cellStyle name="20% - Accent4 2 2 2 2" xfId="47"/>
    <cellStyle name="20% - Accent4 2 2 3" xfId="48"/>
    <cellStyle name="20% - Accent4 2 3" xfId="49"/>
    <cellStyle name="20% - Accent4 2 4" xfId="50"/>
    <cellStyle name="20% - Accent4 2 5" xfId="51"/>
    <cellStyle name="20% - Accent4 2 6" xfId="52"/>
    <cellStyle name="20% - Accent4 3" xfId="53"/>
    <cellStyle name="20% - Accent5 2" xfId="54"/>
    <cellStyle name="20% - Accent5 2 2" xfId="55"/>
    <cellStyle name="20% - Accent5 2 2 2" xfId="56"/>
    <cellStyle name="20% - Accent5 2 2 2 2" xfId="57"/>
    <cellStyle name="20% - Accent5 2 2 3" xfId="58"/>
    <cellStyle name="20% - Accent5 2 3" xfId="59"/>
    <cellStyle name="20% - Accent5 2 4" xfId="60"/>
    <cellStyle name="20% - Accent5 2 5" xfId="61"/>
    <cellStyle name="20% - Accent5 2 6" xfId="62"/>
    <cellStyle name="20% - Accent5 3" xfId="63"/>
    <cellStyle name="20% - Accent6 2" xfId="64"/>
    <cellStyle name="20% - Accent6 2 2" xfId="65"/>
    <cellStyle name="20% - Accent6 2 2 2" xfId="66"/>
    <cellStyle name="20% - Accent6 2 2 2 2" xfId="67"/>
    <cellStyle name="20% - Accent6 2 2 3" xfId="68"/>
    <cellStyle name="20% - Accent6 2 3" xfId="69"/>
    <cellStyle name="20% - Accent6 2 4" xfId="70"/>
    <cellStyle name="20% - Accent6 2 5" xfId="71"/>
    <cellStyle name="20% - Accent6 2 6" xfId="72"/>
    <cellStyle name="20% - Accent6 3" xfId="73"/>
    <cellStyle name="40% - Accent1 2" xfId="74"/>
    <cellStyle name="40% - Accent1 2 2" xfId="75"/>
    <cellStyle name="40% - Accent1 2 2 2" xfId="76"/>
    <cellStyle name="40% - Accent1 2 2 2 2" xfId="77"/>
    <cellStyle name="40% - Accent1 2 2 3" xfId="78"/>
    <cellStyle name="40% - Accent1 2 3" xfId="79"/>
    <cellStyle name="40% - Accent1 2 4" xfId="80"/>
    <cellStyle name="40% - Accent1 2 5" xfId="81"/>
    <cellStyle name="40% - Accent1 2 6" xfId="82"/>
    <cellStyle name="40% - Accent1 3" xfId="83"/>
    <cellStyle name="40% - Accent2 2" xfId="84"/>
    <cellStyle name="40% - Accent2 2 2" xfId="85"/>
    <cellStyle name="40% - Accent2 2 2 2" xfId="86"/>
    <cellStyle name="40% - Accent2 2 2 2 2" xfId="87"/>
    <cellStyle name="40% - Accent2 2 2 3" xfId="88"/>
    <cellStyle name="40% - Accent2 2 3" xfId="89"/>
    <cellStyle name="40% - Accent2 2 4" xfId="90"/>
    <cellStyle name="40% - Accent2 2 5" xfId="91"/>
    <cellStyle name="40% - Accent2 2 6" xfId="92"/>
    <cellStyle name="40% - Accent2 3" xfId="93"/>
    <cellStyle name="40% - Accent3 2" xfId="94"/>
    <cellStyle name="40% - Accent3 2 2" xfId="95"/>
    <cellStyle name="40% - Accent3 2 2 2" xfId="96"/>
    <cellStyle name="40% - Accent3 2 2 2 2" xfId="97"/>
    <cellStyle name="40% - Accent3 2 2 3" xfId="98"/>
    <cellStyle name="40% - Accent3 2 3" xfId="99"/>
    <cellStyle name="40% - Accent3 2 4" xfId="100"/>
    <cellStyle name="40% - Accent3 2 5" xfId="101"/>
    <cellStyle name="40% - Accent3 2 6" xfId="102"/>
    <cellStyle name="40% - Accent3 3" xfId="103"/>
    <cellStyle name="40% - Accent4 2" xfId="104"/>
    <cellStyle name="40% - Accent4 2 2" xfId="105"/>
    <cellStyle name="40% - Accent4 2 2 2" xfId="106"/>
    <cellStyle name="40% - Accent4 2 2 2 2" xfId="107"/>
    <cellStyle name="40% - Accent4 2 2 3" xfId="108"/>
    <cellStyle name="40% - Accent4 2 3" xfId="109"/>
    <cellStyle name="40% - Accent4 2 4" xfId="110"/>
    <cellStyle name="40% - Accent4 2 5" xfId="111"/>
    <cellStyle name="40% - Accent4 2 6" xfId="112"/>
    <cellStyle name="40% - Accent4 3" xfId="113"/>
    <cellStyle name="40% - Accent5 2" xfId="114"/>
    <cellStyle name="40% - Accent5 2 2" xfId="115"/>
    <cellStyle name="40% - Accent5 2 2 2" xfId="116"/>
    <cellStyle name="40% - Accent5 2 2 2 2" xfId="117"/>
    <cellStyle name="40% - Accent5 2 2 3" xfId="118"/>
    <cellStyle name="40% - Accent5 2 3" xfId="119"/>
    <cellStyle name="40% - Accent5 2 4" xfId="120"/>
    <cellStyle name="40% - Accent5 2 5" xfId="121"/>
    <cellStyle name="40% - Accent5 2 6" xfId="122"/>
    <cellStyle name="40% - Accent5 3" xfId="123"/>
    <cellStyle name="40% - Accent6 2" xfId="124"/>
    <cellStyle name="40% - Accent6 2 2" xfId="125"/>
    <cellStyle name="40% - Accent6 2 2 2" xfId="126"/>
    <cellStyle name="40% - Accent6 2 2 2 2" xfId="127"/>
    <cellStyle name="40% - Accent6 2 2 3" xfId="128"/>
    <cellStyle name="40% - Accent6 2 3" xfId="129"/>
    <cellStyle name="40% - Accent6 2 4" xfId="130"/>
    <cellStyle name="40% - Accent6 2 5" xfId="131"/>
    <cellStyle name="40% - Accent6 2 6" xfId="132"/>
    <cellStyle name="40% - Accent6 3" xfId="133"/>
    <cellStyle name="60% - Accent1 2" xfId="134"/>
    <cellStyle name="60% - Accent1 2 2" xfId="135"/>
    <cellStyle name="60% - Accent1 2 3" xfId="136"/>
    <cellStyle name="60% - Accent1 3" xfId="137"/>
    <cellStyle name="60% - Accent2 2" xfId="138"/>
    <cellStyle name="60% - Accent2 2 2" xfId="139"/>
    <cellStyle name="60% - Accent2 2 3" xfId="140"/>
    <cellStyle name="60% - Accent2 3" xfId="141"/>
    <cellStyle name="60% - Accent3 2" xfId="142"/>
    <cellStyle name="60% - Accent3 2 2" xfId="143"/>
    <cellStyle name="60% - Accent3 2 3" xfId="144"/>
    <cellStyle name="60% - Accent3 3" xfId="145"/>
    <cellStyle name="60% - Accent4 2" xfId="146"/>
    <cellStyle name="60% - Accent4 2 2" xfId="147"/>
    <cellStyle name="60% - Accent4 2 3" xfId="148"/>
    <cellStyle name="60% - Accent4 3" xfId="149"/>
    <cellStyle name="60% - Accent5 2" xfId="150"/>
    <cellStyle name="60% - Accent5 2 2" xfId="151"/>
    <cellStyle name="60% - Accent5 2 3" xfId="152"/>
    <cellStyle name="60% - Accent5 3" xfId="153"/>
    <cellStyle name="60% - Accent6 2" xfId="154"/>
    <cellStyle name="60% - Accent6 2 2" xfId="155"/>
    <cellStyle name="60% - Accent6 2 3" xfId="156"/>
    <cellStyle name="60% - Accent6 3" xfId="157"/>
    <cellStyle name="Accent1 2" xfId="158"/>
    <cellStyle name="Accent1 2 2" xfId="159"/>
    <cellStyle name="Accent1 2 3" xfId="160"/>
    <cellStyle name="Accent1 3" xfId="161"/>
    <cellStyle name="Accent2 2" xfId="162"/>
    <cellStyle name="Accent2 2 2" xfId="163"/>
    <cellStyle name="Accent2 2 3" xfId="164"/>
    <cellStyle name="Accent2 3" xfId="165"/>
    <cellStyle name="Accent3 2" xfId="166"/>
    <cellStyle name="Accent3 2 2" xfId="167"/>
    <cellStyle name="Accent3 2 3" xfId="168"/>
    <cellStyle name="Accent3 3" xfId="169"/>
    <cellStyle name="Accent4 2" xfId="170"/>
    <cellStyle name="Accent4 2 2" xfId="171"/>
    <cellStyle name="Accent4 2 3" xfId="172"/>
    <cellStyle name="Accent4 3" xfId="173"/>
    <cellStyle name="Accent5 2" xfId="174"/>
    <cellStyle name="Accent5 2 2" xfId="175"/>
    <cellStyle name="Accent5 2 3" xfId="176"/>
    <cellStyle name="Accent5 3" xfId="177"/>
    <cellStyle name="Accent6 2" xfId="178"/>
    <cellStyle name="Accent6 2 2" xfId="179"/>
    <cellStyle name="Accent6 2 3" xfId="180"/>
    <cellStyle name="Accent6 3" xfId="181"/>
    <cellStyle name="Bad 2" xfId="182"/>
    <cellStyle name="Bad 2 2" xfId="183"/>
    <cellStyle name="Bad 2 3" xfId="184"/>
    <cellStyle name="Bad 3" xfId="185"/>
    <cellStyle name="Calculation 2" xfId="186"/>
    <cellStyle name="Calculation 2 2" xfId="187"/>
    <cellStyle name="Calculation 2 3" xfId="188"/>
    <cellStyle name="Calculation 3" xfId="189"/>
    <cellStyle name="Check Cell 2" xfId="190"/>
    <cellStyle name="Check Cell 2 2" xfId="191"/>
    <cellStyle name="Check Cell 2 3" xfId="192"/>
    <cellStyle name="Check Cell 3" xfId="193"/>
    <cellStyle name="Comma" xfId="1" builtinId="3"/>
    <cellStyle name="Comma 10" xfId="194"/>
    <cellStyle name="Comma 10 2" xfId="195"/>
    <cellStyle name="Comma 10 2 2" xfId="196"/>
    <cellStyle name="Comma 10 3" xfId="197"/>
    <cellStyle name="Comma 11" xfId="198"/>
    <cellStyle name="Comma 12" xfId="199"/>
    <cellStyle name="Comma 2" xfId="200"/>
    <cellStyle name="Comma 2 2" xfId="201"/>
    <cellStyle name="Comma 2 2 2" xfId="202"/>
    <cellStyle name="Comma 2 2 3" xfId="203"/>
    <cellStyle name="Comma 2 2 4" xfId="204"/>
    <cellStyle name="Comma 2 2 4 2" xfId="205"/>
    <cellStyle name="Comma 2 2 5" xfId="206"/>
    <cellStyle name="Comma 2 2 6" xfId="207"/>
    <cellStyle name="Comma 2 2 7" xfId="208"/>
    <cellStyle name="Comma 2 3" xfId="209"/>
    <cellStyle name="Comma 2 3 2" xfId="210"/>
    <cellStyle name="Comma 2 3 3" xfId="211"/>
    <cellStyle name="Comma 2 3 3 2" xfId="212"/>
    <cellStyle name="Comma 2 4" xfId="213"/>
    <cellStyle name="Comma 2 4 2" xfId="214"/>
    <cellStyle name="Comma 2 5" xfId="215"/>
    <cellStyle name="Comma 2 5 2" xfId="216"/>
    <cellStyle name="Comma 2 6" xfId="217"/>
    <cellStyle name="Comma 2 7" xfId="218"/>
    <cellStyle name="Comma 3" xfId="219"/>
    <cellStyle name="Comma 3 10" xfId="220"/>
    <cellStyle name="Comma 3 10 2" xfId="221"/>
    <cellStyle name="Comma 3 11" xfId="222"/>
    <cellStyle name="Comma 3 12" xfId="223"/>
    <cellStyle name="Comma 3 13" xfId="224"/>
    <cellStyle name="Comma 3 14" xfId="225"/>
    <cellStyle name="Comma 3 2" xfId="226"/>
    <cellStyle name="Comma 3 2 2" xfId="227"/>
    <cellStyle name="Comma 3 2 2 2" xfId="228"/>
    <cellStyle name="Comma 3 2 2 2 2" xfId="229"/>
    <cellStyle name="Comma 3 2 3" xfId="230"/>
    <cellStyle name="Comma 3 2 3 2" xfId="231"/>
    <cellStyle name="Comma 3 2 4" xfId="232"/>
    <cellStyle name="Comma 3 2 4 2" xfId="233"/>
    <cellStyle name="Comma 3 2 5" xfId="234"/>
    <cellStyle name="Comma 3 2 6" xfId="235"/>
    <cellStyle name="Comma 3 2 7" xfId="236"/>
    <cellStyle name="Comma 3 2 8" xfId="237"/>
    <cellStyle name="Comma 3 3" xfId="238"/>
    <cellStyle name="Comma 3 3 2" xfId="239"/>
    <cellStyle name="Comma 3 3 2 2" xfId="240"/>
    <cellStyle name="Comma 3 3 3" xfId="241"/>
    <cellStyle name="Comma 3 3 3 2" xfId="242"/>
    <cellStyle name="Comma 3 4" xfId="243"/>
    <cellStyle name="Comma 3 4 2" xfId="244"/>
    <cellStyle name="Comma 3 4 2 2" xfId="245"/>
    <cellStyle name="Comma 3 5" xfId="246"/>
    <cellStyle name="Comma 3 5 2" xfId="247"/>
    <cellStyle name="Comma 3 6" xfId="248"/>
    <cellStyle name="Comma 3 6 2" xfId="249"/>
    <cellStyle name="Comma 3 7" xfId="250"/>
    <cellStyle name="Comma 3 7 2" xfId="251"/>
    <cellStyle name="Comma 3 8" xfId="252"/>
    <cellStyle name="Comma 3 9" xfId="253"/>
    <cellStyle name="Comma 3 9 2" xfId="254"/>
    <cellStyle name="Comma 4" xfId="255"/>
    <cellStyle name="Comma 4 2" xfId="256"/>
    <cellStyle name="Comma 4 2 2" xfId="257"/>
    <cellStyle name="Comma 4 2 2 2" xfId="258"/>
    <cellStyle name="Comma 4 3" xfId="259"/>
    <cellStyle name="Comma 4 3 2" xfId="260"/>
    <cellStyle name="Comma 4 4" xfId="261"/>
    <cellStyle name="Comma 4 4 2" xfId="262"/>
    <cellStyle name="Comma 4 5" xfId="263"/>
    <cellStyle name="Comma 4 6" xfId="264"/>
    <cellStyle name="Comma 4 7" xfId="265"/>
    <cellStyle name="Comma 5" xfId="266"/>
    <cellStyle name="Comma 5 2" xfId="267"/>
    <cellStyle name="Comma 5 2 2" xfId="268"/>
    <cellStyle name="Comma 5 2 3" xfId="269"/>
    <cellStyle name="Comma 5 2 4" xfId="270"/>
    <cellStyle name="Comma 5 3" xfId="271"/>
    <cellStyle name="Comma 5 4" xfId="272"/>
    <cellStyle name="Comma 5 5" xfId="273"/>
    <cellStyle name="Comma 6" xfId="274"/>
    <cellStyle name="Comma 6 2" xfId="275"/>
    <cellStyle name="Comma 6 3" xfId="276"/>
    <cellStyle name="Comma 6 3 2" xfId="277"/>
    <cellStyle name="Comma 6 4" xfId="278"/>
    <cellStyle name="Comma 6 4 2" xfId="279"/>
    <cellStyle name="Comma 7" xfId="280"/>
    <cellStyle name="Comma 7 2" xfId="281"/>
    <cellStyle name="Comma 7 2 2" xfId="282"/>
    <cellStyle name="Comma 7 3" xfId="283"/>
    <cellStyle name="Comma 8" xfId="284"/>
    <cellStyle name="Comma 8 2" xfId="285"/>
    <cellStyle name="Comma 8 2 2" xfId="286"/>
    <cellStyle name="Comma 8 3" xfId="287"/>
    <cellStyle name="Comma 8 3 2" xfId="288"/>
    <cellStyle name="Comma 9" xfId="289"/>
    <cellStyle name="Comma 9 2" xfId="290"/>
    <cellStyle name="Comma 9 3" xfId="291"/>
    <cellStyle name="Comma0" xfId="292"/>
    <cellStyle name="Comma0 2" xfId="293"/>
    <cellStyle name="Comma0 2 2" xfId="294"/>
    <cellStyle name="Currency" xfId="2" builtinId="4"/>
    <cellStyle name="Currency 2" xfId="295"/>
    <cellStyle name="Currency 2 10" xfId="296"/>
    <cellStyle name="Currency 2 10 2" xfId="297"/>
    <cellStyle name="Currency 2 11" xfId="298"/>
    <cellStyle name="Currency 2 11 2" xfId="299"/>
    <cellStyle name="Currency 2 12" xfId="300"/>
    <cellStyle name="Currency 2 12 2" xfId="301"/>
    <cellStyle name="Currency 2 13" xfId="302"/>
    <cellStyle name="Currency 2 13 2" xfId="303"/>
    <cellStyle name="Currency 2 14" xfId="304"/>
    <cellStyle name="Currency 2 15" xfId="305"/>
    <cellStyle name="Currency 2 16" xfId="306"/>
    <cellStyle name="Currency 2 17" xfId="307"/>
    <cellStyle name="Currency 2 2" xfId="308"/>
    <cellStyle name="Currency 2 2 2" xfId="309"/>
    <cellStyle name="Currency 2 2 3" xfId="310"/>
    <cellStyle name="Currency 2 2 3 2" xfId="311"/>
    <cellStyle name="Currency 2 2 4" xfId="312"/>
    <cellStyle name="Currency 2 3" xfId="313"/>
    <cellStyle name="Currency 2 3 2" xfId="314"/>
    <cellStyle name="Currency 2 3 2 2" xfId="315"/>
    <cellStyle name="Currency 2 3 3" xfId="316"/>
    <cellStyle name="Currency 2 3 3 2" xfId="317"/>
    <cellStyle name="Currency 2 3 4" xfId="318"/>
    <cellStyle name="Currency 2 4" xfId="319"/>
    <cellStyle name="Currency 2 4 2" xfId="320"/>
    <cellStyle name="Currency 2 4 3" xfId="321"/>
    <cellStyle name="Currency 2 5" xfId="322"/>
    <cellStyle name="Currency 2 5 2" xfId="323"/>
    <cellStyle name="Currency 2 6" xfId="324"/>
    <cellStyle name="Currency 2 6 2" xfId="325"/>
    <cellStyle name="Currency 2 7" xfId="326"/>
    <cellStyle name="Currency 2 7 2" xfId="327"/>
    <cellStyle name="Currency 2 8" xfId="328"/>
    <cellStyle name="Currency 2 9" xfId="329"/>
    <cellStyle name="Currency 2 9 2" xfId="330"/>
    <cellStyle name="Currency 3" xfId="331"/>
    <cellStyle name="Currency 3 2" xfId="332"/>
    <cellStyle name="Currency 3 2 2" xfId="333"/>
    <cellStyle name="Currency 3 3" xfId="334"/>
    <cellStyle name="Currency 3 3 2" xfId="335"/>
    <cellStyle name="Currency 4" xfId="336"/>
    <cellStyle name="Currency 4 2" xfId="337"/>
    <cellStyle name="Currency 4 2 2" xfId="338"/>
    <cellStyle name="Currency 4 3" xfId="339"/>
    <cellStyle name="Currency 4 3 2" xfId="340"/>
    <cellStyle name="Currency 4 4" xfId="341"/>
    <cellStyle name="Currency 4 4 2" xfId="342"/>
    <cellStyle name="Currency 4 5" xfId="343"/>
    <cellStyle name="Currency 4 5 2" xfId="344"/>
    <cellStyle name="Currency 4 6" xfId="345"/>
    <cellStyle name="Currency 4 7" xfId="346"/>
    <cellStyle name="Currency 4 8" xfId="347"/>
    <cellStyle name="Currency 5" xfId="348"/>
    <cellStyle name="Currency 5 2" xfId="349"/>
    <cellStyle name="Currency 5 2 2" xfId="350"/>
    <cellStyle name="Currency 5 3" xfId="351"/>
    <cellStyle name="Currency 5 3 2" xfId="352"/>
    <cellStyle name="Currency 5 4" xfId="353"/>
    <cellStyle name="Currency 5 4 2" xfId="354"/>
    <cellStyle name="Currency 5 5" xfId="355"/>
    <cellStyle name="Currency 5 6" xfId="356"/>
    <cellStyle name="Currency 6" xfId="357"/>
    <cellStyle name="Currency 6 2" xfId="358"/>
    <cellStyle name="Currency 6 2 2" xfId="359"/>
    <cellStyle name="Currency 6 3" xfId="360"/>
    <cellStyle name="Currency 6 3 2" xfId="361"/>
    <cellStyle name="Currency 8" xfId="362"/>
    <cellStyle name="Currency0" xfId="363"/>
    <cellStyle name="Currency0 2" xfId="364"/>
    <cellStyle name="Currency0 2 2" xfId="365"/>
    <cellStyle name="Date" xfId="366"/>
    <cellStyle name="Date 2" xfId="367"/>
    <cellStyle name="Date 2 2" xfId="368"/>
    <cellStyle name="Explanatory Text 2" xfId="369"/>
    <cellStyle name="Explanatory Text 2 2" xfId="370"/>
    <cellStyle name="Explanatory Text 2 3" xfId="371"/>
    <cellStyle name="Explanatory Text 3" xfId="372"/>
    <cellStyle name="Fixed" xfId="373"/>
    <cellStyle name="Fixed 2" xfId="374"/>
    <cellStyle name="Fixed 2 2" xfId="375"/>
    <cellStyle name="Good 2" xfId="376"/>
    <cellStyle name="Good 2 2" xfId="377"/>
    <cellStyle name="Good 2 3" xfId="378"/>
    <cellStyle name="Good 3" xfId="379"/>
    <cellStyle name="Grey" xfId="380"/>
    <cellStyle name="Heading 1 2" xfId="381"/>
    <cellStyle name="Heading 1 2 2" xfId="382"/>
    <cellStyle name="Heading 1 2 3" xfId="383"/>
    <cellStyle name="Heading 1 3" xfId="384"/>
    <cellStyle name="Heading 1 4" xfId="385"/>
    <cellStyle name="Heading 2 2" xfId="386"/>
    <cellStyle name="Heading 2 2 2" xfId="387"/>
    <cellStyle name="Heading 2 2 3" xfId="388"/>
    <cellStyle name="Heading 2 3" xfId="389"/>
    <cellStyle name="Heading 2 4" xfId="390"/>
    <cellStyle name="Heading 3 2" xfId="391"/>
    <cellStyle name="Heading 3 2 2" xfId="392"/>
    <cellStyle name="Heading 3 2 3" xfId="393"/>
    <cellStyle name="Heading 3 3" xfId="394"/>
    <cellStyle name="Heading 4 2" xfId="395"/>
    <cellStyle name="Heading 4 2 2" xfId="396"/>
    <cellStyle name="Heading 4 2 3" xfId="397"/>
    <cellStyle name="Heading 4 3" xfId="398"/>
    <cellStyle name="Hyperlink 2" xfId="399"/>
    <cellStyle name="Hyperlink 2 2" xfId="400"/>
    <cellStyle name="Hyperlink 3" xfId="401"/>
    <cellStyle name="Input [yellow]" xfId="402"/>
    <cellStyle name="Input 10" xfId="403"/>
    <cellStyle name="Input 11" xfId="404"/>
    <cellStyle name="Input 12" xfId="405"/>
    <cellStyle name="Input 13" xfId="406"/>
    <cellStyle name="Input 14" xfId="407"/>
    <cellStyle name="Input 15" xfId="408"/>
    <cellStyle name="Input 16" xfId="409"/>
    <cellStyle name="Input 17" xfId="410"/>
    <cellStyle name="Input 18" xfId="411"/>
    <cellStyle name="Input 19" xfId="412"/>
    <cellStyle name="Input 2" xfId="413"/>
    <cellStyle name="Input 2 2" xfId="414"/>
    <cellStyle name="Input 2 3" xfId="415"/>
    <cellStyle name="Input 20" xfId="416"/>
    <cellStyle name="Input 21" xfId="417"/>
    <cellStyle name="Input 22" xfId="418"/>
    <cellStyle name="Input 3" xfId="419"/>
    <cellStyle name="Input 4" xfId="420"/>
    <cellStyle name="Input 5" xfId="421"/>
    <cellStyle name="Input 6" xfId="422"/>
    <cellStyle name="Input 7" xfId="423"/>
    <cellStyle name="Input 8" xfId="424"/>
    <cellStyle name="Input 9" xfId="425"/>
    <cellStyle name="Linked Cell 2" xfId="426"/>
    <cellStyle name="Linked Cell 2 2" xfId="427"/>
    <cellStyle name="Linked Cell 2 3" xfId="428"/>
    <cellStyle name="Linked Cell 3" xfId="429"/>
    <cellStyle name="M" xfId="430"/>
    <cellStyle name="M.00" xfId="431"/>
    <cellStyle name="M_9. Rev2Cost_GDPIPI" xfId="432"/>
    <cellStyle name="M_lists" xfId="433"/>
    <cellStyle name="M_lists_4. Current Monthly Fixed Charge" xfId="434"/>
    <cellStyle name="M_Sheet4" xfId="435"/>
    <cellStyle name="Neutral 2" xfId="436"/>
    <cellStyle name="Neutral 2 2" xfId="437"/>
    <cellStyle name="Neutral 2 3" xfId="438"/>
    <cellStyle name="Neutral 3" xfId="439"/>
    <cellStyle name="Normal" xfId="0" builtinId="0"/>
    <cellStyle name="Normal - Style1" xfId="440"/>
    <cellStyle name="Normal 10" xfId="441"/>
    <cellStyle name="Normal 10 10" xfId="442"/>
    <cellStyle name="Normal 10 11" xfId="443"/>
    <cellStyle name="Normal 10 12" xfId="444"/>
    <cellStyle name="Normal 10 13" xfId="445"/>
    <cellStyle name="Normal 10 14" xfId="446"/>
    <cellStyle name="Normal 10 15" xfId="447"/>
    <cellStyle name="Normal 10 2" xfId="448"/>
    <cellStyle name="Normal 10 2 2" xfId="449"/>
    <cellStyle name="Normal 10 2 3" xfId="450"/>
    <cellStyle name="Normal 10 2 4" xfId="451"/>
    <cellStyle name="Normal 10 3" xfId="452"/>
    <cellStyle name="Normal 10 4" xfId="453"/>
    <cellStyle name="Normal 10 5" xfId="454"/>
    <cellStyle name="Normal 10 6" xfId="455"/>
    <cellStyle name="Normal 10 7" xfId="456"/>
    <cellStyle name="Normal 10 8" xfId="457"/>
    <cellStyle name="Normal 10 9" xfId="458"/>
    <cellStyle name="Normal 100" xfId="1052"/>
    <cellStyle name="Normal 101" xfId="1048"/>
    <cellStyle name="Normal 102" xfId="1051"/>
    <cellStyle name="Normal 103" xfId="1047"/>
    <cellStyle name="Normal 104" xfId="1042"/>
    <cellStyle name="Normal 105" xfId="1046"/>
    <cellStyle name="Normal 106" xfId="1043"/>
    <cellStyle name="Normal 107" xfId="1050"/>
    <cellStyle name="Normal 108" xfId="1044"/>
    <cellStyle name="Normal 109" xfId="1045"/>
    <cellStyle name="Normal 11" xfId="459"/>
    <cellStyle name="Normal 11 10" xfId="460"/>
    <cellStyle name="Normal 11 11" xfId="461"/>
    <cellStyle name="Normal 11 12" xfId="462"/>
    <cellStyle name="Normal 11 13" xfId="463"/>
    <cellStyle name="Normal 11 14" xfId="464"/>
    <cellStyle name="Normal 11 15" xfId="465"/>
    <cellStyle name="Normal 11 2" xfId="466"/>
    <cellStyle name="Normal 11 2 2" xfId="467"/>
    <cellStyle name="Normal 11 2 3" xfId="468"/>
    <cellStyle name="Normal 11 2 4" xfId="469"/>
    <cellStyle name="Normal 11 3" xfId="470"/>
    <cellStyle name="Normal 11 4" xfId="471"/>
    <cellStyle name="Normal 11 5" xfId="472"/>
    <cellStyle name="Normal 11 6" xfId="473"/>
    <cellStyle name="Normal 11 7" xfId="474"/>
    <cellStyle name="Normal 11 8" xfId="475"/>
    <cellStyle name="Normal 11 9" xfId="476"/>
    <cellStyle name="Normal 110" xfId="1053"/>
    <cellStyle name="Normal 111" xfId="1054"/>
    <cellStyle name="Normal 112" xfId="1056"/>
    <cellStyle name="Normal 113" xfId="1058"/>
    <cellStyle name="Normal 114" xfId="1057"/>
    <cellStyle name="Normal 115" xfId="1055"/>
    <cellStyle name="Normal 12" xfId="477"/>
    <cellStyle name="Normal 12 2" xfId="478"/>
    <cellStyle name="Normal 12 3" xfId="479"/>
    <cellStyle name="Normal 12 4" xfId="480"/>
    <cellStyle name="Normal 13" xfId="481"/>
    <cellStyle name="Normal 13 2" xfId="482"/>
    <cellStyle name="Normal 13 3" xfId="483"/>
    <cellStyle name="Normal 13 4" xfId="484"/>
    <cellStyle name="Normal 14" xfId="485"/>
    <cellStyle name="Normal 14 2" xfId="486"/>
    <cellStyle name="Normal 14 3" xfId="487"/>
    <cellStyle name="Normal 14 4" xfId="488"/>
    <cellStyle name="Normal 15" xfId="489"/>
    <cellStyle name="Normal 15 2" xfId="490"/>
    <cellStyle name="Normal 15 3" xfId="491"/>
    <cellStyle name="Normal 15 4" xfId="492"/>
    <cellStyle name="Normal 16" xfId="493"/>
    <cellStyle name="Normal 16 2" xfId="494"/>
    <cellStyle name="Normal 16 3" xfId="495"/>
    <cellStyle name="Normal 16 4" xfId="496"/>
    <cellStyle name="Normal 17" xfId="497"/>
    <cellStyle name="Normal 17 2" xfId="498"/>
    <cellStyle name="Normal 17 3" xfId="499"/>
    <cellStyle name="Normal 17 4" xfId="500"/>
    <cellStyle name="Normal 18" xfId="501"/>
    <cellStyle name="Normal 18 10" xfId="502"/>
    <cellStyle name="Normal 18 11" xfId="503"/>
    <cellStyle name="Normal 18 12" xfId="504"/>
    <cellStyle name="Normal 18 13" xfId="505"/>
    <cellStyle name="Normal 18 2" xfId="506"/>
    <cellStyle name="Normal 18 3" xfId="507"/>
    <cellStyle name="Normal 18 4" xfId="508"/>
    <cellStyle name="Normal 18 5" xfId="509"/>
    <cellStyle name="Normal 18 6" xfId="510"/>
    <cellStyle name="Normal 18 7" xfId="511"/>
    <cellStyle name="Normal 18 8" xfId="512"/>
    <cellStyle name="Normal 18 9" xfId="513"/>
    <cellStyle name="Normal 19" xfId="514"/>
    <cellStyle name="Normal 19 10" xfId="515"/>
    <cellStyle name="Normal 19 11" xfId="516"/>
    <cellStyle name="Normal 19 12" xfId="517"/>
    <cellStyle name="Normal 19 13" xfId="518"/>
    <cellStyle name="Normal 19 2" xfId="519"/>
    <cellStyle name="Normal 19 3" xfId="520"/>
    <cellStyle name="Normal 19 4" xfId="521"/>
    <cellStyle name="Normal 19 5" xfId="522"/>
    <cellStyle name="Normal 19 6" xfId="523"/>
    <cellStyle name="Normal 19 7" xfId="524"/>
    <cellStyle name="Normal 19 8" xfId="525"/>
    <cellStyle name="Normal 19 9" xfId="526"/>
    <cellStyle name="Normal 2" xfId="4"/>
    <cellStyle name="Normal 2 10" xfId="527"/>
    <cellStyle name="Normal 2 11" xfId="528"/>
    <cellStyle name="Normal 2 12" xfId="529"/>
    <cellStyle name="Normal 2 13" xfId="530"/>
    <cellStyle name="Normal 2 14" xfId="531"/>
    <cellStyle name="Normal 2 15" xfId="532"/>
    <cellStyle name="Normal 2 16" xfId="533"/>
    <cellStyle name="Normal 2 17" xfId="534"/>
    <cellStyle name="Normal 2 18" xfId="535"/>
    <cellStyle name="Normal 2 18 2" xfId="536"/>
    <cellStyle name="Normal 2 19" xfId="537"/>
    <cellStyle name="Normal 2 19 2" xfId="538"/>
    <cellStyle name="Normal 2 2" xfId="539"/>
    <cellStyle name="Normal 2 2 10" xfId="540"/>
    <cellStyle name="Normal 2 2 11" xfId="541"/>
    <cellStyle name="Normal 2 2 11 2" xfId="542"/>
    <cellStyle name="Normal 2 2 12" xfId="543"/>
    <cellStyle name="Normal 2 2 2" xfId="544"/>
    <cellStyle name="Normal 2 2 2 2" xfId="545"/>
    <cellStyle name="Normal 2 2 2 2 2" xfId="546"/>
    <cellStyle name="Normal 2 2 2 3" xfId="547"/>
    <cellStyle name="Normal 2 2 2 3 2" xfId="548"/>
    <cellStyle name="Normal 2 2 2 4" xfId="549"/>
    <cellStyle name="Normal 2 2 2 4 2" xfId="550"/>
    <cellStyle name="Normal 2 2 3" xfId="551"/>
    <cellStyle name="Normal 2 2 3 2" xfId="552"/>
    <cellStyle name="Normal 2 2 4" xfId="553"/>
    <cellStyle name="Normal 2 2 4 2" xfId="554"/>
    <cellStyle name="Normal 2 2 5" xfId="555"/>
    <cellStyle name="Normal 2 2 5 2" xfId="556"/>
    <cellStyle name="Normal 2 2 6" xfId="557"/>
    <cellStyle name="Normal 2 2 6 2" xfId="558"/>
    <cellStyle name="Normal 2 2 7" xfId="559"/>
    <cellStyle name="Normal 2 2 7 2" xfId="560"/>
    <cellStyle name="Normal 2 2 8" xfId="561"/>
    <cellStyle name="Normal 2 2 9" xfId="562"/>
    <cellStyle name="Normal 2 20" xfId="563"/>
    <cellStyle name="Normal 2 21" xfId="564"/>
    <cellStyle name="Normal 2 21 2" xfId="565"/>
    <cellStyle name="Normal 2 22" xfId="566"/>
    <cellStyle name="Normal 2 23" xfId="567"/>
    <cellStyle name="Normal 2 23 2" xfId="568"/>
    <cellStyle name="Normal 2 24" xfId="569"/>
    <cellStyle name="Normal 2 24 2" xfId="570"/>
    <cellStyle name="Normal 2 25" xfId="571"/>
    <cellStyle name="Normal 2 26" xfId="572"/>
    <cellStyle name="Normal 2 3" xfId="573"/>
    <cellStyle name="Normal 2 3 2" xfId="574"/>
    <cellStyle name="Normal 2 3 3" xfId="575"/>
    <cellStyle name="Normal 2 3 4" xfId="576"/>
    <cellStyle name="Normal 2 3 5" xfId="577"/>
    <cellStyle name="Normal 2 4" xfId="578"/>
    <cellStyle name="Normal 2 4 2" xfId="579"/>
    <cellStyle name="Normal 2 5" xfId="580"/>
    <cellStyle name="Normal 2 6" xfId="581"/>
    <cellStyle name="Normal 2 7" xfId="582"/>
    <cellStyle name="Normal 2 8" xfId="583"/>
    <cellStyle name="Normal 2 9" xfId="584"/>
    <cellStyle name="Normal 20" xfId="585"/>
    <cellStyle name="Normal 20 2" xfId="586"/>
    <cellStyle name="Normal 20 3" xfId="587"/>
    <cellStyle name="Normal 21" xfId="588"/>
    <cellStyle name="Normal 21 2" xfId="589"/>
    <cellStyle name="Normal 21 3" xfId="590"/>
    <cellStyle name="Normal 22" xfId="591"/>
    <cellStyle name="Normal 22 2" xfId="592"/>
    <cellStyle name="Normal 22 3" xfId="593"/>
    <cellStyle name="Normal 22 4" xfId="594"/>
    <cellStyle name="Normal 23" xfId="595"/>
    <cellStyle name="Normal 23 2" xfId="596"/>
    <cellStyle name="Normal 24" xfId="597"/>
    <cellStyle name="Normal 24 2" xfId="598"/>
    <cellStyle name="Normal 24 2 2" xfId="599"/>
    <cellStyle name="Normal 24 2 3" xfId="600"/>
    <cellStyle name="Normal 24 3" xfId="601"/>
    <cellStyle name="Normal 24 4" xfId="602"/>
    <cellStyle name="Normal 24 5" xfId="603"/>
    <cellStyle name="Normal 25" xfId="604"/>
    <cellStyle name="Normal 25 2" xfId="605"/>
    <cellStyle name="Normal 26" xfId="606"/>
    <cellStyle name="Normal 26 2" xfId="607"/>
    <cellStyle name="Normal 27" xfId="608"/>
    <cellStyle name="Normal 27 2" xfId="609"/>
    <cellStyle name="Normal 27 3" xfId="610"/>
    <cellStyle name="Normal 28" xfId="611"/>
    <cellStyle name="Normal 28 2" xfId="612"/>
    <cellStyle name="Normal 29" xfId="613"/>
    <cellStyle name="Normal 29 2" xfId="614"/>
    <cellStyle name="Normal 3" xfId="615"/>
    <cellStyle name="Normal 3 2" xfId="616"/>
    <cellStyle name="Normal 3 2 2" xfId="617"/>
    <cellStyle name="Normal 3 2 3" xfId="618"/>
    <cellStyle name="Normal 3 3" xfId="619"/>
    <cellStyle name="Normal 3 3 2" xfId="620"/>
    <cellStyle name="Normal 3 3 2 2" xfId="621"/>
    <cellStyle name="Normal 3 4" xfId="622"/>
    <cellStyle name="Normal 3 4 2" xfId="623"/>
    <cellStyle name="Normal 3 5" xfId="624"/>
    <cellStyle name="Normal 3 6" xfId="625"/>
    <cellStyle name="Normal 3 6 2" xfId="626"/>
    <cellStyle name="Normal 3 7" xfId="627"/>
    <cellStyle name="Normal 3 8" xfId="628"/>
    <cellStyle name="Normal 3 9" xfId="629"/>
    <cellStyle name="Normal 30" xfId="630"/>
    <cellStyle name="Normal 30 2" xfId="631"/>
    <cellStyle name="Normal 30 3" xfId="632"/>
    <cellStyle name="Normal 31" xfId="633"/>
    <cellStyle name="Normal 31 2" xfId="634"/>
    <cellStyle name="Normal 31 2 2" xfId="635"/>
    <cellStyle name="Normal 31 3" xfId="636"/>
    <cellStyle name="Normal 31 3 2" xfId="637"/>
    <cellStyle name="Normal 31 4" xfId="638"/>
    <cellStyle name="Normal 32" xfId="639"/>
    <cellStyle name="Normal 32 2" xfId="640"/>
    <cellStyle name="Normal 32 3" xfId="641"/>
    <cellStyle name="Normal 33" xfId="642"/>
    <cellStyle name="Normal 33 2" xfId="643"/>
    <cellStyle name="Normal 33 2 2" xfId="644"/>
    <cellStyle name="Normal 34" xfId="645"/>
    <cellStyle name="Normal 34 2" xfId="646"/>
    <cellStyle name="Normal 34 2 2" xfId="647"/>
    <cellStyle name="Normal 35" xfId="648"/>
    <cellStyle name="Normal 35 2" xfId="649"/>
    <cellStyle name="Normal 35 2 2" xfId="650"/>
    <cellStyle name="Normal 36" xfId="651"/>
    <cellStyle name="Normal 36 2" xfId="652"/>
    <cellStyle name="Normal 36 2 2" xfId="653"/>
    <cellStyle name="Normal 37" xfId="654"/>
    <cellStyle name="Normal 37 2" xfId="655"/>
    <cellStyle name="Normal 37 2 2" xfId="656"/>
    <cellStyle name="Normal 38" xfId="657"/>
    <cellStyle name="Normal 38 2" xfId="658"/>
    <cellStyle name="Normal 38 2 2" xfId="659"/>
    <cellStyle name="Normal 39" xfId="660"/>
    <cellStyle name="Normal 39 2" xfId="661"/>
    <cellStyle name="Normal 39 2 2" xfId="662"/>
    <cellStyle name="Normal 4" xfId="663"/>
    <cellStyle name="Normal 4 10" xfId="664"/>
    <cellStyle name="Normal 4 11" xfId="665"/>
    <cellStyle name="Normal 4 12" xfId="666"/>
    <cellStyle name="Normal 4 13" xfId="667"/>
    <cellStyle name="Normal 4 14" xfId="668"/>
    <cellStyle name="Normal 4 15" xfId="669"/>
    <cellStyle name="Normal 4 16" xfId="670"/>
    <cellStyle name="Normal 4 17" xfId="671"/>
    <cellStyle name="Normal 4 18" xfId="672"/>
    <cellStyle name="Normal 4 18 2" xfId="673"/>
    <cellStyle name="Normal 4 19" xfId="674"/>
    <cellStyle name="Normal 4 19 2" xfId="675"/>
    <cellStyle name="Normal 4 2" xfId="676"/>
    <cellStyle name="Normal 4 2 2" xfId="677"/>
    <cellStyle name="Normal 4 2 2 2" xfId="678"/>
    <cellStyle name="Normal 4 2 3" xfId="679"/>
    <cellStyle name="Normal 4 20" xfId="680"/>
    <cellStyle name="Normal 4 20 2" xfId="681"/>
    <cellStyle name="Normal 4 21" xfId="682"/>
    <cellStyle name="Normal 4 22" xfId="683"/>
    <cellStyle name="Normal 4 23" xfId="684"/>
    <cellStyle name="Normal 4 23 2" xfId="685"/>
    <cellStyle name="Normal 4 24" xfId="686"/>
    <cellStyle name="Normal 4 24 2" xfId="687"/>
    <cellStyle name="Normal 4 25" xfId="688"/>
    <cellStyle name="Normal 4 25 2" xfId="689"/>
    <cellStyle name="Normal 4 26" xfId="690"/>
    <cellStyle name="Normal 4 27" xfId="691"/>
    <cellStyle name="Normal 4 28" xfId="692"/>
    <cellStyle name="Normal 4 3" xfId="693"/>
    <cellStyle name="Normal 4 3 2" xfId="694"/>
    <cellStyle name="Normal 4 3 2 2" xfId="695"/>
    <cellStyle name="Normal 4 3 3" xfId="696"/>
    <cellStyle name="Normal 4 3 3 2" xfId="697"/>
    <cellStyle name="Normal 4 4" xfId="698"/>
    <cellStyle name="Normal 4 4 2" xfId="699"/>
    <cellStyle name="Normal 4 4 2 2" xfId="700"/>
    <cellStyle name="Normal 4 4 3" xfId="701"/>
    <cellStyle name="Normal 4 5" xfId="702"/>
    <cellStyle name="Normal 4 5 2" xfId="703"/>
    <cellStyle name="Normal 4 6" xfId="704"/>
    <cellStyle name="Normal 4 6 2" xfId="705"/>
    <cellStyle name="Normal 4 7" xfId="706"/>
    <cellStyle name="Normal 4 7 2" xfId="707"/>
    <cellStyle name="Normal 4 8" xfId="708"/>
    <cellStyle name="Normal 4 9" xfId="709"/>
    <cellStyle name="Normal 40" xfId="710"/>
    <cellStyle name="Normal 40 2" xfId="711"/>
    <cellStyle name="Normal 40 2 2" xfId="712"/>
    <cellStyle name="Normal 41" xfId="713"/>
    <cellStyle name="Normal 41 2" xfId="714"/>
    <cellStyle name="Normal 41 2 2" xfId="715"/>
    <cellStyle name="Normal 42" xfId="716"/>
    <cellStyle name="Normal 42 2" xfId="717"/>
    <cellStyle name="Normal 42 2 2" xfId="718"/>
    <cellStyle name="Normal 42 3" xfId="719"/>
    <cellStyle name="Normal 43" xfId="720"/>
    <cellStyle name="Normal 43 2" xfId="721"/>
    <cellStyle name="Normal 43 2 2" xfId="722"/>
    <cellStyle name="Normal 44" xfId="723"/>
    <cellStyle name="Normal 44 2" xfId="724"/>
    <cellStyle name="Normal 45" xfId="725"/>
    <cellStyle name="Normal 46" xfId="726"/>
    <cellStyle name="Normal 47" xfId="727"/>
    <cellStyle name="Normal 48" xfId="728"/>
    <cellStyle name="Normal 49" xfId="729"/>
    <cellStyle name="Normal 5" xfId="730"/>
    <cellStyle name="Normal 5 10" xfId="731"/>
    <cellStyle name="Normal 5 11" xfId="732"/>
    <cellStyle name="Normal 5 12" xfId="733"/>
    <cellStyle name="Normal 5 13" xfId="734"/>
    <cellStyle name="Normal 5 13 2" xfId="735"/>
    <cellStyle name="Normal 5 14" xfId="736"/>
    <cellStyle name="Normal 5 14 2" xfId="737"/>
    <cellStyle name="Normal 5 15" xfId="738"/>
    <cellStyle name="Normal 5 16" xfId="739"/>
    <cellStyle name="Normal 5 17" xfId="740"/>
    <cellStyle name="Normal 5 2" xfId="741"/>
    <cellStyle name="Normal 5 2 2" xfId="742"/>
    <cellStyle name="Normal 5 2 3" xfId="743"/>
    <cellStyle name="Normal 5 2 3 2" xfId="744"/>
    <cellStyle name="Normal 5 2 4" xfId="745"/>
    <cellStyle name="Normal 5 2 4 2" xfId="746"/>
    <cellStyle name="Normal 5 2 5" xfId="747"/>
    <cellStyle name="Normal 5 2 6" xfId="748"/>
    <cellStyle name="Normal 5 2 7" xfId="749"/>
    <cellStyle name="Normal 5 3" xfId="750"/>
    <cellStyle name="Normal 5 3 2" xfId="751"/>
    <cellStyle name="Normal 5 3 3" xfId="752"/>
    <cellStyle name="Normal 5 3 3 2" xfId="753"/>
    <cellStyle name="Normal 5 4" xfId="754"/>
    <cellStyle name="Normal 5 4 2" xfId="755"/>
    <cellStyle name="Normal 5 5" xfId="756"/>
    <cellStyle name="Normal 5 6" xfId="757"/>
    <cellStyle name="Normal 5 7" xfId="758"/>
    <cellStyle name="Normal 5 8" xfId="759"/>
    <cellStyle name="Normal 5 9" xfId="760"/>
    <cellStyle name="Normal 50" xfId="761"/>
    <cellStyle name="Normal 51" xfId="762"/>
    <cellStyle name="Normal 52" xfId="763"/>
    <cellStyle name="Normal 53" xfId="764"/>
    <cellStyle name="Normal 54" xfId="765"/>
    <cellStyle name="Normal 55" xfId="766"/>
    <cellStyle name="Normal 56" xfId="767"/>
    <cellStyle name="Normal 57" xfId="768"/>
    <cellStyle name="Normal 58" xfId="769"/>
    <cellStyle name="Normal 59" xfId="770"/>
    <cellStyle name="Normal 6" xfId="771"/>
    <cellStyle name="Normal 6 10" xfId="772"/>
    <cellStyle name="Normal 6 11" xfId="773"/>
    <cellStyle name="Normal 6 12" xfId="774"/>
    <cellStyle name="Normal 6 13" xfId="775"/>
    <cellStyle name="Normal 6 14" xfId="776"/>
    <cellStyle name="Normal 6 14 2" xfId="777"/>
    <cellStyle name="Normal 6 15" xfId="778"/>
    <cellStyle name="Normal 6 15 2" xfId="779"/>
    <cellStyle name="Normal 6 16" xfId="780"/>
    <cellStyle name="Normal 6 17" xfId="781"/>
    <cellStyle name="Normal 6 18" xfId="782"/>
    <cellStyle name="Normal 6 2" xfId="783"/>
    <cellStyle name="Normal 6 2 2" xfId="784"/>
    <cellStyle name="Normal 6 2 3" xfId="785"/>
    <cellStyle name="Normal 6 2 3 2" xfId="786"/>
    <cellStyle name="Normal 6 3" xfId="787"/>
    <cellStyle name="Normal 6 4" xfId="788"/>
    <cellStyle name="Normal 6 5" xfId="789"/>
    <cellStyle name="Normal 6 6" xfId="790"/>
    <cellStyle name="Normal 6 7" xfId="791"/>
    <cellStyle name="Normal 6 8" xfId="792"/>
    <cellStyle name="Normal 6 9" xfId="793"/>
    <cellStyle name="Normal 60" xfId="794"/>
    <cellStyle name="Normal 61" xfId="795"/>
    <cellStyle name="Normal 62" xfId="796"/>
    <cellStyle name="Normal 63" xfId="797"/>
    <cellStyle name="Normal 64" xfId="798"/>
    <cellStyle name="Normal 65" xfId="799"/>
    <cellStyle name="Normal 66" xfId="800"/>
    <cellStyle name="Normal 67" xfId="801"/>
    <cellStyle name="Normal 68" xfId="802"/>
    <cellStyle name="Normal 69" xfId="803"/>
    <cellStyle name="Normal 7" xfId="804"/>
    <cellStyle name="Normal 7 10" xfId="805"/>
    <cellStyle name="Normal 7 11" xfId="806"/>
    <cellStyle name="Normal 7 12" xfId="807"/>
    <cellStyle name="Normal 7 13" xfId="808"/>
    <cellStyle name="Normal 7 14" xfId="809"/>
    <cellStyle name="Normal 7 15" xfId="810"/>
    <cellStyle name="Normal 7 16" xfId="811"/>
    <cellStyle name="Normal 7 17" xfId="812"/>
    <cellStyle name="Normal 7 17 2" xfId="813"/>
    <cellStyle name="Normal 7 18" xfId="814"/>
    <cellStyle name="Normal 7 18 2" xfId="815"/>
    <cellStyle name="Normal 7 19" xfId="816"/>
    <cellStyle name="Normal 7 2" xfId="817"/>
    <cellStyle name="Normal 7 2 2" xfId="818"/>
    <cellStyle name="Normal 7 2 3" xfId="819"/>
    <cellStyle name="Normal 7 2 4" xfId="820"/>
    <cellStyle name="Normal 7 2 5" xfId="821"/>
    <cellStyle name="Normal 7 3" xfId="822"/>
    <cellStyle name="Normal 7 4" xfId="823"/>
    <cellStyle name="Normal 7 5" xfId="824"/>
    <cellStyle name="Normal 7 6" xfId="825"/>
    <cellStyle name="Normal 7 7" xfId="826"/>
    <cellStyle name="Normal 7 8" xfId="827"/>
    <cellStyle name="Normal 7 9" xfId="828"/>
    <cellStyle name="Normal 70" xfId="829"/>
    <cellStyle name="Normal 71" xfId="830"/>
    <cellStyle name="Normal 72" xfId="831"/>
    <cellStyle name="Normal 73" xfId="832"/>
    <cellStyle name="Normal 74" xfId="833"/>
    <cellStyle name="Normal 75" xfId="834"/>
    <cellStyle name="Normal 76" xfId="835"/>
    <cellStyle name="Normal 77" xfId="836"/>
    <cellStyle name="Normal 78" xfId="837"/>
    <cellStyle name="Normal 79" xfId="838"/>
    <cellStyle name="Normal 8" xfId="839"/>
    <cellStyle name="Normal 8 10" xfId="840"/>
    <cellStyle name="Normal 8 11" xfId="841"/>
    <cellStyle name="Normal 8 12" xfId="842"/>
    <cellStyle name="Normal 8 13" xfId="843"/>
    <cellStyle name="Normal 8 14" xfId="844"/>
    <cellStyle name="Normal 8 15" xfId="845"/>
    <cellStyle name="Normal 8 16" xfId="846"/>
    <cellStyle name="Normal 8 17" xfId="847"/>
    <cellStyle name="Normal 8 17 2" xfId="848"/>
    <cellStyle name="Normal 8 18" xfId="849"/>
    <cellStyle name="Normal 8 2" xfId="850"/>
    <cellStyle name="Normal 8 2 2" xfId="851"/>
    <cellStyle name="Normal 8 2 3" xfId="852"/>
    <cellStyle name="Normal 8 2 4" xfId="853"/>
    <cellStyle name="Normal 8 3" xfId="854"/>
    <cellStyle name="Normal 8 4" xfId="855"/>
    <cellStyle name="Normal 8 5" xfId="856"/>
    <cellStyle name="Normal 8 6" xfId="857"/>
    <cellStyle name="Normal 8 7" xfId="858"/>
    <cellStyle name="Normal 8 8" xfId="859"/>
    <cellStyle name="Normal 8 9" xfId="860"/>
    <cellStyle name="Normal 80" xfId="861"/>
    <cellStyle name="Normal 81" xfId="862"/>
    <cellStyle name="Normal 82" xfId="863"/>
    <cellStyle name="Normal 83" xfId="864"/>
    <cellStyle name="Normal 84" xfId="865"/>
    <cellStyle name="Normal 85" xfId="866"/>
    <cellStyle name="Normal 86" xfId="867"/>
    <cellStyle name="Normal 87" xfId="868"/>
    <cellStyle name="Normal 88" xfId="869"/>
    <cellStyle name="Normal 89" xfId="870"/>
    <cellStyle name="Normal 9" xfId="871"/>
    <cellStyle name="Normal 9 10" xfId="872"/>
    <cellStyle name="Normal 9 11" xfId="873"/>
    <cellStyle name="Normal 9 12" xfId="874"/>
    <cellStyle name="Normal 9 13" xfId="875"/>
    <cellStyle name="Normal 9 14" xfId="876"/>
    <cellStyle name="Normal 9 15" xfId="877"/>
    <cellStyle name="Normal 9 16" xfId="878"/>
    <cellStyle name="Normal 9 17" xfId="879"/>
    <cellStyle name="Normal 9 2" xfId="880"/>
    <cellStyle name="Normal 9 2 2" xfId="881"/>
    <cellStyle name="Normal 9 2 3" xfId="882"/>
    <cellStyle name="Normal 9 2 4" xfId="883"/>
    <cellStyle name="Normal 9 3" xfId="884"/>
    <cellStyle name="Normal 9 4" xfId="885"/>
    <cellStyle name="Normal 9 5" xfId="886"/>
    <cellStyle name="Normal 9 6" xfId="887"/>
    <cellStyle name="Normal 9 7" xfId="888"/>
    <cellStyle name="Normal 9 8" xfId="889"/>
    <cellStyle name="Normal 9 9" xfId="890"/>
    <cellStyle name="Normal 90" xfId="891"/>
    <cellStyle name="Normal 91" xfId="892"/>
    <cellStyle name="Normal 92" xfId="893"/>
    <cellStyle name="Normal 93" xfId="894"/>
    <cellStyle name="Normal 94" xfId="895"/>
    <cellStyle name="Normal 95" xfId="896"/>
    <cellStyle name="Normal 96" xfId="897"/>
    <cellStyle name="Normal 97" xfId="898"/>
    <cellStyle name="Normal 98" xfId="1041"/>
    <cellStyle name="Normal 99" xfId="1049"/>
    <cellStyle name="Note 2" xfId="899"/>
    <cellStyle name="Note 2 2" xfId="900"/>
    <cellStyle name="Note 2 2 2" xfId="901"/>
    <cellStyle name="Note 2 2 3" xfId="902"/>
    <cellStyle name="Note 2 3" xfId="903"/>
    <cellStyle name="Note 2 3 2" xfId="904"/>
    <cellStyle name="Note 2 4" xfId="905"/>
    <cellStyle name="Note 2 5" xfId="906"/>
    <cellStyle name="Note 2 6" xfId="907"/>
    <cellStyle name="Note 2 7" xfId="908"/>
    <cellStyle name="Note 3" xfId="909"/>
    <cellStyle name="Output 2" xfId="910"/>
    <cellStyle name="Output 2 2" xfId="911"/>
    <cellStyle name="Output 2 3" xfId="912"/>
    <cellStyle name="Output 3" xfId="913"/>
    <cellStyle name="Percent" xfId="3" builtinId="5"/>
    <cellStyle name="Percent [2]" xfId="914"/>
    <cellStyle name="Percent 10" xfId="915"/>
    <cellStyle name="Percent 10 2" xfId="916"/>
    <cellStyle name="Percent 11" xfId="917"/>
    <cellStyle name="Percent 11 2" xfId="918"/>
    <cellStyle name="Percent 12" xfId="919"/>
    <cellStyle name="Percent 12 2" xfId="920"/>
    <cellStyle name="Percent 13" xfId="921"/>
    <cellStyle name="Percent 13 2" xfId="922"/>
    <cellStyle name="Percent 14" xfId="923"/>
    <cellStyle name="Percent 14 2" xfId="924"/>
    <cellStyle name="Percent 15" xfId="925"/>
    <cellStyle name="Percent 15 2" xfId="926"/>
    <cellStyle name="Percent 16" xfId="927"/>
    <cellStyle name="Percent 16 2" xfId="928"/>
    <cellStyle name="Percent 17" xfId="929"/>
    <cellStyle name="Percent 17 2" xfId="930"/>
    <cellStyle name="Percent 18" xfId="931"/>
    <cellStyle name="Percent 18 2" xfId="932"/>
    <cellStyle name="Percent 19" xfId="933"/>
    <cellStyle name="Percent 19 2" xfId="934"/>
    <cellStyle name="Percent 2" xfId="935"/>
    <cellStyle name="Percent 2 10" xfId="936"/>
    <cellStyle name="Percent 2 10 2" xfId="937"/>
    <cellStyle name="Percent 2 11" xfId="938"/>
    <cellStyle name="Percent 2 12" xfId="939"/>
    <cellStyle name="Percent 2 13" xfId="940"/>
    <cellStyle name="Percent 2 2" xfId="941"/>
    <cellStyle name="Percent 2 2 2" xfId="942"/>
    <cellStyle name="Percent 2 2 2 2" xfId="943"/>
    <cellStyle name="Percent 2 2 3" xfId="944"/>
    <cellStyle name="Percent 2 2 3 2" xfId="945"/>
    <cellStyle name="Percent 2 3" xfId="946"/>
    <cellStyle name="Percent 2 3 2" xfId="947"/>
    <cellStyle name="Percent 2 4" xfId="948"/>
    <cellStyle name="Percent 2 4 2" xfId="949"/>
    <cellStyle name="Percent 2 5" xfId="950"/>
    <cellStyle name="Percent 2 5 2" xfId="951"/>
    <cellStyle name="Percent 2 6" xfId="952"/>
    <cellStyle name="Percent 2 6 2" xfId="953"/>
    <cellStyle name="Percent 2 7" xfId="954"/>
    <cellStyle name="Percent 2 7 2" xfId="955"/>
    <cellStyle name="Percent 2 8" xfId="956"/>
    <cellStyle name="Percent 2 9" xfId="957"/>
    <cellStyle name="Percent 2 9 2" xfId="958"/>
    <cellStyle name="Percent 20" xfId="959"/>
    <cellStyle name="Percent 20 2" xfId="960"/>
    <cellStyle name="Percent 21" xfId="961"/>
    <cellStyle name="Percent 22" xfId="962"/>
    <cellStyle name="Percent 23" xfId="963"/>
    <cellStyle name="Percent 24" xfId="964"/>
    <cellStyle name="Percent 25" xfId="965"/>
    <cellStyle name="Percent 26" xfId="966"/>
    <cellStyle name="Percent 27" xfId="967"/>
    <cellStyle name="Percent 28" xfId="968"/>
    <cellStyle name="Percent 3" xfId="969"/>
    <cellStyle name="Percent 3 10" xfId="970"/>
    <cellStyle name="Percent 3 2" xfId="971"/>
    <cellStyle name="Percent 3 2 2" xfId="972"/>
    <cellStyle name="Percent 3 2 2 2" xfId="973"/>
    <cellStyle name="Percent 3 2 3" xfId="974"/>
    <cellStyle name="Percent 3 2 3 2" xfId="975"/>
    <cellStyle name="Percent 3 2 4" xfId="976"/>
    <cellStyle name="Percent 3 2 5" xfId="977"/>
    <cellStyle name="Percent 3 2 6" xfId="978"/>
    <cellStyle name="Percent 3 3" xfId="979"/>
    <cellStyle name="Percent 3 3 2" xfId="980"/>
    <cellStyle name="Percent 3 3 2 2" xfId="981"/>
    <cellStyle name="Percent 3 4" xfId="982"/>
    <cellStyle name="Percent 3 4 2" xfId="983"/>
    <cellStyle name="Percent 3 5" xfId="984"/>
    <cellStyle name="Percent 3 5 2" xfId="985"/>
    <cellStyle name="Percent 3 6" xfId="986"/>
    <cellStyle name="Percent 3 6 2" xfId="987"/>
    <cellStyle name="Percent 3 7" xfId="988"/>
    <cellStyle name="Percent 3 8" xfId="989"/>
    <cellStyle name="Percent 3 9" xfId="990"/>
    <cellStyle name="Percent 4" xfId="991"/>
    <cellStyle name="Percent 4 2" xfId="992"/>
    <cellStyle name="Percent 4 2 2" xfId="993"/>
    <cellStyle name="Percent 4 2 3" xfId="994"/>
    <cellStyle name="Percent 4 3" xfId="995"/>
    <cellStyle name="Percent 4 3 2" xfId="996"/>
    <cellStyle name="Percent 4 3 2 2" xfId="997"/>
    <cellStyle name="Percent 4 3 3" xfId="998"/>
    <cellStyle name="Percent 4 4" xfId="999"/>
    <cellStyle name="Percent 4 5" xfId="1000"/>
    <cellStyle name="Percent 4 6" xfId="1001"/>
    <cellStyle name="Percent 4 7" xfId="1002"/>
    <cellStyle name="Percent 5" xfId="1003"/>
    <cellStyle name="Percent 5 2" xfId="1004"/>
    <cellStyle name="Percent 5 2 2" xfId="1005"/>
    <cellStyle name="Percent 5 2 3" xfId="1006"/>
    <cellStyle name="Percent 5 3" xfId="1007"/>
    <cellStyle name="Percent 5 4" xfId="1008"/>
    <cellStyle name="Percent 6" xfId="1009"/>
    <cellStyle name="Percent 6 2" xfId="1010"/>
    <cellStyle name="Percent 6 3" xfId="1011"/>
    <cellStyle name="Percent 7" xfId="1012"/>
    <cellStyle name="Percent 7 2" xfId="1013"/>
    <cellStyle name="Percent 7 2 2" xfId="1014"/>
    <cellStyle name="Percent 7 3" xfId="1015"/>
    <cellStyle name="Percent 7 3 2" xfId="1016"/>
    <cellStyle name="Percent 7 4" xfId="1017"/>
    <cellStyle name="Percent 8" xfId="1018"/>
    <cellStyle name="Percent 8 2" xfId="1019"/>
    <cellStyle name="Percent 9" xfId="1020"/>
    <cellStyle name="Percent 9 2" xfId="1021"/>
    <cellStyle name="Percent 9 3" xfId="1022"/>
    <cellStyle name="PSChar" xfId="1023"/>
    <cellStyle name="PSSpacer" xfId="1024"/>
    <cellStyle name="Title 2" xfId="1025"/>
    <cellStyle name="Title 2 2" xfId="1026"/>
    <cellStyle name="Title 2 3" xfId="1027"/>
    <cellStyle name="Title 3" xfId="1028"/>
    <cellStyle name="Total 2" xfId="1029"/>
    <cellStyle name="Total 2 2" xfId="1030"/>
    <cellStyle name="Total 2 3" xfId="1031"/>
    <cellStyle name="Total 2 4" xfId="1032"/>
    <cellStyle name="Total 3" xfId="1033"/>
    <cellStyle name="Total 3 2" xfId="1034"/>
    <cellStyle name="Total 4" xfId="1035"/>
    <cellStyle name="Total 5" xfId="1036"/>
    <cellStyle name="Warning Text 2" xfId="1037"/>
    <cellStyle name="Warning Text 2 2" xfId="1038"/>
    <cellStyle name="Warning Text 2 3" xfId="1039"/>
    <cellStyle name="Warning Text 3" xfId="10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4">
          <cell r="E24">
            <v>2016</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04">
          <cell r="C104" t="str">
            <v/>
          </cell>
        </row>
        <row r="105">
          <cell r="C105" t="str">
            <v/>
          </cell>
        </row>
      </sheetData>
      <sheetData sheetId="45">
        <row r="104">
          <cell r="D104" t="str">
            <v/>
          </cell>
        </row>
      </sheetData>
      <sheetData sheetId="46">
        <row r="104">
          <cell r="E104" t="str">
            <v/>
          </cell>
        </row>
      </sheetData>
      <sheetData sheetId="47">
        <row r="104">
          <cell r="F104" t="str">
            <v/>
          </cell>
        </row>
      </sheetData>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cell r="L7"/>
          <cell r="Z7"/>
          <cell r="AA7"/>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cell r="L13"/>
          <cell r="Z13"/>
          <cell r="AA13"/>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108"/>
  <sheetViews>
    <sheetView showGridLines="0" zoomScaleNormal="100" workbookViewId="0">
      <selection activeCell="H77" sqref="H77"/>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 min="9" max="11" width="10.7109375" bestFit="1" customWidth="1"/>
    <col min="19" max="19" width="10.7109375" bestFit="1" customWidth="1"/>
  </cols>
  <sheetData>
    <row r="1" spans="1:13" ht="18">
      <c r="A1" s="126" t="s">
        <v>0</v>
      </c>
      <c r="B1" s="126"/>
      <c r="C1" s="126"/>
      <c r="D1" s="126"/>
      <c r="E1" s="126"/>
      <c r="F1" s="126"/>
    </row>
    <row r="2" spans="1:13" ht="18">
      <c r="A2" s="126" t="s">
        <v>1</v>
      </c>
      <c r="B2" s="126"/>
      <c r="C2" s="126"/>
      <c r="D2" s="126"/>
      <c r="E2" s="126"/>
      <c r="F2" s="126"/>
    </row>
    <row r="4" spans="1:13">
      <c r="A4" t="s">
        <v>2</v>
      </c>
    </row>
    <row r="6" spans="1:13">
      <c r="A6" s="1" t="s">
        <v>3</v>
      </c>
      <c r="B6" s="1"/>
    </row>
    <row r="7" spans="1:13" ht="13.5" thickBot="1">
      <c r="A7" s="1">
        <v>2016</v>
      </c>
      <c r="D7" s="31" t="s">
        <v>62</v>
      </c>
    </row>
    <row r="8" spans="1:13" ht="51">
      <c r="A8" s="2" t="s">
        <v>4</v>
      </c>
      <c r="B8" s="3" t="s">
        <v>5</v>
      </c>
      <c r="C8" s="3" t="s">
        <v>6</v>
      </c>
      <c r="D8" s="3" t="s">
        <v>7</v>
      </c>
      <c r="E8" s="4" t="s">
        <v>6</v>
      </c>
    </row>
    <row r="9" spans="1:13">
      <c r="A9" s="5" t="s">
        <v>8</v>
      </c>
      <c r="B9" s="6">
        <v>7166576.7511574784</v>
      </c>
      <c r="C9" s="7">
        <f t="shared" ref="C9:C17" si="0">IF(B$18=0,"",B9/B$18)</f>
        <v>0.60859378670304032</v>
      </c>
      <c r="D9" s="6">
        <v>7449461.4091728013</v>
      </c>
      <c r="E9" s="8">
        <f t="shared" ref="E9:E17" si="1">IF(D$18=0,"",D9/D$18)</f>
        <v>0.59811445485967907</v>
      </c>
      <c r="M9">
        <v>0</v>
      </c>
    </row>
    <row r="10" spans="1:13">
      <c r="A10" s="5" t="s">
        <v>9</v>
      </c>
      <c r="B10" s="6">
        <v>1700371.4796658223</v>
      </c>
      <c r="C10" s="7">
        <f t="shared" si="0"/>
        <v>0.14439746528138941</v>
      </c>
      <c r="D10" s="6">
        <v>1587884.3070142081</v>
      </c>
      <c r="E10" s="8">
        <f t="shared" si="1"/>
        <v>0.12749063381959347</v>
      </c>
    </row>
    <row r="11" spans="1:13">
      <c r="A11" s="9" t="s">
        <v>10</v>
      </c>
      <c r="B11" s="6">
        <v>2282143.2286748947</v>
      </c>
      <c r="C11" s="7">
        <f t="shared" si="0"/>
        <v>0.19380217885947218</v>
      </c>
      <c r="D11" s="6">
        <v>2701735.5814833082</v>
      </c>
      <c r="E11" s="8">
        <f t="shared" si="1"/>
        <v>0.21692133373616929</v>
      </c>
    </row>
    <row r="12" spans="1:13">
      <c r="A12" s="10" t="s">
        <v>11</v>
      </c>
      <c r="B12" s="6">
        <v>465453.71899757179</v>
      </c>
      <c r="C12" s="7">
        <f t="shared" si="0"/>
        <v>3.9526855180054214E-2</v>
      </c>
      <c r="D12" s="6">
        <v>503758.56795135455</v>
      </c>
      <c r="E12" s="8">
        <f t="shared" si="1"/>
        <v>4.0446585961249296E-2</v>
      </c>
    </row>
    <row r="13" spans="1:13">
      <c r="A13" s="5" t="s">
        <v>12</v>
      </c>
      <c r="B13" s="6">
        <v>111797.10416870702</v>
      </c>
      <c r="C13" s="7">
        <f t="shared" si="0"/>
        <v>9.493936272639324E-3</v>
      </c>
      <c r="D13" s="6">
        <v>190759.93725822485</v>
      </c>
      <c r="E13" s="8">
        <f>IF(D$18=0,"",D13/D$18)</f>
        <v>1.531604361917745E-2</v>
      </c>
    </row>
    <row r="14" spans="1:13">
      <c r="A14" s="5" t="s">
        <v>13</v>
      </c>
      <c r="B14" s="6">
        <v>49290.179804890911</v>
      </c>
      <c r="C14" s="7">
        <f t="shared" si="0"/>
        <v>4.185777703404535E-3</v>
      </c>
      <c r="D14" s="6">
        <v>21309.702559968322</v>
      </c>
      <c r="E14" s="8">
        <f t="shared" si="1"/>
        <v>1.7109480041313022E-3</v>
      </c>
    </row>
    <row r="15" spans="1:13" ht="25.5">
      <c r="A15" s="9" t="s">
        <v>14</v>
      </c>
      <c r="B15" s="6">
        <v>0</v>
      </c>
      <c r="C15" s="7">
        <f t="shared" si="0"/>
        <v>0</v>
      </c>
      <c r="D15" s="6"/>
      <c r="E15" s="8">
        <f>IF(D$18=0,"",D15/D$18)</f>
        <v>0</v>
      </c>
    </row>
    <row r="16" spans="1:13">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12454909.505439866</v>
      </c>
      <c r="E18" s="15">
        <f>SUM(E9:E17)</f>
        <v>0.99999999999999989</v>
      </c>
    </row>
    <row r="20" spans="1:6">
      <c r="A20" s="1" t="s">
        <v>16</v>
      </c>
    </row>
    <row r="22" spans="1:6" ht="12.75" customHeight="1">
      <c r="A22" s="127" t="s">
        <v>17</v>
      </c>
      <c r="B22" s="127"/>
      <c r="C22" s="127"/>
      <c r="D22" s="127"/>
      <c r="E22" s="127"/>
    </row>
    <row r="23" spans="1:6">
      <c r="A23" s="127"/>
      <c r="B23" s="127"/>
      <c r="C23" s="127"/>
      <c r="D23" s="127"/>
      <c r="E23" s="127"/>
    </row>
    <row r="24" spans="1:6" ht="12.75" customHeight="1">
      <c r="B24" s="16"/>
      <c r="C24" s="16"/>
      <c r="D24" s="16"/>
      <c r="E24" s="16"/>
      <c r="F24" s="16"/>
    </row>
    <row r="25" spans="1:6" ht="12.75" customHeight="1">
      <c r="A25" s="128" t="s">
        <v>18</v>
      </c>
      <c r="B25" s="128"/>
      <c r="C25" s="128"/>
      <c r="D25" s="128"/>
      <c r="E25" s="128"/>
      <c r="F25" s="16"/>
    </row>
    <row r="26" spans="1:6" ht="12.75" customHeight="1">
      <c r="A26" s="128"/>
      <c r="B26" s="128"/>
      <c r="C26" s="128"/>
      <c r="D26" s="128"/>
      <c r="E26" s="128"/>
      <c r="F26" s="17"/>
    </row>
    <row r="27" spans="1:6">
      <c r="A27" s="128"/>
      <c r="B27" s="128"/>
      <c r="C27" s="128"/>
      <c r="D27" s="128"/>
      <c r="E27" s="128"/>
      <c r="F27" s="17"/>
    </row>
    <row r="28" spans="1:6">
      <c r="A28" s="33" t="s">
        <v>19</v>
      </c>
      <c r="B28" s="33"/>
      <c r="C28" s="33"/>
      <c r="D28" s="33"/>
      <c r="E28" s="33"/>
      <c r="F28" s="33"/>
    </row>
    <row r="29" spans="1:6" ht="20.25" customHeight="1">
      <c r="A29" s="128" t="s">
        <v>20</v>
      </c>
      <c r="B29" s="128"/>
      <c r="C29" s="128"/>
      <c r="D29" s="128"/>
      <c r="E29" s="128"/>
      <c r="F29" s="18"/>
    </row>
    <row r="30" spans="1:6" ht="20.25" customHeight="1">
      <c r="A30" s="128"/>
      <c r="B30" s="128"/>
      <c r="C30" s="128"/>
      <c r="D30" s="128"/>
      <c r="E30" s="128"/>
    </row>
    <row r="31" spans="1:6" ht="12.75" customHeight="1"/>
    <row r="33" spans="1:15" ht="12.75" customHeight="1">
      <c r="A33" s="19" t="s">
        <v>21</v>
      </c>
      <c r="B33" s="129"/>
      <c r="C33" s="129"/>
      <c r="D33" s="129"/>
      <c r="E33" s="129"/>
      <c r="F33" s="129"/>
    </row>
    <row r="34" spans="1:15" ht="13.5" thickBot="1">
      <c r="A34" s="20">
        <v>2016</v>
      </c>
      <c r="B34" s="21"/>
      <c r="C34" s="31" t="s">
        <v>65</v>
      </c>
      <c r="D34" s="31" t="s">
        <v>63</v>
      </c>
      <c r="E34" s="29" t="s">
        <v>64</v>
      </c>
      <c r="F34" s="31" t="s">
        <v>61</v>
      </c>
    </row>
    <row r="35" spans="1:15">
      <c r="A35" s="130"/>
      <c r="B35" s="131"/>
      <c r="C35" s="22" t="s">
        <v>22</v>
      </c>
      <c r="D35" s="22" t="s">
        <v>23</v>
      </c>
      <c r="E35" s="22" t="s">
        <v>24</v>
      </c>
      <c r="F35" s="23" t="s">
        <v>25</v>
      </c>
    </row>
    <row r="36" spans="1:15" ht="12.75" customHeight="1">
      <c r="A36" s="132" t="s">
        <v>26</v>
      </c>
      <c r="B36" s="133"/>
      <c r="C36" s="134" t="s">
        <v>27</v>
      </c>
      <c r="D36" s="134" t="s">
        <v>28</v>
      </c>
      <c r="E36" s="134" t="s">
        <v>29</v>
      </c>
      <c r="F36" s="124" t="s">
        <v>30</v>
      </c>
      <c r="H36" s="81"/>
      <c r="I36" s="81"/>
      <c r="J36" s="81"/>
      <c r="K36" s="81"/>
      <c r="L36" s="81"/>
      <c r="M36" s="81"/>
      <c r="N36" s="81"/>
      <c r="O36" s="81"/>
    </row>
    <row r="37" spans="1:15">
      <c r="A37" s="99"/>
      <c r="B37" s="100"/>
      <c r="C37" s="114"/>
      <c r="D37" s="114"/>
      <c r="E37" s="114"/>
      <c r="F37" s="125"/>
      <c r="H37" s="81"/>
      <c r="I37" s="81"/>
      <c r="J37" s="81"/>
      <c r="K37" s="81"/>
      <c r="L37" s="81"/>
      <c r="M37" s="81"/>
      <c r="N37" s="81"/>
      <c r="O37" s="81"/>
    </row>
    <row r="38" spans="1:15">
      <c r="A38" s="84" t="str">
        <f t="shared" ref="A38:A44" si="2">A9</f>
        <v>Residential</v>
      </c>
      <c r="B38" s="85"/>
      <c r="C38" s="6">
        <v>6536803.7546353871</v>
      </c>
      <c r="D38" s="6">
        <v>6823768.6308325287</v>
      </c>
      <c r="E38" s="6">
        <v>6888713.0636968967</v>
      </c>
      <c r="F38" s="24">
        <v>373881.17804981477</v>
      </c>
      <c r="K38" s="81"/>
    </row>
    <row r="39" spans="1:15">
      <c r="A39" s="84" t="str">
        <f t="shared" si="2"/>
        <v>GS &lt; 50 kW</v>
      </c>
      <c r="B39" s="85"/>
      <c r="C39" s="6">
        <v>1834449.4142281781</v>
      </c>
      <c r="D39" s="6">
        <v>1914981.5165833407</v>
      </c>
      <c r="E39" s="6">
        <v>1832031.8014713447</v>
      </c>
      <c r="F39" s="24">
        <v>73429.33439403493</v>
      </c>
      <c r="I39" s="81"/>
      <c r="J39" s="81"/>
      <c r="K39" s="81"/>
      <c r="L39" s="81"/>
      <c r="M39" s="81"/>
      <c r="N39" s="81"/>
      <c r="O39" s="81"/>
    </row>
    <row r="40" spans="1:15">
      <c r="A40" s="84" t="str">
        <f t="shared" si="2"/>
        <v>GS 50 to 4,999 kW</v>
      </c>
      <c r="B40" s="85"/>
      <c r="C40" s="6">
        <v>2459260.0424114149</v>
      </c>
      <c r="D40" s="6">
        <v>2567221.2540520011</v>
      </c>
      <c r="E40" s="6">
        <v>2567253.6380248643</v>
      </c>
      <c r="F40" s="24">
        <v>96927.775907153933</v>
      </c>
      <c r="I40" s="81"/>
      <c r="J40" s="81"/>
      <c r="K40" s="81"/>
      <c r="L40" s="81"/>
      <c r="M40" s="81"/>
      <c r="N40" s="81"/>
      <c r="O40" s="81"/>
    </row>
    <row r="41" spans="1:15">
      <c r="A41" s="84" t="str">
        <f t="shared" si="2"/>
        <v>Large Use</v>
      </c>
      <c r="B41" s="85"/>
      <c r="C41" s="6">
        <v>422418.46863915399</v>
      </c>
      <c r="D41" s="6">
        <v>440962.58715739188</v>
      </c>
      <c r="E41" s="6">
        <v>463129.97538497561</v>
      </c>
      <c r="F41" s="24">
        <v>18563.959060593777</v>
      </c>
      <c r="I41" s="81"/>
      <c r="J41" s="81"/>
      <c r="K41" s="81"/>
      <c r="L41" s="81"/>
      <c r="M41" s="81"/>
      <c r="N41" s="81"/>
      <c r="O41" s="81"/>
    </row>
    <row r="42" spans="1:15">
      <c r="A42" s="84" t="str">
        <f t="shared" si="2"/>
        <v>Street Lighting</v>
      </c>
      <c r="B42" s="85"/>
      <c r="C42" s="6">
        <v>89061.182089870883</v>
      </c>
      <c r="D42" s="6">
        <v>92970.956966356593</v>
      </c>
      <c r="E42" s="6">
        <v>102511.9605402772</v>
      </c>
      <c r="F42" s="24">
        <v>12895.232712356228</v>
      </c>
      <c r="I42" s="81"/>
      <c r="J42" s="81"/>
      <c r="K42" s="81"/>
      <c r="L42" s="81"/>
      <c r="M42" s="81"/>
      <c r="N42" s="81"/>
      <c r="O42" s="81"/>
    </row>
    <row r="43" spans="1:15">
      <c r="A43" s="84" t="str">
        <f t="shared" si="2"/>
        <v>Unmetered Scattered Load (USL)</v>
      </c>
      <c r="B43" s="85"/>
      <c r="C43" s="6">
        <v>36408.242506090915</v>
      </c>
      <c r="D43" s="6">
        <v>38006.559848248704</v>
      </c>
      <c r="E43" s="6">
        <v>24271.619056551157</v>
      </c>
      <c r="F43" s="24">
        <v>1300.5198760463063</v>
      </c>
      <c r="I43" s="81"/>
      <c r="J43" s="81"/>
      <c r="K43" s="81"/>
      <c r="L43" s="81"/>
      <c r="M43" s="81"/>
      <c r="N43" s="81"/>
      <c r="O43" s="81"/>
    </row>
    <row r="44" spans="1:15" ht="12.75" customHeight="1">
      <c r="A44" s="84" t="str">
        <f t="shared" si="2"/>
        <v>Standby Approved on an Interim Basis</v>
      </c>
      <c r="B44" s="85"/>
      <c r="C44" s="6"/>
      <c r="D44" s="6"/>
      <c r="E44" s="6"/>
      <c r="F44" s="24"/>
      <c r="G44" s="81"/>
      <c r="H44" s="81"/>
      <c r="I44" s="81"/>
      <c r="J44" s="81"/>
      <c r="K44" s="81"/>
      <c r="L44" s="81"/>
      <c r="M44" s="81"/>
      <c r="N44" s="81"/>
      <c r="O44" s="81"/>
    </row>
    <row r="45" spans="1:15">
      <c r="A45" s="118"/>
      <c r="B45" s="119"/>
      <c r="C45" s="6"/>
      <c r="D45" s="6"/>
      <c r="E45" s="6"/>
      <c r="F45" s="24"/>
      <c r="G45" s="81"/>
      <c r="H45" s="81"/>
      <c r="I45" s="81"/>
      <c r="J45" s="81"/>
      <c r="K45" s="81"/>
      <c r="L45" s="81"/>
      <c r="M45" s="81"/>
      <c r="N45" s="81"/>
      <c r="O45" s="81"/>
    </row>
    <row r="46" spans="1:15" ht="13.5" thickBot="1">
      <c r="A46" s="120">
        <f>A17</f>
        <v>0</v>
      </c>
      <c r="B46" s="121"/>
      <c r="C46" s="25"/>
      <c r="D46" s="25"/>
      <c r="E46" s="25"/>
      <c r="F46" s="26"/>
      <c r="H46" s="81"/>
      <c r="I46" s="81"/>
      <c r="J46" s="81"/>
      <c r="K46" s="81"/>
      <c r="L46" s="81"/>
      <c r="M46" s="81"/>
      <c r="N46" s="81"/>
      <c r="O46" s="81"/>
    </row>
    <row r="47" spans="1:15" ht="13.5" thickTop="1">
      <c r="A47" s="122" t="str">
        <f>A18</f>
        <v>Total</v>
      </c>
      <c r="B47" s="123"/>
      <c r="C47" s="27">
        <f>SUM(C38:C46)</f>
        <v>11378401.104510095</v>
      </c>
      <c r="D47" s="27">
        <f>SUM(D38:D46)</f>
        <v>11877911.505439868</v>
      </c>
      <c r="E47" s="27">
        <f>SUM(E38:E46)</f>
        <v>11877912.05817491</v>
      </c>
      <c r="F47" s="28">
        <f>SUM(F38:F46)</f>
        <v>576998</v>
      </c>
      <c r="G47" s="81"/>
    </row>
    <row r="48" spans="1:15">
      <c r="C48" s="29" t="s">
        <v>58</v>
      </c>
      <c r="D48" s="29" t="s">
        <v>59</v>
      </c>
      <c r="F48" s="30"/>
    </row>
    <row r="49" spans="1:11">
      <c r="A49" s="1" t="s">
        <v>31</v>
      </c>
      <c r="B49" s="31"/>
      <c r="C49" s="31"/>
      <c r="D49" s="31"/>
      <c r="E49" s="31"/>
      <c r="F49" s="31"/>
    </row>
    <row r="50" spans="1:11">
      <c r="A50" s="31"/>
      <c r="B50" s="31"/>
      <c r="C50" s="31"/>
      <c r="D50" s="31"/>
      <c r="E50" s="31"/>
      <c r="F50" s="31"/>
    </row>
    <row r="51" spans="1:11" ht="12.75" customHeight="1">
      <c r="A51" s="86" t="s">
        <v>32</v>
      </c>
      <c r="B51" s="86"/>
      <c r="C51" s="86"/>
      <c r="D51" s="86"/>
      <c r="E51" s="86"/>
      <c r="F51" s="86"/>
    </row>
    <row r="52" spans="1:11">
      <c r="A52" s="86"/>
      <c r="B52" s="86"/>
      <c r="C52" s="86"/>
      <c r="D52" s="86"/>
      <c r="E52" s="86"/>
      <c r="F52" s="86"/>
    </row>
    <row r="53" spans="1:11" ht="12.75" customHeight="1">
      <c r="A53" s="16"/>
      <c r="B53" s="16"/>
      <c r="C53" s="16"/>
      <c r="D53" s="16"/>
      <c r="E53" s="16"/>
      <c r="F53" s="16"/>
      <c r="H53" s="32"/>
    </row>
    <row r="54" spans="1:11">
      <c r="A54" s="135" t="s">
        <v>33</v>
      </c>
      <c r="B54" s="135"/>
      <c r="C54" s="135"/>
      <c r="D54" s="135"/>
      <c r="E54" s="135"/>
      <c r="F54" s="135"/>
      <c r="H54" s="32"/>
    </row>
    <row r="55" spans="1:11">
      <c r="A55" s="34"/>
      <c r="B55" s="31"/>
      <c r="C55" s="31"/>
      <c r="D55" s="31"/>
      <c r="E55" s="31"/>
      <c r="F55" s="31"/>
      <c r="H55" s="32"/>
    </row>
    <row r="56" spans="1:11" ht="12.75" customHeight="1">
      <c r="A56" s="96" t="s">
        <v>34</v>
      </c>
      <c r="B56" s="96"/>
      <c r="C56" s="96"/>
      <c r="D56" s="96"/>
      <c r="E56" s="96"/>
      <c r="F56" s="96"/>
      <c r="H56" s="32"/>
      <c r="I56" s="32"/>
      <c r="J56" s="32"/>
      <c r="K56" s="32"/>
    </row>
    <row r="57" spans="1:11">
      <c r="A57" s="96"/>
      <c r="B57" s="96"/>
      <c r="C57" s="96"/>
      <c r="D57" s="96"/>
      <c r="E57" s="96"/>
      <c r="F57" s="96"/>
    </row>
    <row r="58" spans="1:11">
      <c r="A58" s="31"/>
      <c r="B58" s="31"/>
      <c r="C58" s="31"/>
      <c r="D58" s="31"/>
      <c r="E58" s="31"/>
      <c r="F58" s="31"/>
    </row>
    <row r="59" spans="1:11" ht="12.75" customHeight="1">
      <c r="A59" s="96" t="s">
        <v>35</v>
      </c>
      <c r="B59" s="96"/>
      <c r="C59" s="96"/>
      <c r="D59" s="96"/>
      <c r="E59" s="96"/>
      <c r="F59" s="96"/>
    </row>
    <row r="60" spans="1:11">
      <c r="A60" s="96"/>
      <c r="B60" s="96"/>
      <c r="C60" s="96"/>
      <c r="D60" s="96"/>
      <c r="E60" s="96"/>
      <c r="F60" s="96"/>
    </row>
    <row r="61" spans="1:11">
      <c r="A61" s="35"/>
      <c r="B61" s="35"/>
      <c r="C61" s="35"/>
      <c r="D61" s="35"/>
      <c r="E61" s="35"/>
      <c r="F61" s="35"/>
    </row>
    <row r="62" spans="1:11">
      <c r="A62" s="1" t="s">
        <v>36</v>
      </c>
      <c r="B62" s="31"/>
      <c r="C62" s="31"/>
      <c r="D62" s="31"/>
      <c r="E62" s="31"/>
      <c r="F62" s="31"/>
    </row>
    <row r="63" spans="1:11" ht="13.5" thickBot="1">
      <c r="A63" s="1">
        <v>2016</v>
      </c>
      <c r="B63" s="31"/>
      <c r="C63" s="31"/>
      <c r="D63" s="31"/>
      <c r="E63" s="31"/>
      <c r="F63" s="31"/>
    </row>
    <row r="64" spans="1:11" ht="38.25">
      <c r="A64" s="108" t="s">
        <v>37</v>
      </c>
      <c r="B64" s="109"/>
      <c r="C64" s="36" t="s">
        <v>38</v>
      </c>
      <c r="D64" s="36" t="s">
        <v>39</v>
      </c>
      <c r="E64" s="36" t="s">
        <v>40</v>
      </c>
      <c r="F64" s="94" t="s">
        <v>41</v>
      </c>
    </row>
    <row r="65" spans="1:9" ht="25.5">
      <c r="A65" s="110"/>
      <c r="B65" s="111"/>
      <c r="C65" s="37" t="s">
        <v>42</v>
      </c>
      <c r="D65" s="114" t="s">
        <v>43</v>
      </c>
      <c r="E65" s="114" t="s">
        <v>44</v>
      </c>
      <c r="F65" s="112"/>
    </row>
    <row r="66" spans="1:9">
      <c r="A66" s="110"/>
      <c r="B66" s="111"/>
      <c r="C66" s="38">
        <v>2011</v>
      </c>
      <c r="D66" s="115"/>
      <c r="E66" s="115"/>
      <c r="F66" s="113"/>
    </row>
    <row r="67" spans="1:9">
      <c r="A67" s="116"/>
      <c r="B67" s="117"/>
      <c r="C67" s="39" t="s">
        <v>6</v>
      </c>
      <c r="D67" s="40" t="s">
        <v>6</v>
      </c>
      <c r="E67" s="40" t="s">
        <v>6</v>
      </c>
      <c r="F67" s="41" t="s">
        <v>6</v>
      </c>
    </row>
    <row r="68" spans="1:9">
      <c r="A68" s="104" t="str">
        <f t="shared" ref="A68:A74" si="3">A38</f>
        <v>Residential</v>
      </c>
      <c r="B68" s="105"/>
      <c r="C68" s="42">
        <v>93.280299668031546</v>
      </c>
      <c r="D68" s="43">
        <f>IF(D9=0,"",(D38+F38)/D9*100)</f>
        <v>96.619734146412355</v>
      </c>
      <c r="E68" s="43">
        <f t="shared" ref="E68:E76" si="4">IF(D9=0,"",(E38+F38)/D9*100)</f>
        <v>97.491534526294842</v>
      </c>
      <c r="F68" s="44" t="s">
        <v>45</v>
      </c>
      <c r="H68" s="56"/>
      <c r="I68" s="56"/>
    </row>
    <row r="69" spans="1:9">
      <c r="A69" s="104" t="str">
        <f t="shared" si="3"/>
        <v>GS &lt; 50 kW</v>
      </c>
      <c r="B69" s="105"/>
      <c r="C69" s="42">
        <v>119.99999999999997</v>
      </c>
      <c r="D69" s="43">
        <f>IF(D10=0,"",(D39+F39)/D10*100)</f>
        <v>125.22391223302036</v>
      </c>
      <c r="E69" s="43">
        <f t="shared" si="4"/>
        <v>119.99999794999736</v>
      </c>
      <c r="F69" s="44" t="s">
        <v>46</v>
      </c>
      <c r="H69" s="56"/>
      <c r="I69" s="56"/>
    </row>
    <row r="70" spans="1:9">
      <c r="A70" s="106" t="str">
        <f t="shared" si="3"/>
        <v>GS 50 to 4,999 kW</v>
      </c>
      <c r="B70" s="107"/>
      <c r="C70" s="42">
        <v>106.99999999999999</v>
      </c>
      <c r="D70" s="43">
        <f t="shared" ref="D70:D76" si="5">IF(D11=0,"",(D40+F40)/D11*100)</f>
        <v>98.608799773680374</v>
      </c>
      <c r="E70" s="43">
        <f t="shared" si="4"/>
        <v>98.609998409590034</v>
      </c>
      <c r="F70" s="44" t="s">
        <v>46</v>
      </c>
      <c r="H70" s="56"/>
      <c r="I70" s="56"/>
    </row>
    <row r="71" spans="1:9">
      <c r="A71" s="104" t="str">
        <f t="shared" si="3"/>
        <v>Large Use</v>
      </c>
      <c r="B71" s="105"/>
      <c r="C71" s="42">
        <v>93.000000000000014</v>
      </c>
      <c r="D71" s="43">
        <f t="shared" si="5"/>
        <v>91.219599120021286</v>
      </c>
      <c r="E71" s="43">
        <f t="shared" si="4"/>
        <v>95.619998366377004</v>
      </c>
      <c r="F71" s="44" t="s">
        <v>45</v>
      </c>
      <c r="H71" s="56"/>
      <c r="I71" s="56"/>
    </row>
    <row r="72" spans="1:9">
      <c r="A72" s="104" t="str">
        <f t="shared" si="3"/>
        <v>Street Lighting</v>
      </c>
      <c r="B72" s="105"/>
      <c r="C72" s="42">
        <v>104.00000000000003</v>
      </c>
      <c r="D72" s="43">
        <f>IF(D13=0,"",(D42+F42)/D13*100)</f>
        <v>55.497077216693349</v>
      </c>
      <c r="E72" s="43">
        <f>IF(D13=0,"",(E42+F42)/D13*100)</f>
        <v>60.498653391991255</v>
      </c>
      <c r="F72" s="80" t="s">
        <v>46</v>
      </c>
      <c r="H72" s="56"/>
      <c r="I72" s="56"/>
    </row>
    <row r="73" spans="1:9">
      <c r="A73" s="106" t="str">
        <f t="shared" si="3"/>
        <v>Unmetered Scattered Load (USL)</v>
      </c>
      <c r="B73" s="107"/>
      <c r="C73" s="42">
        <v>120</v>
      </c>
      <c r="D73" s="43">
        <f t="shared" si="5"/>
        <v>184.45625702038632</v>
      </c>
      <c r="E73" s="43">
        <f>IF(D14=0,"",(E43+F43)/D14*100)</f>
        <v>120.00232692424532</v>
      </c>
      <c r="F73" s="44" t="s">
        <v>46</v>
      </c>
      <c r="H73" s="56"/>
      <c r="I73" s="56"/>
    </row>
    <row r="74" spans="1:9">
      <c r="A74" s="104" t="str">
        <f t="shared" si="3"/>
        <v>Standby Approved on an Interim Basis</v>
      </c>
      <c r="B74" s="105"/>
      <c r="C74" s="42">
        <v>0</v>
      </c>
      <c r="D74" s="43" t="str">
        <f>IF(D15=0,"",(D44+F44)/D15*100)</f>
        <v/>
      </c>
      <c r="E74" s="43" t="str">
        <f>IF(D15=0,"",(#REF!+F44)/D15*100)</f>
        <v/>
      </c>
      <c r="F74" s="45"/>
    </row>
    <row r="75" spans="1:9">
      <c r="A75" s="90"/>
      <c r="B75" s="91"/>
      <c r="C75" s="46"/>
      <c r="D75" s="43" t="str">
        <f t="shared" si="5"/>
        <v/>
      </c>
      <c r="E75" s="43" t="str">
        <f t="shared" si="4"/>
        <v/>
      </c>
      <c r="F75" s="45"/>
    </row>
    <row r="76" spans="1:9" ht="13.5" thickBot="1">
      <c r="A76" s="92">
        <f>A46</f>
        <v>0</v>
      </c>
      <c r="B76" s="93"/>
      <c r="C76" s="47"/>
      <c r="D76" s="48" t="str">
        <f t="shared" si="5"/>
        <v/>
      </c>
      <c r="E76" s="48" t="str">
        <f t="shared" si="4"/>
        <v/>
      </c>
      <c r="F76" s="49"/>
    </row>
    <row r="78" spans="1:9">
      <c r="A78" s="1" t="s">
        <v>16</v>
      </c>
      <c r="B78" s="31"/>
      <c r="C78" s="31"/>
      <c r="D78" s="31"/>
      <c r="E78" s="31"/>
      <c r="F78" s="31"/>
    </row>
    <row r="79" spans="1:9">
      <c r="A79" s="31"/>
      <c r="B79" s="31"/>
      <c r="C79" s="31"/>
      <c r="D79" s="31"/>
      <c r="E79" s="31"/>
      <c r="F79" s="31"/>
    </row>
    <row r="80" spans="1:9" ht="30.75" customHeight="1">
      <c r="A80" s="86" t="s">
        <v>47</v>
      </c>
      <c r="B80" s="86"/>
      <c r="C80" s="86"/>
      <c r="D80" s="86"/>
      <c r="E80" s="86"/>
      <c r="F80" s="86"/>
    </row>
    <row r="81" spans="1:10" ht="20.25" customHeight="1">
      <c r="A81" s="86"/>
      <c r="B81" s="86"/>
      <c r="C81" s="86"/>
      <c r="D81" s="86"/>
      <c r="E81" s="86"/>
      <c r="F81" s="86"/>
    </row>
    <row r="82" spans="1:10" ht="12.75" customHeight="1">
      <c r="A82" s="50"/>
      <c r="B82" s="50"/>
      <c r="C82" s="50"/>
      <c r="D82" s="50"/>
      <c r="E82" s="50"/>
      <c r="F82" s="50"/>
    </row>
    <row r="83" spans="1:10" ht="25.5" customHeight="1">
      <c r="A83" s="96" t="s">
        <v>48</v>
      </c>
      <c r="B83" s="96"/>
      <c r="C83" s="96"/>
      <c r="D83" s="96"/>
      <c r="E83" s="96"/>
      <c r="F83" s="96"/>
    </row>
    <row r="84" spans="1:10">
      <c r="A84" s="31"/>
      <c r="B84" s="31"/>
      <c r="C84" s="31"/>
      <c r="D84" s="31"/>
      <c r="E84" s="31"/>
      <c r="F84" s="31"/>
    </row>
    <row r="85" spans="1:10">
      <c r="A85" s="51" t="s">
        <v>49</v>
      </c>
      <c r="B85" s="52"/>
      <c r="C85" s="52"/>
      <c r="D85" s="52"/>
      <c r="E85" s="52"/>
      <c r="F85" s="52"/>
    </row>
    <row r="86" spans="1:10" ht="13.5" thickBot="1">
      <c r="A86" s="1">
        <v>2016</v>
      </c>
      <c r="C86" s="53"/>
      <c r="D86" s="53"/>
      <c r="E86" s="53"/>
      <c r="F86" s="53"/>
      <c r="G86" s="53"/>
    </row>
    <row r="87" spans="1:10">
      <c r="A87" s="97" t="s">
        <v>37</v>
      </c>
      <c r="B87" s="98"/>
      <c r="C87" s="101" t="s">
        <v>50</v>
      </c>
      <c r="D87" s="102"/>
      <c r="E87" s="102"/>
      <c r="F87" s="102"/>
      <c r="G87" s="103"/>
      <c r="H87" s="94" t="s">
        <v>41</v>
      </c>
    </row>
    <row r="88" spans="1:10">
      <c r="A88" s="99"/>
      <c r="B88" s="100"/>
      <c r="C88" s="54">
        <f>TestYear</f>
        <v>2016</v>
      </c>
      <c r="D88" s="54">
        <f>C88+1</f>
        <v>2017</v>
      </c>
      <c r="E88" s="54">
        <f>D88+1</f>
        <v>2018</v>
      </c>
      <c r="F88" s="54">
        <f>E88+1</f>
        <v>2019</v>
      </c>
      <c r="G88" s="54">
        <f>F88+1</f>
        <v>2020</v>
      </c>
      <c r="H88" s="95"/>
    </row>
    <row r="89" spans="1:10">
      <c r="A89" s="99"/>
      <c r="B89" s="100"/>
      <c r="C89" s="54" t="s">
        <v>6</v>
      </c>
      <c r="D89" s="54" t="s">
        <v>6</v>
      </c>
      <c r="E89" s="54" t="s">
        <v>6</v>
      </c>
      <c r="F89" s="54" t="s">
        <v>6</v>
      </c>
      <c r="G89" s="54" t="s">
        <v>6</v>
      </c>
      <c r="H89" s="55" t="s">
        <v>6</v>
      </c>
      <c r="J89" s="56"/>
    </row>
    <row r="90" spans="1:10">
      <c r="A90" s="84" t="str">
        <f>A68</f>
        <v>Residential</v>
      </c>
      <c r="B90" s="85"/>
      <c r="C90" s="57">
        <f>E68</f>
        <v>97.491534526294842</v>
      </c>
      <c r="D90" s="58"/>
      <c r="E90" s="58"/>
      <c r="F90" s="58"/>
      <c r="G90" s="58"/>
      <c r="H90" s="59" t="str">
        <f t="shared" ref="H90:H97" si="6">F68</f>
        <v>85 - 115</v>
      </c>
      <c r="J90" s="56"/>
    </row>
    <row r="91" spans="1:10">
      <c r="A91" s="84" t="str">
        <f>A69</f>
        <v>GS &lt; 50 kW</v>
      </c>
      <c r="B91" s="85"/>
      <c r="C91" s="57">
        <f t="shared" ref="C91:C98" si="7">E69</f>
        <v>119.99999794999736</v>
      </c>
      <c r="D91" s="58"/>
      <c r="E91" s="58"/>
      <c r="F91" s="58"/>
      <c r="G91" s="58"/>
      <c r="H91" s="59" t="str">
        <f t="shared" si="6"/>
        <v>80 - 120</v>
      </c>
      <c r="J91" s="60"/>
    </row>
    <row r="92" spans="1:10">
      <c r="A92" s="84" t="str">
        <f>A70</f>
        <v>GS 50 to 4,999 kW</v>
      </c>
      <c r="B92" s="85"/>
      <c r="C92" s="57">
        <f t="shared" si="7"/>
        <v>98.609998409590034</v>
      </c>
      <c r="D92" s="58"/>
      <c r="E92" s="58"/>
      <c r="F92" s="58"/>
      <c r="G92" s="58"/>
      <c r="H92" s="59" t="str">
        <f t="shared" si="6"/>
        <v>80 - 120</v>
      </c>
      <c r="J92" s="56"/>
    </row>
    <row r="93" spans="1:10">
      <c r="A93" s="84" t="str">
        <f>A71</f>
        <v>Large Use</v>
      </c>
      <c r="B93" s="85"/>
      <c r="C93" s="57">
        <f t="shared" si="7"/>
        <v>95.619998366377004</v>
      </c>
      <c r="D93" s="58"/>
      <c r="E93" s="58"/>
      <c r="F93" s="58"/>
      <c r="G93" s="58"/>
      <c r="H93" s="59" t="str">
        <f t="shared" si="6"/>
        <v>85 - 115</v>
      </c>
      <c r="J93" s="60"/>
    </row>
    <row r="94" spans="1:10">
      <c r="A94" s="84" t="str">
        <f>A72</f>
        <v>Street Lighting</v>
      </c>
      <c r="B94" s="85"/>
      <c r="C94" s="57">
        <f t="shared" si="7"/>
        <v>60.498653391991255</v>
      </c>
      <c r="D94" s="58"/>
      <c r="E94" s="58"/>
      <c r="F94" s="58"/>
      <c r="G94" s="58"/>
      <c r="H94" s="59" t="str">
        <f t="shared" si="6"/>
        <v>80 - 120</v>
      </c>
      <c r="J94" s="56"/>
    </row>
    <row r="95" spans="1:10" ht="12.75" customHeight="1">
      <c r="A95" s="84" t="str">
        <f t="shared" ref="A95:A98" si="8">A73</f>
        <v>Unmetered Scattered Load (USL)</v>
      </c>
      <c r="B95" s="85"/>
      <c r="C95" s="57">
        <f t="shared" si="7"/>
        <v>120.00232692424532</v>
      </c>
      <c r="D95" s="58"/>
      <c r="E95" s="58"/>
      <c r="F95" s="58"/>
      <c r="G95" s="58"/>
      <c r="H95" s="59" t="str">
        <f t="shared" si="6"/>
        <v>80 - 120</v>
      </c>
    </row>
    <row r="96" spans="1:10" ht="12.75" customHeight="1">
      <c r="A96" s="84" t="str">
        <f t="shared" si="8"/>
        <v>Standby Approved on an Interim Basis</v>
      </c>
      <c r="B96" s="85"/>
      <c r="C96" s="61" t="str">
        <f t="shared" si="7"/>
        <v/>
      </c>
      <c r="D96" s="58"/>
      <c r="E96" s="62"/>
      <c r="F96" s="62"/>
      <c r="G96" s="62"/>
      <c r="H96" s="63">
        <f t="shared" si="6"/>
        <v>0</v>
      </c>
    </row>
    <row r="97" spans="1:8">
      <c r="A97" s="84"/>
      <c r="B97" s="85"/>
      <c r="C97" s="61" t="str">
        <f t="shared" si="7"/>
        <v/>
      </c>
      <c r="D97" s="64"/>
      <c r="E97" s="62"/>
      <c r="F97" s="62"/>
      <c r="G97" s="62"/>
      <c r="H97" s="63">
        <f t="shared" si="6"/>
        <v>0</v>
      </c>
    </row>
    <row r="98" spans="1:8" ht="13.5" customHeight="1" thickBot="1">
      <c r="A98" s="88">
        <f t="shared" si="8"/>
        <v>0</v>
      </c>
      <c r="B98" s="89"/>
      <c r="C98" s="65" t="str">
        <f t="shared" si="7"/>
        <v/>
      </c>
      <c r="D98" s="66"/>
      <c r="E98" s="67"/>
      <c r="F98" s="67"/>
      <c r="G98" s="67"/>
      <c r="H98" s="68"/>
    </row>
    <row r="100" spans="1:8" ht="12.75" customHeight="1">
      <c r="A100" s="1" t="s">
        <v>51</v>
      </c>
    </row>
    <row r="101" spans="1:8" ht="12.75" customHeight="1">
      <c r="A101" s="86" t="s">
        <v>52</v>
      </c>
      <c r="B101" s="86"/>
      <c r="C101" s="86"/>
      <c r="D101" s="86"/>
      <c r="E101" s="86"/>
      <c r="F101" s="86"/>
    </row>
    <row r="102" spans="1:8">
      <c r="A102" s="86"/>
      <c r="B102" s="86"/>
      <c r="C102" s="86"/>
      <c r="D102" s="86"/>
      <c r="E102" s="86"/>
      <c r="F102" s="86"/>
    </row>
    <row r="103" spans="1:8" ht="20.25" customHeight="1">
      <c r="A103" s="86"/>
      <c r="B103" s="86"/>
      <c r="C103" s="86"/>
      <c r="D103" s="86"/>
      <c r="E103" s="86"/>
      <c r="F103" s="86"/>
    </row>
    <row r="104" spans="1:8" ht="16.5" customHeight="1">
      <c r="A104" s="86"/>
      <c r="B104" s="86"/>
      <c r="C104" s="86"/>
      <c r="D104" s="86"/>
      <c r="E104" s="86"/>
      <c r="F104" s="86"/>
    </row>
    <row r="106" spans="1:8">
      <c r="A106" s="87"/>
      <c r="B106" s="87"/>
      <c r="C106" s="87"/>
      <c r="D106" s="87"/>
      <c r="E106" s="87"/>
      <c r="F106" s="87"/>
    </row>
    <row r="107" spans="1:8">
      <c r="A107" s="87"/>
      <c r="B107" s="87"/>
      <c r="C107" s="87"/>
      <c r="D107" s="87"/>
      <c r="E107" s="87"/>
      <c r="F107" s="87"/>
    </row>
    <row r="108" spans="1:8">
      <c r="A108" s="87"/>
      <c r="B108" s="87"/>
      <c r="C108" s="87"/>
      <c r="D108" s="87"/>
      <c r="E108" s="87"/>
      <c r="F108" s="87"/>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108"/>
  <sheetViews>
    <sheetView showGridLines="0" topLeftCell="A55" zoomScaleNormal="100" workbookViewId="0">
      <selection activeCell="H77" sqref="H77"/>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126" t="s">
        <v>0</v>
      </c>
      <c r="B1" s="126"/>
      <c r="C1" s="126"/>
      <c r="D1" s="126"/>
      <c r="E1" s="126"/>
      <c r="F1" s="126"/>
    </row>
    <row r="2" spans="1:6" ht="18">
      <c r="A2" s="126" t="s">
        <v>53</v>
      </c>
      <c r="B2" s="126"/>
      <c r="C2" s="126"/>
      <c r="D2" s="126"/>
      <c r="E2" s="126"/>
      <c r="F2" s="126"/>
    </row>
    <row r="4" spans="1:6">
      <c r="A4" t="s">
        <v>2</v>
      </c>
    </row>
    <row r="6" spans="1:6">
      <c r="A6" s="1" t="s">
        <v>3</v>
      </c>
      <c r="B6" s="1"/>
    </row>
    <row r="7" spans="1:6" ht="13.5" thickBot="1">
      <c r="A7" s="1">
        <v>2017</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7747868.9575003032</v>
      </c>
      <c r="E9" s="8">
        <f t="shared" ref="E9:E17" si="1">IF(D$18=0,"",D9/D$18)</f>
        <v>0.59973020401879096</v>
      </c>
    </row>
    <row r="10" spans="1:6">
      <c r="A10" s="5" t="s">
        <v>9</v>
      </c>
      <c r="B10" s="6">
        <v>1700371.4796658223</v>
      </c>
      <c r="C10" s="7">
        <f t="shared" si="0"/>
        <v>0.14439746528138941</v>
      </c>
      <c r="D10" s="6">
        <v>1620734.5763196289</v>
      </c>
      <c r="E10" s="8">
        <f t="shared" si="1"/>
        <v>0.12545430020154566</v>
      </c>
    </row>
    <row r="11" spans="1:6">
      <c r="A11" s="9" t="s">
        <v>10</v>
      </c>
      <c r="B11" s="6">
        <v>2282143.2286748947</v>
      </c>
      <c r="C11" s="7">
        <f t="shared" si="0"/>
        <v>0.19380217885947218</v>
      </c>
      <c r="D11" s="6">
        <v>2826202.0780390301</v>
      </c>
      <c r="E11" s="8">
        <f t="shared" si="1"/>
        <v>0.21876450907444406</v>
      </c>
    </row>
    <row r="12" spans="1:6">
      <c r="A12" s="10" t="s">
        <v>54</v>
      </c>
      <c r="B12" s="6">
        <v>465453.71899757179</v>
      </c>
      <c r="C12" s="7">
        <f t="shared" si="0"/>
        <v>3.9526855180054214E-2</v>
      </c>
      <c r="D12" s="6">
        <v>502128.36270135466</v>
      </c>
      <c r="E12" s="8">
        <f t="shared" si="1"/>
        <v>3.8867661167008467E-2</v>
      </c>
    </row>
    <row r="13" spans="1:6">
      <c r="A13" s="5" t="s">
        <v>12</v>
      </c>
      <c r="B13" s="6">
        <v>111797.10416870702</v>
      </c>
      <c r="C13" s="7">
        <f t="shared" si="0"/>
        <v>9.493936272639324E-3</v>
      </c>
      <c r="D13" s="6">
        <v>200239.81149149089</v>
      </c>
      <c r="E13" s="8">
        <f t="shared" si="1"/>
        <v>1.5499728203614416E-2</v>
      </c>
    </row>
    <row r="14" spans="1:6">
      <c r="A14" s="5" t="s">
        <v>13</v>
      </c>
      <c r="B14" s="6">
        <v>49290.179804890911</v>
      </c>
      <c r="C14" s="7">
        <f t="shared" si="0"/>
        <v>4.185777703404535E-3</v>
      </c>
      <c r="D14" s="6">
        <v>21750.266100056328</v>
      </c>
      <c r="E14" s="8">
        <f t="shared" si="1"/>
        <v>1.6835973345964096E-3</v>
      </c>
    </row>
    <row r="15" spans="1:6" ht="25.5">
      <c r="A15" s="9" t="s">
        <v>14</v>
      </c>
      <c r="B15" s="6"/>
      <c r="C15" s="7">
        <f t="shared" si="0"/>
        <v>0</v>
      </c>
      <c r="D15" s="6"/>
      <c r="E15" s="8">
        <f t="shared" si="1"/>
        <v>0</v>
      </c>
    </row>
    <row r="16" spans="1:6">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12918924.052151864</v>
      </c>
      <c r="E18" s="15">
        <f>SUM(E9:E17)</f>
        <v>1</v>
      </c>
    </row>
    <row r="20" spans="1:6">
      <c r="A20" s="1" t="s">
        <v>16</v>
      </c>
    </row>
    <row r="22" spans="1:6" ht="12.75" customHeight="1">
      <c r="A22" s="127" t="s">
        <v>17</v>
      </c>
      <c r="B22" s="127"/>
      <c r="C22" s="127"/>
      <c r="D22" s="127"/>
      <c r="E22" s="127"/>
    </row>
    <row r="23" spans="1:6">
      <c r="A23" s="127"/>
      <c r="B23" s="127"/>
      <c r="C23" s="127"/>
      <c r="D23" s="127"/>
      <c r="E23" s="127"/>
    </row>
    <row r="24" spans="1:6" ht="12.75" customHeight="1">
      <c r="B24" s="16"/>
      <c r="C24" s="16"/>
      <c r="D24" s="16"/>
      <c r="E24" s="16"/>
      <c r="F24" s="16"/>
    </row>
    <row r="25" spans="1:6" ht="12.75" customHeight="1">
      <c r="A25" s="128" t="s">
        <v>18</v>
      </c>
      <c r="B25" s="128"/>
      <c r="C25" s="128"/>
      <c r="D25" s="128"/>
      <c r="E25" s="128"/>
      <c r="F25" s="16"/>
    </row>
    <row r="26" spans="1:6" ht="12.75" customHeight="1">
      <c r="A26" s="128"/>
      <c r="B26" s="128"/>
      <c r="C26" s="128"/>
      <c r="D26" s="128"/>
      <c r="E26" s="128"/>
      <c r="F26" s="17"/>
    </row>
    <row r="27" spans="1:6">
      <c r="A27" s="128"/>
      <c r="B27" s="128"/>
      <c r="C27" s="128"/>
      <c r="D27" s="128"/>
      <c r="E27" s="128"/>
      <c r="F27" s="17"/>
    </row>
    <row r="28" spans="1:6">
      <c r="A28" s="33" t="s">
        <v>19</v>
      </c>
      <c r="B28" s="33"/>
      <c r="C28" s="33"/>
      <c r="D28" s="33"/>
      <c r="E28" s="33"/>
      <c r="F28" s="33"/>
    </row>
    <row r="29" spans="1:6" ht="20.25" customHeight="1">
      <c r="A29" s="128" t="s">
        <v>20</v>
      </c>
      <c r="B29" s="128"/>
      <c r="C29" s="128"/>
      <c r="D29" s="128"/>
      <c r="E29" s="128"/>
      <c r="F29" s="18"/>
    </row>
    <row r="30" spans="1:6" ht="20.25" customHeight="1">
      <c r="A30" s="128"/>
      <c r="B30" s="128"/>
      <c r="C30" s="128"/>
      <c r="D30" s="128"/>
      <c r="E30" s="128"/>
    </row>
    <row r="31" spans="1:6" ht="12.75" customHeight="1"/>
    <row r="33" spans="1:8" ht="12.75" customHeight="1">
      <c r="A33" s="19" t="s">
        <v>21</v>
      </c>
      <c r="B33" s="129"/>
      <c r="C33" s="129"/>
      <c r="D33" s="129"/>
      <c r="E33" s="129"/>
      <c r="F33" s="129"/>
    </row>
    <row r="34" spans="1:8" ht="13.5" thickBot="1">
      <c r="A34" s="20">
        <v>2017</v>
      </c>
      <c r="B34" s="21"/>
      <c r="C34" s="31" t="s">
        <v>65</v>
      </c>
      <c r="D34" s="31" t="s">
        <v>63</v>
      </c>
      <c r="E34" s="29" t="s">
        <v>64</v>
      </c>
      <c r="F34" s="31" t="s">
        <v>61</v>
      </c>
    </row>
    <row r="35" spans="1:8">
      <c r="A35" s="130"/>
      <c r="B35" s="131"/>
      <c r="C35" s="22" t="s">
        <v>22</v>
      </c>
      <c r="D35" s="22" t="s">
        <v>23</v>
      </c>
      <c r="E35" s="22" t="s">
        <v>24</v>
      </c>
      <c r="F35" s="23" t="s">
        <v>25</v>
      </c>
    </row>
    <row r="36" spans="1:8" ht="12.75" customHeight="1">
      <c r="A36" s="132" t="s">
        <v>26</v>
      </c>
      <c r="B36" s="133"/>
      <c r="C36" s="134" t="s">
        <v>27</v>
      </c>
      <c r="D36" s="134" t="s">
        <v>28</v>
      </c>
      <c r="E36" s="134" t="s">
        <v>29</v>
      </c>
      <c r="F36" s="124" t="s">
        <v>30</v>
      </c>
    </row>
    <row r="37" spans="1:8">
      <c r="A37" s="99"/>
      <c r="B37" s="100"/>
      <c r="C37" s="114"/>
      <c r="D37" s="114"/>
      <c r="E37" s="114"/>
      <c r="F37" s="125"/>
    </row>
    <row r="38" spans="1:8">
      <c r="A38" s="84" t="str">
        <f t="shared" ref="A38:A44" si="2">A9</f>
        <v>Residential</v>
      </c>
      <c r="B38" s="85"/>
      <c r="C38" s="6">
        <v>6914367.6029349584</v>
      </c>
      <c r="D38" s="6">
        <v>7175639.1168677816</v>
      </c>
      <c r="E38" s="6">
        <v>7175559.1503280271</v>
      </c>
      <c r="F38" s="24">
        <v>378612.91312934464</v>
      </c>
      <c r="G38" s="81"/>
    </row>
    <row r="39" spans="1:8">
      <c r="A39" s="84" t="str">
        <f t="shared" si="2"/>
        <v>GS &lt; 50 kW</v>
      </c>
      <c r="B39" s="85"/>
      <c r="C39" s="6">
        <v>1794593.239363037</v>
      </c>
      <c r="D39" s="6">
        <v>1862405.0942524076</v>
      </c>
      <c r="E39" s="6">
        <v>1851897.371410076</v>
      </c>
      <c r="F39" s="24">
        <v>73141.398095662487</v>
      </c>
    </row>
    <row r="40" spans="1:8">
      <c r="A40" s="84" t="str">
        <f t="shared" si="2"/>
        <v>GS 50 to 4,999 kW</v>
      </c>
      <c r="B40" s="85"/>
      <c r="C40" s="6">
        <v>2592028.6777401753</v>
      </c>
      <c r="D40" s="6">
        <v>2689973.0300917928</v>
      </c>
      <c r="E40" s="6">
        <v>2690065.6808338636</v>
      </c>
      <c r="F40" s="24">
        <v>99395.725533568053</v>
      </c>
      <c r="H40" s="81"/>
    </row>
    <row r="41" spans="1:8">
      <c r="A41" s="84" t="str">
        <f t="shared" si="2"/>
        <v>Large User</v>
      </c>
      <c r="B41" s="85"/>
      <c r="C41" s="6">
        <v>458400.86056387989</v>
      </c>
      <c r="D41" s="6">
        <v>475722.34153009235</v>
      </c>
      <c r="E41" s="6">
        <v>475745.77987775533</v>
      </c>
      <c r="F41" s="24">
        <v>18499.159217777775</v>
      </c>
      <c r="H41" s="81"/>
    </row>
    <row r="42" spans="1:8">
      <c r="A42" s="84" t="str">
        <f t="shared" si="2"/>
        <v>Street Lighting</v>
      </c>
      <c r="B42" s="85"/>
      <c r="C42" s="6">
        <v>102673.64</v>
      </c>
      <c r="D42" s="6">
        <v>106553.34366984927</v>
      </c>
      <c r="E42" s="6">
        <v>117165.93002390247</v>
      </c>
      <c r="F42" s="24">
        <v>12989.941609369862</v>
      </c>
      <c r="H42" s="81"/>
    </row>
    <row r="43" spans="1:8">
      <c r="A43" s="84" t="str">
        <f t="shared" si="2"/>
        <v>Unmetered Scattered Load (USL)</v>
      </c>
      <c r="B43" s="85"/>
      <c r="C43" s="6">
        <v>23810.407700000003</v>
      </c>
      <c r="D43" s="6">
        <v>24710.125739939926</v>
      </c>
      <c r="E43" s="6">
        <v>24568.904091704655</v>
      </c>
      <c r="F43" s="24">
        <v>1281.86241427716</v>
      </c>
      <c r="H43" s="81"/>
    </row>
    <row r="44" spans="1:8" ht="12.75" customHeight="1">
      <c r="A44" s="84" t="str">
        <f t="shared" si="2"/>
        <v>Standby Approved on an Interim Basis</v>
      </c>
      <c r="B44" s="85"/>
      <c r="C44" s="6"/>
      <c r="D44" s="6"/>
      <c r="E44" s="6"/>
      <c r="F44" s="24"/>
      <c r="H44" s="81"/>
    </row>
    <row r="45" spans="1:8">
      <c r="A45" s="118"/>
      <c r="B45" s="119"/>
      <c r="C45" s="6"/>
      <c r="D45" s="6"/>
      <c r="E45" s="6"/>
      <c r="F45" s="24"/>
      <c r="H45" s="81"/>
    </row>
    <row r="46" spans="1:8" ht="13.5" thickBot="1">
      <c r="A46" s="120">
        <f>A17</f>
        <v>0</v>
      </c>
      <c r="B46" s="121"/>
      <c r="C46" s="25"/>
      <c r="D46" s="25"/>
      <c r="E46" s="25"/>
      <c r="F46" s="26"/>
    </row>
    <row r="47" spans="1:8" ht="13.5" thickTop="1">
      <c r="A47" s="122" t="str">
        <f>A18</f>
        <v>Total</v>
      </c>
      <c r="B47" s="123"/>
      <c r="C47" s="27">
        <f>SUM(C38:C46)</f>
        <v>11885874.428302051</v>
      </c>
      <c r="D47" s="27">
        <f>SUM(D38:D46)</f>
        <v>12335003.052151861</v>
      </c>
      <c r="E47" s="27">
        <f>SUM(E38:E46)</f>
        <v>12335002.816565329</v>
      </c>
      <c r="F47" s="28">
        <f>SUM(F38:F46)</f>
        <v>583920.99999999988</v>
      </c>
    </row>
    <row r="48" spans="1:8">
      <c r="C48" s="29" t="s">
        <v>58</v>
      </c>
      <c r="D48" s="29" t="s">
        <v>60</v>
      </c>
      <c r="F48" s="30"/>
    </row>
    <row r="49" spans="1:12">
      <c r="A49" s="1" t="s">
        <v>31</v>
      </c>
      <c r="B49" s="31"/>
      <c r="C49" s="31"/>
      <c r="D49" s="31"/>
      <c r="E49" s="31"/>
      <c r="F49" s="31"/>
    </row>
    <row r="50" spans="1:12">
      <c r="A50" s="31"/>
      <c r="B50" s="31"/>
      <c r="C50" s="31"/>
      <c r="D50" s="31"/>
      <c r="E50" s="31"/>
      <c r="F50" s="31"/>
    </row>
    <row r="51" spans="1:12" ht="12.75" customHeight="1">
      <c r="A51" s="86" t="s">
        <v>32</v>
      </c>
      <c r="B51" s="86"/>
      <c r="C51" s="86"/>
      <c r="D51" s="86"/>
      <c r="E51" s="86"/>
      <c r="F51" s="86"/>
    </row>
    <row r="52" spans="1:12">
      <c r="A52" s="86"/>
      <c r="B52" s="86"/>
      <c r="C52" s="86"/>
      <c r="D52" s="86"/>
      <c r="E52" s="86"/>
      <c r="F52" s="86"/>
    </row>
    <row r="53" spans="1:12" ht="12.75" customHeight="1">
      <c r="A53" s="16"/>
      <c r="B53" s="16"/>
      <c r="C53" s="16"/>
      <c r="D53" s="16"/>
      <c r="E53" s="16"/>
      <c r="F53" s="16"/>
      <c r="I53" s="32"/>
      <c r="J53" s="32"/>
      <c r="K53" s="32"/>
      <c r="L53" s="32"/>
    </row>
    <row r="54" spans="1:12">
      <c r="A54" s="135" t="s">
        <v>33</v>
      </c>
      <c r="B54" s="135"/>
      <c r="C54" s="135"/>
      <c r="D54" s="135"/>
      <c r="E54" s="135"/>
      <c r="F54" s="135"/>
      <c r="I54" s="32"/>
      <c r="J54" s="32"/>
      <c r="K54" s="32"/>
      <c r="L54" s="32"/>
    </row>
    <row r="55" spans="1:12">
      <c r="A55" s="34"/>
      <c r="B55" s="31"/>
      <c r="C55" s="31"/>
      <c r="D55" s="31"/>
      <c r="E55" s="31"/>
      <c r="F55" s="31"/>
      <c r="H55" s="32"/>
      <c r="I55" s="32"/>
      <c r="J55" s="32"/>
      <c r="K55" s="32"/>
      <c r="L55" s="32"/>
    </row>
    <row r="56" spans="1:12" ht="12.75" customHeight="1">
      <c r="A56" s="96" t="s">
        <v>34</v>
      </c>
      <c r="B56" s="96"/>
      <c r="C56" s="96"/>
      <c r="D56" s="96"/>
      <c r="E56" s="96"/>
      <c r="F56" s="96"/>
      <c r="H56" s="70"/>
      <c r="I56" s="32"/>
      <c r="J56" s="32"/>
      <c r="K56" s="32"/>
      <c r="L56" s="32"/>
    </row>
    <row r="57" spans="1:12">
      <c r="A57" s="96"/>
      <c r="B57" s="96"/>
      <c r="C57" s="96"/>
      <c r="D57" s="96"/>
      <c r="E57" s="96"/>
      <c r="F57" s="96"/>
    </row>
    <row r="58" spans="1:12">
      <c r="A58" s="31"/>
      <c r="B58" s="31"/>
      <c r="C58" s="31"/>
      <c r="D58" s="31"/>
      <c r="E58" s="31"/>
      <c r="F58" s="31"/>
    </row>
    <row r="59" spans="1:12" ht="12.75" customHeight="1">
      <c r="A59" s="96" t="s">
        <v>35</v>
      </c>
      <c r="B59" s="96"/>
      <c r="C59" s="96"/>
      <c r="D59" s="96"/>
      <c r="E59" s="96"/>
      <c r="F59" s="96"/>
    </row>
    <row r="60" spans="1:12">
      <c r="A60" s="96"/>
      <c r="B60" s="96"/>
      <c r="C60" s="96"/>
      <c r="D60" s="96"/>
      <c r="E60" s="96"/>
      <c r="F60" s="96"/>
    </row>
    <row r="61" spans="1:12">
      <c r="A61" s="35"/>
      <c r="B61" s="35"/>
      <c r="C61" s="35"/>
      <c r="D61" s="35"/>
      <c r="E61" s="35"/>
      <c r="F61" s="35"/>
    </row>
    <row r="62" spans="1:12">
      <c r="A62" s="1" t="s">
        <v>36</v>
      </c>
      <c r="B62" s="31"/>
      <c r="C62" s="31"/>
      <c r="D62" s="31"/>
      <c r="E62" s="31"/>
      <c r="F62" s="31"/>
    </row>
    <row r="63" spans="1:12" ht="13.5" thickBot="1">
      <c r="A63" s="1">
        <v>2017</v>
      </c>
      <c r="B63" s="31"/>
      <c r="C63" s="31"/>
      <c r="D63" s="31"/>
      <c r="E63" s="31"/>
      <c r="F63" s="31"/>
    </row>
    <row r="64" spans="1:12" ht="38.25">
      <c r="A64" s="108" t="s">
        <v>37</v>
      </c>
      <c r="B64" s="109"/>
      <c r="C64" s="36" t="s">
        <v>38</v>
      </c>
      <c r="D64" s="36" t="s">
        <v>39</v>
      </c>
      <c r="E64" s="36" t="s">
        <v>40</v>
      </c>
      <c r="F64" s="94" t="s">
        <v>41</v>
      </c>
    </row>
    <row r="65" spans="1:8" ht="25.5">
      <c r="A65" s="110"/>
      <c r="B65" s="111"/>
      <c r="C65" s="37" t="s">
        <v>42</v>
      </c>
      <c r="D65" s="114" t="s">
        <v>43</v>
      </c>
      <c r="E65" s="114" t="s">
        <v>44</v>
      </c>
      <c r="F65" s="112"/>
    </row>
    <row r="66" spans="1:8">
      <c r="A66" s="110"/>
      <c r="B66" s="111"/>
      <c r="C66" s="38">
        <v>2011</v>
      </c>
      <c r="D66" s="115"/>
      <c r="E66" s="115"/>
      <c r="F66" s="113"/>
    </row>
    <row r="67" spans="1:8">
      <c r="A67" s="116"/>
      <c r="B67" s="117"/>
      <c r="C67" s="39" t="s">
        <v>6</v>
      </c>
      <c r="D67" s="40" t="s">
        <v>6</v>
      </c>
      <c r="E67" s="40" t="s">
        <v>6</v>
      </c>
      <c r="F67" s="41" t="s">
        <v>6</v>
      </c>
      <c r="H67" s="79"/>
    </row>
    <row r="68" spans="1:8">
      <c r="A68" s="104" t="str">
        <f t="shared" ref="A68:A74" si="3">A38</f>
        <v>Residential</v>
      </c>
      <c r="B68" s="105"/>
      <c r="C68" s="71">
        <v>0.93280299668031541</v>
      </c>
      <c r="D68" s="43">
        <f t="shared" ref="D68:D76" si="4">IF(D9=0,"",(D38+F38)/D9*100)</f>
        <v>97.50102991460966</v>
      </c>
      <c r="E68" s="43">
        <f t="shared" ref="E68:E76" si="5">IF(D9=0,"",(E38+F38)/D9*100)</f>
        <v>97.499997804487592</v>
      </c>
      <c r="F68" s="44" t="s">
        <v>45</v>
      </c>
      <c r="G68" s="56"/>
      <c r="H68" s="56"/>
    </row>
    <row r="69" spans="1:8">
      <c r="A69" s="104" t="str">
        <f t="shared" si="3"/>
        <v>GS &lt; 50 kW</v>
      </c>
      <c r="B69" s="105"/>
      <c r="C69" s="71">
        <v>1.1999999999999997</v>
      </c>
      <c r="D69" s="43">
        <f t="shared" si="4"/>
        <v>119.42402664989831</v>
      </c>
      <c r="E69" s="43">
        <f t="shared" si="5"/>
        <v>118.77569576365335</v>
      </c>
      <c r="F69" s="44" t="s">
        <v>46</v>
      </c>
      <c r="G69" s="56"/>
      <c r="H69" s="56"/>
    </row>
    <row r="70" spans="1:8">
      <c r="A70" s="106" t="str">
        <f t="shared" si="3"/>
        <v>GS 50 to 4,999 kW</v>
      </c>
      <c r="B70" s="107"/>
      <c r="C70" s="71">
        <v>1.0699999999999998</v>
      </c>
      <c r="D70" s="43">
        <f t="shared" si="4"/>
        <v>98.696720142558718</v>
      </c>
      <c r="E70" s="43">
        <f t="shared" si="5"/>
        <v>98.699998419890363</v>
      </c>
      <c r="F70" s="44" t="s">
        <v>46</v>
      </c>
      <c r="G70" s="56"/>
      <c r="H70" s="56"/>
    </row>
    <row r="71" spans="1:8">
      <c r="A71" s="104" t="str">
        <f t="shared" si="3"/>
        <v>Large User</v>
      </c>
      <c r="B71" s="105"/>
      <c r="C71" s="71">
        <v>0.93000000000000016</v>
      </c>
      <c r="D71" s="43">
        <f t="shared" si="4"/>
        <v>98.425330544774027</v>
      </c>
      <c r="E71" s="43">
        <f t="shared" si="5"/>
        <v>98.429998344763831</v>
      </c>
      <c r="F71" s="44" t="s">
        <v>45</v>
      </c>
      <c r="G71" s="56"/>
      <c r="H71" s="56"/>
    </row>
    <row r="72" spans="1:8">
      <c r="A72" s="104" t="str">
        <f t="shared" si="3"/>
        <v>Street Lighting</v>
      </c>
      <c r="B72" s="105"/>
      <c r="C72" s="71">
        <v>1.0400000000000003</v>
      </c>
      <c r="D72" s="43">
        <f t="shared" si="4"/>
        <v>59.700058838848378</v>
      </c>
      <c r="E72" s="43">
        <f t="shared" si="5"/>
        <v>64.999997085396416</v>
      </c>
      <c r="F72" s="80" t="s">
        <v>46</v>
      </c>
      <c r="G72" s="56"/>
      <c r="H72" s="56"/>
    </row>
    <row r="73" spans="1:8">
      <c r="A73" s="106" t="str">
        <f t="shared" si="3"/>
        <v>Unmetered Scattered Load (USL)</v>
      </c>
      <c r="B73" s="107"/>
      <c r="C73" s="71">
        <v>1.2</v>
      </c>
      <c r="D73" s="43">
        <f t="shared" si="4"/>
        <v>119.50193176785902</v>
      </c>
      <c r="E73" s="43">
        <f t="shared" si="5"/>
        <v>118.85264477713615</v>
      </c>
      <c r="F73" s="44" t="s">
        <v>46</v>
      </c>
      <c r="G73" s="56"/>
      <c r="H73" s="56"/>
    </row>
    <row r="74" spans="1:8">
      <c r="A74" s="104" t="str">
        <f t="shared" si="3"/>
        <v>Standby Approved on an Interim Basis</v>
      </c>
      <c r="B74" s="105"/>
      <c r="C74" s="71">
        <v>0</v>
      </c>
      <c r="D74" s="43" t="str">
        <f t="shared" si="4"/>
        <v/>
      </c>
      <c r="E74" s="43" t="str">
        <f t="shared" si="5"/>
        <v/>
      </c>
      <c r="F74" s="45"/>
    </row>
    <row r="75" spans="1:8">
      <c r="A75" s="90"/>
      <c r="B75" s="91"/>
      <c r="C75" s="46"/>
      <c r="D75" s="43" t="str">
        <f t="shared" si="4"/>
        <v/>
      </c>
      <c r="E75" s="43" t="str">
        <f t="shared" si="5"/>
        <v/>
      </c>
      <c r="F75" s="45"/>
    </row>
    <row r="76" spans="1:8" ht="13.5" thickBot="1">
      <c r="A76" s="92">
        <f>A46</f>
        <v>0</v>
      </c>
      <c r="B76" s="93"/>
      <c r="C76" s="47"/>
      <c r="D76" s="48" t="str">
        <f t="shared" si="4"/>
        <v/>
      </c>
      <c r="E76" s="48" t="str">
        <f t="shared" si="5"/>
        <v/>
      </c>
      <c r="F76" s="49"/>
    </row>
    <row r="78" spans="1:8">
      <c r="A78" s="1" t="s">
        <v>16</v>
      </c>
      <c r="B78" s="31"/>
      <c r="C78" s="31"/>
      <c r="D78" s="31"/>
      <c r="E78" s="31"/>
      <c r="F78" s="31"/>
    </row>
    <row r="79" spans="1:8">
      <c r="A79" s="31"/>
      <c r="B79" s="31"/>
      <c r="C79" s="31"/>
      <c r="D79" s="31"/>
      <c r="E79" s="31"/>
      <c r="F79" s="31"/>
    </row>
    <row r="80" spans="1:8" ht="30.75" customHeight="1">
      <c r="A80" s="86" t="s">
        <v>47</v>
      </c>
      <c r="B80" s="86"/>
      <c r="C80" s="86"/>
      <c r="D80" s="86"/>
      <c r="E80" s="86"/>
      <c r="F80" s="86"/>
    </row>
    <row r="81" spans="1:10" ht="20.25" customHeight="1">
      <c r="A81" s="86"/>
      <c r="B81" s="86"/>
      <c r="C81" s="86"/>
      <c r="D81" s="86"/>
      <c r="E81" s="86"/>
      <c r="F81" s="86"/>
    </row>
    <row r="82" spans="1:10" ht="12.75" customHeight="1">
      <c r="A82" s="50"/>
      <c r="B82" s="50"/>
      <c r="C82" s="50"/>
      <c r="D82" s="50"/>
      <c r="E82" s="50"/>
      <c r="F82" s="50"/>
    </row>
    <row r="83" spans="1:10" ht="25.5" customHeight="1">
      <c r="A83" s="96" t="s">
        <v>48</v>
      </c>
      <c r="B83" s="96"/>
      <c r="C83" s="96"/>
      <c r="D83" s="96"/>
      <c r="E83" s="96"/>
      <c r="F83" s="96"/>
    </row>
    <row r="84" spans="1:10">
      <c r="A84" s="31"/>
      <c r="B84" s="31"/>
      <c r="C84" s="31"/>
      <c r="D84" s="31"/>
      <c r="E84" s="31"/>
      <c r="F84" s="31"/>
    </row>
    <row r="85" spans="1:10">
      <c r="A85" s="51" t="s">
        <v>49</v>
      </c>
      <c r="B85" s="52"/>
      <c r="C85" s="52"/>
      <c r="D85" s="52"/>
      <c r="E85" s="52"/>
      <c r="F85" s="52"/>
    </row>
    <row r="86" spans="1:10" ht="13.5" thickBot="1">
      <c r="A86" s="1">
        <v>2017</v>
      </c>
      <c r="C86" s="53"/>
      <c r="D86" s="53"/>
      <c r="E86" s="53"/>
      <c r="F86" s="53"/>
      <c r="G86" s="53"/>
    </row>
    <row r="87" spans="1:10">
      <c r="A87" s="97" t="s">
        <v>37</v>
      </c>
      <c r="B87" s="98"/>
      <c r="C87" s="101" t="s">
        <v>50</v>
      </c>
      <c r="D87" s="102"/>
      <c r="E87" s="102"/>
      <c r="F87" s="102"/>
      <c r="G87" s="103"/>
      <c r="H87" s="94" t="s">
        <v>41</v>
      </c>
    </row>
    <row r="88" spans="1:10">
      <c r="A88" s="99"/>
      <c r="B88" s="100"/>
      <c r="C88" s="54">
        <f>TestYear</f>
        <v>2016</v>
      </c>
      <c r="D88" s="54">
        <f>C88+1</f>
        <v>2017</v>
      </c>
      <c r="E88" s="54">
        <f>D88+1</f>
        <v>2018</v>
      </c>
      <c r="F88" s="54">
        <f>E88+1</f>
        <v>2019</v>
      </c>
      <c r="G88" s="54">
        <f>F88+1</f>
        <v>2020</v>
      </c>
      <c r="H88" s="95"/>
    </row>
    <row r="89" spans="1:10">
      <c r="A89" s="99"/>
      <c r="B89" s="100"/>
      <c r="C89" s="54" t="s">
        <v>6</v>
      </c>
      <c r="D89" s="54" t="s">
        <v>6</v>
      </c>
      <c r="E89" s="54" t="s">
        <v>6</v>
      </c>
      <c r="F89" s="54" t="s">
        <v>6</v>
      </c>
      <c r="G89" s="54" t="s">
        <v>6</v>
      </c>
      <c r="H89" s="55" t="s">
        <v>6</v>
      </c>
      <c r="J89" s="56"/>
    </row>
    <row r="90" spans="1:10">
      <c r="A90" s="84" t="str">
        <f>A68</f>
        <v>Residential</v>
      </c>
      <c r="B90" s="85"/>
      <c r="C90" s="61">
        <f>'App.2-P_Cost_Allocation _2016'!C90</f>
        <v>97.491534526294842</v>
      </c>
      <c r="D90" s="72">
        <f>E68</f>
        <v>97.499997804487592</v>
      </c>
      <c r="E90" s="62"/>
      <c r="F90" s="62"/>
      <c r="G90" s="62"/>
      <c r="H90" s="59" t="str">
        <f t="shared" ref="H90:H97" si="6">F68</f>
        <v>85 - 115</v>
      </c>
      <c r="J90" s="56"/>
    </row>
    <row r="91" spans="1:10">
      <c r="A91" s="84" t="str">
        <f>A69</f>
        <v>GS &lt; 50 kW</v>
      </c>
      <c r="B91" s="85"/>
      <c r="C91" s="61">
        <f>'App.2-P_Cost_Allocation _2016'!C91</f>
        <v>119.99999794999736</v>
      </c>
      <c r="D91" s="72">
        <f t="shared" ref="D91:D96" si="7">E69</f>
        <v>118.77569576365335</v>
      </c>
      <c r="E91" s="62"/>
      <c r="F91" s="62"/>
      <c r="G91" s="62"/>
      <c r="H91" s="59" t="str">
        <f t="shared" si="6"/>
        <v>80 - 120</v>
      </c>
      <c r="J91" s="56"/>
    </row>
    <row r="92" spans="1:10">
      <c r="A92" s="84" t="str">
        <f>A70</f>
        <v>GS 50 to 4,999 kW</v>
      </c>
      <c r="B92" s="85"/>
      <c r="C92" s="61">
        <f>'App.2-P_Cost_Allocation _2016'!C92</f>
        <v>98.609998409590034</v>
      </c>
      <c r="D92" s="72">
        <f t="shared" si="7"/>
        <v>98.699998419890363</v>
      </c>
      <c r="E92" s="62"/>
      <c r="F92" s="62"/>
      <c r="G92" s="62"/>
      <c r="H92" s="59" t="str">
        <f t="shared" si="6"/>
        <v>80 - 120</v>
      </c>
      <c r="J92" s="56"/>
    </row>
    <row r="93" spans="1:10">
      <c r="A93" s="84" t="str">
        <f>A71</f>
        <v>Large User</v>
      </c>
      <c r="B93" s="85"/>
      <c r="C93" s="61">
        <f>'App.2-P_Cost_Allocation _2016'!C93</f>
        <v>95.619998366377004</v>
      </c>
      <c r="D93" s="72">
        <f t="shared" si="7"/>
        <v>98.429998344763831</v>
      </c>
      <c r="E93" s="62"/>
      <c r="F93" s="62"/>
      <c r="G93" s="62"/>
      <c r="H93" s="59" t="str">
        <f t="shared" si="6"/>
        <v>85 - 115</v>
      </c>
      <c r="J93" s="56"/>
    </row>
    <row r="94" spans="1:10">
      <c r="A94" s="84" t="str">
        <f>A72</f>
        <v>Street Lighting</v>
      </c>
      <c r="B94" s="85"/>
      <c r="C94" s="61">
        <f>'App.2-P_Cost_Allocation _2016'!C94</f>
        <v>60.498653391991255</v>
      </c>
      <c r="D94" s="72">
        <f t="shared" si="7"/>
        <v>64.999997085396416</v>
      </c>
      <c r="E94" s="62"/>
      <c r="F94" s="62"/>
      <c r="G94" s="62"/>
      <c r="H94" s="59" t="str">
        <f t="shared" si="6"/>
        <v>80 - 120</v>
      </c>
      <c r="J94" s="56"/>
    </row>
    <row r="95" spans="1:10" ht="12.75" customHeight="1">
      <c r="A95" s="84" t="str">
        <f t="shared" ref="A95:A98" si="8">A73</f>
        <v>Unmetered Scattered Load (USL)</v>
      </c>
      <c r="B95" s="85"/>
      <c r="C95" s="61">
        <f>'App.2-P_Cost_Allocation _2016'!C95</f>
        <v>120.00232692424532</v>
      </c>
      <c r="D95" s="72">
        <f t="shared" si="7"/>
        <v>118.85264477713615</v>
      </c>
      <c r="E95" s="62"/>
      <c r="F95" s="62"/>
      <c r="G95" s="62"/>
      <c r="H95" s="59" t="str">
        <f t="shared" si="6"/>
        <v>80 - 120</v>
      </c>
    </row>
    <row r="96" spans="1:10" ht="12.75" customHeight="1">
      <c r="A96" s="84" t="str">
        <f t="shared" si="8"/>
        <v>Standby Approved on an Interim Basis</v>
      </c>
      <c r="B96" s="85"/>
      <c r="C96" s="61" t="str">
        <f>'[2]App.2-P_Cost_Allocation _2016'!C104</f>
        <v/>
      </c>
      <c r="D96" s="72" t="str">
        <f t="shared" si="7"/>
        <v/>
      </c>
      <c r="E96" s="62"/>
      <c r="F96" s="62"/>
      <c r="G96" s="62"/>
      <c r="H96" s="63">
        <f t="shared" si="6"/>
        <v>0</v>
      </c>
    </row>
    <row r="97" spans="1:8">
      <c r="A97" s="84"/>
      <c r="B97" s="85"/>
      <c r="C97" s="61" t="str">
        <f t="shared" ref="C97:C98" si="9">E75</f>
        <v/>
      </c>
      <c r="D97" s="73"/>
      <c r="E97" s="62"/>
      <c r="F97" s="62"/>
      <c r="G97" s="62"/>
      <c r="H97" s="63">
        <f t="shared" si="6"/>
        <v>0</v>
      </c>
    </row>
    <row r="98" spans="1:8" ht="13.5" customHeight="1" thickBot="1">
      <c r="A98" s="88">
        <f t="shared" si="8"/>
        <v>0</v>
      </c>
      <c r="B98" s="89"/>
      <c r="C98" s="65" t="str">
        <f t="shared" si="9"/>
        <v/>
      </c>
      <c r="D98" s="74"/>
      <c r="E98" s="67"/>
      <c r="F98" s="67"/>
      <c r="G98" s="67"/>
      <c r="H98" s="68"/>
    </row>
    <row r="100" spans="1:8" ht="12.75" customHeight="1">
      <c r="A100" s="1" t="s">
        <v>51</v>
      </c>
    </row>
    <row r="101" spans="1:8" ht="12.75" customHeight="1">
      <c r="A101" s="86" t="s">
        <v>52</v>
      </c>
      <c r="B101" s="86"/>
      <c r="C101" s="86"/>
      <c r="D101" s="86"/>
      <c r="E101" s="86"/>
      <c r="F101" s="86"/>
    </row>
    <row r="102" spans="1:8">
      <c r="A102" s="86"/>
      <c r="B102" s="86"/>
      <c r="C102" s="86"/>
      <c r="D102" s="86"/>
      <c r="E102" s="86"/>
      <c r="F102" s="86"/>
    </row>
    <row r="103" spans="1:8" ht="20.25" customHeight="1">
      <c r="A103" s="86"/>
      <c r="B103" s="86"/>
      <c r="C103" s="86"/>
      <c r="D103" s="86"/>
      <c r="E103" s="86"/>
      <c r="F103" s="86"/>
    </row>
    <row r="104" spans="1:8" ht="16.5" customHeight="1">
      <c r="A104" s="86"/>
      <c r="B104" s="86"/>
      <c r="C104" s="86"/>
      <c r="D104" s="86"/>
      <c r="E104" s="86"/>
      <c r="F104" s="86"/>
    </row>
    <row r="106" spans="1:8">
      <c r="A106" s="87"/>
      <c r="B106" s="87"/>
      <c r="C106" s="87"/>
      <c r="D106" s="87"/>
      <c r="E106" s="87"/>
      <c r="F106" s="87"/>
    </row>
    <row r="107" spans="1:8">
      <c r="A107" s="87"/>
      <c r="B107" s="87"/>
      <c r="C107" s="87"/>
      <c r="D107" s="87"/>
      <c r="E107" s="87"/>
      <c r="F107" s="87"/>
    </row>
    <row r="108" spans="1:8">
      <c r="A108" s="87"/>
      <c r="B108" s="87"/>
      <c r="C108" s="87"/>
      <c r="D108" s="87"/>
      <c r="E108" s="87"/>
      <c r="F108" s="87"/>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08"/>
  <sheetViews>
    <sheetView showGridLines="0" topLeftCell="B61" zoomScaleNormal="100" workbookViewId="0">
      <selection activeCell="G68" sqref="G68:H74"/>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 min="10" max="10" width="9.140625" customWidth="1"/>
  </cols>
  <sheetData>
    <row r="1" spans="1:6" ht="18">
      <c r="A1" s="126" t="s">
        <v>0</v>
      </c>
      <c r="B1" s="126"/>
      <c r="C1" s="126"/>
      <c r="D1" s="126"/>
      <c r="E1" s="126"/>
      <c r="F1" s="126"/>
    </row>
    <row r="2" spans="1:6" ht="18">
      <c r="A2" s="126" t="s">
        <v>55</v>
      </c>
      <c r="B2" s="126"/>
      <c r="C2" s="126"/>
      <c r="D2" s="126"/>
      <c r="E2" s="126"/>
      <c r="F2" s="126"/>
    </row>
    <row r="4" spans="1:6">
      <c r="A4" t="s">
        <v>2</v>
      </c>
    </row>
    <row r="6" spans="1:6">
      <c r="A6" s="1" t="s">
        <v>3</v>
      </c>
      <c r="B6" s="1"/>
    </row>
    <row r="7" spans="1:6" ht="13.5" thickBot="1">
      <c r="A7" s="1">
        <v>2018</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8007473.1187589997</v>
      </c>
      <c r="E9" s="8">
        <f t="shared" ref="E9:E17" si="1">IF(D$18=0,"",D9/D$18)</f>
        <v>0.59975825428325258</v>
      </c>
    </row>
    <row r="10" spans="1:6">
      <c r="A10" s="5" t="s">
        <v>9</v>
      </c>
      <c r="B10" s="6">
        <v>1700371.4796658223</v>
      </c>
      <c r="C10" s="7">
        <f t="shared" si="0"/>
        <v>0.14439746528138941</v>
      </c>
      <c r="D10" s="6">
        <v>1641913.8230768447</v>
      </c>
      <c r="E10" s="8">
        <f t="shared" si="1"/>
        <v>0.12297904140385384</v>
      </c>
    </row>
    <row r="11" spans="1:6">
      <c r="A11" s="9" t="s">
        <v>10</v>
      </c>
      <c r="B11" s="6">
        <v>2282143.2286748947</v>
      </c>
      <c r="C11" s="7">
        <f t="shared" si="0"/>
        <v>0.19380217885947218</v>
      </c>
      <c r="D11" s="6">
        <v>2949842.6028648727</v>
      </c>
      <c r="E11" s="8">
        <f t="shared" si="1"/>
        <v>0.22094266489136738</v>
      </c>
    </row>
    <row r="12" spans="1:6">
      <c r="A12" s="10" t="s">
        <v>54</v>
      </c>
      <c r="B12" s="6">
        <v>465453.71899757179</v>
      </c>
      <c r="C12" s="7">
        <f t="shared" si="0"/>
        <v>3.9526855180054214E-2</v>
      </c>
      <c r="D12" s="6">
        <v>522868.18949244439</v>
      </c>
      <c r="E12" s="8">
        <f t="shared" si="1"/>
        <v>3.9162730601690031E-2</v>
      </c>
    </row>
    <row r="13" spans="1:6">
      <c r="A13" s="5" t="s">
        <v>12</v>
      </c>
      <c r="B13" s="6">
        <v>111797.10416870702</v>
      </c>
      <c r="C13" s="7">
        <f t="shared" si="0"/>
        <v>9.493936272639324E-3</v>
      </c>
      <c r="D13" s="6">
        <v>207062.17376699188</v>
      </c>
      <c r="E13" s="8">
        <f t="shared" si="1"/>
        <v>1.5508918484615922E-2</v>
      </c>
    </row>
    <row r="14" spans="1:6">
      <c r="A14" s="5" t="s">
        <v>13</v>
      </c>
      <c r="B14" s="6">
        <v>49290.179804890911</v>
      </c>
      <c r="C14" s="7">
        <f t="shared" si="0"/>
        <v>4.185777703404535E-3</v>
      </c>
      <c r="D14" s="6">
        <v>22007.936037950618</v>
      </c>
      <c r="E14" s="8">
        <f t="shared" si="1"/>
        <v>1.6483903352203073E-3</v>
      </c>
    </row>
    <row r="15" spans="1:6" ht="25.5">
      <c r="A15" s="9" t="s">
        <v>14</v>
      </c>
      <c r="B15" s="6">
        <v>0</v>
      </c>
      <c r="C15" s="7">
        <f t="shared" si="0"/>
        <v>0</v>
      </c>
      <c r="D15" s="6"/>
      <c r="E15" s="8">
        <f t="shared" si="1"/>
        <v>0</v>
      </c>
    </row>
    <row r="16" spans="1:6">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13351167.843998102</v>
      </c>
      <c r="E18" s="15">
        <f>SUM(E9:E17)</f>
        <v>1</v>
      </c>
    </row>
    <row r="20" spans="1:6">
      <c r="A20" s="1" t="s">
        <v>16</v>
      </c>
    </row>
    <row r="22" spans="1:6" ht="12.75" customHeight="1">
      <c r="A22" s="127" t="s">
        <v>17</v>
      </c>
      <c r="B22" s="127"/>
      <c r="C22" s="127"/>
      <c r="D22" s="127"/>
      <c r="E22" s="127"/>
    </row>
    <row r="23" spans="1:6">
      <c r="A23" s="127"/>
      <c r="B23" s="127"/>
      <c r="C23" s="127"/>
      <c r="D23" s="127"/>
      <c r="E23" s="127"/>
    </row>
    <row r="24" spans="1:6" ht="12.75" customHeight="1">
      <c r="B24" s="16"/>
      <c r="C24" s="16"/>
      <c r="D24" s="16"/>
      <c r="E24" s="16"/>
      <c r="F24" s="16"/>
    </row>
    <row r="25" spans="1:6" ht="12.75" customHeight="1">
      <c r="A25" s="128" t="s">
        <v>18</v>
      </c>
      <c r="B25" s="128"/>
      <c r="C25" s="128"/>
      <c r="D25" s="128"/>
      <c r="E25" s="128"/>
      <c r="F25" s="16"/>
    </row>
    <row r="26" spans="1:6" ht="12.75" customHeight="1">
      <c r="A26" s="128"/>
      <c r="B26" s="128"/>
      <c r="C26" s="128"/>
      <c r="D26" s="128"/>
      <c r="E26" s="128"/>
      <c r="F26" s="17"/>
    </row>
    <row r="27" spans="1:6">
      <c r="A27" s="128"/>
      <c r="B27" s="128"/>
      <c r="C27" s="128"/>
      <c r="D27" s="128"/>
      <c r="E27" s="128"/>
      <c r="F27" s="17"/>
    </row>
    <row r="28" spans="1:6">
      <c r="A28" s="33" t="s">
        <v>19</v>
      </c>
      <c r="B28" s="33"/>
      <c r="C28" s="33"/>
      <c r="D28" s="33"/>
      <c r="E28" s="33"/>
      <c r="F28" s="33"/>
    </row>
    <row r="29" spans="1:6" ht="20.25" customHeight="1">
      <c r="A29" s="128" t="s">
        <v>20</v>
      </c>
      <c r="B29" s="128"/>
      <c r="C29" s="128"/>
      <c r="D29" s="128"/>
      <c r="E29" s="128"/>
      <c r="F29" s="18"/>
    </row>
    <row r="30" spans="1:6" ht="20.25" customHeight="1">
      <c r="A30" s="128"/>
      <c r="B30" s="128"/>
      <c r="C30" s="128"/>
      <c r="D30" s="128"/>
      <c r="E30" s="128"/>
    </row>
    <row r="31" spans="1:6" ht="12.75" customHeight="1"/>
    <row r="33" spans="1:7" ht="12.75" customHeight="1">
      <c r="A33" s="19" t="s">
        <v>21</v>
      </c>
      <c r="B33" s="129"/>
      <c r="C33" s="129"/>
      <c r="D33" s="129"/>
      <c r="E33" s="129"/>
      <c r="F33" s="129"/>
    </row>
    <row r="34" spans="1:7" ht="13.5" thickBot="1">
      <c r="A34" s="20">
        <v>2018</v>
      </c>
      <c r="B34" s="21"/>
      <c r="C34" s="31" t="s">
        <v>65</v>
      </c>
      <c r="D34" s="31" t="s">
        <v>63</v>
      </c>
      <c r="E34" s="29" t="s">
        <v>64</v>
      </c>
      <c r="F34" s="31" t="s">
        <v>61</v>
      </c>
    </row>
    <row r="35" spans="1:7">
      <c r="A35" s="130"/>
      <c r="B35" s="131"/>
      <c r="C35" s="22" t="s">
        <v>22</v>
      </c>
      <c r="D35" s="22" t="s">
        <v>23</v>
      </c>
      <c r="E35" s="22" t="s">
        <v>24</v>
      </c>
      <c r="F35" s="23" t="s">
        <v>25</v>
      </c>
    </row>
    <row r="36" spans="1:7" ht="12.75" customHeight="1">
      <c r="A36" s="132" t="s">
        <v>26</v>
      </c>
      <c r="B36" s="133"/>
      <c r="C36" s="134" t="s">
        <v>27</v>
      </c>
      <c r="D36" s="134" t="s">
        <v>28</v>
      </c>
      <c r="E36" s="134" t="s">
        <v>29</v>
      </c>
      <c r="F36" s="124" t="s">
        <v>30</v>
      </c>
    </row>
    <row r="37" spans="1:7">
      <c r="A37" s="99"/>
      <c r="B37" s="100"/>
      <c r="C37" s="114"/>
      <c r="D37" s="114"/>
      <c r="E37" s="114"/>
      <c r="F37" s="125"/>
    </row>
    <row r="38" spans="1:7">
      <c r="A38" s="84" t="str">
        <f t="shared" ref="A38:A44" si="2">A9</f>
        <v>Residential</v>
      </c>
      <c r="B38" s="85"/>
      <c r="C38" s="6">
        <v>7195536.9500183417</v>
      </c>
      <c r="D38" s="6">
        <v>7445001.4186224053</v>
      </c>
      <c r="E38" s="6">
        <v>7444992.2422030233</v>
      </c>
      <c r="F38" s="24">
        <v>376707.80176366947</v>
      </c>
      <c r="G38" s="81"/>
    </row>
    <row r="39" spans="1:7">
      <c r="A39" s="84" t="str">
        <f t="shared" si="2"/>
        <v>GS &lt; 50 kW</v>
      </c>
      <c r="B39" s="85"/>
      <c r="C39" s="6">
        <v>1813027.2845811632</v>
      </c>
      <c r="D39" s="6">
        <v>1875883.7317447839</v>
      </c>
      <c r="E39" s="6">
        <v>1865262.6041751113</v>
      </c>
      <c r="F39" s="24">
        <v>71431.091313554018</v>
      </c>
    </row>
    <row r="40" spans="1:7">
      <c r="A40" s="84" t="str">
        <f t="shared" si="2"/>
        <v>GS 50 to 4,999 kW</v>
      </c>
      <c r="B40" s="85"/>
      <c r="C40" s="6">
        <v>2717445.7620916716</v>
      </c>
      <c r="D40" s="6">
        <v>2811657.7948710788</v>
      </c>
      <c r="E40" s="6">
        <v>2811697.624849353</v>
      </c>
      <c r="F40" s="24">
        <v>99502.11957163029</v>
      </c>
    </row>
    <row r="41" spans="1:7">
      <c r="A41" s="84" t="str">
        <f t="shared" si="2"/>
        <v>Large User</v>
      </c>
      <c r="B41" s="85"/>
      <c r="C41" s="6">
        <v>475637.64954256656</v>
      </c>
      <c r="D41" s="6">
        <v>492127.68973212043</v>
      </c>
      <c r="E41" s="6">
        <v>492109.18156142824</v>
      </c>
      <c r="F41" s="24">
        <v>18471.620264883306</v>
      </c>
    </row>
    <row r="42" spans="1:7">
      <c r="A42" s="84" t="str">
        <f t="shared" si="2"/>
        <v>Street Lighting</v>
      </c>
      <c r="B42" s="85"/>
      <c r="C42" s="6">
        <v>117212.18859999999</v>
      </c>
      <c r="D42" s="6">
        <v>121275.85703032385</v>
      </c>
      <c r="E42" s="6">
        <v>132023.78347919381</v>
      </c>
      <c r="F42" s="24">
        <v>12919.748500244003</v>
      </c>
    </row>
    <row r="43" spans="1:7">
      <c r="A43" s="84" t="str">
        <f t="shared" si="2"/>
        <v>Unmetered Scattered Load (USL)</v>
      </c>
      <c r="B43" s="85"/>
      <c r="C43" s="6">
        <v>24107.559000000001</v>
      </c>
      <c r="D43" s="6">
        <v>24943.351997388581</v>
      </c>
      <c r="E43" s="6">
        <v>24801.168532389114</v>
      </c>
      <c r="F43" s="24">
        <v>1245.6185860188441</v>
      </c>
    </row>
    <row r="44" spans="1:7" ht="12.75" customHeight="1">
      <c r="A44" s="84" t="str">
        <f t="shared" si="2"/>
        <v>Standby Approved on an Interim Basis</v>
      </c>
      <c r="B44" s="85"/>
      <c r="C44" s="6"/>
      <c r="D44" s="6"/>
      <c r="E44" s="6"/>
      <c r="F44" s="24"/>
    </row>
    <row r="45" spans="1:7">
      <c r="A45" s="118"/>
      <c r="B45" s="119"/>
      <c r="C45" s="6"/>
      <c r="D45" s="6"/>
      <c r="E45" s="6"/>
      <c r="F45" s="24"/>
    </row>
    <row r="46" spans="1:7" ht="13.5" thickBot="1">
      <c r="A46" s="120">
        <f>A17</f>
        <v>0</v>
      </c>
      <c r="B46" s="121"/>
      <c r="C46" s="25"/>
      <c r="D46" s="25"/>
      <c r="E46" s="25"/>
      <c r="F46" s="26"/>
    </row>
    <row r="47" spans="1:7" ht="13.5" thickTop="1">
      <c r="A47" s="122" t="str">
        <f>A18</f>
        <v>Total</v>
      </c>
      <c r="B47" s="123"/>
      <c r="C47" s="27">
        <f>SUM(C38:C46)</f>
        <v>12342967.393833743</v>
      </c>
      <c r="D47" s="27">
        <f>SUM(D38:D46)</f>
        <v>12770889.843998102</v>
      </c>
      <c r="E47" s="27">
        <f>SUM(E38:E46)</f>
        <v>12770886.604800498</v>
      </c>
      <c r="F47" s="28">
        <f>SUM(F38:F46)</f>
        <v>580277.99999999988</v>
      </c>
    </row>
    <row r="48" spans="1:7">
      <c r="C48" s="75"/>
      <c r="F48" s="30"/>
    </row>
    <row r="49" spans="1:11">
      <c r="A49" s="1" t="s">
        <v>31</v>
      </c>
      <c r="B49" s="31"/>
      <c r="C49" s="31"/>
      <c r="D49" s="31"/>
      <c r="E49" s="31"/>
      <c r="F49" s="75"/>
    </row>
    <row r="50" spans="1:11">
      <c r="A50" s="31"/>
      <c r="B50" s="31"/>
      <c r="C50" s="31"/>
      <c r="D50" s="31"/>
      <c r="E50" s="31"/>
      <c r="F50" s="31"/>
    </row>
    <row r="51" spans="1:11" ht="12.75" customHeight="1">
      <c r="A51" s="86" t="s">
        <v>32</v>
      </c>
      <c r="B51" s="86"/>
      <c r="C51" s="86"/>
      <c r="D51" s="86"/>
      <c r="E51" s="86"/>
      <c r="F51" s="86"/>
    </row>
    <row r="52" spans="1:11">
      <c r="A52" s="86"/>
      <c r="B52" s="86"/>
      <c r="C52" s="86"/>
      <c r="D52" s="86"/>
      <c r="E52" s="86"/>
      <c r="F52" s="86"/>
    </row>
    <row r="53" spans="1:11" ht="12.75" customHeight="1">
      <c r="A53" s="16"/>
      <c r="B53" s="16"/>
      <c r="C53" s="16"/>
      <c r="D53" s="16"/>
      <c r="E53" s="16"/>
      <c r="F53" s="16"/>
      <c r="H53" s="32"/>
      <c r="I53" s="32"/>
      <c r="J53" s="32"/>
      <c r="K53" s="32"/>
    </row>
    <row r="54" spans="1:11">
      <c r="A54" s="135" t="s">
        <v>33</v>
      </c>
      <c r="B54" s="135"/>
      <c r="C54" s="135"/>
      <c r="D54" s="135"/>
      <c r="E54" s="135"/>
      <c r="F54" s="135"/>
      <c r="H54" s="32"/>
      <c r="I54" s="32"/>
      <c r="J54" s="32"/>
      <c r="K54" s="32"/>
    </row>
    <row r="55" spans="1:11">
      <c r="A55" s="34"/>
      <c r="B55" s="31"/>
      <c r="C55" s="31"/>
      <c r="D55" s="31"/>
      <c r="E55" s="31"/>
      <c r="F55" s="31"/>
      <c r="H55" s="32"/>
      <c r="I55" s="32"/>
      <c r="J55" s="32"/>
      <c r="K55" s="32"/>
    </row>
    <row r="56" spans="1:11" ht="12.75" customHeight="1">
      <c r="A56" s="96" t="s">
        <v>34</v>
      </c>
      <c r="B56" s="96"/>
      <c r="C56" s="96"/>
      <c r="D56" s="96"/>
      <c r="E56" s="96"/>
      <c r="F56" s="96"/>
      <c r="H56" s="32"/>
      <c r="I56" s="32"/>
      <c r="J56" s="32"/>
      <c r="K56" s="32"/>
    </row>
    <row r="57" spans="1:11">
      <c r="A57" s="96"/>
      <c r="B57" s="96"/>
      <c r="C57" s="96"/>
      <c r="D57" s="96"/>
      <c r="E57" s="96"/>
      <c r="F57" s="96"/>
    </row>
    <row r="58" spans="1:11">
      <c r="A58" s="31"/>
      <c r="B58" s="31"/>
      <c r="C58" s="31"/>
      <c r="D58" s="31"/>
      <c r="E58" s="31"/>
      <c r="F58" s="31"/>
    </row>
    <row r="59" spans="1:11" ht="12.75" customHeight="1">
      <c r="A59" s="96" t="s">
        <v>35</v>
      </c>
      <c r="B59" s="96"/>
      <c r="C59" s="96"/>
      <c r="D59" s="96"/>
      <c r="E59" s="96"/>
      <c r="F59" s="96"/>
    </row>
    <row r="60" spans="1:11">
      <c r="A60" s="96"/>
      <c r="B60" s="96"/>
      <c r="C60" s="96"/>
      <c r="D60" s="96"/>
      <c r="E60" s="96"/>
      <c r="F60" s="96"/>
    </row>
    <row r="61" spans="1:11">
      <c r="A61" s="35"/>
      <c r="B61" s="35"/>
      <c r="C61" s="35"/>
      <c r="D61" s="35"/>
      <c r="E61" s="35"/>
      <c r="F61" s="35"/>
    </row>
    <row r="62" spans="1:11">
      <c r="A62" s="1" t="s">
        <v>36</v>
      </c>
      <c r="B62" s="31"/>
      <c r="C62" s="31"/>
      <c r="D62" s="31"/>
      <c r="E62" s="31"/>
      <c r="F62" s="31"/>
    </row>
    <row r="63" spans="1:11" ht="13.5" thickBot="1">
      <c r="A63" s="1">
        <v>2018</v>
      </c>
      <c r="B63" s="31"/>
      <c r="C63" s="31"/>
      <c r="D63" s="31"/>
      <c r="E63" s="31"/>
      <c r="F63" s="31"/>
    </row>
    <row r="64" spans="1:11" ht="38.25">
      <c r="A64" s="108" t="s">
        <v>37</v>
      </c>
      <c r="B64" s="109"/>
      <c r="C64" s="36" t="s">
        <v>38</v>
      </c>
      <c r="D64" s="36" t="s">
        <v>39</v>
      </c>
      <c r="E64" s="36" t="s">
        <v>40</v>
      </c>
      <c r="F64" s="94" t="s">
        <v>41</v>
      </c>
    </row>
    <row r="65" spans="1:8" ht="25.5">
      <c r="A65" s="110"/>
      <c r="B65" s="111"/>
      <c r="C65" s="37" t="s">
        <v>42</v>
      </c>
      <c r="D65" s="114" t="s">
        <v>43</v>
      </c>
      <c r="E65" s="114" t="s">
        <v>44</v>
      </c>
      <c r="F65" s="112"/>
    </row>
    <row r="66" spans="1:8">
      <c r="A66" s="110"/>
      <c r="B66" s="111"/>
      <c r="C66" s="38">
        <v>2011</v>
      </c>
      <c r="D66" s="115"/>
      <c r="E66" s="115"/>
      <c r="F66" s="113"/>
    </row>
    <row r="67" spans="1:8">
      <c r="A67" s="116"/>
      <c r="B67" s="117"/>
      <c r="C67" s="39" t="s">
        <v>6</v>
      </c>
      <c r="D67" s="40" t="s">
        <v>6</v>
      </c>
      <c r="E67" s="40" t="s">
        <v>6</v>
      </c>
      <c r="F67" s="41" t="s">
        <v>6</v>
      </c>
    </row>
    <row r="68" spans="1:8">
      <c r="A68" s="104" t="str">
        <f t="shared" ref="A68:A74" si="3">A38</f>
        <v>Residential</v>
      </c>
      <c r="B68" s="105"/>
      <c r="C68" s="71">
        <v>0.93280299668031541</v>
      </c>
      <c r="D68" s="43">
        <f t="shared" ref="D68:D76" si="4">IF(D9=0,"",(D38+F38)/D9*100)</f>
        <v>97.680118364209818</v>
      </c>
      <c r="E68" s="43">
        <f t="shared" ref="E68:E76" si="5">IF(D9=0,"",(E38+F38)/D9*100)</f>
        <v>97.680003766018288</v>
      </c>
      <c r="F68" s="44" t="s">
        <v>45</v>
      </c>
      <c r="G68" s="56"/>
      <c r="H68" s="56"/>
    </row>
    <row r="69" spans="1:8">
      <c r="A69" s="104" t="str">
        <f t="shared" si="3"/>
        <v>GS &lt; 50 kW</v>
      </c>
      <c r="B69" s="105"/>
      <c r="C69" s="71">
        <v>1.1999999999999997</v>
      </c>
      <c r="D69" s="43">
        <f t="shared" si="4"/>
        <v>118.60030628216471</v>
      </c>
      <c r="E69" s="43">
        <f t="shared" si="5"/>
        <v>117.9534314328033</v>
      </c>
      <c r="F69" s="44" t="s">
        <v>46</v>
      </c>
      <c r="G69" s="56"/>
      <c r="H69" s="56"/>
    </row>
    <row r="70" spans="1:8">
      <c r="A70" s="106" t="str">
        <f t="shared" si="3"/>
        <v>GS 50 to 4,999 kW</v>
      </c>
      <c r="B70" s="107"/>
      <c r="C70" s="71">
        <v>1.0699999999999998</v>
      </c>
      <c r="D70" s="43">
        <f t="shared" si="4"/>
        <v>98.688652459470376</v>
      </c>
      <c r="E70" s="43">
        <f t="shared" si="5"/>
        <v>98.69000270026747</v>
      </c>
      <c r="F70" s="44" t="s">
        <v>46</v>
      </c>
      <c r="G70" s="56"/>
      <c r="H70" s="56"/>
    </row>
    <row r="71" spans="1:8">
      <c r="A71" s="104" t="str">
        <f t="shared" si="3"/>
        <v>Large User</v>
      </c>
      <c r="B71" s="105"/>
      <c r="C71" s="71">
        <v>0.93000000000000016</v>
      </c>
      <c r="D71" s="43">
        <f t="shared" si="4"/>
        <v>97.653542567324621</v>
      </c>
      <c r="E71" s="43">
        <f t="shared" si="5"/>
        <v>97.650002828043455</v>
      </c>
      <c r="F71" s="44" t="s">
        <v>45</v>
      </c>
      <c r="G71" s="56"/>
      <c r="H71" s="56"/>
    </row>
    <row r="72" spans="1:8">
      <c r="A72" s="104" t="str">
        <f t="shared" si="3"/>
        <v>Street Lighting</v>
      </c>
      <c r="B72" s="105"/>
      <c r="C72" s="71">
        <v>1.0400000000000003</v>
      </c>
      <c r="D72" s="43">
        <f t="shared" si="4"/>
        <v>64.809329047988669</v>
      </c>
      <c r="E72" s="43">
        <f t="shared" si="5"/>
        <v>70.000004994897566</v>
      </c>
      <c r="F72" s="80" t="s">
        <v>46</v>
      </c>
      <c r="G72" s="56"/>
      <c r="H72" s="56"/>
    </row>
    <row r="73" spans="1:8">
      <c r="A73" s="106" t="str">
        <f t="shared" si="3"/>
        <v>Unmetered Scattered Load (USL)</v>
      </c>
      <c r="B73" s="107"/>
      <c r="C73" s="71">
        <v>1.2</v>
      </c>
      <c r="D73" s="43">
        <f t="shared" si="4"/>
        <v>118.99784940417406</v>
      </c>
      <c r="E73" s="43">
        <f t="shared" si="5"/>
        <v>118.3517939778302</v>
      </c>
      <c r="F73" s="44" t="s">
        <v>46</v>
      </c>
      <c r="G73" s="56"/>
      <c r="H73" s="56"/>
    </row>
    <row r="74" spans="1:8">
      <c r="A74" s="104" t="str">
        <f t="shared" si="3"/>
        <v>Standby Approved on an Interim Basis</v>
      </c>
      <c r="B74" s="105"/>
      <c r="C74" s="71">
        <v>0</v>
      </c>
      <c r="D74" s="43" t="str">
        <f t="shared" si="4"/>
        <v/>
      </c>
      <c r="E74" s="43" t="str">
        <f t="shared" si="5"/>
        <v/>
      </c>
      <c r="F74" s="45"/>
    </row>
    <row r="75" spans="1:8">
      <c r="A75" s="90"/>
      <c r="B75" s="91"/>
      <c r="C75" s="46"/>
      <c r="D75" s="43" t="str">
        <f t="shared" si="4"/>
        <v/>
      </c>
      <c r="E75" s="43" t="str">
        <f t="shared" si="5"/>
        <v/>
      </c>
      <c r="F75" s="45"/>
    </row>
    <row r="76" spans="1:8" ht="13.5" thickBot="1">
      <c r="A76" s="92">
        <f>A46</f>
        <v>0</v>
      </c>
      <c r="B76" s="93"/>
      <c r="C76" s="47"/>
      <c r="D76" s="48" t="str">
        <f t="shared" si="4"/>
        <v/>
      </c>
      <c r="E76" s="48" t="str">
        <f t="shared" si="5"/>
        <v/>
      </c>
      <c r="F76" s="49"/>
    </row>
    <row r="78" spans="1:8">
      <c r="A78" s="1" t="s">
        <v>16</v>
      </c>
      <c r="B78" s="31"/>
      <c r="C78" s="31"/>
      <c r="D78" s="31"/>
      <c r="E78" s="31"/>
      <c r="F78" s="31"/>
    </row>
    <row r="79" spans="1:8">
      <c r="A79" s="31"/>
      <c r="B79" s="31"/>
      <c r="C79" s="31"/>
      <c r="D79" s="31"/>
      <c r="E79" s="31"/>
      <c r="F79" s="31"/>
    </row>
    <row r="80" spans="1:8" ht="30.75" customHeight="1">
      <c r="A80" s="86" t="s">
        <v>47</v>
      </c>
      <c r="B80" s="86"/>
      <c r="C80" s="86"/>
      <c r="D80" s="86"/>
      <c r="E80" s="86"/>
      <c r="F80" s="86"/>
    </row>
    <row r="81" spans="1:8" ht="20.25" customHeight="1">
      <c r="A81" s="86"/>
      <c r="B81" s="86"/>
      <c r="C81" s="86"/>
      <c r="D81" s="86"/>
      <c r="E81" s="86"/>
      <c r="F81" s="86"/>
    </row>
    <row r="82" spans="1:8" ht="12.75" customHeight="1">
      <c r="A82" s="50"/>
      <c r="B82" s="50"/>
      <c r="C82" s="50"/>
      <c r="D82" s="50"/>
      <c r="E82" s="50"/>
      <c r="F82" s="50"/>
    </row>
    <row r="83" spans="1:8" ht="25.5" customHeight="1">
      <c r="A83" s="96" t="s">
        <v>48</v>
      </c>
      <c r="B83" s="96"/>
      <c r="C83" s="96"/>
      <c r="D83" s="96"/>
      <c r="E83" s="96"/>
      <c r="F83" s="96"/>
    </row>
    <row r="84" spans="1:8">
      <c r="A84" s="31"/>
      <c r="B84" s="31"/>
      <c r="C84" s="31"/>
      <c r="D84" s="31"/>
      <c r="E84" s="31"/>
      <c r="F84" s="31"/>
    </row>
    <row r="85" spans="1:8">
      <c r="A85" s="51" t="s">
        <v>49</v>
      </c>
      <c r="B85" s="52"/>
      <c r="C85" s="52"/>
      <c r="D85" s="52"/>
      <c r="E85" s="52"/>
      <c r="F85" s="52"/>
    </row>
    <row r="86" spans="1:8" ht="13.5" thickBot="1">
      <c r="A86" s="1">
        <v>2018</v>
      </c>
      <c r="C86" s="53"/>
      <c r="D86" s="53"/>
      <c r="E86" s="53"/>
      <c r="F86" s="53"/>
      <c r="G86" s="53"/>
    </row>
    <row r="87" spans="1:8">
      <c r="A87" s="97" t="s">
        <v>37</v>
      </c>
      <c r="B87" s="98"/>
      <c r="C87" s="101" t="s">
        <v>50</v>
      </c>
      <c r="D87" s="102"/>
      <c r="E87" s="102"/>
      <c r="F87" s="102"/>
      <c r="G87" s="103"/>
      <c r="H87" s="94" t="s">
        <v>41</v>
      </c>
    </row>
    <row r="88" spans="1:8">
      <c r="A88" s="99"/>
      <c r="B88" s="100"/>
      <c r="C88" s="54">
        <f>TestYear</f>
        <v>2016</v>
      </c>
      <c r="D88" s="54">
        <f>C88+1</f>
        <v>2017</v>
      </c>
      <c r="E88" s="54">
        <f>D88+1</f>
        <v>2018</v>
      </c>
      <c r="F88" s="54">
        <f>E88+1</f>
        <v>2019</v>
      </c>
      <c r="G88" s="54">
        <f>F88+1</f>
        <v>2020</v>
      </c>
      <c r="H88" s="95"/>
    </row>
    <row r="89" spans="1:8">
      <c r="A89" s="99"/>
      <c r="B89" s="100"/>
      <c r="C89" s="54" t="s">
        <v>6</v>
      </c>
      <c r="D89" s="54" t="s">
        <v>6</v>
      </c>
      <c r="E89" s="54" t="s">
        <v>6</v>
      </c>
      <c r="F89" s="54" t="s">
        <v>6</v>
      </c>
      <c r="G89" s="54" t="s">
        <v>6</v>
      </c>
      <c r="H89" s="55" t="s">
        <v>6</v>
      </c>
    </row>
    <row r="90" spans="1:8">
      <c r="A90" s="84" t="str">
        <f>A68</f>
        <v>Residential</v>
      </c>
      <c r="B90" s="85"/>
      <c r="C90" s="61">
        <f>'App.2-P_Cost_Allocation _2016'!C90</f>
        <v>97.491534526294842</v>
      </c>
      <c r="D90" s="61">
        <f>'App.2-P_Cost_Allocation _2017'!D90</f>
        <v>97.499997804487592</v>
      </c>
      <c r="E90" s="61">
        <f>E68</f>
        <v>97.680003766018288</v>
      </c>
      <c r="F90" s="62"/>
      <c r="G90" s="62"/>
      <c r="H90" s="59" t="str">
        <f t="shared" ref="H90:H97" si="6">F68</f>
        <v>85 - 115</v>
      </c>
    </row>
    <row r="91" spans="1:8">
      <c r="A91" s="84" t="str">
        <f>A69</f>
        <v>GS &lt; 50 kW</v>
      </c>
      <c r="B91" s="85"/>
      <c r="C91" s="61">
        <f>'App.2-P_Cost_Allocation _2016'!C91</f>
        <v>119.99999794999736</v>
      </c>
      <c r="D91" s="61">
        <f>'App.2-P_Cost_Allocation _2017'!D91</f>
        <v>118.77569576365335</v>
      </c>
      <c r="E91" s="61">
        <f t="shared" ref="E91:E96" si="7">E69</f>
        <v>117.9534314328033</v>
      </c>
      <c r="F91" s="62"/>
      <c r="G91" s="62"/>
      <c r="H91" s="59" t="str">
        <f t="shared" si="6"/>
        <v>80 - 120</v>
      </c>
    </row>
    <row r="92" spans="1:8">
      <c r="A92" s="84" t="str">
        <f>A70</f>
        <v>GS 50 to 4,999 kW</v>
      </c>
      <c r="B92" s="85"/>
      <c r="C92" s="61">
        <f>'App.2-P_Cost_Allocation _2016'!C92</f>
        <v>98.609998409590034</v>
      </c>
      <c r="D92" s="61">
        <f>'App.2-P_Cost_Allocation _2017'!D92</f>
        <v>98.699998419890363</v>
      </c>
      <c r="E92" s="61">
        <f t="shared" si="7"/>
        <v>98.69000270026747</v>
      </c>
      <c r="F92" s="62"/>
      <c r="G92" s="62"/>
      <c r="H92" s="59" t="str">
        <f t="shared" si="6"/>
        <v>80 - 120</v>
      </c>
    </row>
    <row r="93" spans="1:8">
      <c r="A93" s="84" t="str">
        <f>A71</f>
        <v>Large User</v>
      </c>
      <c r="B93" s="85"/>
      <c r="C93" s="61">
        <f>'App.2-P_Cost_Allocation _2016'!C93</f>
        <v>95.619998366377004</v>
      </c>
      <c r="D93" s="61">
        <f>'App.2-P_Cost_Allocation _2017'!D93</f>
        <v>98.429998344763831</v>
      </c>
      <c r="E93" s="61">
        <f t="shared" si="7"/>
        <v>97.650002828043455</v>
      </c>
      <c r="F93" s="62"/>
      <c r="G93" s="62"/>
      <c r="H93" s="59" t="str">
        <f t="shared" si="6"/>
        <v>85 - 115</v>
      </c>
    </row>
    <row r="94" spans="1:8">
      <c r="A94" s="84" t="str">
        <f>A72</f>
        <v>Street Lighting</v>
      </c>
      <c r="B94" s="85"/>
      <c r="C94" s="61">
        <f>'App.2-P_Cost_Allocation _2016'!C94</f>
        <v>60.498653391991255</v>
      </c>
      <c r="D94" s="61">
        <f>'App.2-P_Cost_Allocation _2017'!D94</f>
        <v>64.999997085396416</v>
      </c>
      <c r="E94" s="61">
        <f t="shared" si="7"/>
        <v>70.000004994897566</v>
      </c>
      <c r="F94" s="62"/>
      <c r="G94" s="62"/>
      <c r="H94" s="59" t="str">
        <f t="shared" si="6"/>
        <v>80 - 120</v>
      </c>
    </row>
    <row r="95" spans="1:8" ht="12.75" customHeight="1">
      <c r="A95" s="84" t="str">
        <f t="shared" ref="A95:A98" si="8">A73</f>
        <v>Unmetered Scattered Load (USL)</v>
      </c>
      <c r="B95" s="85"/>
      <c r="C95" s="61">
        <f>'App.2-P_Cost_Allocation _2016'!C95</f>
        <v>120.00232692424532</v>
      </c>
      <c r="D95" s="61">
        <f>'App.2-P_Cost_Allocation _2017'!D95</f>
        <v>118.85264477713615</v>
      </c>
      <c r="E95" s="61">
        <f t="shared" si="7"/>
        <v>118.3517939778302</v>
      </c>
      <c r="F95" s="62"/>
      <c r="G95" s="62"/>
      <c r="H95" s="59" t="str">
        <f t="shared" si="6"/>
        <v>80 - 120</v>
      </c>
    </row>
    <row r="96" spans="1:8" ht="12.75" customHeight="1">
      <c r="A96" s="84" t="str">
        <f t="shared" si="8"/>
        <v>Standby Approved on an Interim Basis</v>
      </c>
      <c r="B96" s="85"/>
      <c r="C96" s="61" t="str">
        <f>'[2]App.2-P_Cost_Allocation _2016'!C104</f>
        <v/>
      </c>
      <c r="D96" s="61" t="str">
        <f>'[2]App.2-P_Cost_Allocation _2017'!D104</f>
        <v/>
      </c>
      <c r="E96" s="61" t="str">
        <f t="shared" si="7"/>
        <v/>
      </c>
      <c r="F96" s="62"/>
      <c r="G96" s="62"/>
      <c r="H96" s="63">
        <f t="shared" si="6"/>
        <v>0</v>
      </c>
    </row>
    <row r="97" spans="1:8">
      <c r="A97" s="84"/>
      <c r="B97" s="85"/>
      <c r="C97" s="61" t="str">
        <f>'[2]App.2-P_Cost_Allocation _2016'!C105</f>
        <v/>
      </c>
      <c r="D97" s="61"/>
      <c r="E97" s="61"/>
      <c r="F97" s="62"/>
      <c r="G97" s="62"/>
      <c r="H97" s="63">
        <f t="shared" si="6"/>
        <v>0</v>
      </c>
    </row>
    <row r="98" spans="1:8" ht="13.5" customHeight="1" thickBot="1">
      <c r="A98" s="88">
        <f t="shared" si="8"/>
        <v>0</v>
      </c>
      <c r="B98" s="89"/>
      <c r="C98" s="65" t="str">
        <f t="shared" ref="C98" si="9">E76</f>
        <v/>
      </c>
      <c r="D98" s="65"/>
      <c r="E98" s="65"/>
      <c r="F98" s="67"/>
      <c r="G98" s="67"/>
      <c r="H98" s="68"/>
    </row>
    <row r="100" spans="1:8" ht="12.75" customHeight="1">
      <c r="A100" s="1" t="s">
        <v>51</v>
      </c>
    </row>
    <row r="101" spans="1:8" ht="12.75" customHeight="1">
      <c r="A101" s="86" t="s">
        <v>52</v>
      </c>
      <c r="B101" s="86"/>
      <c r="C101" s="86"/>
      <c r="D101" s="86"/>
      <c r="E101" s="86"/>
      <c r="F101" s="86"/>
    </row>
    <row r="102" spans="1:8">
      <c r="A102" s="86"/>
      <c r="B102" s="86"/>
      <c r="C102" s="86"/>
      <c r="D102" s="86"/>
      <c r="E102" s="86"/>
      <c r="F102" s="86"/>
    </row>
    <row r="103" spans="1:8" ht="20.25" customHeight="1">
      <c r="A103" s="86"/>
      <c r="B103" s="86"/>
      <c r="C103" s="86"/>
      <c r="D103" s="86"/>
      <c r="E103" s="86"/>
      <c r="F103" s="86"/>
    </row>
    <row r="104" spans="1:8" ht="16.5" customHeight="1">
      <c r="A104" s="86"/>
      <c r="B104" s="86"/>
      <c r="C104" s="86"/>
      <c r="D104" s="86"/>
      <c r="E104" s="86"/>
      <c r="F104" s="86"/>
    </row>
    <row r="106" spans="1:8">
      <c r="A106" s="87"/>
      <c r="B106" s="87"/>
      <c r="C106" s="87"/>
      <c r="D106" s="87"/>
      <c r="E106" s="87"/>
      <c r="F106" s="87"/>
    </row>
    <row r="107" spans="1:8">
      <c r="A107" s="87"/>
      <c r="B107" s="87"/>
      <c r="C107" s="87"/>
      <c r="D107" s="87"/>
      <c r="E107" s="87"/>
      <c r="F107" s="87"/>
    </row>
    <row r="108" spans="1:8">
      <c r="A108" s="87"/>
      <c r="B108" s="87"/>
      <c r="C108" s="87"/>
      <c r="D108" s="87"/>
      <c r="E108" s="87"/>
      <c r="F108" s="87"/>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0" fitToHeight="2" orientation="portrait" r:id="rId1"/>
  <headerFooter alignWithMargins="0"/>
  <rowBreaks count="1" manualBreakCount="1">
    <brk id="6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08"/>
  <sheetViews>
    <sheetView showGridLines="0" topLeftCell="B55" zoomScaleNormal="100" workbookViewId="0">
      <selection activeCell="G68" sqref="G68:I74"/>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126" t="s">
        <v>0</v>
      </c>
      <c r="B1" s="126"/>
      <c r="C1" s="126"/>
      <c r="D1" s="126"/>
      <c r="E1" s="126"/>
      <c r="F1" s="126"/>
    </row>
    <row r="2" spans="1:6" ht="18">
      <c r="A2" s="126" t="s">
        <v>56</v>
      </c>
      <c r="B2" s="126"/>
      <c r="C2" s="126"/>
      <c r="D2" s="126"/>
      <c r="E2" s="126"/>
      <c r="F2" s="126"/>
    </row>
    <row r="4" spans="1:6">
      <c r="A4" t="s">
        <v>2</v>
      </c>
    </row>
    <row r="6" spans="1:6">
      <c r="A6" s="1" t="s">
        <v>3</v>
      </c>
      <c r="B6" s="1"/>
    </row>
    <row r="7" spans="1:6" ht="13.5" thickBot="1">
      <c r="A7" s="1">
        <v>2019</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8254322.4657317055</v>
      </c>
      <c r="E9" s="8">
        <f t="shared" ref="E9:E17" si="1">IF(D$18=0,"",D9/D$18)</f>
        <v>0.59825853263429574</v>
      </c>
    </row>
    <row r="10" spans="1:6">
      <c r="A10" s="5" t="s">
        <v>9</v>
      </c>
      <c r="B10" s="6">
        <v>1700371.4796658223</v>
      </c>
      <c r="C10" s="7">
        <f t="shared" si="0"/>
        <v>0.14439746528138941</v>
      </c>
      <c r="D10" s="6">
        <v>1649146.3021023381</v>
      </c>
      <c r="E10" s="8">
        <f t="shared" si="1"/>
        <v>0.11952717511231384</v>
      </c>
    </row>
    <row r="11" spans="1:6">
      <c r="A11" s="76" t="s">
        <v>10</v>
      </c>
      <c r="B11" s="6">
        <v>2282143.2286748947</v>
      </c>
      <c r="C11" s="7">
        <f t="shared" si="0"/>
        <v>0.19380217885947218</v>
      </c>
      <c r="D11" s="6">
        <v>3095149.2658818951</v>
      </c>
      <c r="E11" s="8">
        <f t="shared" si="1"/>
        <v>0.22433088430674436</v>
      </c>
    </row>
    <row r="12" spans="1:6">
      <c r="A12" s="76" t="s">
        <v>54</v>
      </c>
      <c r="B12" s="6">
        <v>465453.71899757179</v>
      </c>
      <c r="C12" s="7">
        <f t="shared" si="0"/>
        <v>3.9526855180054214E-2</v>
      </c>
      <c r="D12" s="6">
        <v>563746.67209227511</v>
      </c>
      <c r="E12" s="8">
        <f t="shared" si="1"/>
        <v>4.0859350749085976E-2</v>
      </c>
    </row>
    <row r="13" spans="1:6">
      <c r="A13" s="77" t="s">
        <v>12</v>
      </c>
      <c r="B13" s="6">
        <v>111797.10416870702</v>
      </c>
      <c r="C13" s="7">
        <f t="shared" si="0"/>
        <v>9.493936272639324E-3</v>
      </c>
      <c r="D13" s="6">
        <v>212720.47446225083</v>
      </c>
      <c r="E13" s="8">
        <f t="shared" si="1"/>
        <v>1.5417599620246508E-2</v>
      </c>
    </row>
    <row r="14" spans="1:6">
      <c r="A14" s="77" t="s">
        <v>13</v>
      </c>
      <c r="B14" s="6">
        <v>49290.179804890911</v>
      </c>
      <c r="C14" s="7">
        <f t="shared" si="0"/>
        <v>4.185777703404535E-3</v>
      </c>
      <c r="D14" s="6">
        <v>22164.696610806142</v>
      </c>
      <c r="E14" s="8">
        <f t="shared" si="1"/>
        <v>1.6064575773136792E-3</v>
      </c>
    </row>
    <row r="15" spans="1:6" ht="25.5">
      <c r="A15" s="76" t="s">
        <v>14</v>
      </c>
      <c r="B15" s="6">
        <v>0</v>
      </c>
      <c r="C15" s="7">
        <f t="shared" si="0"/>
        <v>0</v>
      </c>
      <c r="D15" s="6"/>
      <c r="E15" s="8">
        <f t="shared" si="1"/>
        <v>0</v>
      </c>
    </row>
    <row r="16" spans="1:6">
      <c r="A16" s="77"/>
      <c r="B16" s="6"/>
      <c r="C16" s="7">
        <f t="shared" si="0"/>
        <v>0</v>
      </c>
      <c r="D16" s="6"/>
      <c r="E16" s="8">
        <f t="shared" si="1"/>
        <v>0</v>
      </c>
    </row>
    <row r="17" spans="1:6">
      <c r="A17" s="76"/>
      <c r="B17" s="6"/>
      <c r="C17" s="7">
        <f t="shared" si="0"/>
        <v>0</v>
      </c>
      <c r="D17" s="6"/>
      <c r="E17" s="8">
        <f t="shared" si="1"/>
        <v>0</v>
      </c>
    </row>
    <row r="18" spans="1:6" ht="13.5" thickBot="1">
      <c r="A18" s="12" t="s">
        <v>15</v>
      </c>
      <c r="B18" s="13">
        <f>SUM(B9:B17)</f>
        <v>11775632.462469365</v>
      </c>
      <c r="C18" s="14">
        <f>SUM(C9:C17)</f>
        <v>0.99999999999999989</v>
      </c>
      <c r="D18" s="13">
        <f>SUM(D9:D17)</f>
        <v>13797249.87688127</v>
      </c>
      <c r="E18" s="15">
        <f>SUM(E9:E17)</f>
        <v>1</v>
      </c>
    </row>
    <row r="20" spans="1:6">
      <c r="A20" s="1" t="s">
        <v>16</v>
      </c>
    </row>
    <row r="22" spans="1:6" ht="12.75" customHeight="1">
      <c r="A22" s="127" t="s">
        <v>17</v>
      </c>
      <c r="B22" s="127"/>
      <c r="C22" s="127"/>
      <c r="D22" s="127"/>
      <c r="E22" s="127"/>
    </row>
    <row r="23" spans="1:6">
      <c r="A23" s="127"/>
      <c r="B23" s="127"/>
      <c r="C23" s="127"/>
      <c r="D23" s="127"/>
      <c r="E23" s="127"/>
    </row>
    <row r="24" spans="1:6" ht="12.75" customHeight="1">
      <c r="B24" s="16"/>
      <c r="C24" s="16"/>
      <c r="D24" s="16"/>
      <c r="E24" s="16"/>
      <c r="F24" s="16"/>
    </row>
    <row r="25" spans="1:6" ht="12.75" customHeight="1">
      <c r="A25" s="128" t="s">
        <v>18</v>
      </c>
      <c r="B25" s="128"/>
      <c r="C25" s="128"/>
      <c r="D25" s="128"/>
      <c r="E25" s="128"/>
      <c r="F25" s="16"/>
    </row>
    <row r="26" spans="1:6" ht="12.75" customHeight="1">
      <c r="A26" s="128"/>
      <c r="B26" s="128"/>
      <c r="C26" s="128"/>
      <c r="D26" s="128"/>
      <c r="E26" s="128"/>
      <c r="F26" s="17"/>
    </row>
    <row r="27" spans="1:6">
      <c r="A27" s="128"/>
      <c r="B27" s="128"/>
      <c r="C27" s="128"/>
      <c r="D27" s="128"/>
      <c r="E27" s="128"/>
      <c r="F27" s="17"/>
    </row>
    <row r="28" spans="1:6">
      <c r="A28" s="33" t="s">
        <v>19</v>
      </c>
      <c r="B28" s="33"/>
      <c r="C28" s="33"/>
      <c r="D28" s="33"/>
      <c r="E28" s="33"/>
      <c r="F28" s="33"/>
    </row>
    <row r="29" spans="1:6" ht="20.25" customHeight="1">
      <c r="A29" s="128" t="s">
        <v>20</v>
      </c>
      <c r="B29" s="128"/>
      <c r="C29" s="128"/>
      <c r="D29" s="128"/>
      <c r="E29" s="128"/>
      <c r="F29" s="18"/>
    </row>
    <row r="30" spans="1:6" ht="20.25" customHeight="1">
      <c r="A30" s="128"/>
      <c r="B30" s="128"/>
      <c r="C30" s="128"/>
      <c r="D30" s="128"/>
      <c r="E30" s="128"/>
    </row>
    <row r="31" spans="1:6" ht="12.75" customHeight="1"/>
    <row r="33" spans="1:8" ht="12.75" customHeight="1">
      <c r="A33" s="19" t="s">
        <v>21</v>
      </c>
      <c r="B33" s="129"/>
      <c r="C33" s="129"/>
      <c r="D33" s="129"/>
      <c r="E33" s="129"/>
      <c r="F33" s="129"/>
    </row>
    <row r="34" spans="1:8" ht="13.5" thickBot="1">
      <c r="A34" s="20">
        <v>2019</v>
      </c>
      <c r="B34" s="21"/>
      <c r="C34" s="31" t="s">
        <v>65</v>
      </c>
      <c r="D34" s="31" t="s">
        <v>63</v>
      </c>
      <c r="E34" s="29" t="s">
        <v>64</v>
      </c>
      <c r="F34" s="31" t="s">
        <v>61</v>
      </c>
    </row>
    <row r="35" spans="1:8">
      <c r="A35" s="130"/>
      <c r="B35" s="131"/>
      <c r="C35" s="22" t="s">
        <v>22</v>
      </c>
      <c r="D35" s="22" t="s">
        <v>23</v>
      </c>
      <c r="E35" s="22" t="s">
        <v>24</v>
      </c>
      <c r="F35" s="23" t="s">
        <v>25</v>
      </c>
    </row>
    <row r="36" spans="1:8" ht="12.75" customHeight="1">
      <c r="A36" s="132" t="s">
        <v>26</v>
      </c>
      <c r="B36" s="133"/>
      <c r="C36" s="134" t="s">
        <v>27</v>
      </c>
      <c r="D36" s="134" t="s">
        <v>28</v>
      </c>
      <c r="E36" s="134" t="s">
        <v>29</v>
      </c>
      <c r="F36" s="124" t="s">
        <v>30</v>
      </c>
    </row>
    <row r="37" spans="1:8">
      <c r="A37" s="99"/>
      <c r="B37" s="100"/>
      <c r="C37" s="114"/>
      <c r="D37" s="114"/>
      <c r="E37" s="114"/>
      <c r="F37" s="125"/>
    </row>
    <row r="38" spans="1:8">
      <c r="A38" s="84" t="str">
        <f t="shared" ref="A38:A44" si="2">A9</f>
        <v>Residential</v>
      </c>
      <c r="B38" s="85"/>
      <c r="C38" s="6">
        <v>7474118.5895512011</v>
      </c>
      <c r="D38" s="6">
        <v>7725161.3669429105</v>
      </c>
      <c r="E38" s="6">
        <v>7724873.6389133977</v>
      </c>
      <c r="F38" s="24">
        <v>383347.03084657126</v>
      </c>
      <c r="G38" s="83"/>
    </row>
    <row r="39" spans="1:8">
      <c r="A39" s="84" t="str">
        <f t="shared" si="2"/>
        <v>GS &lt; 50 kW</v>
      </c>
      <c r="B39" s="85"/>
      <c r="C39" s="6">
        <v>1815245.6359591933</v>
      </c>
      <c r="D39" s="6">
        <v>1876216.6120869268</v>
      </c>
      <c r="E39" s="6">
        <v>1867208.6215013999</v>
      </c>
      <c r="F39" s="24">
        <v>70959.173365958864</v>
      </c>
      <c r="G39" s="81"/>
      <c r="H39" s="81"/>
    </row>
    <row r="40" spans="1:8">
      <c r="A40" s="84" t="str">
        <f t="shared" si="2"/>
        <v>GS 50 to 4,999 kW</v>
      </c>
      <c r="B40" s="85"/>
      <c r="C40" s="6">
        <v>2839328.9497381193</v>
      </c>
      <c r="D40" s="6">
        <v>2934697.121507219</v>
      </c>
      <c r="E40" s="6">
        <v>2934601.5926946294</v>
      </c>
      <c r="F40" s="24">
        <v>102668.30469496634</v>
      </c>
      <c r="H40" s="81"/>
    </row>
    <row r="41" spans="1:8">
      <c r="A41" s="84" t="str">
        <f t="shared" si="2"/>
        <v>Large User</v>
      </c>
      <c r="B41" s="85"/>
      <c r="C41" s="6">
        <v>492249.25929435785</v>
      </c>
      <c r="D41" s="6">
        <v>508783.06455067603</v>
      </c>
      <c r="E41" s="6">
        <v>508773.96111106296</v>
      </c>
      <c r="F41" s="24">
        <v>19118.408256540693</v>
      </c>
    </row>
    <row r="42" spans="1:8">
      <c r="A42" s="84" t="str">
        <f t="shared" si="2"/>
        <v>Street Lighting</v>
      </c>
      <c r="B42" s="85"/>
      <c r="C42" s="6">
        <v>132523.98480000001</v>
      </c>
      <c r="D42" s="6">
        <v>136975.23732116268</v>
      </c>
      <c r="E42" s="6">
        <v>146495.13704758111</v>
      </c>
      <c r="F42" s="24">
        <v>13045.208987363232</v>
      </c>
    </row>
    <row r="43" spans="1:8">
      <c r="A43" s="84" t="str">
        <f t="shared" si="2"/>
        <v>Unmetered Scattered Load (USL)</v>
      </c>
      <c r="B43" s="85"/>
      <c r="C43" s="6">
        <v>24232.545000000002</v>
      </c>
      <c r="D43" s="6">
        <v>25046.47447237607</v>
      </c>
      <c r="E43" s="6">
        <v>24926.330980932464</v>
      </c>
      <c r="F43" s="24">
        <v>1231.8738485996355</v>
      </c>
    </row>
    <row r="44" spans="1:8" ht="12.75" customHeight="1">
      <c r="A44" s="84" t="str">
        <f t="shared" si="2"/>
        <v>Standby Approved on an Interim Basis</v>
      </c>
      <c r="B44" s="85"/>
      <c r="C44" s="6"/>
      <c r="D44" s="6"/>
      <c r="E44" s="6"/>
      <c r="F44" s="24"/>
    </row>
    <row r="45" spans="1:8">
      <c r="A45" s="118"/>
      <c r="B45" s="119"/>
      <c r="C45" s="6"/>
      <c r="D45" s="6"/>
      <c r="E45" s="6"/>
      <c r="F45" s="24"/>
    </row>
    <row r="46" spans="1:8" ht="13.5" thickBot="1">
      <c r="A46" s="120">
        <f>A17</f>
        <v>0</v>
      </c>
      <c r="B46" s="121"/>
      <c r="C46" s="25"/>
      <c r="D46" s="25"/>
      <c r="E46" s="25"/>
      <c r="F46" s="26"/>
    </row>
    <row r="47" spans="1:8" ht="13.5" thickTop="1">
      <c r="A47" s="122" t="str">
        <f>A18</f>
        <v>Total</v>
      </c>
      <c r="B47" s="123"/>
      <c r="C47" s="27">
        <f>SUM(C38:C46)</f>
        <v>12777698.96434287</v>
      </c>
      <c r="D47" s="27">
        <f>SUM(D38:D46)</f>
        <v>13206879.876881272</v>
      </c>
      <c r="E47" s="27">
        <f>SUM(E38:E46)</f>
        <v>13206879.282249004</v>
      </c>
      <c r="F47" s="28">
        <f>SUM(F38:F46)</f>
        <v>590370</v>
      </c>
    </row>
    <row r="48" spans="1:8">
      <c r="C48" s="29"/>
      <c r="D48" s="69"/>
    </row>
    <row r="49" spans="1:11">
      <c r="A49" s="1" t="s">
        <v>31</v>
      </c>
      <c r="B49" s="31"/>
      <c r="C49" s="31"/>
      <c r="D49" s="31"/>
      <c r="E49" s="31"/>
      <c r="F49" s="31"/>
    </row>
    <row r="50" spans="1:11">
      <c r="A50" s="31"/>
      <c r="B50" s="31"/>
      <c r="C50" s="31"/>
      <c r="D50" s="31"/>
      <c r="E50" s="31"/>
      <c r="F50" s="31"/>
    </row>
    <row r="51" spans="1:11" ht="12.75" customHeight="1">
      <c r="A51" s="86" t="s">
        <v>32</v>
      </c>
      <c r="B51" s="86"/>
      <c r="C51" s="86"/>
      <c r="D51" s="86"/>
      <c r="E51" s="86"/>
      <c r="F51" s="86"/>
    </row>
    <row r="52" spans="1:11">
      <c r="A52" s="86"/>
      <c r="B52" s="86"/>
      <c r="C52" s="86"/>
      <c r="D52" s="86"/>
      <c r="E52" s="86"/>
      <c r="F52" s="86"/>
    </row>
    <row r="53" spans="1:11" ht="12.75" customHeight="1">
      <c r="A53" s="16"/>
      <c r="B53" s="16"/>
      <c r="C53" s="16"/>
      <c r="D53" s="16"/>
      <c r="E53" s="16"/>
      <c r="F53" s="16"/>
      <c r="H53" s="32"/>
      <c r="I53" s="32"/>
      <c r="J53" s="32"/>
      <c r="K53" s="32"/>
    </row>
    <row r="54" spans="1:11">
      <c r="A54" s="135" t="s">
        <v>33</v>
      </c>
      <c r="B54" s="135"/>
      <c r="C54" s="135"/>
      <c r="D54" s="135"/>
      <c r="E54" s="135"/>
      <c r="F54" s="135"/>
      <c r="H54" s="32"/>
      <c r="I54" s="32"/>
      <c r="J54" s="32"/>
      <c r="K54" s="32"/>
    </row>
    <row r="55" spans="1:11">
      <c r="A55" s="34"/>
      <c r="B55" s="31"/>
      <c r="C55" s="31"/>
      <c r="D55" s="31"/>
      <c r="E55" s="31"/>
      <c r="F55" s="31"/>
      <c r="H55" s="32"/>
      <c r="I55" s="32"/>
      <c r="J55" s="32"/>
      <c r="K55" s="32"/>
    </row>
    <row r="56" spans="1:11" ht="12.75" customHeight="1">
      <c r="A56" s="96" t="s">
        <v>34</v>
      </c>
      <c r="B56" s="96"/>
      <c r="C56" s="96"/>
      <c r="D56" s="96"/>
      <c r="E56" s="96"/>
      <c r="F56" s="96"/>
      <c r="H56" s="32"/>
      <c r="I56" s="32"/>
      <c r="J56" s="32"/>
      <c r="K56" s="32"/>
    </row>
    <row r="57" spans="1:11">
      <c r="A57" s="96"/>
      <c r="B57" s="96"/>
      <c r="C57" s="96"/>
      <c r="D57" s="96"/>
      <c r="E57" s="96"/>
      <c r="F57" s="96"/>
    </row>
    <row r="58" spans="1:11">
      <c r="A58" s="31"/>
      <c r="B58" s="31"/>
      <c r="C58" s="31"/>
      <c r="D58" s="31"/>
      <c r="E58" s="31"/>
      <c r="F58" s="31"/>
    </row>
    <row r="59" spans="1:11" ht="12.75" customHeight="1">
      <c r="A59" s="96" t="s">
        <v>35</v>
      </c>
      <c r="B59" s="96"/>
      <c r="C59" s="96"/>
      <c r="D59" s="96"/>
      <c r="E59" s="96"/>
      <c r="F59" s="96"/>
    </row>
    <row r="60" spans="1:11">
      <c r="A60" s="96"/>
      <c r="B60" s="96"/>
      <c r="C60" s="96"/>
      <c r="D60" s="96"/>
      <c r="E60" s="96"/>
      <c r="F60" s="96"/>
    </row>
    <row r="61" spans="1:11">
      <c r="A61" s="35"/>
      <c r="B61" s="35"/>
      <c r="C61" s="35"/>
      <c r="D61" s="35"/>
      <c r="E61" s="35"/>
      <c r="F61" s="35"/>
    </row>
    <row r="62" spans="1:11">
      <c r="A62" s="1" t="s">
        <v>36</v>
      </c>
      <c r="B62" s="31"/>
      <c r="C62" s="31"/>
      <c r="D62" s="31"/>
      <c r="E62" s="31"/>
      <c r="F62" s="31"/>
    </row>
    <row r="63" spans="1:11" ht="13.5" thickBot="1">
      <c r="A63" s="1">
        <v>2019</v>
      </c>
      <c r="B63" s="31"/>
      <c r="C63" s="31"/>
      <c r="D63" s="31"/>
      <c r="E63" s="31"/>
      <c r="F63" s="31"/>
    </row>
    <row r="64" spans="1:11" ht="38.25">
      <c r="A64" s="108" t="s">
        <v>37</v>
      </c>
      <c r="B64" s="109"/>
      <c r="C64" s="36" t="s">
        <v>38</v>
      </c>
      <c r="D64" s="36" t="s">
        <v>39</v>
      </c>
      <c r="E64" s="36" t="s">
        <v>40</v>
      </c>
      <c r="F64" s="94" t="s">
        <v>41</v>
      </c>
    </row>
    <row r="65" spans="1:8" ht="25.5">
      <c r="A65" s="110"/>
      <c r="B65" s="111"/>
      <c r="C65" s="37" t="s">
        <v>42</v>
      </c>
      <c r="D65" s="114" t="s">
        <v>43</v>
      </c>
      <c r="E65" s="114" t="s">
        <v>44</v>
      </c>
      <c r="F65" s="112"/>
    </row>
    <row r="66" spans="1:8">
      <c r="A66" s="110"/>
      <c r="B66" s="111"/>
      <c r="C66" s="38">
        <v>2011</v>
      </c>
      <c r="D66" s="115"/>
      <c r="E66" s="115"/>
      <c r="F66" s="113"/>
    </row>
    <row r="67" spans="1:8">
      <c r="A67" s="116"/>
      <c r="B67" s="117"/>
      <c r="C67" s="39" t="s">
        <v>6</v>
      </c>
      <c r="D67" s="40" t="s">
        <v>6</v>
      </c>
      <c r="E67" s="40" t="s">
        <v>6</v>
      </c>
      <c r="F67" s="41" t="s">
        <v>6</v>
      </c>
    </row>
    <row r="68" spans="1:8">
      <c r="A68" s="104" t="str">
        <f t="shared" ref="A68:A74" si="3">A38</f>
        <v>Residential</v>
      </c>
      <c r="B68" s="105"/>
      <c r="C68" s="71">
        <v>0.93280299668031541</v>
      </c>
      <c r="D68" s="43">
        <f t="shared" ref="D68:D76" si="4">IF(D9=0,"",(D38+F38)/D9*100)</f>
        <v>98.233482293094568</v>
      </c>
      <c r="E68" s="43">
        <f t="shared" ref="E68:E76" si="5">IF(D9=0,"",(E38+F38)/D9*100)</f>
        <v>98.229996506941831</v>
      </c>
      <c r="F68" s="44" t="s">
        <v>45</v>
      </c>
      <c r="G68" s="56"/>
      <c r="H68" s="56"/>
    </row>
    <row r="69" spans="1:8">
      <c r="A69" s="104" t="str">
        <f t="shared" si="3"/>
        <v>GS &lt; 50 kW</v>
      </c>
      <c r="B69" s="105"/>
      <c r="C69" s="71">
        <v>1.1999999999999997</v>
      </c>
      <c r="D69" s="43">
        <f t="shared" si="4"/>
        <v>118.07174311767359</v>
      </c>
      <c r="E69" s="43">
        <f t="shared" si="5"/>
        <v>117.52552168334461</v>
      </c>
      <c r="F69" s="44" t="s">
        <v>46</v>
      </c>
      <c r="G69" s="56"/>
      <c r="H69" s="56"/>
    </row>
    <row r="70" spans="1:8">
      <c r="A70" s="106" t="str">
        <f t="shared" si="3"/>
        <v>GS 50 to 4,999 kW</v>
      </c>
      <c r="B70" s="107"/>
      <c r="C70" s="71">
        <v>1.0699999999999998</v>
      </c>
      <c r="D70" s="43">
        <f t="shared" si="4"/>
        <v>98.133083909177955</v>
      </c>
      <c r="E70" s="43">
        <f t="shared" si="5"/>
        <v>98.129997505118467</v>
      </c>
      <c r="F70" s="44" t="s">
        <v>46</v>
      </c>
      <c r="G70" s="56"/>
      <c r="H70" s="56"/>
    </row>
    <row r="71" spans="1:8">
      <c r="A71" s="104" t="str">
        <f t="shared" si="3"/>
        <v>Large User</v>
      </c>
      <c r="B71" s="105"/>
      <c r="C71" s="71">
        <v>0.93000000000000016</v>
      </c>
      <c r="D71" s="43">
        <f t="shared" si="4"/>
        <v>93.641612259630108</v>
      </c>
      <c r="E71" s="43">
        <f t="shared" si="5"/>
        <v>93.639997449279349</v>
      </c>
      <c r="F71" s="44" t="s">
        <v>45</v>
      </c>
      <c r="G71" s="56"/>
      <c r="H71" s="56"/>
    </row>
    <row r="72" spans="1:8">
      <c r="A72" s="104" t="str">
        <f t="shared" si="3"/>
        <v>Street Lighting</v>
      </c>
      <c r="B72" s="105"/>
      <c r="C72" s="71">
        <v>1.0400000000000003</v>
      </c>
      <c r="D72" s="43">
        <f t="shared" si="4"/>
        <v>70.524685829030716</v>
      </c>
      <c r="E72" s="43">
        <f t="shared" si="5"/>
        <v>74.999995387494408</v>
      </c>
      <c r="F72" s="80" t="s">
        <v>46</v>
      </c>
      <c r="G72" s="56"/>
      <c r="H72" s="56"/>
    </row>
    <row r="73" spans="1:8">
      <c r="A73" s="106" t="str">
        <f t="shared" si="3"/>
        <v>Unmetered Scattered Load (USL)</v>
      </c>
      <c r="B73" s="107"/>
      <c r="C73" s="71">
        <v>1.2</v>
      </c>
      <c r="D73" s="43">
        <f t="shared" si="4"/>
        <v>118.55947673185835</v>
      </c>
      <c r="E73" s="43">
        <f t="shared" si="5"/>
        <v>118.0174278441464</v>
      </c>
      <c r="F73" s="44" t="s">
        <v>46</v>
      </c>
      <c r="G73" s="56"/>
      <c r="H73" s="56"/>
    </row>
    <row r="74" spans="1:8">
      <c r="A74" s="104" t="str">
        <f t="shared" si="3"/>
        <v>Standby Approved on an Interim Basis</v>
      </c>
      <c r="B74" s="105"/>
      <c r="C74" s="71">
        <v>0</v>
      </c>
      <c r="D74" s="43" t="str">
        <f t="shared" si="4"/>
        <v/>
      </c>
      <c r="E74" s="43" t="str">
        <f t="shared" si="5"/>
        <v/>
      </c>
      <c r="F74" s="45"/>
    </row>
    <row r="75" spans="1:8">
      <c r="A75" s="90"/>
      <c r="B75" s="91"/>
      <c r="C75" s="46"/>
      <c r="D75" s="43" t="str">
        <f t="shared" si="4"/>
        <v/>
      </c>
      <c r="E75" s="43" t="str">
        <f t="shared" si="5"/>
        <v/>
      </c>
      <c r="F75" s="45"/>
    </row>
    <row r="76" spans="1:8" ht="13.5" thickBot="1">
      <c r="A76" s="92">
        <f>A46</f>
        <v>0</v>
      </c>
      <c r="B76" s="93"/>
      <c r="C76" s="47"/>
      <c r="D76" s="48" t="str">
        <f t="shared" si="4"/>
        <v/>
      </c>
      <c r="E76" s="48" t="str">
        <f t="shared" si="5"/>
        <v/>
      </c>
      <c r="F76" s="49"/>
    </row>
    <row r="78" spans="1:8">
      <c r="A78" s="1" t="s">
        <v>16</v>
      </c>
      <c r="B78" s="31"/>
      <c r="C78" s="31"/>
      <c r="D78" s="31"/>
      <c r="E78" s="31"/>
      <c r="F78" s="31"/>
    </row>
    <row r="79" spans="1:8">
      <c r="A79" s="31"/>
      <c r="B79" s="31"/>
      <c r="C79" s="31"/>
      <c r="D79" s="31"/>
      <c r="E79" s="31"/>
      <c r="F79" s="31"/>
    </row>
    <row r="80" spans="1:8" ht="30.75" customHeight="1">
      <c r="A80" s="86" t="s">
        <v>47</v>
      </c>
      <c r="B80" s="86"/>
      <c r="C80" s="86"/>
      <c r="D80" s="86"/>
      <c r="E80" s="86"/>
      <c r="F80" s="86"/>
    </row>
    <row r="81" spans="1:10" ht="20.25" customHeight="1">
      <c r="A81" s="86"/>
      <c r="B81" s="86"/>
      <c r="C81" s="86"/>
      <c r="D81" s="86"/>
      <c r="E81" s="86"/>
      <c r="F81" s="86"/>
    </row>
    <row r="82" spans="1:10" ht="12.75" customHeight="1">
      <c r="A82" s="50"/>
      <c r="B82" s="50"/>
      <c r="C82" s="50"/>
      <c r="D82" s="50"/>
      <c r="E82" s="50"/>
      <c r="F82" s="50"/>
    </row>
    <row r="83" spans="1:10" ht="25.5" customHeight="1">
      <c r="A83" s="96" t="s">
        <v>48</v>
      </c>
      <c r="B83" s="96"/>
      <c r="C83" s="96"/>
      <c r="D83" s="96"/>
      <c r="E83" s="96"/>
      <c r="F83" s="96"/>
    </row>
    <row r="84" spans="1:10">
      <c r="A84" s="31"/>
      <c r="B84" s="31"/>
      <c r="C84" s="31"/>
      <c r="D84" s="31"/>
      <c r="E84" s="31"/>
      <c r="F84" s="31"/>
    </row>
    <row r="85" spans="1:10">
      <c r="A85" s="51" t="s">
        <v>49</v>
      </c>
      <c r="B85" s="52"/>
      <c r="C85" s="52"/>
      <c r="D85" s="52"/>
      <c r="E85" s="52"/>
      <c r="F85" s="52"/>
    </row>
    <row r="86" spans="1:10" ht="13.5" thickBot="1">
      <c r="A86" s="1">
        <v>2019</v>
      </c>
      <c r="C86" s="53"/>
      <c r="D86" s="53"/>
      <c r="E86" s="53"/>
      <c r="F86" s="53"/>
      <c r="G86" s="53"/>
    </row>
    <row r="87" spans="1:10">
      <c r="A87" s="97" t="s">
        <v>37</v>
      </c>
      <c r="B87" s="98"/>
      <c r="C87" s="101" t="s">
        <v>50</v>
      </c>
      <c r="D87" s="102"/>
      <c r="E87" s="102"/>
      <c r="F87" s="102"/>
      <c r="G87" s="103"/>
      <c r="H87" s="94" t="s">
        <v>41</v>
      </c>
    </row>
    <row r="88" spans="1:10">
      <c r="A88" s="99"/>
      <c r="B88" s="100"/>
      <c r="C88" s="54">
        <f>TestYear</f>
        <v>2016</v>
      </c>
      <c r="D88" s="54">
        <f>C88+1</f>
        <v>2017</v>
      </c>
      <c r="E88" s="54">
        <f>D88+1</f>
        <v>2018</v>
      </c>
      <c r="F88" s="54">
        <f>E88+1</f>
        <v>2019</v>
      </c>
      <c r="G88" s="54">
        <f>F88+1</f>
        <v>2020</v>
      </c>
      <c r="H88" s="95"/>
    </row>
    <row r="89" spans="1:10">
      <c r="A89" s="99"/>
      <c r="B89" s="100"/>
      <c r="C89" s="54" t="s">
        <v>6</v>
      </c>
      <c r="D89" s="54" t="s">
        <v>6</v>
      </c>
      <c r="E89" s="54" t="s">
        <v>6</v>
      </c>
      <c r="F89" s="54" t="s">
        <v>6</v>
      </c>
      <c r="G89" s="54" t="s">
        <v>6</v>
      </c>
      <c r="H89" s="55" t="s">
        <v>6</v>
      </c>
    </row>
    <row r="90" spans="1:10">
      <c r="A90" s="84" t="str">
        <f>A68</f>
        <v>Residential</v>
      </c>
      <c r="B90" s="85"/>
      <c r="C90" s="61">
        <f>'App.2-P_Cost_Allocation _2016'!C90</f>
        <v>97.491534526294842</v>
      </c>
      <c r="D90" s="61">
        <f>'App.2-P_Cost_Allocation _2017'!D90</f>
        <v>97.499997804487592</v>
      </c>
      <c r="E90" s="61">
        <f>'App.2-P_Cost_Allocation _2018'!E90</f>
        <v>97.680003766018288</v>
      </c>
      <c r="F90" s="72">
        <f>E68</f>
        <v>98.229996506941831</v>
      </c>
      <c r="G90" s="62"/>
      <c r="H90" s="59" t="str">
        <f t="shared" ref="H90:H97" si="6">F68</f>
        <v>85 - 115</v>
      </c>
      <c r="J90" s="78"/>
    </row>
    <row r="91" spans="1:10">
      <c r="A91" s="84" t="str">
        <f>A69</f>
        <v>GS &lt; 50 kW</v>
      </c>
      <c r="B91" s="85"/>
      <c r="C91" s="61">
        <f>'App.2-P_Cost_Allocation _2016'!C91</f>
        <v>119.99999794999736</v>
      </c>
      <c r="D91" s="61">
        <f>'App.2-P_Cost_Allocation _2017'!D91</f>
        <v>118.77569576365335</v>
      </c>
      <c r="E91" s="61">
        <f>'App.2-P_Cost_Allocation _2018'!E91</f>
        <v>117.9534314328033</v>
      </c>
      <c r="F91" s="72">
        <f t="shared" ref="F91:F96" si="7">E69</f>
        <v>117.52552168334461</v>
      </c>
      <c r="G91" s="62"/>
      <c r="H91" s="59" t="str">
        <f t="shared" si="6"/>
        <v>80 - 120</v>
      </c>
      <c r="J91" s="78"/>
    </row>
    <row r="92" spans="1:10">
      <c r="A92" s="84" t="str">
        <f>A70</f>
        <v>GS 50 to 4,999 kW</v>
      </c>
      <c r="B92" s="85"/>
      <c r="C92" s="61">
        <f>'App.2-P_Cost_Allocation _2016'!C92</f>
        <v>98.609998409590034</v>
      </c>
      <c r="D92" s="61">
        <f>'App.2-P_Cost_Allocation _2017'!D92</f>
        <v>98.699998419890363</v>
      </c>
      <c r="E92" s="61">
        <f>'App.2-P_Cost_Allocation _2018'!E92</f>
        <v>98.69000270026747</v>
      </c>
      <c r="F92" s="72">
        <f t="shared" si="7"/>
        <v>98.129997505118467</v>
      </c>
      <c r="G92" s="62"/>
      <c r="H92" s="59" t="str">
        <f t="shared" si="6"/>
        <v>80 - 120</v>
      </c>
      <c r="J92" s="78"/>
    </row>
    <row r="93" spans="1:10">
      <c r="A93" s="84" t="str">
        <f>A71</f>
        <v>Large User</v>
      </c>
      <c r="B93" s="85"/>
      <c r="C93" s="61">
        <f>'App.2-P_Cost_Allocation _2016'!C93</f>
        <v>95.619998366377004</v>
      </c>
      <c r="D93" s="61">
        <f>'App.2-P_Cost_Allocation _2017'!D93</f>
        <v>98.429998344763831</v>
      </c>
      <c r="E93" s="61">
        <f>'App.2-P_Cost_Allocation _2018'!E93</f>
        <v>97.650002828043455</v>
      </c>
      <c r="F93" s="72">
        <f t="shared" si="7"/>
        <v>93.639997449279349</v>
      </c>
      <c r="G93" s="62"/>
      <c r="H93" s="59" t="str">
        <f t="shared" si="6"/>
        <v>85 - 115</v>
      </c>
      <c r="J93" s="78"/>
    </row>
    <row r="94" spans="1:10">
      <c r="A94" s="84" t="str">
        <f>A72</f>
        <v>Street Lighting</v>
      </c>
      <c r="B94" s="85"/>
      <c r="C94" s="61">
        <f>'App.2-P_Cost_Allocation _2016'!C94</f>
        <v>60.498653391991255</v>
      </c>
      <c r="D94" s="61">
        <f>'App.2-P_Cost_Allocation _2017'!D94</f>
        <v>64.999997085396416</v>
      </c>
      <c r="E94" s="61">
        <f>'App.2-P_Cost_Allocation _2018'!E94</f>
        <v>70.000004994897566</v>
      </c>
      <c r="F94" s="72">
        <f t="shared" si="7"/>
        <v>74.999995387494408</v>
      </c>
      <c r="G94" s="62"/>
      <c r="H94" s="59" t="str">
        <f t="shared" si="6"/>
        <v>80 - 120</v>
      </c>
      <c r="J94" s="78"/>
    </row>
    <row r="95" spans="1:10" ht="12.75" customHeight="1">
      <c r="A95" s="84" t="str">
        <f t="shared" ref="A95:A98" si="8">A73</f>
        <v>Unmetered Scattered Load (USL)</v>
      </c>
      <c r="B95" s="85"/>
      <c r="C95" s="61">
        <f>'App.2-P_Cost_Allocation _2016'!C95</f>
        <v>120.00232692424532</v>
      </c>
      <c r="D95" s="61">
        <f>'App.2-P_Cost_Allocation _2017'!D95</f>
        <v>118.85264477713615</v>
      </c>
      <c r="E95" s="61">
        <f>'App.2-P_Cost_Allocation _2018'!E95</f>
        <v>118.3517939778302</v>
      </c>
      <c r="F95" s="72">
        <f t="shared" si="7"/>
        <v>118.0174278441464</v>
      </c>
      <c r="G95" s="62"/>
      <c r="H95" s="59" t="str">
        <f t="shared" si="6"/>
        <v>80 - 120</v>
      </c>
      <c r="J95" s="78"/>
    </row>
    <row r="96" spans="1:10" ht="12.75" customHeight="1">
      <c r="A96" s="84" t="str">
        <f t="shared" si="8"/>
        <v>Standby Approved on an Interim Basis</v>
      </c>
      <c r="B96" s="85"/>
      <c r="C96" s="61" t="str">
        <f>'[2]App.2-P_Cost_Allocation _2016'!C104</f>
        <v/>
      </c>
      <c r="D96" s="61"/>
      <c r="E96" s="61"/>
      <c r="F96" s="72" t="str">
        <f t="shared" si="7"/>
        <v/>
      </c>
      <c r="G96" s="62"/>
      <c r="H96" s="63">
        <f t="shared" si="6"/>
        <v>0</v>
      </c>
    </row>
    <row r="97" spans="1:8">
      <c r="A97" s="84"/>
      <c r="B97" s="85"/>
      <c r="C97" s="61" t="str">
        <f t="shared" ref="C97:C98" si="9">E75</f>
        <v/>
      </c>
      <c r="D97" s="61"/>
      <c r="E97" s="61"/>
      <c r="F97" s="73"/>
      <c r="G97" s="62"/>
      <c r="H97" s="63">
        <f t="shared" si="6"/>
        <v>0</v>
      </c>
    </row>
    <row r="98" spans="1:8" ht="13.5" customHeight="1" thickBot="1">
      <c r="A98" s="88">
        <f t="shared" si="8"/>
        <v>0</v>
      </c>
      <c r="B98" s="89"/>
      <c r="C98" s="65" t="str">
        <f t="shared" si="9"/>
        <v/>
      </c>
      <c r="D98" s="65"/>
      <c r="E98" s="65"/>
      <c r="F98" s="74"/>
      <c r="G98" s="67"/>
      <c r="H98" s="68"/>
    </row>
    <row r="100" spans="1:8" ht="12.75" customHeight="1">
      <c r="A100" s="1" t="s">
        <v>51</v>
      </c>
    </row>
    <row r="101" spans="1:8" ht="12.75" customHeight="1">
      <c r="A101" s="86" t="s">
        <v>52</v>
      </c>
      <c r="B101" s="86"/>
      <c r="C101" s="86"/>
      <c r="D101" s="86"/>
      <c r="E101" s="86"/>
      <c r="F101" s="86"/>
    </row>
    <row r="102" spans="1:8">
      <c r="A102" s="86"/>
      <c r="B102" s="86"/>
      <c r="C102" s="86"/>
      <c r="D102" s="86"/>
      <c r="E102" s="86"/>
      <c r="F102" s="86"/>
    </row>
    <row r="103" spans="1:8" ht="20.25" customHeight="1">
      <c r="A103" s="86"/>
      <c r="B103" s="86"/>
      <c r="C103" s="86"/>
      <c r="D103" s="86"/>
      <c r="E103" s="86"/>
      <c r="F103" s="86"/>
    </row>
    <row r="104" spans="1:8" ht="16.5" customHeight="1">
      <c r="A104" s="86"/>
      <c r="B104" s="86"/>
      <c r="C104" s="86"/>
      <c r="D104" s="86"/>
      <c r="E104" s="86"/>
      <c r="F104" s="86"/>
    </row>
    <row r="106" spans="1:8">
      <c r="A106" s="87"/>
      <c r="B106" s="87"/>
      <c r="C106" s="87"/>
      <c r="D106" s="87"/>
      <c r="E106" s="87"/>
      <c r="F106" s="87"/>
    </row>
    <row r="107" spans="1:8">
      <c r="A107" s="87"/>
      <c r="B107" s="87"/>
      <c r="C107" s="87"/>
      <c r="D107" s="87"/>
      <c r="E107" s="87"/>
      <c r="F107" s="87"/>
    </row>
    <row r="108" spans="1:8">
      <c r="A108" s="87"/>
      <c r="B108" s="87"/>
      <c r="C108" s="87"/>
      <c r="D108" s="87"/>
      <c r="E108" s="87"/>
      <c r="F108" s="87"/>
    </row>
  </sheetData>
  <mergeCells count="56">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K122"/>
  <sheetViews>
    <sheetView showGridLines="0" tabSelected="1" zoomScaleNormal="100" zoomScaleSheetLayoutView="100" workbookViewId="0">
      <selection activeCell="O86" sqref="O86"/>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126" t="s">
        <v>0</v>
      </c>
      <c r="B1" s="126"/>
      <c r="C1" s="126"/>
      <c r="D1" s="126"/>
      <c r="E1" s="126"/>
      <c r="F1" s="126"/>
    </row>
    <row r="2" spans="1:6" ht="18">
      <c r="A2" s="126" t="s">
        <v>57</v>
      </c>
      <c r="B2" s="126"/>
      <c r="C2" s="126"/>
      <c r="D2" s="126"/>
      <c r="E2" s="126"/>
      <c r="F2" s="126"/>
    </row>
    <row r="4" spans="1:6">
      <c r="A4" t="s">
        <v>2</v>
      </c>
    </row>
    <row r="6" spans="1:6">
      <c r="A6" s="1" t="s">
        <v>3</v>
      </c>
      <c r="B6" s="1"/>
    </row>
    <row r="7" spans="1:6" ht="13.5" thickBot="1">
      <c r="A7" s="1">
        <v>2020</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8442527.2927675154</v>
      </c>
      <c r="E9" s="8">
        <f t="shared" ref="E9:E17" si="1">IF(D$18=0,"",D9/D$18)</f>
        <v>0.59662985954542913</v>
      </c>
    </row>
    <row r="10" spans="1:6">
      <c r="A10" s="5" t="s">
        <v>9</v>
      </c>
      <c r="B10" s="6">
        <v>1700371.4796658223</v>
      </c>
      <c r="C10" s="7">
        <f t="shared" si="0"/>
        <v>0.14439746528138941</v>
      </c>
      <c r="D10" s="6">
        <v>1640861.1673091105</v>
      </c>
      <c r="E10" s="8">
        <f t="shared" si="1"/>
        <v>0.11595896984826511</v>
      </c>
    </row>
    <row r="11" spans="1:6">
      <c r="A11" s="9" t="s">
        <v>10</v>
      </c>
      <c r="B11" s="6">
        <v>2282143.2286748947</v>
      </c>
      <c r="C11" s="7">
        <f t="shared" si="0"/>
        <v>0.19380217885947218</v>
      </c>
      <c r="D11" s="6">
        <v>3229314.1539562</v>
      </c>
      <c r="E11" s="8">
        <f t="shared" si="1"/>
        <v>0.22821427557048116</v>
      </c>
    </row>
    <row r="12" spans="1:6">
      <c r="A12" s="10" t="s">
        <v>54</v>
      </c>
      <c r="B12" s="6">
        <v>465453.71899757179</v>
      </c>
      <c r="C12" s="7">
        <f t="shared" si="0"/>
        <v>3.9526855180054214E-2</v>
      </c>
      <c r="D12" s="6">
        <v>599372.59156496439</v>
      </c>
      <c r="E12" s="8">
        <f t="shared" si="1"/>
        <v>4.2357409424916385E-2</v>
      </c>
    </row>
    <row r="13" spans="1:6">
      <c r="A13" s="5" t="s">
        <v>12</v>
      </c>
      <c r="B13" s="6">
        <v>111797.10416870702</v>
      </c>
      <c r="C13" s="7">
        <f t="shared" si="0"/>
        <v>9.493936272639324E-3</v>
      </c>
      <c r="D13" s="6">
        <v>216124.9565048588</v>
      </c>
      <c r="E13" s="8">
        <f t="shared" si="1"/>
        <v>1.5273459945367421E-2</v>
      </c>
    </row>
    <row r="14" spans="1:6">
      <c r="A14" s="5" t="s">
        <v>13</v>
      </c>
      <c r="B14" s="6">
        <v>49290.179804890911</v>
      </c>
      <c r="C14" s="7">
        <f t="shared" si="0"/>
        <v>4.185777703404535E-3</v>
      </c>
      <c r="D14" s="6">
        <v>22159.8269194473</v>
      </c>
      <c r="E14" s="8">
        <f t="shared" si="1"/>
        <v>1.5660256655405922E-3</v>
      </c>
    </row>
    <row r="15" spans="1:6" ht="25.5">
      <c r="A15" s="9" t="s">
        <v>14</v>
      </c>
      <c r="B15" s="6">
        <v>0</v>
      </c>
      <c r="C15" s="7">
        <f t="shared" si="0"/>
        <v>0</v>
      </c>
      <c r="D15" s="6"/>
      <c r="E15" s="8">
        <f t="shared" si="1"/>
        <v>0</v>
      </c>
    </row>
    <row r="16" spans="1:6">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14150359.989022098</v>
      </c>
      <c r="E18" s="15">
        <f>SUM(E9:E17)</f>
        <v>0.99999999999999978</v>
      </c>
    </row>
    <row r="20" spans="1:6">
      <c r="A20" s="1" t="s">
        <v>16</v>
      </c>
    </row>
    <row r="22" spans="1:6" ht="12.75" customHeight="1">
      <c r="A22" s="127" t="s">
        <v>17</v>
      </c>
      <c r="B22" s="127"/>
      <c r="C22" s="127"/>
      <c r="D22" s="127"/>
      <c r="E22" s="127"/>
    </row>
    <row r="23" spans="1:6">
      <c r="A23" s="127"/>
      <c r="B23" s="127"/>
      <c r="C23" s="127"/>
      <c r="D23" s="127"/>
      <c r="E23" s="127"/>
    </row>
    <row r="24" spans="1:6" ht="12.75" customHeight="1">
      <c r="B24" s="16"/>
      <c r="C24" s="16"/>
      <c r="D24" s="16"/>
      <c r="E24" s="16"/>
      <c r="F24" s="16"/>
    </row>
    <row r="25" spans="1:6" ht="12.75" customHeight="1">
      <c r="A25" s="128" t="s">
        <v>18</v>
      </c>
      <c r="B25" s="128"/>
      <c r="C25" s="128"/>
      <c r="D25" s="128"/>
      <c r="E25" s="128"/>
      <c r="F25" s="16"/>
    </row>
    <row r="26" spans="1:6" ht="12.75" customHeight="1">
      <c r="A26" s="128"/>
      <c r="B26" s="128"/>
      <c r="C26" s="128"/>
      <c r="D26" s="128"/>
      <c r="E26" s="128"/>
      <c r="F26" s="17"/>
    </row>
    <row r="27" spans="1:6">
      <c r="A27" s="128"/>
      <c r="B27" s="128"/>
      <c r="C27" s="128"/>
      <c r="D27" s="128"/>
      <c r="E27" s="128"/>
      <c r="F27" s="17"/>
    </row>
    <row r="28" spans="1:6">
      <c r="A28" s="33" t="s">
        <v>19</v>
      </c>
      <c r="B28" s="33"/>
      <c r="C28" s="33"/>
      <c r="D28" s="33"/>
      <c r="E28" s="33"/>
      <c r="F28" s="33"/>
    </row>
    <row r="29" spans="1:6" ht="20.25" customHeight="1">
      <c r="A29" s="128" t="s">
        <v>20</v>
      </c>
      <c r="B29" s="128"/>
      <c r="C29" s="128"/>
      <c r="D29" s="128"/>
      <c r="E29" s="128"/>
      <c r="F29" s="18"/>
    </row>
    <row r="30" spans="1:6" ht="20.25" customHeight="1">
      <c r="A30" s="128"/>
      <c r="B30" s="128"/>
      <c r="C30" s="128"/>
      <c r="D30" s="128"/>
      <c r="E30" s="128"/>
    </row>
    <row r="31" spans="1:6" ht="12.75" customHeight="1"/>
    <row r="33" spans="1:6" ht="12.75" customHeight="1">
      <c r="A33" s="19" t="s">
        <v>21</v>
      </c>
      <c r="B33" s="129"/>
      <c r="C33" s="129"/>
      <c r="D33" s="129"/>
      <c r="E33" s="129"/>
      <c r="F33" s="129"/>
    </row>
    <row r="34" spans="1:6" ht="13.5" thickBot="1">
      <c r="A34" s="20">
        <v>2020</v>
      </c>
      <c r="B34" s="21"/>
      <c r="C34" s="31" t="s">
        <v>65</v>
      </c>
      <c r="D34" s="31" t="s">
        <v>63</v>
      </c>
      <c r="E34" s="29" t="s">
        <v>64</v>
      </c>
      <c r="F34" s="31" t="s">
        <v>61</v>
      </c>
    </row>
    <row r="35" spans="1:6">
      <c r="A35" s="130"/>
      <c r="B35" s="131"/>
      <c r="C35" s="22" t="s">
        <v>22</v>
      </c>
      <c r="D35" s="22" t="s">
        <v>23</v>
      </c>
      <c r="E35" s="22" t="s">
        <v>24</v>
      </c>
      <c r="F35" s="23" t="s">
        <v>25</v>
      </c>
    </row>
    <row r="36" spans="1:6" ht="12.75" customHeight="1">
      <c r="A36" s="132" t="s">
        <v>26</v>
      </c>
      <c r="B36" s="133"/>
      <c r="C36" s="134" t="s">
        <v>27</v>
      </c>
      <c r="D36" s="134" t="s">
        <v>28</v>
      </c>
      <c r="E36" s="134" t="s">
        <v>29</v>
      </c>
      <c r="F36" s="124" t="s">
        <v>30</v>
      </c>
    </row>
    <row r="37" spans="1:6">
      <c r="A37" s="99"/>
      <c r="B37" s="100"/>
      <c r="C37" s="114"/>
      <c r="D37" s="114"/>
      <c r="E37" s="114"/>
      <c r="F37" s="125"/>
    </row>
    <row r="38" spans="1:6">
      <c r="A38" s="84" t="str">
        <f t="shared" ref="A38:A44" si="2">A9</f>
        <v>Residential</v>
      </c>
      <c r="B38" s="85"/>
      <c r="C38" s="6">
        <v>7772676.7200000007</v>
      </c>
      <c r="D38" s="6">
        <v>7961456.7356164735</v>
      </c>
      <c r="E38" s="6">
        <v>7961230.0282747606</v>
      </c>
      <c r="F38" s="24">
        <v>390118.05182653706</v>
      </c>
    </row>
    <row r="39" spans="1:6">
      <c r="A39" s="84" t="str">
        <f t="shared" si="2"/>
        <v>GS &lt; 50 kW</v>
      </c>
      <c r="B39" s="85"/>
      <c r="C39" s="6">
        <v>1810147.2816196135</v>
      </c>
      <c r="D39" s="6">
        <v>1854111.4968317272</v>
      </c>
      <c r="E39" s="6">
        <v>1845401.2242996846</v>
      </c>
      <c r="F39" s="24">
        <v>70459.683210909949</v>
      </c>
    </row>
    <row r="40" spans="1:6">
      <c r="A40" s="84" t="str">
        <f t="shared" si="2"/>
        <v>GS 50 to 4,999 kW</v>
      </c>
      <c r="B40" s="85"/>
      <c r="C40" s="6">
        <v>2964796.2416424132</v>
      </c>
      <c r="D40" s="6">
        <v>3036804.1613024133</v>
      </c>
      <c r="E40" s="6">
        <v>3036759.1861745128</v>
      </c>
      <c r="F40" s="24">
        <v>106009.37076406366</v>
      </c>
    </row>
    <row r="41" spans="1:6">
      <c r="A41" s="84" t="str">
        <f t="shared" si="2"/>
        <v>Large User</v>
      </c>
      <c r="B41" s="85"/>
      <c r="C41" s="6">
        <v>509276.1751154809</v>
      </c>
      <c r="D41" s="6">
        <v>521645.29424326034</v>
      </c>
      <c r="E41" s="6">
        <v>521632.63842148957</v>
      </c>
      <c r="F41" s="24">
        <v>19720.690429969407</v>
      </c>
    </row>
    <row r="42" spans="1:6">
      <c r="A42" s="84" t="str">
        <f t="shared" si="2"/>
        <v>Street Lighting</v>
      </c>
      <c r="B42" s="85"/>
      <c r="C42" s="6">
        <v>147049.92079999999</v>
      </c>
      <c r="D42" s="6">
        <v>150621.41712553159</v>
      </c>
      <c r="E42" s="6">
        <v>159729.10551454884</v>
      </c>
      <c r="F42" s="24">
        <v>13170.862460988537</v>
      </c>
    </row>
    <row r="43" spans="1:6">
      <c r="A43" s="84" t="str">
        <f t="shared" si="2"/>
        <v>Unmetered Scattered Load (USL)</v>
      </c>
      <c r="B43" s="85"/>
      <c r="C43" s="6">
        <v>24430.523999999998</v>
      </c>
      <c r="D43" s="6">
        <v>25023.883902692389</v>
      </c>
      <c r="E43" s="6">
        <v>24906.044535972069</v>
      </c>
      <c r="F43" s="24">
        <v>1218.3413075314213</v>
      </c>
    </row>
    <row r="44" spans="1:6" ht="12.75" customHeight="1">
      <c r="A44" s="84" t="str">
        <f t="shared" si="2"/>
        <v>Standby Approved on an Interim Basis</v>
      </c>
      <c r="B44" s="85"/>
      <c r="C44" s="6"/>
      <c r="D44" s="6"/>
      <c r="E44" s="6"/>
      <c r="F44" s="24"/>
    </row>
    <row r="45" spans="1:6">
      <c r="A45" s="118"/>
      <c r="B45" s="119"/>
      <c r="C45" s="6"/>
      <c r="D45" s="6"/>
      <c r="E45" s="6"/>
      <c r="F45" s="24"/>
    </row>
    <row r="46" spans="1:6" ht="13.5" thickBot="1">
      <c r="A46" s="120">
        <f>A17</f>
        <v>0</v>
      </c>
      <c r="B46" s="121"/>
      <c r="C46" s="25"/>
      <c r="D46" s="25"/>
      <c r="E46" s="25"/>
      <c r="F46" s="26"/>
    </row>
    <row r="47" spans="1:6" ht="13.5" thickTop="1">
      <c r="A47" s="122" t="str">
        <f>A18</f>
        <v>Total</v>
      </c>
      <c r="B47" s="123"/>
      <c r="C47" s="27">
        <f>SUM(C38:C46)</f>
        <v>13228376.86317751</v>
      </c>
      <c r="D47" s="27">
        <f>SUM(D38:D46)</f>
        <v>13549662.989022102</v>
      </c>
      <c r="E47" s="27">
        <f>SUM(E38:E46)</f>
        <v>13549658.227220969</v>
      </c>
      <c r="F47" s="28">
        <f>SUM(F38:F46)</f>
        <v>600697.00000000012</v>
      </c>
    </row>
    <row r="48" spans="1:6">
      <c r="F48" s="30"/>
    </row>
    <row r="49" spans="1:11">
      <c r="A49" s="1" t="s">
        <v>31</v>
      </c>
      <c r="B49" s="31"/>
      <c r="C49" s="31"/>
      <c r="D49" s="31"/>
      <c r="E49" s="31"/>
      <c r="F49" s="31"/>
    </row>
    <row r="50" spans="1:11">
      <c r="A50" s="31"/>
      <c r="B50" s="31"/>
      <c r="C50" s="31"/>
      <c r="D50" s="31"/>
      <c r="E50" s="31"/>
      <c r="F50" s="31"/>
    </row>
    <row r="51" spans="1:11" ht="12.75" customHeight="1">
      <c r="A51" s="86" t="s">
        <v>32</v>
      </c>
      <c r="B51" s="86"/>
      <c r="C51" s="86"/>
      <c r="D51" s="86"/>
      <c r="E51" s="86"/>
      <c r="F51" s="86"/>
    </row>
    <row r="52" spans="1:11">
      <c r="A52" s="86"/>
      <c r="B52" s="86"/>
      <c r="C52" s="86"/>
      <c r="D52" s="86"/>
      <c r="E52" s="86"/>
      <c r="F52" s="86"/>
    </row>
    <row r="53" spans="1:11" ht="12.75" customHeight="1">
      <c r="A53" s="16"/>
      <c r="B53" s="16"/>
      <c r="C53" s="16"/>
      <c r="D53" s="16"/>
      <c r="E53" s="16"/>
      <c r="F53" s="16"/>
      <c r="H53" s="32"/>
      <c r="I53" s="32"/>
      <c r="J53" s="32"/>
      <c r="K53" s="32"/>
    </row>
    <row r="54" spans="1:11">
      <c r="A54" s="135" t="s">
        <v>33</v>
      </c>
      <c r="B54" s="135"/>
      <c r="C54" s="135"/>
      <c r="D54" s="135"/>
      <c r="E54" s="135"/>
      <c r="F54" s="135"/>
      <c r="H54" s="32"/>
      <c r="I54" s="32"/>
      <c r="J54" s="32"/>
      <c r="K54" s="32"/>
    </row>
    <row r="55" spans="1:11">
      <c r="A55" s="34"/>
      <c r="B55" s="31"/>
      <c r="C55" s="31"/>
      <c r="D55" s="31"/>
      <c r="E55" s="31"/>
      <c r="F55" s="31"/>
      <c r="H55" s="32"/>
      <c r="I55" s="32"/>
      <c r="J55" s="32"/>
      <c r="K55" s="32"/>
    </row>
    <row r="56" spans="1:11" ht="12.75" customHeight="1">
      <c r="A56" s="96" t="s">
        <v>34</v>
      </c>
      <c r="B56" s="96"/>
      <c r="C56" s="96"/>
      <c r="D56" s="96"/>
      <c r="E56" s="96"/>
      <c r="F56" s="96"/>
      <c r="H56" s="32"/>
      <c r="I56" s="32"/>
      <c r="J56" s="32"/>
      <c r="K56" s="32"/>
    </row>
    <row r="57" spans="1:11">
      <c r="A57" s="96"/>
      <c r="B57" s="96"/>
      <c r="C57" s="96"/>
      <c r="D57" s="96"/>
      <c r="E57" s="96"/>
      <c r="F57" s="96"/>
    </row>
    <row r="58" spans="1:11">
      <c r="A58" s="31"/>
      <c r="B58" s="31"/>
      <c r="C58" s="31"/>
      <c r="D58" s="31"/>
      <c r="E58" s="31"/>
      <c r="F58" s="31"/>
    </row>
    <row r="59" spans="1:11" ht="12.75" customHeight="1">
      <c r="A59" s="96" t="s">
        <v>35</v>
      </c>
      <c r="B59" s="96"/>
      <c r="C59" s="96"/>
      <c r="D59" s="96"/>
      <c r="E59" s="96"/>
      <c r="F59" s="96"/>
    </row>
    <row r="60" spans="1:11">
      <c r="A60" s="96"/>
      <c r="B60" s="96"/>
      <c r="C60" s="96"/>
      <c r="D60" s="96"/>
      <c r="E60" s="96"/>
      <c r="F60" s="96"/>
    </row>
    <row r="61" spans="1:11">
      <c r="A61" s="35"/>
      <c r="B61" s="35"/>
      <c r="C61" s="35"/>
      <c r="D61" s="35"/>
      <c r="E61" s="35"/>
      <c r="F61" s="35"/>
    </row>
    <row r="62" spans="1:11">
      <c r="A62" s="1" t="s">
        <v>36</v>
      </c>
      <c r="B62" s="31"/>
      <c r="C62" s="31"/>
      <c r="D62" s="31"/>
      <c r="E62" s="31"/>
      <c r="F62" s="31"/>
    </row>
    <row r="63" spans="1:11" ht="13.5" thickBot="1">
      <c r="A63" s="1">
        <v>2020</v>
      </c>
      <c r="B63" s="31"/>
      <c r="C63" s="31"/>
      <c r="D63" s="31"/>
      <c r="E63" s="31"/>
      <c r="F63" s="31"/>
    </row>
    <row r="64" spans="1:11" ht="38.25">
      <c r="A64" s="108" t="s">
        <v>37</v>
      </c>
      <c r="B64" s="109"/>
      <c r="C64" s="36" t="s">
        <v>38</v>
      </c>
      <c r="D64" s="36" t="s">
        <v>39</v>
      </c>
      <c r="E64" s="36" t="s">
        <v>40</v>
      </c>
      <c r="F64" s="94" t="s">
        <v>41</v>
      </c>
    </row>
    <row r="65" spans="1:8" ht="25.5">
      <c r="A65" s="110"/>
      <c r="B65" s="111"/>
      <c r="C65" s="37" t="s">
        <v>42</v>
      </c>
      <c r="D65" s="114" t="s">
        <v>43</v>
      </c>
      <c r="E65" s="114" t="s">
        <v>44</v>
      </c>
      <c r="F65" s="112"/>
    </row>
    <row r="66" spans="1:8">
      <c r="A66" s="110"/>
      <c r="B66" s="111"/>
      <c r="C66" s="38">
        <v>2011</v>
      </c>
      <c r="D66" s="115"/>
      <c r="E66" s="115"/>
      <c r="F66" s="113"/>
    </row>
    <row r="67" spans="1:8">
      <c r="A67" s="116"/>
      <c r="B67" s="117"/>
      <c r="C67" s="39" t="s">
        <v>6</v>
      </c>
      <c r="D67" s="40" t="s">
        <v>6</v>
      </c>
      <c r="E67" s="40" t="s">
        <v>6</v>
      </c>
      <c r="F67" s="41" t="s">
        <v>6</v>
      </c>
    </row>
    <row r="68" spans="1:8">
      <c r="A68" s="104" t="str">
        <f t="shared" ref="A68:A74" si="3">A38</f>
        <v>Residential</v>
      </c>
      <c r="B68" s="105"/>
      <c r="C68" s="71">
        <v>0.93280299668031541</v>
      </c>
      <c r="D68" s="43">
        <f t="shared" ref="D68:D76" si="4">IF(D9=0,"",(D38+F38)/D9*100)</f>
        <v>98.922686274257927</v>
      </c>
      <c r="E68" s="43">
        <f t="shared" ref="E68:E76" si="5">IF(D9=0,"",(E38+F38)/D9*100)</f>
        <v>98.920000972406342</v>
      </c>
      <c r="F68" s="44" t="s">
        <v>45</v>
      </c>
      <c r="G68" s="56"/>
      <c r="H68" s="56"/>
    </row>
    <row r="69" spans="1:8">
      <c r="A69" s="104" t="str">
        <f t="shared" si="3"/>
        <v>GS &lt; 50 kW</v>
      </c>
      <c r="B69" s="105"/>
      <c r="C69" s="71">
        <v>1.1999999999999997</v>
      </c>
      <c r="D69" s="43">
        <f t="shared" si="4"/>
        <v>117.29031184270085</v>
      </c>
      <c r="E69" s="43">
        <f t="shared" si="5"/>
        <v>116.75947640667633</v>
      </c>
      <c r="F69" s="44" t="s">
        <v>46</v>
      </c>
      <c r="G69" s="56"/>
      <c r="H69" s="56"/>
    </row>
    <row r="70" spans="1:8">
      <c r="A70" s="106" t="str">
        <f t="shared" si="3"/>
        <v>GS 50 to 4,999 kW</v>
      </c>
      <c r="B70" s="107"/>
      <c r="C70" s="71">
        <v>1.0699999999999998</v>
      </c>
      <c r="D70" s="43">
        <f t="shared" si="4"/>
        <v>97.321393405353518</v>
      </c>
      <c r="E70" s="43">
        <f t="shared" si="5"/>
        <v>97.320000690809309</v>
      </c>
      <c r="F70" s="44" t="s">
        <v>46</v>
      </c>
      <c r="G70" s="56"/>
      <c r="H70" s="56"/>
    </row>
    <row r="71" spans="1:8">
      <c r="A71" s="104" t="str">
        <f t="shared" si="3"/>
        <v>Large User</v>
      </c>
      <c r="B71" s="105"/>
      <c r="C71" s="71">
        <v>0.93000000000000016</v>
      </c>
      <c r="D71" s="43">
        <f t="shared" si="4"/>
        <v>90.322112203983309</v>
      </c>
      <c r="E71" s="43">
        <f t="shared" si="5"/>
        <v>90.320000692387865</v>
      </c>
      <c r="F71" s="44" t="s">
        <v>45</v>
      </c>
      <c r="G71" s="56"/>
      <c r="H71" s="56"/>
    </row>
    <row r="72" spans="1:8">
      <c r="A72" s="104" t="str">
        <f t="shared" si="3"/>
        <v>Street Lighting</v>
      </c>
      <c r="B72" s="105"/>
      <c r="C72" s="71">
        <v>1.0400000000000003</v>
      </c>
      <c r="D72" s="43">
        <f t="shared" si="4"/>
        <v>75.785916737865406</v>
      </c>
      <c r="E72" s="43">
        <f>IF(D13=0,"",(E42+F42)/D13*100)</f>
        <v>80.000001282429565</v>
      </c>
      <c r="F72" s="80" t="s">
        <v>46</v>
      </c>
      <c r="G72" s="56"/>
      <c r="H72" s="56"/>
    </row>
    <row r="73" spans="1:8">
      <c r="A73" s="106" t="str">
        <f t="shared" si="3"/>
        <v>Unmetered Scattered Load (USL)</v>
      </c>
      <c r="B73" s="107"/>
      <c r="C73" s="71">
        <v>1.2</v>
      </c>
      <c r="D73" s="43">
        <f t="shared" si="4"/>
        <v>118.42251884735538</v>
      </c>
      <c r="E73" s="43">
        <f>IF(D14=0,"",(E43+F43)/D14*100)</f>
        <v>117.8907485986586</v>
      </c>
      <c r="F73" s="44" t="s">
        <v>46</v>
      </c>
      <c r="G73" s="56"/>
      <c r="H73" s="56"/>
    </row>
    <row r="74" spans="1:8">
      <c r="A74" s="104" t="str">
        <f t="shared" si="3"/>
        <v>Standby Approved on an Interim Basis</v>
      </c>
      <c r="B74" s="105"/>
      <c r="C74" s="71">
        <v>0</v>
      </c>
      <c r="D74" s="43" t="str">
        <f t="shared" si="4"/>
        <v/>
      </c>
      <c r="E74" s="43" t="str">
        <f t="shared" si="5"/>
        <v/>
      </c>
      <c r="F74" s="45"/>
    </row>
    <row r="75" spans="1:8">
      <c r="A75" s="90"/>
      <c r="B75" s="91"/>
      <c r="C75" s="46"/>
      <c r="D75" s="43" t="str">
        <f t="shared" si="4"/>
        <v/>
      </c>
      <c r="E75" s="43" t="str">
        <f t="shared" si="5"/>
        <v/>
      </c>
      <c r="F75" s="45"/>
    </row>
    <row r="76" spans="1:8" ht="13.5" thickBot="1">
      <c r="A76" s="92">
        <f>A46</f>
        <v>0</v>
      </c>
      <c r="B76" s="93"/>
      <c r="C76" s="47"/>
      <c r="D76" s="48" t="str">
        <f t="shared" si="4"/>
        <v/>
      </c>
      <c r="E76" s="48" t="str">
        <f t="shared" si="5"/>
        <v/>
      </c>
      <c r="F76" s="49"/>
    </row>
    <row r="78" spans="1:8">
      <c r="A78" s="1" t="s">
        <v>16</v>
      </c>
      <c r="B78" s="31"/>
      <c r="C78" s="31"/>
      <c r="D78" s="31"/>
      <c r="E78" s="31"/>
      <c r="F78" s="31"/>
    </row>
    <row r="79" spans="1:8">
      <c r="A79" s="31"/>
      <c r="B79" s="31"/>
      <c r="C79" s="31"/>
      <c r="D79" s="31"/>
      <c r="E79" s="31"/>
      <c r="F79" s="31"/>
    </row>
    <row r="80" spans="1:8" ht="30.75" customHeight="1">
      <c r="A80" s="86" t="s">
        <v>47</v>
      </c>
      <c r="B80" s="86"/>
      <c r="C80" s="86"/>
      <c r="D80" s="86"/>
      <c r="E80" s="86"/>
      <c r="F80" s="86"/>
    </row>
    <row r="81" spans="1:8" ht="20.25" customHeight="1">
      <c r="A81" s="86"/>
      <c r="B81" s="86"/>
      <c r="C81" s="86"/>
      <c r="D81" s="86"/>
      <c r="E81" s="86"/>
      <c r="F81" s="86"/>
    </row>
    <row r="82" spans="1:8" ht="12.75" customHeight="1">
      <c r="A82" s="50"/>
      <c r="B82" s="50"/>
      <c r="C82" s="50"/>
      <c r="D82" s="50"/>
      <c r="E82" s="50"/>
      <c r="F82" s="50"/>
    </row>
    <row r="83" spans="1:8" ht="25.5" customHeight="1">
      <c r="A83" s="96" t="s">
        <v>48</v>
      </c>
      <c r="B83" s="96"/>
      <c r="C83" s="96"/>
      <c r="D83" s="96"/>
      <c r="E83" s="96"/>
      <c r="F83" s="96"/>
    </row>
    <row r="84" spans="1:8">
      <c r="A84" s="31"/>
      <c r="B84" s="31"/>
      <c r="C84" s="31"/>
      <c r="D84" s="31"/>
      <c r="E84" s="31"/>
      <c r="F84" s="31"/>
    </row>
    <row r="85" spans="1:8">
      <c r="A85" s="51" t="s">
        <v>49</v>
      </c>
      <c r="B85" s="52"/>
      <c r="C85" s="52"/>
      <c r="D85" s="52"/>
      <c r="E85" s="52"/>
      <c r="F85" s="52"/>
    </row>
    <row r="86" spans="1:8" ht="13.5" thickBot="1">
      <c r="A86" s="1"/>
      <c r="C86" s="53"/>
      <c r="D86" s="53"/>
      <c r="E86" s="53"/>
      <c r="F86" s="53"/>
      <c r="G86" s="53"/>
    </row>
    <row r="87" spans="1:8">
      <c r="A87" s="97" t="s">
        <v>37</v>
      </c>
      <c r="B87" s="98"/>
      <c r="C87" s="101" t="s">
        <v>50</v>
      </c>
      <c r="D87" s="102"/>
      <c r="E87" s="102"/>
      <c r="F87" s="102"/>
      <c r="G87" s="103"/>
      <c r="H87" s="94" t="s">
        <v>41</v>
      </c>
    </row>
    <row r="88" spans="1:8">
      <c r="A88" s="99"/>
      <c r="B88" s="100"/>
      <c r="C88" s="54">
        <f>TestYear</f>
        <v>2016</v>
      </c>
      <c r="D88" s="54">
        <f>C88+1</f>
        <v>2017</v>
      </c>
      <c r="E88" s="54">
        <f>D88+1</f>
        <v>2018</v>
      </c>
      <c r="F88" s="54">
        <f>E88+1</f>
        <v>2019</v>
      </c>
      <c r="G88" s="54">
        <f>F88+1</f>
        <v>2020</v>
      </c>
      <c r="H88" s="95"/>
    </row>
    <row r="89" spans="1:8">
      <c r="A89" s="99"/>
      <c r="B89" s="100"/>
      <c r="C89" s="54" t="s">
        <v>6</v>
      </c>
      <c r="D89" s="54" t="s">
        <v>6</v>
      </c>
      <c r="E89" s="54" t="s">
        <v>6</v>
      </c>
      <c r="F89" s="54" t="s">
        <v>6</v>
      </c>
      <c r="G89" s="54" t="s">
        <v>6</v>
      </c>
      <c r="H89" s="55" t="s">
        <v>6</v>
      </c>
    </row>
    <row r="90" spans="1:8">
      <c r="A90" s="84" t="str">
        <f>A68</f>
        <v>Residential</v>
      </c>
      <c r="B90" s="85"/>
      <c r="C90" s="136">
        <f>'App.2-P_Cost_Allocation _2016'!C90</f>
        <v>97.491534526294842</v>
      </c>
      <c r="D90" s="61">
        <f>'App.2-P_Cost_Allocation _2017'!D90</f>
        <v>97.499997804487592</v>
      </c>
      <c r="E90" s="61">
        <f>'App.2-P_Cost_Allocation _2018'!E90</f>
        <v>97.680003766018288</v>
      </c>
      <c r="F90" s="61">
        <f>'App.2-P_Cost_Allocation _2019'!F90</f>
        <v>98.229996506941831</v>
      </c>
      <c r="G90" s="72">
        <f>E68</f>
        <v>98.920000972406342</v>
      </c>
      <c r="H90" s="59" t="str">
        <f t="shared" ref="H90:H97" si="6">F68</f>
        <v>85 - 115</v>
      </c>
    </row>
    <row r="91" spans="1:8">
      <c r="A91" s="84" t="str">
        <f>A69</f>
        <v>GS &lt; 50 kW</v>
      </c>
      <c r="B91" s="85"/>
      <c r="C91" s="61">
        <f>'App.2-P_Cost_Allocation _2016'!C91</f>
        <v>119.99999794999736</v>
      </c>
      <c r="D91" s="61">
        <f>'App.2-P_Cost_Allocation _2017'!D91</f>
        <v>118.77569576365335</v>
      </c>
      <c r="E91" s="61">
        <f>'App.2-P_Cost_Allocation _2018'!E91</f>
        <v>117.9534314328033</v>
      </c>
      <c r="F91" s="61">
        <f>'App.2-P_Cost_Allocation _2019'!F91</f>
        <v>117.52552168334461</v>
      </c>
      <c r="G91" s="72">
        <f t="shared" ref="G91:G97" si="7">E69</f>
        <v>116.75947640667633</v>
      </c>
      <c r="H91" s="59" t="str">
        <f t="shared" si="6"/>
        <v>80 - 120</v>
      </c>
    </row>
    <row r="92" spans="1:8">
      <c r="A92" s="84" t="str">
        <f>A70</f>
        <v>GS 50 to 4,999 kW</v>
      </c>
      <c r="B92" s="85"/>
      <c r="C92" s="61">
        <f>'App.2-P_Cost_Allocation _2016'!C92</f>
        <v>98.609998409590034</v>
      </c>
      <c r="D92" s="61">
        <f>'App.2-P_Cost_Allocation _2017'!D92</f>
        <v>98.699998419890363</v>
      </c>
      <c r="E92" s="61">
        <f>'App.2-P_Cost_Allocation _2018'!E92</f>
        <v>98.69000270026747</v>
      </c>
      <c r="F92" s="61">
        <f>'App.2-P_Cost_Allocation _2019'!F92</f>
        <v>98.129997505118467</v>
      </c>
      <c r="G92" s="72">
        <f t="shared" si="7"/>
        <v>97.320000690809309</v>
      </c>
      <c r="H92" s="59" t="str">
        <f t="shared" si="6"/>
        <v>80 - 120</v>
      </c>
    </row>
    <row r="93" spans="1:8">
      <c r="A93" s="84" t="str">
        <f>A71</f>
        <v>Large User</v>
      </c>
      <c r="B93" s="85"/>
      <c r="C93" s="136">
        <f>'App.2-P_Cost_Allocation _2016'!C93</f>
        <v>95.619998366377004</v>
      </c>
      <c r="D93" s="61">
        <f>'App.2-P_Cost_Allocation _2017'!D93</f>
        <v>98.429998344763831</v>
      </c>
      <c r="E93" s="61">
        <f>'App.2-P_Cost_Allocation _2018'!E93</f>
        <v>97.650002828043455</v>
      </c>
      <c r="F93" s="61">
        <f>'App.2-P_Cost_Allocation _2019'!F93</f>
        <v>93.639997449279349</v>
      </c>
      <c r="G93" s="72">
        <f t="shared" si="7"/>
        <v>90.320000692387865</v>
      </c>
      <c r="H93" s="59" t="str">
        <f t="shared" si="6"/>
        <v>85 - 115</v>
      </c>
    </row>
    <row r="94" spans="1:8">
      <c r="A94" s="84" t="str">
        <f>A72</f>
        <v>Street Lighting</v>
      </c>
      <c r="B94" s="85"/>
      <c r="C94" s="61">
        <f>'App.2-P_Cost_Allocation _2016'!C94</f>
        <v>60.498653391991255</v>
      </c>
      <c r="D94" s="61">
        <f>'App.2-P_Cost_Allocation _2017'!D94</f>
        <v>64.999997085396416</v>
      </c>
      <c r="E94" s="61">
        <f>'App.2-P_Cost_Allocation _2018'!E94</f>
        <v>70.000004994897566</v>
      </c>
      <c r="F94" s="61">
        <f>'App.2-P_Cost_Allocation _2019'!F94</f>
        <v>74.999995387494408</v>
      </c>
      <c r="G94" s="72">
        <f t="shared" si="7"/>
        <v>80.000001282429565</v>
      </c>
      <c r="H94" s="59" t="str">
        <f t="shared" si="6"/>
        <v>80 - 120</v>
      </c>
    </row>
    <row r="95" spans="1:8" ht="12.75" customHeight="1">
      <c r="A95" s="84" t="str">
        <f t="shared" ref="A95:A98" si="8">A73</f>
        <v>Unmetered Scattered Load (USL)</v>
      </c>
      <c r="B95" s="85"/>
      <c r="C95" s="61">
        <f>'App.2-P_Cost_Allocation _2016'!C95</f>
        <v>120.00232692424532</v>
      </c>
      <c r="D95" s="61">
        <f>'App.2-P_Cost_Allocation _2017'!D95</f>
        <v>118.85264477713615</v>
      </c>
      <c r="E95" s="61">
        <f>'App.2-P_Cost_Allocation _2018'!E95</f>
        <v>118.3517939778302</v>
      </c>
      <c r="F95" s="61">
        <f>'App.2-P_Cost_Allocation _2019'!F95</f>
        <v>118.0174278441464</v>
      </c>
      <c r="G95" s="72">
        <f t="shared" si="7"/>
        <v>117.8907485986586</v>
      </c>
      <c r="H95" s="59" t="str">
        <f t="shared" si="6"/>
        <v>80 - 120</v>
      </c>
    </row>
    <row r="96" spans="1:8" ht="12.75" customHeight="1">
      <c r="A96" s="84" t="str">
        <f t="shared" si="8"/>
        <v>Standby Approved on an Interim Basis</v>
      </c>
      <c r="B96" s="85"/>
      <c r="C96" s="61" t="str">
        <f>'[2]App.2-P_Cost_Allocation _2016'!C104</f>
        <v/>
      </c>
      <c r="D96" s="61" t="str">
        <f>'[2]App.2-P_Cost_Allocation _2017'!D104</f>
        <v/>
      </c>
      <c r="E96" s="61" t="str">
        <f>'[2]App.2-P_Cost_Allocation _2018'!E104</f>
        <v/>
      </c>
      <c r="F96" s="61" t="str">
        <f>'[2]App.2-P_Cost_Allocation _2019'!F104</f>
        <v/>
      </c>
      <c r="G96" s="72" t="str">
        <f t="shared" si="7"/>
        <v/>
      </c>
      <c r="H96" s="63">
        <f t="shared" si="6"/>
        <v>0</v>
      </c>
    </row>
    <row r="97" spans="1:8">
      <c r="A97" s="84"/>
      <c r="B97" s="85"/>
      <c r="C97" s="61" t="str">
        <f t="shared" ref="C97:C98" si="9">E75</f>
        <v/>
      </c>
      <c r="D97" s="61"/>
      <c r="E97" s="61"/>
      <c r="F97" s="61"/>
      <c r="G97" s="72" t="str">
        <f t="shared" si="7"/>
        <v/>
      </c>
      <c r="H97" s="63">
        <f t="shared" si="6"/>
        <v>0</v>
      </c>
    </row>
    <row r="98" spans="1:8" ht="13.5" customHeight="1" thickBot="1">
      <c r="A98" s="88">
        <f t="shared" si="8"/>
        <v>0</v>
      </c>
      <c r="B98" s="89"/>
      <c r="C98" s="65" t="str">
        <f t="shared" si="9"/>
        <v/>
      </c>
      <c r="D98" s="65"/>
      <c r="E98" s="65"/>
      <c r="F98" s="65"/>
      <c r="G98" s="74"/>
      <c r="H98" s="68"/>
    </row>
    <row r="100" spans="1:8" ht="12.75" customHeight="1">
      <c r="A100" s="1" t="s">
        <v>51</v>
      </c>
    </row>
    <row r="101" spans="1:8" ht="12.75" customHeight="1">
      <c r="A101" s="86" t="s">
        <v>52</v>
      </c>
      <c r="B101" s="86"/>
      <c r="C101" s="86"/>
      <c r="D101" s="86"/>
      <c r="E101" s="86"/>
      <c r="F101" s="86"/>
    </row>
    <row r="102" spans="1:8">
      <c r="A102" s="86"/>
      <c r="B102" s="86"/>
      <c r="C102" s="86"/>
      <c r="D102" s="86"/>
      <c r="E102" s="86"/>
      <c r="F102" s="86"/>
    </row>
    <row r="103" spans="1:8" ht="20.25" customHeight="1">
      <c r="A103" s="86"/>
      <c r="B103" s="86"/>
      <c r="C103" s="86"/>
      <c r="D103" s="86"/>
      <c r="E103" s="86"/>
      <c r="F103" s="86"/>
    </row>
    <row r="104" spans="1:8" ht="16.5" customHeight="1">
      <c r="A104" s="86"/>
      <c r="B104" s="86"/>
      <c r="C104" s="86"/>
      <c r="D104" s="86"/>
      <c r="E104" s="86"/>
      <c r="F104" s="86"/>
    </row>
    <row r="106" spans="1:8">
      <c r="A106" s="87"/>
      <c r="B106" s="87"/>
      <c r="C106" s="87"/>
      <c r="D106" s="87"/>
      <c r="E106" s="87"/>
      <c r="F106" s="87"/>
    </row>
    <row r="107" spans="1:8">
      <c r="A107" s="87"/>
      <c r="B107" s="87"/>
      <c r="C107" s="87"/>
      <c r="D107" s="87"/>
      <c r="E107" s="87"/>
      <c r="F107" s="87"/>
    </row>
    <row r="108" spans="1:8">
      <c r="A108" s="87"/>
      <c r="B108" s="87"/>
      <c r="C108" s="87"/>
      <c r="D108" s="87"/>
      <c r="E108" s="87"/>
      <c r="F108" s="87"/>
    </row>
    <row r="109" spans="1:8">
      <c r="A109" s="51" t="s">
        <v>67</v>
      </c>
      <c r="B109" s="52"/>
      <c r="C109" s="52"/>
      <c r="D109" s="52"/>
      <c r="E109" s="52"/>
      <c r="F109" s="52"/>
      <c r="G109" s="81"/>
      <c r="H109" s="81"/>
    </row>
    <row r="110" spans="1:8" ht="13.5" thickBot="1">
      <c r="A110" s="1"/>
      <c r="B110" s="81"/>
      <c r="C110" s="53"/>
      <c r="D110" s="53"/>
      <c r="E110" s="53"/>
      <c r="F110" s="53"/>
      <c r="G110" s="53"/>
      <c r="H110" s="81"/>
    </row>
    <row r="111" spans="1:8">
      <c r="A111" s="97" t="s">
        <v>37</v>
      </c>
      <c r="B111" s="98"/>
      <c r="C111" s="101" t="s">
        <v>68</v>
      </c>
      <c r="D111" s="102"/>
      <c r="E111" s="102"/>
      <c r="F111" s="102"/>
      <c r="G111" s="103"/>
      <c r="H111" s="94" t="s">
        <v>41</v>
      </c>
    </row>
    <row r="112" spans="1:8">
      <c r="A112" s="99"/>
      <c r="B112" s="100"/>
      <c r="C112" s="82">
        <v>2016</v>
      </c>
      <c r="D112" s="82">
        <v>2017</v>
      </c>
      <c r="E112" s="82">
        <v>2018</v>
      </c>
      <c r="F112" s="82">
        <v>2019</v>
      </c>
      <c r="G112" s="82">
        <v>2020</v>
      </c>
      <c r="H112" s="95"/>
    </row>
    <row r="113" spans="1:8">
      <c r="A113" s="99"/>
      <c r="B113" s="100"/>
      <c r="C113" s="82" t="s">
        <v>6</v>
      </c>
      <c r="D113" s="82" t="s">
        <v>6</v>
      </c>
      <c r="E113" s="82" t="s">
        <v>6</v>
      </c>
      <c r="F113" s="82" t="s">
        <v>6</v>
      </c>
      <c r="G113" s="82" t="s">
        <v>6</v>
      </c>
      <c r="H113" s="55" t="s">
        <v>6</v>
      </c>
    </row>
    <row r="114" spans="1:8">
      <c r="A114" s="84" t="s">
        <v>8</v>
      </c>
      <c r="B114" s="85"/>
      <c r="C114" s="61">
        <f>'App.2-P_Cost_Allocation _2016'!D68</f>
        <v>96.619734146412355</v>
      </c>
      <c r="D114" s="61">
        <f>'App.2-P_Cost_Allocation _2017'!D68</f>
        <v>97.50102991460966</v>
      </c>
      <c r="E114" s="61">
        <f>'App.2-P_Cost_Allocation _2018'!D68</f>
        <v>97.680118364209818</v>
      </c>
      <c r="F114" s="61">
        <f>'App.2-P_Cost_Allocation _2019'!D68</f>
        <v>98.233482293094568</v>
      </c>
      <c r="G114" s="72">
        <f>D68</f>
        <v>98.922686274257927</v>
      </c>
      <c r="H114" s="59" t="s">
        <v>45</v>
      </c>
    </row>
    <row r="115" spans="1:8">
      <c r="A115" s="84" t="s">
        <v>9</v>
      </c>
      <c r="B115" s="85"/>
      <c r="C115" s="61">
        <f>'App.2-P_Cost_Allocation _2016'!D69</f>
        <v>125.22391223302036</v>
      </c>
      <c r="D115" s="61">
        <f>'App.2-P_Cost_Allocation _2017'!D69</f>
        <v>119.42402664989831</v>
      </c>
      <c r="E115" s="61">
        <f>'App.2-P_Cost_Allocation _2018'!D69</f>
        <v>118.60030628216471</v>
      </c>
      <c r="F115" s="61">
        <f>'App.2-P_Cost_Allocation _2019'!D69</f>
        <v>118.07174311767359</v>
      </c>
      <c r="G115" s="72">
        <f t="shared" ref="G115:G119" si="10">D69</f>
        <v>117.29031184270085</v>
      </c>
      <c r="H115" s="59" t="s">
        <v>46</v>
      </c>
    </row>
    <row r="116" spans="1:8">
      <c r="A116" s="84" t="s">
        <v>10</v>
      </c>
      <c r="B116" s="85"/>
      <c r="C116" s="61">
        <f>'App.2-P_Cost_Allocation _2016'!D70</f>
        <v>98.608799773680374</v>
      </c>
      <c r="D116" s="61">
        <f>'App.2-P_Cost_Allocation _2017'!D70</f>
        <v>98.696720142558718</v>
      </c>
      <c r="E116" s="61">
        <f>'App.2-P_Cost_Allocation _2018'!D70</f>
        <v>98.688652459470376</v>
      </c>
      <c r="F116" s="61">
        <f>'App.2-P_Cost_Allocation _2019'!D70</f>
        <v>98.133083909177955</v>
      </c>
      <c r="G116" s="72">
        <f t="shared" si="10"/>
        <v>97.321393405353518</v>
      </c>
      <c r="H116" s="59" t="s">
        <v>46</v>
      </c>
    </row>
    <row r="117" spans="1:8">
      <c r="A117" s="84" t="s">
        <v>54</v>
      </c>
      <c r="B117" s="85"/>
      <c r="C117" s="61">
        <f>'App.2-P_Cost_Allocation _2016'!D71</f>
        <v>91.219599120021286</v>
      </c>
      <c r="D117" s="61">
        <f>'App.2-P_Cost_Allocation _2017'!D71</f>
        <v>98.425330544774027</v>
      </c>
      <c r="E117" s="61">
        <f>'App.2-P_Cost_Allocation _2018'!D71</f>
        <v>97.653542567324621</v>
      </c>
      <c r="F117" s="61">
        <f>'App.2-P_Cost_Allocation _2019'!D71</f>
        <v>93.641612259630108</v>
      </c>
      <c r="G117" s="72">
        <f t="shared" si="10"/>
        <v>90.322112203983309</v>
      </c>
      <c r="H117" s="59" t="s">
        <v>45</v>
      </c>
    </row>
    <row r="118" spans="1:8">
      <c r="A118" s="84" t="s">
        <v>12</v>
      </c>
      <c r="B118" s="85"/>
      <c r="C118" s="61">
        <f>'App.2-P_Cost_Allocation _2016'!D72</f>
        <v>55.497077216693349</v>
      </c>
      <c r="D118" s="61">
        <f>'App.2-P_Cost_Allocation _2017'!D72</f>
        <v>59.700058838848378</v>
      </c>
      <c r="E118" s="61">
        <f>'App.2-P_Cost_Allocation _2018'!D72</f>
        <v>64.809329047988669</v>
      </c>
      <c r="F118" s="61">
        <f>'App.2-P_Cost_Allocation _2019'!D72</f>
        <v>70.524685829030716</v>
      </c>
      <c r="G118" s="72">
        <f t="shared" si="10"/>
        <v>75.785916737865406</v>
      </c>
      <c r="H118" s="59" t="s">
        <v>46</v>
      </c>
    </row>
    <row r="119" spans="1:8">
      <c r="A119" s="84" t="s">
        <v>13</v>
      </c>
      <c r="B119" s="85"/>
      <c r="C119" s="61">
        <f>'App.2-P_Cost_Allocation _2016'!D73</f>
        <v>184.45625702038632</v>
      </c>
      <c r="D119" s="61">
        <f>'App.2-P_Cost_Allocation _2017'!D73</f>
        <v>119.50193176785902</v>
      </c>
      <c r="E119" s="61">
        <f>'App.2-P_Cost_Allocation _2018'!D73</f>
        <v>118.99784940417406</v>
      </c>
      <c r="F119" s="61">
        <f>'App.2-P_Cost_Allocation _2019'!D73</f>
        <v>118.55947673185835</v>
      </c>
      <c r="G119" s="72">
        <f t="shared" si="10"/>
        <v>118.42251884735538</v>
      </c>
      <c r="H119" s="59" t="s">
        <v>46</v>
      </c>
    </row>
    <row r="120" spans="1:8">
      <c r="A120" s="84" t="s">
        <v>14</v>
      </c>
      <c r="B120" s="85"/>
      <c r="C120" s="61" t="s">
        <v>66</v>
      </c>
      <c r="D120" s="61" t="s">
        <v>66</v>
      </c>
      <c r="E120" s="61" t="s">
        <v>66</v>
      </c>
      <c r="F120" s="61" t="s">
        <v>66</v>
      </c>
      <c r="G120" s="72" t="s">
        <v>66</v>
      </c>
      <c r="H120" s="63">
        <v>0</v>
      </c>
    </row>
    <row r="121" spans="1:8">
      <c r="A121" s="84"/>
      <c r="B121" s="85"/>
      <c r="C121" s="61" t="s">
        <v>66</v>
      </c>
      <c r="D121" s="61"/>
      <c r="E121" s="61"/>
      <c r="F121" s="61"/>
      <c r="G121" s="72" t="s">
        <v>66</v>
      </c>
      <c r="H121" s="63">
        <v>0</v>
      </c>
    </row>
    <row r="122" spans="1:8" ht="13.5" thickBot="1">
      <c r="A122" s="88">
        <v>0</v>
      </c>
      <c r="B122" s="89"/>
      <c r="C122" s="65" t="s">
        <v>66</v>
      </c>
      <c r="D122" s="65"/>
      <c r="E122" s="65"/>
      <c r="F122" s="65"/>
      <c r="G122" s="74"/>
      <c r="H122" s="68"/>
    </row>
  </sheetData>
  <mergeCells count="68">
    <mergeCell ref="A121:B121"/>
    <mergeCell ref="A122:B122"/>
    <mergeCell ref="A116:B116"/>
    <mergeCell ref="A117:B117"/>
    <mergeCell ref="A118:B118"/>
    <mergeCell ref="A119:B119"/>
    <mergeCell ref="A120:B120"/>
    <mergeCell ref="A111:B113"/>
    <mergeCell ref="C111:G111"/>
    <mergeCell ref="H111:H112"/>
    <mergeCell ref="A114:B114"/>
    <mergeCell ref="A115:B115"/>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39:B39"/>
    <mergeCell ref="A40:B40"/>
    <mergeCell ref="A41:B41"/>
    <mergeCell ref="A42:B42"/>
    <mergeCell ref="A43:B43"/>
    <mergeCell ref="A44:B44"/>
    <mergeCell ref="A45:B45"/>
    <mergeCell ref="A46:B46"/>
    <mergeCell ref="A47:B47"/>
    <mergeCell ref="A51:F52"/>
    <mergeCell ref="A64:B66"/>
    <mergeCell ref="F64:F66"/>
    <mergeCell ref="D65:D66"/>
    <mergeCell ref="E65:E66"/>
    <mergeCell ref="A67:B67"/>
    <mergeCell ref="A68:B68"/>
    <mergeCell ref="A69:B69"/>
    <mergeCell ref="A70:B70"/>
    <mergeCell ref="A71:B71"/>
    <mergeCell ref="A74:B74"/>
    <mergeCell ref="A73:B73"/>
    <mergeCell ref="A72:B72"/>
    <mergeCell ref="A75:B75"/>
    <mergeCell ref="A76:B76"/>
    <mergeCell ref="A80:F81"/>
    <mergeCell ref="H87:H88"/>
    <mergeCell ref="A83:F83"/>
    <mergeCell ref="A87:B89"/>
    <mergeCell ref="C87:G87"/>
    <mergeCell ref="A90:B90"/>
    <mergeCell ref="A91:B91"/>
    <mergeCell ref="A101:F104"/>
    <mergeCell ref="A106:F108"/>
    <mergeCell ref="A93:B93"/>
    <mergeCell ref="A94:B94"/>
    <mergeCell ref="A95:B95"/>
    <mergeCell ref="A96:B96"/>
    <mergeCell ref="A97:B97"/>
    <mergeCell ref="A98:B98"/>
    <mergeCell ref="A92:B92"/>
  </mergeCells>
  <pageMargins left="0.74803149606299202" right="0.74803149606299202" top="0.98425196850393704" bottom="0.98425196850393704" header="0.511811023622047" footer="0.511811023622047"/>
  <pageSetup scale="63" fitToHeight="0" orientation="portrait" r:id="rId1"/>
  <headerFooter alignWithMargins="0"/>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App.2-P_Cost_Allocation _2016</vt:lpstr>
      <vt:lpstr>App.2-P_Cost_Allocation _2017</vt:lpstr>
      <vt:lpstr>App.2-P_Cost_Allocation _2018</vt:lpstr>
      <vt:lpstr>App.2-P_Cost_Allocation _2019</vt:lpstr>
      <vt:lpstr>App.2-P_Cost_Allocation _2020</vt:lpstr>
      <vt:lpstr>'App.2-P_Cost_Allocation _2016'!Print_Area</vt:lpstr>
      <vt:lpstr>'App.2-P_Cost_Allocation _2017'!Print_Area</vt:lpstr>
      <vt:lpstr>'App.2-P_Cost_Allocation _2018'!Print_Area</vt:lpstr>
      <vt:lpstr>'App.2-P_Cost_Allocation _2019'!Print_Area</vt:lpstr>
      <vt:lpstr>'App.2-P_Cost_Allocation _2020'!Print_Area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Gibson,Sherry</cp:lastModifiedBy>
  <cp:lastPrinted>2015-09-11T05:04:45Z</cp:lastPrinted>
  <dcterms:created xsi:type="dcterms:W3CDTF">2015-05-20T20:35:14Z</dcterms:created>
  <dcterms:modified xsi:type="dcterms:W3CDTF">2015-10-01T18:15:15Z</dcterms:modified>
</cp:coreProperties>
</file>