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Live Excel Undertaking JT2.10" sheetId="1" r:id="rId1"/>
  </sheets>
  <externalReferences>
    <externalReference r:id="rId2"/>
    <externalReference r:id="rId3"/>
  </externalReferences>
  <definedNames>
    <definedName name="ApprovedYr">[1]Z1.ModelVariables!$C$12</definedName>
    <definedName name="CRLF">[1]Z1.ModelVariables!$C$10</definedName>
    <definedName name="CRLF2">[1]Z1.ModelVariables!$C$11</definedName>
    <definedName name="EBNUMBER">'[2]LDC Info'!$E$16</definedName>
    <definedName name="FakeBlank">[1]Z1.ModelVariables!$C$14</definedName>
    <definedName name="PILsModel">[1]E4.PILsResults!$D$9</definedName>
    <definedName name="RMrelease">[1]Z1.ModelVariables!$C$13</definedName>
    <definedName name="TestYr">[1]A1.Admin!$C$13</definedName>
  </definedNames>
  <calcPr calcId="145621"/>
</workbook>
</file>

<file path=xl/calcChain.xml><?xml version="1.0" encoding="utf-8"?>
<calcChain xmlns="http://schemas.openxmlformats.org/spreadsheetml/2006/main">
  <c r="F26" i="1" l="1"/>
  <c r="E23" i="1"/>
  <c r="F23" i="1" s="1"/>
  <c r="D23" i="1"/>
  <c r="D22" i="1"/>
  <c r="D21" i="1"/>
  <c r="D20" i="1"/>
  <c r="F20" i="1" s="1"/>
  <c r="D19" i="1"/>
  <c r="D18" i="1"/>
  <c r="D17" i="1"/>
  <c r="G13" i="1"/>
  <c r="I12" i="1"/>
  <c r="H11" i="1"/>
  <c r="I11" i="1" s="1"/>
  <c r="E22" i="1" s="1"/>
  <c r="E11" i="1"/>
  <c r="H10" i="1"/>
  <c r="E10" i="1"/>
  <c r="I10" i="1" s="1"/>
  <c r="E21" i="1" s="1"/>
  <c r="H9" i="1"/>
  <c r="E9" i="1"/>
  <c r="I9" i="1" s="1"/>
  <c r="E20" i="1" s="1"/>
  <c r="I8" i="1"/>
  <c r="E19" i="1" s="1"/>
  <c r="H8" i="1"/>
  <c r="E8" i="1"/>
  <c r="H7" i="1"/>
  <c r="I7" i="1" s="1"/>
  <c r="E18" i="1" s="1"/>
  <c r="E7" i="1"/>
  <c r="H6" i="1"/>
  <c r="H13" i="1" s="1"/>
  <c r="E6" i="1"/>
  <c r="E13" i="1" s="1"/>
  <c r="G23" i="1" l="1"/>
  <c r="H22" i="1"/>
  <c r="F18" i="1"/>
  <c r="H18" i="1" s="1"/>
  <c r="F22" i="1"/>
  <c r="F19" i="1"/>
  <c r="G20" i="1"/>
  <c r="H20" i="1"/>
  <c r="F21" i="1"/>
  <c r="D24" i="1"/>
  <c r="I6" i="1"/>
  <c r="H23" i="1"/>
  <c r="G21" i="1" l="1"/>
  <c r="G19" i="1"/>
  <c r="I13" i="1"/>
  <c r="E17" i="1"/>
  <c r="H19" i="1"/>
  <c r="G18" i="1"/>
  <c r="H21" i="1"/>
  <c r="G22" i="1"/>
  <c r="H17" i="1" l="1"/>
  <c r="E24" i="1"/>
  <c r="F17" i="1"/>
  <c r="I17" i="1" l="1"/>
  <c r="F24" i="1"/>
  <c r="G17" i="1"/>
  <c r="H24" i="1"/>
  <c r="I23" i="1" l="1"/>
  <c r="I20" i="1"/>
  <c r="I21" i="1"/>
  <c r="I19" i="1"/>
  <c r="I24" i="1" s="1"/>
  <c r="G24" i="1"/>
  <c r="I18" i="1"/>
  <c r="I22" i="1"/>
</calcChain>
</file>

<file path=xl/sharedStrings.xml><?xml version="1.0" encoding="utf-8"?>
<sst xmlns="http://schemas.openxmlformats.org/spreadsheetml/2006/main" count="45" uniqueCount="32">
  <si>
    <t>Projected Distribution Revenues for Test Year 2016 at Existing 2015 Rates</t>
  </si>
  <si>
    <t xml:space="preserve"> Reflects Revised Load Forecast </t>
  </si>
  <si>
    <t>2016 PROJECTED REVENUE FROM EXISTING 2015 VARIABLE CHARGES</t>
  </si>
  <si>
    <t>Customer Class Name</t>
  </si>
  <si>
    <t>Variable
Distribution
Rate</t>
  </si>
  <si>
    <t>per</t>
  </si>
  <si>
    <t>Volume</t>
  </si>
  <si>
    <t>Gross
Variable
Revenue</t>
  </si>
  <si>
    <t>Transform.
Allowance
Rate</t>
  </si>
  <si>
    <t>Transform.
Allowance
kW's</t>
  </si>
  <si>
    <t>Transform.
Allowance
$'s</t>
  </si>
  <si>
    <t>Net
Variable
Revenue</t>
  </si>
  <si>
    <t>Residential</t>
  </si>
  <si>
    <t>kWh</t>
  </si>
  <si>
    <t>General Service &lt; 50 kW</t>
  </si>
  <si>
    <t>General Service 50 to 4999 kW</t>
  </si>
  <si>
    <t>kW</t>
  </si>
  <si>
    <t>Large Use</t>
  </si>
  <si>
    <t>Unmetered Scattered Load</t>
  </si>
  <si>
    <t>Street Lighting</t>
  </si>
  <si>
    <t>Standby Approved on an Interim Basis</t>
  </si>
  <si>
    <t>TOTAL VARIABLE REVENUE</t>
  </si>
  <si>
    <t>2016 PROJECTED DISTRIBUTION REVENUE AT 2015 EXISTING RATES</t>
  </si>
  <si>
    <t>Fixed
Rate</t>
  </si>
  <si>
    <t>Customers
(Connections)</t>
  </si>
  <si>
    <t>Fixed Charge Revenue</t>
  </si>
  <si>
    <t>Variable Revenue</t>
  </si>
  <si>
    <t>TOTAL</t>
  </si>
  <si>
    <t>% Fixed
Revenue</t>
  </si>
  <si>
    <t>% Variable
Revenue</t>
  </si>
  <si>
    <t>% Total
Revenue</t>
  </si>
  <si>
    <t>DISTRIBUTION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</si>
</sst>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_-* #,##0.00_-;\-* #,##0.00_-;_-* &quot;-&quot;??_-;_-@_-"/>
    <numFmt numFmtId="171" formatCode="_-&quot;$&quot;* #,##0.00_-;\-&quot;$&quot;* #,##0.00_-;_-&quot;$&quot;* &quot;-&quot;??_-;_-@_-"/>
    <numFmt numFmtId="172" formatCode="##\-#"/>
    <numFmt numFmtId="173" formatCode="&quot;£ &quot;#,##0.00;[Red]\-&quot;£ &quot;#,##0.00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i/>
      <sz val="8"/>
      <color theme="0" tint="-0.14999847407452621"/>
      <name val="Arial"/>
      <family val="2"/>
    </font>
    <font>
      <i/>
      <sz val="14"/>
      <color theme="0" tint="-0.249977111117893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Courier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0">
    <xf numFmtId="0" fontId="0" fillId="0" borderId="0"/>
    <xf numFmtId="43" fontId="18" fillId="0" borderId="0" applyFont="0" applyFill="0" applyBorder="0" applyAlignment="0" applyProtection="0"/>
    <xf numFmtId="166" fontId="18" fillId="0" borderId="0"/>
    <xf numFmtId="167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8" fontId="18" fillId="0" borderId="0"/>
    <xf numFmtId="169" fontId="18" fillId="0" borderId="0"/>
    <xf numFmtId="168" fontId="18" fillId="0" borderId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17" fillId="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17" fillId="13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17" fillId="17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17" fillId="29" borderId="0" applyNumberFormat="0" applyBorder="0" applyAlignment="0" applyProtection="0"/>
    <xf numFmtId="0" fontId="29" fillId="52" borderId="0" applyNumberFormat="0" applyBorder="0" applyAlignment="0" applyProtection="0"/>
    <xf numFmtId="0" fontId="30" fillId="36" borderId="0" applyNumberFormat="0" applyBorder="0" applyAlignment="0" applyProtection="0"/>
    <xf numFmtId="0" fontId="7" fillId="3" borderId="0" applyNumberFormat="0" applyBorder="0" applyAlignment="0" applyProtection="0"/>
    <xf numFmtId="0" fontId="30" fillId="36" borderId="0" applyNumberFormat="0" applyBorder="0" applyAlignment="0" applyProtection="0"/>
    <xf numFmtId="0" fontId="31" fillId="53" borderId="30" applyNumberFormat="0" applyAlignment="0" applyProtection="0"/>
    <xf numFmtId="0" fontId="11" fillId="6" borderId="4" applyNumberFormat="0" applyAlignment="0" applyProtection="0"/>
    <xf numFmtId="0" fontId="31" fillId="53" borderId="30" applyNumberFormat="0" applyAlignment="0" applyProtection="0"/>
    <xf numFmtId="0" fontId="32" fillId="54" borderId="31" applyNumberFormat="0" applyAlignment="0" applyProtection="0"/>
    <xf numFmtId="0" fontId="13" fillId="7" borderId="7" applyNumberFormat="0" applyAlignment="0" applyProtection="0"/>
    <xf numFmtId="0" fontId="32" fillId="54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4" fillId="37" borderId="0" applyNumberFormat="0" applyBorder="0" applyAlignment="0" applyProtection="0"/>
    <xf numFmtId="0" fontId="6" fillId="2" borderId="0" applyNumberFormat="0" applyBorder="0" applyAlignment="0" applyProtection="0"/>
    <xf numFmtId="0" fontId="34" fillId="37" borderId="0" applyNumberFormat="0" applyBorder="0" applyAlignment="0" applyProtection="0"/>
    <xf numFmtId="38" fontId="35" fillId="33" borderId="0" applyNumberFormat="0" applyBorder="0" applyAlignment="0" applyProtection="0"/>
    <xf numFmtId="0" fontId="36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7" fillId="0" borderId="32" applyNumberFormat="0" applyFill="0" applyAlignment="0" applyProtection="0"/>
    <xf numFmtId="0" fontId="38" fillId="0" borderId="0" applyNumberFormat="0" applyFont="0" applyFill="0" applyAlignment="0" applyProtection="0"/>
    <xf numFmtId="0" fontId="4" fillId="0" borderId="2" applyNumberFormat="0" applyFill="0" applyAlignment="0" applyProtection="0"/>
    <xf numFmtId="0" fontId="39" fillId="0" borderId="33" applyNumberFormat="0" applyFill="0" applyAlignment="0" applyProtection="0"/>
    <xf numFmtId="0" fontId="40" fillId="0" borderId="34" applyNumberFormat="0" applyFill="0" applyAlignment="0" applyProtection="0"/>
    <xf numFmtId="0" fontId="5" fillId="0" borderId="3" applyNumberFormat="0" applyFill="0" applyAlignment="0" applyProtection="0"/>
    <xf numFmtId="0" fontId="40" fillId="0" borderId="34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0" fontId="35" fillId="55" borderId="14" applyNumberFormat="0" applyBorder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9" fillId="5" borderId="4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2" fillId="40" borderId="30" applyNumberFormat="0" applyAlignment="0" applyProtection="0"/>
    <xf numFmtId="0" fontId="43" fillId="0" borderId="35" applyNumberFormat="0" applyFill="0" applyAlignment="0" applyProtection="0"/>
    <xf numFmtId="0" fontId="12" fillId="0" borderId="6" applyNumberFormat="0" applyFill="0" applyAlignment="0" applyProtection="0"/>
    <xf numFmtId="0" fontId="43" fillId="0" borderId="35" applyNumberFormat="0" applyFill="0" applyAlignment="0" applyProtection="0"/>
    <xf numFmtId="172" fontId="18" fillId="0" borderId="0"/>
    <xf numFmtId="165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44" fillId="56" borderId="0" applyNumberFormat="0" applyBorder="0" applyAlignment="0" applyProtection="0"/>
    <xf numFmtId="0" fontId="8" fillId="4" borderId="0" applyNumberFormat="0" applyBorder="0" applyAlignment="0" applyProtection="0"/>
    <xf numFmtId="0" fontId="44" fillId="56" borderId="0" applyNumberFormat="0" applyBorder="0" applyAlignment="0" applyProtection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45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57" borderId="36" applyNumberFormat="0" applyFont="0" applyAlignment="0" applyProtection="0"/>
    <xf numFmtId="0" fontId="18" fillId="57" borderId="3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7" borderId="36" applyNumberFormat="0" applyFont="0" applyAlignment="0" applyProtection="0"/>
    <xf numFmtId="0" fontId="48" fillId="53" borderId="37" applyNumberFormat="0" applyAlignment="0" applyProtection="0"/>
    <xf numFmtId="0" fontId="10" fillId="6" borderId="5" applyNumberFormat="0" applyAlignment="0" applyProtection="0"/>
    <xf numFmtId="0" fontId="48" fillId="53" borderId="37" applyNumberFormat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9" fillId="0" borderId="0" applyNumberFormat="0" applyFon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8" fillId="0" borderId="38" applyNumberFormat="0" applyFont="0" applyBorder="0" applyAlignment="0" applyProtection="0"/>
    <xf numFmtId="0" fontId="18" fillId="0" borderId="38" applyNumberFormat="0" applyFont="0" applyBorder="0" applyAlignment="0" applyProtection="0"/>
    <xf numFmtId="0" fontId="16" fillId="0" borderId="9" applyNumberFormat="0" applyFill="0" applyAlignment="0" applyProtection="0"/>
    <xf numFmtId="0" fontId="18" fillId="0" borderId="38" applyNumberFormat="0" applyFont="0" applyBorder="0" applyAlignment="0" applyProtection="0"/>
    <xf numFmtId="0" fontId="51" fillId="0" borderId="39" applyNumberFormat="0" applyFill="0" applyAlignment="0" applyProtection="0"/>
    <xf numFmtId="0" fontId="5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67">
    <xf numFmtId="0" fontId="0" fillId="0" borderId="0" xfId="0"/>
    <xf numFmtId="37" fontId="19" fillId="33" borderId="0" xfId="1" applyNumberFormat="1" applyFont="1" applyFill="1" applyBorder="1" applyAlignment="1" applyProtection="1">
      <alignment vertical="center"/>
    </xf>
    <xf numFmtId="37" fontId="20" fillId="33" borderId="0" xfId="1" applyNumberFormat="1" applyFont="1" applyFill="1" applyBorder="1" applyAlignment="1" applyProtection="1">
      <alignment vertical="center" wrapText="1"/>
    </xf>
    <xf numFmtId="37" fontId="0" fillId="33" borderId="0" xfId="0" applyNumberFormat="1" applyFill="1" applyProtection="1"/>
    <xf numFmtId="37" fontId="21" fillId="33" borderId="0" xfId="1" applyNumberFormat="1" applyFont="1" applyFill="1" applyBorder="1" applyAlignment="1" applyProtection="1">
      <alignment vertical="center"/>
    </xf>
    <xf numFmtId="37" fontId="22" fillId="33" borderId="0" xfId="1" applyNumberFormat="1" applyFont="1" applyFill="1" applyBorder="1" applyAlignment="1" applyProtection="1">
      <alignment horizontal="right" vertical="center" wrapText="1"/>
    </xf>
    <xf numFmtId="0" fontId="23" fillId="33" borderId="0" xfId="0" applyFont="1" applyFill="1" applyBorder="1" applyAlignment="1" applyProtection="1">
      <alignment horizontal="left" vertical="center" indent="1"/>
    </xf>
    <xf numFmtId="37" fontId="24" fillId="33" borderId="0" xfId="1" applyNumberFormat="1" applyFont="1" applyFill="1" applyBorder="1" applyAlignment="1" applyProtection="1">
      <alignment horizontal="left" vertical="center" wrapText="1"/>
    </xf>
    <xf numFmtId="37" fontId="25" fillId="33" borderId="0" xfId="1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37" fontId="18" fillId="0" borderId="0" xfId="1" applyNumberFormat="1" applyBorder="1" applyAlignment="1" applyProtection="1">
      <alignment vertical="center" wrapText="1"/>
    </xf>
    <xf numFmtId="37" fontId="18" fillId="0" borderId="0" xfId="0" applyNumberFormat="1" applyFont="1" applyFill="1" applyAlignment="1" applyProtection="1">
      <alignment vertical="center"/>
    </xf>
    <xf numFmtId="0" fontId="26" fillId="34" borderId="10" xfId="0" applyFont="1" applyFill="1" applyBorder="1" applyAlignment="1" applyProtection="1">
      <alignment vertical="center"/>
    </xf>
    <xf numFmtId="164" fontId="26" fillId="0" borderId="11" xfId="1" applyNumberFormat="1" applyFont="1" applyFill="1" applyBorder="1" applyAlignment="1" applyProtection="1">
      <alignment vertical="center"/>
    </xf>
    <xf numFmtId="37" fontId="26" fillId="0" borderId="12" xfId="1" applyNumberFormat="1" applyFont="1" applyFill="1" applyBorder="1" applyAlignment="1" applyProtection="1">
      <alignment vertical="center"/>
    </xf>
    <xf numFmtId="37" fontId="26" fillId="0" borderId="12" xfId="0" applyNumberFormat="1" applyFont="1" applyFill="1" applyBorder="1" applyAlignment="1" applyProtection="1">
      <alignment vertical="center"/>
    </xf>
    <xf numFmtId="164" fontId="26" fillId="0" borderId="12" xfId="0" applyNumberFormat="1" applyFont="1" applyFill="1" applyBorder="1" applyAlignment="1" applyProtection="1">
      <alignment vertical="center"/>
    </xf>
    <xf numFmtId="37" fontId="26" fillId="0" borderId="12" xfId="1" applyNumberFormat="1" applyFont="1" applyFill="1" applyBorder="1" applyAlignment="1" applyProtection="1">
      <alignment horizontal="center" vertical="center"/>
    </xf>
    <xf numFmtId="0" fontId="0" fillId="0" borderId="13" xfId="0" applyFill="1" applyBorder="1"/>
    <xf numFmtId="0" fontId="26" fillId="34" borderId="14" xfId="0" applyFont="1" applyFill="1" applyBorder="1" applyAlignment="1" applyProtection="1">
      <alignment vertical="center"/>
    </xf>
    <xf numFmtId="164" fontId="26" fillId="0" borderId="14" xfId="1" applyNumberFormat="1" applyFont="1" applyFill="1" applyBorder="1" applyAlignment="1" applyProtection="1">
      <alignment horizontal="center" vertical="center" wrapText="1"/>
    </xf>
    <xf numFmtId="43" fontId="26" fillId="0" borderId="14" xfId="1" applyFont="1" applyFill="1" applyBorder="1" applyAlignment="1" applyProtection="1">
      <alignment horizontal="center" vertical="center" wrapText="1"/>
    </xf>
    <xf numFmtId="37" fontId="26" fillId="0" borderId="14" xfId="1" applyNumberFormat="1" applyFont="1" applyFill="1" applyBorder="1" applyAlignment="1" applyProtection="1">
      <alignment horizontal="center" vertical="center" wrapText="1"/>
    </xf>
    <xf numFmtId="37" fontId="26" fillId="0" borderId="15" xfId="1" applyNumberFormat="1" applyFont="1" applyFill="1" applyBorder="1" applyAlignment="1" applyProtection="1">
      <alignment horizontal="center" vertical="center" wrapText="1"/>
    </xf>
    <xf numFmtId="37" fontId="26" fillId="0" borderId="16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vertical="center"/>
    </xf>
    <xf numFmtId="164" fontId="18" fillId="0" borderId="18" xfId="0" applyNumberFormat="1" applyFont="1" applyFill="1" applyBorder="1" applyAlignment="1" applyProtection="1">
      <alignment horizontal="right" vertical="center"/>
    </xf>
    <xf numFmtId="164" fontId="18" fillId="0" borderId="19" xfId="1" applyNumberFormat="1" applyFill="1" applyBorder="1" applyAlignment="1" applyProtection="1">
      <alignment horizontal="center" vertical="center"/>
    </xf>
    <xf numFmtId="37" fontId="18" fillId="0" borderId="19" xfId="1" applyNumberFormat="1" applyFill="1" applyBorder="1" applyAlignment="1" applyProtection="1">
      <alignment vertical="center"/>
    </xf>
    <xf numFmtId="37" fontId="18" fillId="0" borderId="20" xfId="1" applyNumberFormat="1" applyFill="1" applyBorder="1" applyAlignment="1" applyProtection="1">
      <alignment vertical="center"/>
    </xf>
    <xf numFmtId="7" fontId="18" fillId="0" borderId="18" xfId="1" applyNumberFormat="1" applyFill="1" applyBorder="1" applyAlignment="1" applyProtection="1">
      <alignment vertical="center"/>
    </xf>
    <xf numFmtId="165" fontId="18" fillId="0" borderId="21" xfId="1" applyNumberFormat="1" applyFont="1" applyFill="1" applyBorder="1" applyAlignment="1">
      <alignment horizontal="left" vertical="center"/>
    </xf>
    <xf numFmtId="37" fontId="18" fillId="0" borderId="20" xfId="1" applyNumberFormat="1" applyFont="1" applyFill="1" applyBorder="1" applyAlignment="1" applyProtection="1">
      <alignment vertical="center"/>
    </xf>
    <xf numFmtId="37" fontId="18" fillId="0" borderId="17" xfId="1" applyNumberForma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horizontal="left" vertical="center" indent="1"/>
    </xf>
    <xf numFmtId="164" fontId="26" fillId="0" borderId="22" xfId="1" applyNumberFormat="1" applyFont="1" applyFill="1" applyBorder="1" applyAlignment="1" applyProtection="1">
      <alignment vertical="center"/>
    </xf>
    <xf numFmtId="37" fontId="26" fillId="0" borderId="23" xfId="1" applyNumberFormat="1" applyFont="1" applyFill="1" applyBorder="1" applyAlignment="1" applyProtection="1">
      <alignment vertical="center"/>
    </xf>
    <xf numFmtId="37" fontId="26" fillId="0" borderId="23" xfId="0" applyNumberFormat="1" applyFont="1" applyFill="1" applyBorder="1" applyAlignment="1" applyProtection="1">
      <alignment vertical="center"/>
    </xf>
    <xf numFmtId="37" fontId="26" fillId="0" borderId="15" xfId="1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/>
    <xf numFmtId="37" fontId="18" fillId="0" borderId="0" xfId="1" applyNumberFormat="1" applyFont="1" applyFill="1" applyBorder="1" applyAlignment="1" applyProtection="1">
      <alignment vertical="center" wrapText="1"/>
    </xf>
    <xf numFmtId="37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/>
    <xf numFmtId="37" fontId="26" fillId="0" borderId="22" xfId="1" applyNumberFormat="1" applyFont="1" applyFill="1" applyBorder="1" applyAlignment="1" applyProtection="1">
      <alignment vertical="center"/>
    </xf>
    <xf numFmtId="0" fontId="0" fillId="0" borderId="15" xfId="0" applyFill="1" applyBorder="1"/>
    <xf numFmtId="0" fontId="26" fillId="34" borderId="24" xfId="0" applyFont="1" applyFill="1" applyBorder="1" applyAlignment="1" applyProtection="1">
      <alignment vertical="center"/>
    </xf>
    <xf numFmtId="43" fontId="26" fillId="0" borderId="22" xfId="1" applyFont="1" applyFill="1" applyBorder="1" applyAlignment="1" applyProtection="1">
      <alignment horizontal="center" vertical="center" wrapText="1"/>
    </xf>
    <xf numFmtId="43" fontId="26" fillId="0" borderId="15" xfId="1" applyFont="1" applyFill="1" applyBorder="1" applyAlignment="1" applyProtection="1">
      <alignment horizontal="center" vertical="center" wrapText="1"/>
    </xf>
    <xf numFmtId="43" fontId="26" fillId="0" borderId="25" xfId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>
      <alignment horizontal="center" wrapText="1"/>
    </xf>
    <xf numFmtId="0" fontId="0" fillId="0" borderId="26" xfId="0" applyFill="1" applyBorder="1" applyAlignment="1" applyProtection="1">
      <alignment vertical="center"/>
    </xf>
    <xf numFmtId="164" fontId="18" fillId="0" borderId="27" xfId="1" applyNumberFormat="1" applyFill="1" applyBorder="1" applyAlignment="1" applyProtection="1">
      <alignment vertical="center"/>
    </xf>
    <xf numFmtId="37" fontId="18" fillId="0" borderId="27" xfId="1" applyNumberFormat="1" applyFill="1" applyBorder="1" applyAlignment="1" applyProtection="1">
      <alignment vertical="center"/>
    </xf>
    <xf numFmtId="37" fontId="18" fillId="0" borderId="27" xfId="1" applyNumberFormat="1" applyFont="1" applyFill="1" applyBorder="1" applyAlignment="1" applyProtection="1">
      <alignment vertical="center"/>
    </xf>
    <xf numFmtId="10" fontId="0" fillId="0" borderId="27" xfId="0" applyNumberFormat="1" applyFill="1" applyBorder="1"/>
    <xf numFmtId="10" fontId="0" fillId="0" borderId="0" xfId="0" applyNumberFormat="1"/>
    <xf numFmtId="0" fontId="0" fillId="0" borderId="28" xfId="0" applyFill="1" applyBorder="1" applyAlignment="1" applyProtection="1">
      <alignment vertical="center"/>
    </xf>
    <xf numFmtId="164" fontId="18" fillId="0" borderId="29" xfId="1" applyNumberFormat="1" applyFill="1" applyBorder="1" applyAlignment="1" applyProtection="1">
      <alignment vertical="center"/>
    </xf>
    <xf numFmtId="37" fontId="18" fillId="0" borderId="29" xfId="1" applyNumberFormat="1" applyFill="1" applyBorder="1" applyAlignment="1" applyProtection="1">
      <alignment vertical="center"/>
    </xf>
    <xf numFmtId="37" fontId="18" fillId="0" borderId="29" xfId="1" applyNumberFormat="1" applyFont="1" applyFill="1" applyBorder="1" applyAlignment="1" applyProtection="1">
      <alignment vertical="center"/>
    </xf>
    <xf numFmtId="10" fontId="0" fillId="0" borderId="29" xfId="0" applyNumberFormat="1" applyFill="1" applyBorder="1"/>
    <xf numFmtId="10" fontId="27" fillId="0" borderId="29" xfId="0" applyNumberFormat="1" applyFont="1" applyFill="1" applyBorder="1"/>
    <xf numFmtId="0" fontId="26" fillId="0" borderId="22" xfId="0" applyFont="1" applyFill="1" applyBorder="1" applyAlignment="1" applyProtection="1">
      <alignment horizontal="left" vertical="center" indent="1"/>
    </xf>
    <xf numFmtId="164" fontId="26" fillId="0" borderId="23" xfId="1" applyNumberFormat="1" applyFont="1" applyFill="1" applyBorder="1" applyAlignment="1" applyProtection="1">
      <alignment vertical="center"/>
    </xf>
    <xf numFmtId="10" fontId="18" fillId="0" borderId="23" xfId="1" applyNumberFormat="1" applyFill="1" applyBorder="1" applyAlignment="1" applyProtection="1">
      <alignment vertical="center"/>
    </xf>
    <xf numFmtId="10" fontId="0" fillId="0" borderId="15" xfId="0" applyNumberFormat="1" applyFill="1" applyBorder="1"/>
    <xf numFmtId="37" fontId="0" fillId="0" borderId="0" xfId="0" applyNumberFormat="1"/>
  </cellXfs>
  <cellStyles count="340">
    <cellStyle name="$" xfId="2"/>
    <cellStyle name="$.00" xfId="3"/>
    <cellStyle name="$_9. Rev2Cost_GDPIPI" xfId="4"/>
    <cellStyle name="$_lists" xfId="5"/>
    <cellStyle name="$_lists_4. Current Monthly Fixed Charge" xfId="6"/>
    <cellStyle name="$_Sheet4" xfId="7"/>
    <cellStyle name="$M" xfId="8"/>
    <cellStyle name="$M.00" xfId="9"/>
    <cellStyle name="$M_9. Rev2Cost_GDPIPI" xfId="10"/>
    <cellStyle name="20% - Accent1 2" xfId="11"/>
    <cellStyle name="20% - Accent1 2 2" xfId="12"/>
    <cellStyle name="20% - Accent1 2 2 2" xfId="13"/>
    <cellStyle name="20% - Accent1 3" xfId="14"/>
    <cellStyle name="20% - Accent2 2" xfId="15"/>
    <cellStyle name="20% - Accent2 2 2" xfId="16"/>
    <cellStyle name="20% - Accent2 2 2 2" xfId="17"/>
    <cellStyle name="20% - Accent2 3" xfId="18"/>
    <cellStyle name="20% - Accent3 2" xfId="19"/>
    <cellStyle name="20% - Accent3 2 2" xfId="20"/>
    <cellStyle name="20% - Accent3 2 2 2" xfId="21"/>
    <cellStyle name="20% - Accent3 3" xfId="22"/>
    <cellStyle name="20% - Accent4 2" xfId="23"/>
    <cellStyle name="20% - Accent4 2 2" xfId="24"/>
    <cellStyle name="20% - Accent4 2 2 2" xfId="25"/>
    <cellStyle name="20% - Accent4 3" xfId="26"/>
    <cellStyle name="20% - Accent5 2" xfId="27"/>
    <cellStyle name="20% - Accent5 2 2" xfId="28"/>
    <cellStyle name="20% - Accent5 2 2 2" xfId="29"/>
    <cellStyle name="20% - Accent5 3" xfId="30"/>
    <cellStyle name="20% - Accent6 2" xfId="31"/>
    <cellStyle name="20% - Accent6 2 2" xfId="32"/>
    <cellStyle name="20% - Accent6 2 2 2" xfId="33"/>
    <cellStyle name="20% - Accent6 3" xfId="34"/>
    <cellStyle name="40% - Accent1 2" xfId="35"/>
    <cellStyle name="40% - Accent1 2 2" xfId="36"/>
    <cellStyle name="40% - Accent1 2 2 2" xfId="37"/>
    <cellStyle name="40% - Accent1 3" xfId="38"/>
    <cellStyle name="40% - Accent2 2" xfId="39"/>
    <cellStyle name="40% - Accent2 2 2" xfId="40"/>
    <cellStyle name="40% - Accent2 2 2 2" xfId="41"/>
    <cellStyle name="40% - Accent2 3" xfId="42"/>
    <cellStyle name="40% - Accent3 2" xfId="43"/>
    <cellStyle name="40% - Accent3 2 2" xfId="44"/>
    <cellStyle name="40% - Accent3 2 2 2" xfId="45"/>
    <cellStyle name="40% - Accent3 3" xfId="46"/>
    <cellStyle name="40% - Accent4 2" xfId="47"/>
    <cellStyle name="40% - Accent4 2 2" xfId="48"/>
    <cellStyle name="40% - Accent4 2 2 2" xfId="49"/>
    <cellStyle name="40% - Accent4 3" xfId="50"/>
    <cellStyle name="40% - Accent5 2" xfId="51"/>
    <cellStyle name="40% - Accent5 2 2" xfId="52"/>
    <cellStyle name="40% - Accent5 2 2 2" xfId="53"/>
    <cellStyle name="40% - Accent5 3" xfId="54"/>
    <cellStyle name="40% - Accent6 2" xfId="55"/>
    <cellStyle name="40% - Accent6 2 2" xfId="56"/>
    <cellStyle name="40% - Accent6 2 2 2" xfId="57"/>
    <cellStyle name="40% - Accent6 3" xfId="58"/>
    <cellStyle name="60% - Accent1 2" xfId="59"/>
    <cellStyle name="60% - Accent1 2 2" xfId="60"/>
    <cellStyle name="60% - Accent1 3" xfId="61"/>
    <cellStyle name="60% - Accent2 2" xfId="62"/>
    <cellStyle name="60% - Accent2 2 2" xfId="63"/>
    <cellStyle name="60% - Accent2 3" xfId="64"/>
    <cellStyle name="60% - Accent3 2" xfId="65"/>
    <cellStyle name="60% - Accent3 2 2" xfId="66"/>
    <cellStyle name="60% - Accent3 3" xfId="67"/>
    <cellStyle name="60% - Accent4 2" xfId="68"/>
    <cellStyle name="60% - Accent4 2 2" xfId="69"/>
    <cellStyle name="60% - Accent4 3" xfId="70"/>
    <cellStyle name="60% - Accent5 2" xfId="71"/>
    <cellStyle name="60% - Accent5 2 2" xfId="72"/>
    <cellStyle name="60% - Accent5 3" xfId="73"/>
    <cellStyle name="60% - Accent6 2" xfId="74"/>
    <cellStyle name="60% - Accent6 2 2" xfId="75"/>
    <cellStyle name="60% - Accent6 3" xfId="76"/>
    <cellStyle name="Accent1 2" xfId="77"/>
    <cellStyle name="Accent1 2 2" xfId="78"/>
    <cellStyle name="Accent1 3" xfId="79"/>
    <cellStyle name="Accent2 2" xfId="80"/>
    <cellStyle name="Accent2 2 2" xfId="81"/>
    <cellStyle name="Accent2 3" xfId="82"/>
    <cellStyle name="Accent3 2" xfId="83"/>
    <cellStyle name="Accent3 2 2" xfId="84"/>
    <cellStyle name="Accent3 3" xfId="85"/>
    <cellStyle name="Accent4 2" xfId="86"/>
    <cellStyle name="Accent4 2 2" xfId="87"/>
    <cellStyle name="Accent4 3" xfId="88"/>
    <cellStyle name="Accent5 2" xfId="89"/>
    <cellStyle name="Accent5 2 2" xfId="90"/>
    <cellStyle name="Accent5 3" xfId="91"/>
    <cellStyle name="Accent6 2" xfId="92"/>
    <cellStyle name="Accent6 2 2" xfId="93"/>
    <cellStyle name="Accent6 3" xfId="94"/>
    <cellStyle name="Bad 2" xfId="95"/>
    <cellStyle name="Bad 2 2" xfId="96"/>
    <cellStyle name="Bad 3" xfId="97"/>
    <cellStyle name="Calculation 2" xfId="98"/>
    <cellStyle name="Calculation 2 2" xfId="99"/>
    <cellStyle name="Calculation 3" xfId="100"/>
    <cellStyle name="Check Cell 2" xfId="101"/>
    <cellStyle name="Check Cell 2 2" xfId="102"/>
    <cellStyle name="Check Cell 3" xfId="103"/>
    <cellStyle name="Comma" xfId="1" builtinId="3"/>
    <cellStyle name="Comma 10" xfId="104"/>
    <cellStyle name="Comma 10 2" xfId="105"/>
    <cellStyle name="Comma 2" xfId="106"/>
    <cellStyle name="Comma 2 2" xfId="107"/>
    <cellStyle name="Comma 2 3" xfId="108"/>
    <cellStyle name="Comma 2 3 2" xfId="109"/>
    <cellStyle name="Comma 2 4" xfId="110"/>
    <cellStyle name="Comma 3" xfId="111"/>
    <cellStyle name="Comma 3 2" xfId="112"/>
    <cellStyle name="Comma 3 2 2" xfId="113"/>
    <cellStyle name="Comma 3 2 2 2" xfId="114"/>
    <cellStyle name="Comma 3 3" xfId="115"/>
    <cellStyle name="Comma 3 3 2" xfId="116"/>
    <cellStyle name="Comma 4" xfId="117"/>
    <cellStyle name="Comma 4 2" xfId="118"/>
    <cellStyle name="Comma 4 2 2" xfId="119"/>
    <cellStyle name="Comma 5" xfId="120"/>
    <cellStyle name="Comma 5 2" xfId="121"/>
    <cellStyle name="Comma 6" xfId="122"/>
    <cellStyle name="Comma 7" xfId="123"/>
    <cellStyle name="Comma 8" xfId="124"/>
    <cellStyle name="Comma 8 2" xfId="125"/>
    <cellStyle name="Comma 8 2 2" xfId="126"/>
    <cellStyle name="Comma 8 3" xfId="127"/>
    <cellStyle name="Comma 9" xfId="128"/>
    <cellStyle name="Comma0" xfId="129"/>
    <cellStyle name="Comma0 2" xfId="130"/>
    <cellStyle name="Comma0 2 2" xfId="131"/>
    <cellStyle name="Currency 2" xfId="132"/>
    <cellStyle name="Currency 2 2" xfId="133"/>
    <cellStyle name="Currency 2 3" xfId="134"/>
    <cellStyle name="Currency 2 3 2" xfId="135"/>
    <cellStyle name="Currency 2 4" xfId="136"/>
    <cellStyle name="Currency 3" xfId="137"/>
    <cellStyle name="Currency 3 2" xfId="138"/>
    <cellStyle name="Currency 3 3" xfId="139"/>
    <cellStyle name="Currency 4" xfId="140"/>
    <cellStyle name="Currency 5" xfId="141"/>
    <cellStyle name="Currency 6" xfId="142"/>
    <cellStyle name="Currency 6 2" xfId="143"/>
    <cellStyle name="Currency 6 2 2" xfId="144"/>
    <cellStyle name="Currency 6 3" xfId="145"/>
    <cellStyle name="Currency 8" xfId="146"/>
    <cellStyle name="Currency0" xfId="147"/>
    <cellStyle name="Currency0 2" xfId="148"/>
    <cellStyle name="Currency0 2 2" xfId="149"/>
    <cellStyle name="Date" xfId="150"/>
    <cellStyle name="Date 2" xfId="151"/>
    <cellStyle name="Date 2 2" xfId="152"/>
    <cellStyle name="Explanatory Text 2" xfId="153"/>
    <cellStyle name="Explanatory Text 2 2" xfId="154"/>
    <cellStyle name="Explanatory Text 3" xfId="155"/>
    <cellStyle name="Fixed" xfId="156"/>
    <cellStyle name="Fixed 2" xfId="157"/>
    <cellStyle name="Fixed 2 2" xfId="158"/>
    <cellStyle name="Good 2" xfId="159"/>
    <cellStyle name="Good 2 2" xfId="160"/>
    <cellStyle name="Good 3" xfId="161"/>
    <cellStyle name="Grey" xfId="162"/>
    <cellStyle name="Heading 1 2" xfId="163"/>
    <cellStyle name="Heading 1 2 2" xfId="164"/>
    <cellStyle name="Heading 1 3" xfId="165"/>
    <cellStyle name="Heading 2 2" xfId="166"/>
    <cellStyle name="Heading 2 2 2" xfId="167"/>
    <cellStyle name="Heading 2 3" xfId="168"/>
    <cellStyle name="Heading 3 2" xfId="169"/>
    <cellStyle name="Heading 3 2 2" xfId="170"/>
    <cellStyle name="Heading 3 3" xfId="171"/>
    <cellStyle name="Heading 4 2" xfId="172"/>
    <cellStyle name="Heading 4 2 2" xfId="173"/>
    <cellStyle name="Heading 4 3" xfId="174"/>
    <cellStyle name="Hyperlink 2" xfId="175"/>
    <cellStyle name="Input [yellow]" xfId="176"/>
    <cellStyle name="Input 10" xfId="177"/>
    <cellStyle name="Input 11" xfId="178"/>
    <cellStyle name="Input 12" xfId="179"/>
    <cellStyle name="Input 13" xfId="180"/>
    <cellStyle name="Input 14" xfId="181"/>
    <cellStyle name="Input 15" xfId="182"/>
    <cellStyle name="Input 16" xfId="183"/>
    <cellStyle name="Input 17" xfId="184"/>
    <cellStyle name="Input 18" xfId="185"/>
    <cellStyle name="Input 19" xfId="186"/>
    <cellStyle name="Input 2" xfId="187"/>
    <cellStyle name="Input 2 2" xfId="188"/>
    <cellStyle name="Input 20" xfId="189"/>
    <cellStyle name="Input 21" xfId="190"/>
    <cellStyle name="Input 22" xfId="191"/>
    <cellStyle name="Input 3" xfId="192"/>
    <cellStyle name="Input 4" xfId="193"/>
    <cellStyle name="Input 5" xfId="194"/>
    <cellStyle name="Input 6" xfId="195"/>
    <cellStyle name="Input 7" xfId="196"/>
    <cellStyle name="Input 8" xfId="197"/>
    <cellStyle name="Input 9" xfId="198"/>
    <cellStyle name="Linked Cell 2" xfId="199"/>
    <cellStyle name="Linked Cell 2 2" xfId="200"/>
    <cellStyle name="Linked Cell 3" xfId="201"/>
    <cellStyle name="M" xfId="202"/>
    <cellStyle name="M.00" xfId="203"/>
    <cellStyle name="M_9. Rev2Cost_GDPIPI" xfId="204"/>
    <cellStyle name="M_lists" xfId="205"/>
    <cellStyle name="M_lists_4. Current Monthly Fixed Charge" xfId="206"/>
    <cellStyle name="M_Sheet4" xfId="207"/>
    <cellStyle name="Neutral 2" xfId="208"/>
    <cellStyle name="Neutral 2 2" xfId="209"/>
    <cellStyle name="Neutral 3" xfId="210"/>
    <cellStyle name="Normal" xfId="0" builtinId="0"/>
    <cellStyle name="Normal - Style1" xfId="211"/>
    <cellStyle name="Normal 10" xfId="212"/>
    <cellStyle name="Normal 11" xfId="213"/>
    <cellStyle name="Normal 12" xfId="214"/>
    <cellStyle name="Normal 13" xfId="215"/>
    <cellStyle name="Normal 14" xfId="216"/>
    <cellStyle name="Normal 15" xfId="217"/>
    <cellStyle name="Normal 16" xfId="218"/>
    <cellStyle name="Normal 17" xfId="219"/>
    <cellStyle name="Normal 18" xfId="220"/>
    <cellStyle name="Normal 19" xfId="221"/>
    <cellStyle name="Normal 2" xfId="222"/>
    <cellStyle name="Normal 2 2" xfId="223"/>
    <cellStyle name="Normal 2 3" xfId="224"/>
    <cellStyle name="Normal 20" xfId="225"/>
    <cellStyle name="Normal 21" xfId="226"/>
    <cellStyle name="Normal 22" xfId="227"/>
    <cellStyle name="Normal 23" xfId="228"/>
    <cellStyle name="Normal 24" xfId="229"/>
    <cellStyle name="Normal 25" xfId="230"/>
    <cellStyle name="Normal 26" xfId="231"/>
    <cellStyle name="Normal 27" xfId="232"/>
    <cellStyle name="Normal 28" xfId="233"/>
    <cellStyle name="Normal 29" xfId="234"/>
    <cellStyle name="Normal 3" xfId="235"/>
    <cellStyle name="Normal 3 2" xfId="236"/>
    <cellStyle name="Normal 3 3" xfId="237"/>
    <cellStyle name="Normal 3 3 2" xfId="238"/>
    <cellStyle name="Normal 3 4" xfId="239"/>
    <cellStyle name="Normal 30" xfId="240"/>
    <cellStyle name="Normal 31" xfId="241"/>
    <cellStyle name="Normal 31 2" xfId="242"/>
    <cellStyle name="Normal 31 2 2" xfId="243"/>
    <cellStyle name="Normal 31 3" xfId="244"/>
    <cellStyle name="Normal 32" xfId="245"/>
    <cellStyle name="Normal 33" xfId="246"/>
    <cellStyle name="Normal 33 2" xfId="247"/>
    <cellStyle name="Normal 34" xfId="248"/>
    <cellStyle name="Normal 34 2" xfId="249"/>
    <cellStyle name="Normal 35" xfId="250"/>
    <cellStyle name="Normal 35 2" xfId="251"/>
    <cellStyle name="Normal 36" xfId="252"/>
    <cellStyle name="Normal 36 2" xfId="253"/>
    <cellStyle name="Normal 37" xfId="254"/>
    <cellStyle name="Normal 37 2" xfId="255"/>
    <cellStyle name="Normal 38" xfId="256"/>
    <cellStyle name="Normal 38 2" xfId="257"/>
    <cellStyle name="Normal 39" xfId="258"/>
    <cellStyle name="Normal 39 2" xfId="259"/>
    <cellStyle name="Normal 4" xfId="260"/>
    <cellStyle name="Normal 4 2" xfId="261"/>
    <cellStyle name="Normal 4 3" xfId="262"/>
    <cellStyle name="Normal 4 3 2" xfId="263"/>
    <cellStyle name="Normal 4 4" xfId="264"/>
    <cellStyle name="Normal 4 4 2" xfId="265"/>
    <cellStyle name="Normal 4 5" xfId="266"/>
    <cellStyle name="Normal 40" xfId="267"/>
    <cellStyle name="Normal 40 2" xfId="268"/>
    <cellStyle name="Normal 41" xfId="269"/>
    <cellStyle name="Normal 41 2" xfId="270"/>
    <cellStyle name="Normal 42" xfId="271"/>
    <cellStyle name="Normal 42 2" xfId="272"/>
    <cellStyle name="Normal 43" xfId="273"/>
    <cellStyle name="Normal 43 2" xfId="274"/>
    <cellStyle name="Normal 44" xfId="275"/>
    <cellStyle name="Normal 45" xfId="276"/>
    <cellStyle name="Normal 46" xfId="277"/>
    <cellStyle name="Normal 47" xfId="278"/>
    <cellStyle name="Normal 48" xfId="279"/>
    <cellStyle name="Normal 49" xfId="280"/>
    <cellStyle name="Normal 5" xfId="281"/>
    <cellStyle name="Normal 5 2" xfId="282"/>
    <cellStyle name="Normal 5 2 2" xfId="283"/>
    <cellStyle name="Normal 5 3" xfId="284"/>
    <cellStyle name="Normal 5 3 2" xfId="285"/>
    <cellStyle name="Normal 50" xfId="286"/>
    <cellStyle name="Normal 51" xfId="287"/>
    <cellStyle name="Normal 52" xfId="288"/>
    <cellStyle name="Normal 53" xfId="289"/>
    <cellStyle name="Normal 54" xfId="290"/>
    <cellStyle name="Normal 55" xfId="291"/>
    <cellStyle name="Normal 6" xfId="292"/>
    <cellStyle name="Normal 6 2" xfId="293"/>
    <cellStyle name="Normal 6 2 2" xfId="294"/>
    <cellStyle name="Normal 7" xfId="295"/>
    <cellStyle name="Normal 8" xfId="296"/>
    <cellStyle name="Normal 8 2" xfId="297"/>
    <cellStyle name="Normal 9" xfId="298"/>
    <cellStyle name="Note 2" xfId="299"/>
    <cellStyle name="Note 2 2" xfId="300"/>
    <cellStyle name="Note 2 3" xfId="301"/>
    <cellStyle name="Note 2 3 2" xfId="302"/>
    <cellStyle name="Note 3" xfId="303"/>
    <cellStyle name="Output 2" xfId="304"/>
    <cellStyle name="Output 2 2" xfId="305"/>
    <cellStyle name="Output 3" xfId="306"/>
    <cellStyle name="Percent [2]" xfId="307"/>
    <cellStyle name="Percent 2" xfId="308"/>
    <cellStyle name="Percent 2 2" xfId="309"/>
    <cellStyle name="Percent 2 2 2" xfId="310"/>
    <cellStyle name="Percent 3" xfId="311"/>
    <cellStyle name="Percent 3 2" xfId="312"/>
    <cellStyle name="Percent 3 2 2" xfId="313"/>
    <cellStyle name="Percent 3 3" xfId="314"/>
    <cellStyle name="Percent 3 3 2" xfId="315"/>
    <cellStyle name="Percent 4" xfId="316"/>
    <cellStyle name="Percent 4 2" xfId="317"/>
    <cellStyle name="Percent 4 3" xfId="318"/>
    <cellStyle name="Percent 4 3 2" xfId="319"/>
    <cellStyle name="Percent 5" xfId="320"/>
    <cellStyle name="Percent 5 2" xfId="321"/>
    <cellStyle name="Percent 6" xfId="322"/>
    <cellStyle name="Percent 7" xfId="323"/>
    <cellStyle name="Percent 7 2" xfId="324"/>
    <cellStyle name="Percent 7 2 2" xfId="325"/>
    <cellStyle name="Percent 7 3" xfId="326"/>
    <cellStyle name="Percent 9" xfId="327"/>
    <cellStyle name="PSChar" xfId="328"/>
    <cellStyle name="Title 2" xfId="329"/>
    <cellStyle name="Title 2 2" xfId="330"/>
    <cellStyle name="Title 3" xfId="331"/>
    <cellStyle name="Total 2" xfId="332"/>
    <cellStyle name="Total 2 2" xfId="333"/>
    <cellStyle name="Total 2 3" xfId="334"/>
    <cellStyle name="Total 3" xfId="335"/>
    <cellStyle name="Total 4" xfId="336"/>
    <cellStyle name="Warning Text 2" xfId="337"/>
    <cellStyle name="Warning Text 2 2" xfId="338"/>
    <cellStyle name="Warning Text 3" xfId="339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gston%20Hydro\Kingston%20Hydro%202016%20COS%20Rate%20Application\2016%20Rate%20Maker%20Model\Kingston_2016_RateMkr%20_June%2001_%20%23%20AS%20FILED%20in%20A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ols%20and%20Models\OEB%20Models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 -C. LF Summary Tables"/>
      <sheetName val="C3.DistRevenue"/>
      <sheetName val="C3-1.DistRevenue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>
        <row r="10">
          <cell r="B10" t="str">
            <v>A</v>
          </cell>
        </row>
      </sheetData>
      <sheetData sheetId="1">
        <row r="2">
          <cell r="B2" t="str">
            <v>Kingston Hydro Corporation (ED-2003-0057)</v>
          </cell>
        </row>
        <row r="13">
          <cell r="C13">
            <v>2016</v>
          </cell>
        </row>
      </sheetData>
      <sheetData sheetId="2"/>
      <sheetData sheetId="3">
        <row r="10">
          <cell r="C10" t="str">
            <v>Residential</v>
          </cell>
        </row>
      </sheetData>
      <sheetData sheetId="4">
        <row r="12">
          <cell r="D12">
            <v>12.56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K11">
            <v>24004</v>
          </cell>
        </row>
      </sheetData>
      <sheetData sheetId="14">
        <row r="32">
          <cell r="I32">
            <v>282410.59357465978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">
          <cell r="D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>
        <row r="11">
          <cell r="D11">
            <v>16.09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workbookViewId="0">
      <selection activeCell="H29" sqref="H29"/>
    </sheetView>
  </sheetViews>
  <sheetFormatPr defaultRowHeight="12.75" x14ac:dyDescent="0.2"/>
  <cols>
    <col min="1" max="1" width="33.28515625" bestFit="1" customWidth="1"/>
    <col min="2" max="2" width="12.140625" customWidth="1"/>
    <col min="3" max="3" width="13" customWidth="1"/>
    <col min="4" max="9" width="12.140625" customWidth="1"/>
  </cols>
  <sheetData>
    <row r="1" spans="1:9" ht="20.25" x14ac:dyDescent="0.2">
      <c r="A1" s="1" t="s">
        <v>0</v>
      </c>
      <c r="B1" s="1"/>
      <c r="C1" s="2"/>
      <c r="D1" s="3"/>
      <c r="E1" s="3"/>
      <c r="F1" s="3"/>
      <c r="G1" s="2"/>
      <c r="H1" s="4"/>
      <c r="I1" s="5"/>
    </row>
    <row r="2" spans="1:9" ht="18.75" x14ac:dyDescent="0.2">
      <c r="A2" s="6" t="e">
        <v>#N/A</v>
      </c>
      <c r="B2" s="7" t="s">
        <v>1</v>
      </c>
      <c r="C2" s="8"/>
      <c r="D2" s="8"/>
      <c r="E2" s="8"/>
      <c r="F2" s="8"/>
      <c r="G2" s="8"/>
      <c r="H2" s="8"/>
      <c r="I2" s="8"/>
    </row>
    <row r="3" spans="1:9" x14ac:dyDescent="0.2">
      <c r="A3" s="9"/>
      <c r="B3" s="10"/>
      <c r="C3" s="10"/>
      <c r="D3" s="11"/>
      <c r="E3" s="11"/>
      <c r="F3" s="11"/>
      <c r="G3" s="10"/>
      <c r="H3" s="10"/>
      <c r="I3" s="10"/>
    </row>
    <row r="4" spans="1:9" x14ac:dyDescent="0.2">
      <c r="A4" s="12"/>
      <c r="B4" s="13" t="s">
        <v>2</v>
      </c>
      <c r="C4" s="14"/>
      <c r="D4" s="15"/>
      <c r="E4" s="16"/>
      <c r="F4" s="17"/>
      <c r="G4" s="14"/>
      <c r="H4" s="14"/>
      <c r="I4" s="18"/>
    </row>
    <row r="5" spans="1:9" ht="38.25" x14ac:dyDescent="0.2">
      <c r="A5" s="19" t="s">
        <v>3</v>
      </c>
      <c r="B5" s="20" t="s">
        <v>4</v>
      </c>
      <c r="C5" s="21" t="s">
        <v>5</v>
      </c>
      <c r="D5" s="22" t="s">
        <v>6</v>
      </c>
      <c r="E5" s="23" t="s">
        <v>7</v>
      </c>
      <c r="F5" s="24" t="s">
        <v>8</v>
      </c>
      <c r="G5" s="22" t="s">
        <v>9</v>
      </c>
      <c r="H5" s="22" t="s">
        <v>10</v>
      </c>
      <c r="I5" s="22" t="s">
        <v>11</v>
      </c>
    </row>
    <row r="6" spans="1:9" x14ac:dyDescent="0.2">
      <c r="A6" s="25" t="s">
        <v>12</v>
      </c>
      <c r="B6" s="26">
        <v>1.54E-2</v>
      </c>
      <c r="C6" s="27" t="s">
        <v>13</v>
      </c>
      <c r="D6" s="28">
        <v>188042903.54775241</v>
      </c>
      <c r="E6" s="29">
        <f>B6*D6</f>
        <v>2895860.7146353871</v>
      </c>
      <c r="F6" s="30">
        <v>0</v>
      </c>
      <c r="G6" s="31">
        <v>0</v>
      </c>
      <c r="H6" s="32">
        <f t="shared" ref="H6:H7" si="0">F6*G6</f>
        <v>0</v>
      </c>
      <c r="I6" s="33">
        <f>E6+H6</f>
        <v>2895860.7146353871</v>
      </c>
    </row>
    <row r="7" spans="1:9" x14ac:dyDescent="0.2">
      <c r="A7" s="25" t="s">
        <v>14</v>
      </c>
      <c r="B7" s="26">
        <v>1.06E-2</v>
      </c>
      <c r="C7" s="27" t="s">
        <v>13</v>
      </c>
      <c r="D7" s="28">
        <v>86732020.210205466</v>
      </c>
      <c r="E7" s="29">
        <f t="shared" ref="E7:E11" si="1">B7*D7</f>
        <v>919359.41422817798</v>
      </c>
      <c r="F7" s="30">
        <v>0</v>
      </c>
      <c r="G7" s="31">
        <v>0</v>
      </c>
      <c r="H7" s="32">
        <f t="shared" si="0"/>
        <v>0</v>
      </c>
      <c r="I7" s="33">
        <f t="shared" ref="I7:I12" si="2">E7+H7</f>
        <v>919359.41422817798</v>
      </c>
    </row>
    <row r="8" spans="1:9" x14ac:dyDescent="0.2">
      <c r="A8" s="25" t="s">
        <v>15</v>
      </c>
      <c r="B8" s="26">
        <v>2.0063</v>
      </c>
      <c r="C8" s="27" t="s">
        <v>16</v>
      </c>
      <c r="D8" s="28">
        <v>745973.2255452401</v>
      </c>
      <c r="E8" s="29">
        <f t="shared" si="1"/>
        <v>1496646.0824114152</v>
      </c>
      <c r="F8" s="30">
        <v>-0.6</v>
      </c>
      <c r="G8" s="31">
        <v>283449.90624407638</v>
      </c>
      <c r="H8" s="32">
        <f>F8*G8</f>
        <v>-170069.94374644582</v>
      </c>
      <c r="I8" s="33">
        <f t="shared" si="2"/>
        <v>1326576.1386649692</v>
      </c>
    </row>
    <row r="9" spans="1:9" x14ac:dyDescent="0.2">
      <c r="A9" s="25" t="s">
        <v>17</v>
      </c>
      <c r="B9" s="26">
        <v>1.0535000000000001</v>
      </c>
      <c r="C9" s="27" t="s">
        <v>16</v>
      </c>
      <c r="D9" s="28">
        <v>278064.9915891352</v>
      </c>
      <c r="E9" s="29">
        <f t="shared" si="1"/>
        <v>292941.46863915399</v>
      </c>
      <c r="F9" s="30">
        <v>-0.6</v>
      </c>
      <c r="G9" s="31">
        <v>94044.796187657164</v>
      </c>
      <c r="H9" s="32">
        <f t="shared" ref="H9:H11" si="3">F9*G9</f>
        <v>-56426.877712594294</v>
      </c>
      <c r="I9" s="33">
        <f t="shared" si="2"/>
        <v>236514.5909265597</v>
      </c>
    </row>
    <row r="10" spans="1:9" x14ac:dyDescent="0.2">
      <c r="A10" s="25" t="s">
        <v>18</v>
      </c>
      <c r="B10" s="26">
        <v>1.41E-2</v>
      </c>
      <c r="C10" s="27" t="s">
        <v>13</v>
      </c>
      <c r="D10" s="28">
        <v>1196145</v>
      </c>
      <c r="E10" s="29">
        <f t="shared" si="1"/>
        <v>16865.644499999999</v>
      </c>
      <c r="F10" s="30">
        <v>0</v>
      </c>
      <c r="G10" s="31">
        <v>0</v>
      </c>
      <c r="H10" s="32">
        <f t="shared" si="3"/>
        <v>0</v>
      </c>
      <c r="I10" s="33">
        <f t="shared" si="2"/>
        <v>16865.644499999999</v>
      </c>
    </row>
    <row r="11" spans="1:9" x14ac:dyDescent="0.2">
      <c r="A11" s="25" t="s">
        <v>19</v>
      </c>
      <c r="B11" s="26">
        <v>4.6749999999999998</v>
      </c>
      <c r="C11" s="27" t="s">
        <v>16</v>
      </c>
      <c r="D11" s="28">
        <v>5046</v>
      </c>
      <c r="E11" s="29">
        <f t="shared" si="1"/>
        <v>23590.05</v>
      </c>
      <c r="F11" s="30">
        <v>-0.6</v>
      </c>
      <c r="G11" s="31">
        <v>0</v>
      </c>
      <c r="H11" s="32">
        <f t="shared" si="3"/>
        <v>0</v>
      </c>
      <c r="I11" s="33">
        <f t="shared" si="2"/>
        <v>23590.05</v>
      </c>
    </row>
    <row r="12" spans="1:9" x14ac:dyDescent="0.2">
      <c r="A12" s="25" t="s">
        <v>20</v>
      </c>
      <c r="B12" s="26">
        <v>0</v>
      </c>
      <c r="C12" s="27" t="s">
        <v>16</v>
      </c>
      <c r="D12" s="28">
        <v>0</v>
      </c>
      <c r="E12" s="29">
        <v>0</v>
      </c>
      <c r="F12" s="30">
        <v>0</v>
      </c>
      <c r="G12" s="31"/>
      <c r="H12" s="32">
        <v>0</v>
      </c>
      <c r="I12" s="33">
        <f t="shared" si="2"/>
        <v>0</v>
      </c>
    </row>
    <row r="13" spans="1:9" x14ac:dyDescent="0.2">
      <c r="A13" s="34" t="s">
        <v>21</v>
      </c>
      <c r="B13" s="35"/>
      <c r="C13" s="36"/>
      <c r="D13" s="36"/>
      <c r="E13" s="37">
        <f>SUM(E6:E12)</f>
        <v>5645263.3744141348</v>
      </c>
      <c r="F13" s="37"/>
      <c r="G13" s="37">
        <f>SUM(G6:G12)</f>
        <v>377494.70243173355</v>
      </c>
      <c r="H13" s="37">
        <f>SUM(H6:H12)</f>
        <v>-226496.8214590401</v>
      </c>
      <c r="I13" s="38">
        <f>SUM(I6:I12)</f>
        <v>5418766.5529550938</v>
      </c>
    </row>
    <row r="14" spans="1:9" x14ac:dyDescent="0.2">
      <c r="A14" s="39"/>
      <c r="B14" s="40"/>
      <c r="C14" s="40"/>
      <c r="D14" s="41"/>
      <c r="E14" s="41"/>
      <c r="F14" s="40"/>
      <c r="G14" s="40"/>
      <c r="H14" s="40"/>
      <c r="I14" s="42"/>
    </row>
    <row r="15" spans="1:9" x14ac:dyDescent="0.2">
      <c r="A15" s="12"/>
      <c r="B15" s="43" t="s">
        <v>22</v>
      </c>
      <c r="C15" s="36"/>
      <c r="D15" s="37"/>
      <c r="E15" s="37"/>
      <c r="F15" s="36"/>
      <c r="G15" s="36"/>
      <c r="H15" s="36"/>
      <c r="I15" s="44"/>
    </row>
    <row r="16" spans="1:9" ht="38.25" x14ac:dyDescent="0.2">
      <c r="A16" s="45" t="s">
        <v>3</v>
      </c>
      <c r="B16" s="46" t="s">
        <v>23</v>
      </c>
      <c r="C16" s="21" t="s">
        <v>24</v>
      </c>
      <c r="D16" s="47" t="s">
        <v>25</v>
      </c>
      <c r="E16" s="48" t="s">
        <v>26</v>
      </c>
      <c r="F16" s="21" t="s">
        <v>27</v>
      </c>
      <c r="G16" s="49" t="s">
        <v>28</v>
      </c>
      <c r="H16" s="49" t="s">
        <v>29</v>
      </c>
      <c r="I16" s="49" t="s">
        <v>30</v>
      </c>
    </row>
    <row r="17" spans="1:11" x14ac:dyDescent="0.2">
      <c r="A17" s="50" t="s">
        <v>12</v>
      </c>
      <c r="B17" s="51">
        <v>12.56</v>
      </c>
      <c r="C17" s="52">
        <v>24157</v>
      </c>
      <c r="D17" s="53">
        <f>B17*C17*12</f>
        <v>3640943.04</v>
      </c>
      <c r="E17" s="52">
        <f>I6</f>
        <v>2895860.7146353871</v>
      </c>
      <c r="F17" s="53">
        <f>D17+E17</f>
        <v>6536803.7546353871</v>
      </c>
      <c r="G17" s="54">
        <f>D17/F17</f>
        <v>0.55699133348131025</v>
      </c>
      <c r="H17" s="54">
        <f>E17/F17</f>
        <v>0.4430086665186897</v>
      </c>
      <c r="I17" s="54">
        <f>F17/$F$24</f>
        <v>0.57449225336229215</v>
      </c>
      <c r="K17" s="55"/>
    </row>
    <row r="18" spans="1:11" x14ac:dyDescent="0.2">
      <c r="A18" s="56" t="s">
        <v>14</v>
      </c>
      <c r="B18" s="57">
        <v>25.85</v>
      </c>
      <c r="C18" s="58">
        <v>2950</v>
      </c>
      <c r="D18" s="59">
        <f t="shared" ref="D18:D23" si="4">B18*C18*12</f>
        <v>915090</v>
      </c>
      <c r="E18" s="58">
        <f t="shared" ref="E18:E23" si="5">I7</f>
        <v>919359.41422817798</v>
      </c>
      <c r="F18" s="59">
        <f t="shared" ref="F18:F23" si="6">D18+E18</f>
        <v>1834449.4142281781</v>
      </c>
      <c r="G18" s="60">
        <f t="shared" ref="G18:G24" si="7">D18/F18</f>
        <v>0.49883632271485273</v>
      </c>
      <c r="H18" s="60">
        <f t="shared" ref="H18:H24" si="8">E18/F18</f>
        <v>0.50116367728514721</v>
      </c>
      <c r="I18" s="60">
        <f t="shared" ref="I18:I23" si="9">F18/$F$24</f>
        <v>0.16122206160950697</v>
      </c>
      <c r="K18" s="55"/>
    </row>
    <row r="19" spans="1:11" x14ac:dyDescent="0.2">
      <c r="A19" s="56" t="s">
        <v>15</v>
      </c>
      <c r="B19" s="57">
        <v>280.08999999999997</v>
      </c>
      <c r="C19" s="58">
        <v>337</v>
      </c>
      <c r="D19" s="59">
        <f t="shared" si="4"/>
        <v>1132683.96</v>
      </c>
      <c r="E19" s="58">
        <f t="shared" si="5"/>
        <v>1326576.1386649692</v>
      </c>
      <c r="F19" s="59">
        <f t="shared" si="6"/>
        <v>2459260.0986649692</v>
      </c>
      <c r="G19" s="60">
        <f t="shared" si="7"/>
        <v>0.46057916387733339</v>
      </c>
      <c r="H19" s="60">
        <f t="shared" si="8"/>
        <v>0.53942083612266656</v>
      </c>
      <c r="I19" s="60">
        <f t="shared" si="9"/>
        <v>0.21613405093952009</v>
      </c>
      <c r="K19" s="55"/>
    </row>
    <row r="20" spans="1:11" x14ac:dyDescent="0.2">
      <c r="A20" s="56" t="s">
        <v>17</v>
      </c>
      <c r="B20" s="57">
        <v>5164</v>
      </c>
      <c r="C20" s="58">
        <v>3</v>
      </c>
      <c r="D20" s="59">
        <f t="shared" si="4"/>
        <v>185904</v>
      </c>
      <c r="E20" s="58">
        <f t="shared" si="5"/>
        <v>236514.5909265597</v>
      </c>
      <c r="F20" s="59">
        <f t="shared" si="6"/>
        <v>422418.5909265597</v>
      </c>
      <c r="G20" s="60">
        <f t="shared" si="7"/>
        <v>0.44009426666621465</v>
      </c>
      <c r="H20" s="60">
        <f t="shared" si="8"/>
        <v>0.55990573333378535</v>
      </c>
      <c r="I20" s="60">
        <f t="shared" si="9"/>
        <v>3.7124597474941276E-2</v>
      </c>
      <c r="K20" s="55"/>
    </row>
    <row r="21" spans="1:11" x14ac:dyDescent="0.2">
      <c r="A21" s="56" t="s">
        <v>18</v>
      </c>
      <c r="B21" s="57">
        <v>11.55</v>
      </c>
      <c r="C21" s="58">
        <v>141</v>
      </c>
      <c r="D21" s="59">
        <f t="shared" si="4"/>
        <v>19542.600000000002</v>
      </c>
      <c r="E21" s="58">
        <f t="shared" si="5"/>
        <v>16865.644499999999</v>
      </c>
      <c r="F21" s="59">
        <f t="shared" si="6"/>
        <v>36408.244500000001</v>
      </c>
      <c r="G21" s="60">
        <f t="shared" si="7"/>
        <v>0.53676304003067221</v>
      </c>
      <c r="H21" s="60">
        <f t="shared" si="8"/>
        <v>0.46323695996932779</v>
      </c>
      <c r="I21" s="60">
        <f t="shared" si="9"/>
        <v>3.1997678389745318E-3</v>
      </c>
      <c r="K21" s="55"/>
    </row>
    <row r="22" spans="1:11" x14ac:dyDescent="0.2">
      <c r="A22" s="56" t="s">
        <v>19</v>
      </c>
      <c r="B22" s="57">
        <v>1.02</v>
      </c>
      <c r="C22" s="58">
        <v>5349</v>
      </c>
      <c r="D22" s="59">
        <f t="shared" si="4"/>
        <v>65471.760000000009</v>
      </c>
      <c r="E22" s="58">
        <f t="shared" si="5"/>
        <v>23590.05</v>
      </c>
      <c r="F22" s="59">
        <f t="shared" si="6"/>
        <v>89061.810000000012</v>
      </c>
      <c r="G22" s="60">
        <f t="shared" si="7"/>
        <v>0.73512721109081436</v>
      </c>
      <c r="H22" s="60">
        <f t="shared" si="8"/>
        <v>0.26487278890918559</v>
      </c>
      <c r="I22" s="60">
        <f t="shared" si="9"/>
        <v>7.827268774765023E-3</v>
      </c>
      <c r="K22" s="55"/>
    </row>
    <row r="23" spans="1:11" x14ac:dyDescent="0.2">
      <c r="A23" s="56" t="s">
        <v>20</v>
      </c>
      <c r="B23" s="57">
        <v>0</v>
      </c>
      <c r="C23" s="58">
        <v>0</v>
      </c>
      <c r="D23" s="59">
        <f t="shared" si="4"/>
        <v>0</v>
      </c>
      <c r="E23" s="58">
        <f t="shared" si="5"/>
        <v>0</v>
      </c>
      <c r="F23" s="59">
        <f t="shared" si="6"/>
        <v>0</v>
      </c>
      <c r="G23" s="61" t="e">
        <f t="shared" si="7"/>
        <v>#DIV/0!</v>
      </c>
      <c r="H23" s="61" t="e">
        <f t="shared" si="8"/>
        <v>#DIV/0!</v>
      </c>
      <c r="I23" s="60">
        <f t="shared" si="9"/>
        <v>0</v>
      </c>
      <c r="K23" s="55"/>
    </row>
    <row r="24" spans="1:11" x14ac:dyDescent="0.2">
      <c r="A24" s="62" t="s">
        <v>31</v>
      </c>
      <c r="B24" s="63"/>
      <c r="C24" s="36"/>
      <c r="D24" s="36">
        <f>SUM(D17:D23)</f>
        <v>5959635.3599999994</v>
      </c>
      <c r="E24" s="36">
        <f>SUM(E17:E23)</f>
        <v>5418766.5529550938</v>
      </c>
      <c r="F24" s="36">
        <f>SUM(F17:F23)</f>
        <v>11378401.912955094</v>
      </c>
      <c r="G24" s="64">
        <f t="shared" si="7"/>
        <v>0.52376734497438904</v>
      </c>
      <c r="H24" s="64">
        <f t="shared" si="8"/>
        <v>0.47623265502561085</v>
      </c>
      <c r="I24" s="65">
        <f>SUM(I17:I23)</f>
        <v>1</v>
      </c>
    </row>
    <row r="26" spans="1:11" x14ac:dyDescent="0.2">
      <c r="F26" s="66">
        <f>D24+E24</f>
        <v>11378401.912955094</v>
      </c>
    </row>
  </sheetData>
  <mergeCells count="1">
    <mergeCell ref="B2:I2"/>
  </mergeCells>
  <conditionalFormatting sqref="A2">
    <cfRule type="cellIs" dxfId="0" priority="1" stopIfTrue="1" operator="equal">
      <formula>#REF!</formula>
    </cfRule>
  </conditionalFormatting>
  <pageMargins left="0.7" right="0.7" top="1.2541666666666667" bottom="0.75" header="0.3" footer="0.3"/>
  <pageSetup scale="70" fitToHeight="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Excel Undertaking JT2.10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dcterms:created xsi:type="dcterms:W3CDTF">2015-09-28T14:34:26Z</dcterms:created>
  <dcterms:modified xsi:type="dcterms:W3CDTF">2015-09-28T14:36:30Z</dcterms:modified>
</cp:coreProperties>
</file>