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085" yWindow="0" windowWidth="14430" windowHeight="12480" activeTab="1"/>
  </bookViews>
  <sheets>
    <sheet name="Continuity" sheetId="1" r:id="rId1"/>
    <sheet name="PPE Difference" sheetId="2" r:id="rId2"/>
    <sheet name="Rider"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EBNUMBER">'[1]LDC Info'!$E$16</definedName>
  </definedNames>
  <calcPr calcId="145621"/>
</workbook>
</file>

<file path=xl/calcChain.xml><?xml version="1.0" encoding="utf-8"?>
<calcChain xmlns="http://schemas.openxmlformats.org/spreadsheetml/2006/main">
  <c r="L39" i="2" l="1"/>
  <c r="L38" i="2"/>
  <c r="L37" i="2"/>
  <c r="F30" i="2" l="1"/>
  <c r="F24" i="2"/>
  <c r="F29" i="2"/>
  <c r="F28" i="2"/>
  <c r="E30" i="2" l="1"/>
  <c r="E29" i="2"/>
  <c r="E28" i="2"/>
  <c r="I37" i="2" l="1"/>
  <c r="F31" i="2"/>
  <c r="F32" i="2" s="1"/>
  <c r="E31" i="2"/>
  <c r="E32" i="2" s="1"/>
  <c r="I357" i="1" l="1"/>
  <c r="J444" i="1"/>
  <c r="J443" i="1"/>
  <c r="J442" i="1"/>
  <c r="J441" i="1"/>
  <c r="J440" i="1"/>
  <c r="J439" i="1"/>
  <c r="J438" i="1"/>
  <c r="J437" i="1"/>
  <c r="J436" i="1"/>
  <c r="J435" i="1"/>
  <c r="J432" i="1"/>
  <c r="J431" i="1"/>
  <c r="J426" i="1"/>
  <c r="J423" i="1"/>
  <c r="J422" i="1"/>
  <c r="J420" i="1"/>
  <c r="J419" i="1"/>
  <c r="J418" i="1"/>
  <c r="J417" i="1"/>
  <c r="J416" i="1"/>
  <c r="J413" i="1"/>
  <c r="J411" i="1"/>
  <c r="J409" i="1"/>
  <c r="J408" i="1"/>
  <c r="J406" i="1"/>
  <c r="J404" i="1"/>
  <c r="J403" i="1"/>
  <c r="J402" i="1"/>
  <c r="J401" i="1"/>
  <c r="J400" i="1"/>
  <c r="J399" i="1"/>
  <c r="J398" i="1"/>
  <c r="J397" i="1"/>
  <c r="J393" i="1"/>
  <c r="J392" i="1"/>
  <c r="J391" i="1"/>
  <c r="J390" i="1"/>
  <c r="K331" i="1" l="1"/>
  <c r="K313" i="1"/>
  <c r="K310" i="1"/>
  <c r="K309" i="1"/>
  <c r="J357" i="1"/>
  <c r="J356" i="1"/>
  <c r="J355" i="1"/>
  <c r="J354" i="1"/>
  <c r="J353" i="1"/>
  <c r="J352" i="1"/>
  <c r="J351" i="1"/>
  <c r="J350" i="1"/>
  <c r="J349" i="1"/>
  <c r="J348" i="1"/>
  <c r="J345" i="1"/>
  <c r="J344" i="1"/>
  <c r="J339" i="1"/>
  <c r="J336" i="1"/>
  <c r="J335" i="1"/>
  <c r="J333" i="1"/>
  <c r="J332" i="1"/>
  <c r="J331" i="1"/>
  <c r="J330" i="1"/>
  <c r="J329" i="1"/>
  <c r="J326" i="1"/>
  <c r="J324" i="1"/>
  <c r="J322" i="1"/>
  <c r="J321" i="1"/>
  <c r="K318" i="1"/>
  <c r="J319" i="1"/>
  <c r="J318" i="1"/>
  <c r="J317" i="1"/>
  <c r="J316" i="1"/>
  <c r="J315" i="1"/>
  <c r="J314" i="1"/>
  <c r="J313" i="1"/>
  <c r="J312" i="1"/>
  <c r="J311" i="1"/>
  <c r="J310" i="1"/>
  <c r="J309" i="1"/>
  <c r="J307" i="1"/>
  <c r="J306" i="1"/>
  <c r="J305" i="1"/>
  <c r="J304" i="1"/>
  <c r="J303" i="1"/>
  <c r="I356" i="1" l="1"/>
  <c r="I355" i="1"/>
  <c r="I354" i="1"/>
  <c r="I353" i="1"/>
  <c r="I352" i="1"/>
  <c r="I351" i="1"/>
  <c r="I350" i="1"/>
  <c r="I349" i="1"/>
  <c r="I348" i="1"/>
  <c r="I345" i="1"/>
  <c r="I344" i="1"/>
  <c r="I339" i="1"/>
  <c r="I336" i="1"/>
  <c r="I335" i="1"/>
  <c r="I333" i="1"/>
  <c r="I332" i="1"/>
  <c r="I331" i="1"/>
  <c r="I330" i="1"/>
  <c r="I329" i="1"/>
  <c r="I326" i="1"/>
  <c r="I324" i="1"/>
  <c r="I322" i="1"/>
  <c r="I321" i="1"/>
  <c r="I319" i="1"/>
  <c r="I318" i="1"/>
  <c r="I317" i="1"/>
  <c r="I316" i="1"/>
  <c r="I315" i="1"/>
  <c r="I314" i="1"/>
  <c r="I313" i="1"/>
  <c r="I312" i="1"/>
  <c r="I311" i="1"/>
  <c r="I310" i="1"/>
  <c r="I309" i="1"/>
  <c r="I307" i="1"/>
  <c r="I306" i="1"/>
  <c r="I305" i="1"/>
  <c r="I304" i="1"/>
  <c r="I303" i="1"/>
  <c r="F331" i="1"/>
  <c r="F318" i="1"/>
  <c r="F313" i="1"/>
  <c r="F310" i="1"/>
  <c r="F309" i="1"/>
  <c r="E357" i="1"/>
  <c r="E356" i="1"/>
  <c r="E355" i="1"/>
  <c r="E354" i="1"/>
  <c r="E353" i="1"/>
  <c r="E352" i="1"/>
  <c r="E351" i="1"/>
  <c r="E350" i="1"/>
  <c r="E349" i="1"/>
  <c r="E348" i="1"/>
  <c r="E345" i="1"/>
  <c r="E336" i="1"/>
  <c r="E331" i="1"/>
  <c r="E329" i="1"/>
  <c r="E326" i="1"/>
  <c r="E324" i="1"/>
  <c r="E321" i="1"/>
  <c r="E319" i="1"/>
  <c r="E318" i="1"/>
  <c r="E317" i="1"/>
  <c r="E316" i="1"/>
  <c r="E315" i="1"/>
  <c r="E314" i="1"/>
  <c r="E313" i="1"/>
  <c r="E312" i="1"/>
  <c r="E311" i="1"/>
  <c r="E310" i="1"/>
  <c r="D357" i="1"/>
  <c r="D356" i="1"/>
  <c r="D355" i="1"/>
  <c r="D354" i="1"/>
  <c r="D353" i="1"/>
  <c r="D352" i="1"/>
  <c r="D351" i="1"/>
  <c r="D350" i="1"/>
  <c r="D349" i="1"/>
  <c r="D348" i="1"/>
  <c r="D344" i="1"/>
  <c r="D339" i="1"/>
  <c r="D336" i="1"/>
  <c r="D335" i="1"/>
  <c r="D333" i="1"/>
  <c r="D332" i="1"/>
  <c r="D331" i="1"/>
  <c r="D330" i="1"/>
  <c r="D329" i="1"/>
  <c r="D326" i="1"/>
  <c r="D324" i="1"/>
  <c r="D322" i="1"/>
  <c r="D321" i="1"/>
  <c r="D319" i="1"/>
  <c r="D318" i="1"/>
  <c r="D317" i="1"/>
  <c r="D316" i="1"/>
  <c r="D315" i="1"/>
  <c r="D314" i="1"/>
  <c r="D313" i="1"/>
  <c r="D312" i="1"/>
  <c r="D311" i="1"/>
  <c r="D310" i="1"/>
  <c r="D309" i="1"/>
  <c r="D307" i="1"/>
  <c r="D306" i="1"/>
  <c r="D305" i="1"/>
  <c r="D304" i="1"/>
  <c r="D303" i="1"/>
  <c r="D300" i="1"/>
  <c r="K541" i="1" l="1"/>
  <c r="K538" i="1"/>
  <c r="K537" i="1"/>
  <c r="J544" i="1"/>
  <c r="J535" i="1"/>
  <c r="J555" i="1" l="1"/>
  <c r="J534" i="1" l="1"/>
  <c r="J481" i="1" l="1"/>
  <c r="J472" i="1"/>
  <c r="L577" i="1" l="1"/>
  <c r="G577" i="1"/>
  <c r="L576" i="1"/>
  <c r="G576" i="1"/>
  <c r="M576" i="1" s="1"/>
  <c r="L574" i="1"/>
  <c r="M574" i="1" s="1"/>
  <c r="G574" i="1"/>
  <c r="L573" i="1"/>
  <c r="M573" i="1" s="1"/>
  <c r="G573" i="1"/>
  <c r="L533" i="1"/>
  <c r="L532" i="1"/>
  <c r="L531" i="1"/>
  <c r="L530" i="1"/>
  <c r="L514" i="1"/>
  <c r="G514" i="1"/>
  <c r="M514" i="1" s="1"/>
  <c r="L513" i="1"/>
  <c r="M513" i="1" s="1"/>
  <c r="G513" i="1"/>
  <c r="L511" i="1"/>
  <c r="G511" i="1"/>
  <c r="L510" i="1"/>
  <c r="G510" i="1"/>
  <c r="L508" i="1"/>
  <c r="I571" i="1" s="1"/>
  <c r="L571" i="1" s="1"/>
  <c r="G508" i="1"/>
  <c r="D571" i="1" s="1"/>
  <c r="G571" i="1" s="1"/>
  <c r="L507" i="1"/>
  <c r="I570" i="1" s="1"/>
  <c r="L570" i="1" s="1"/>
  <c r="G507" i="1"/>
  <c r="L505" i="1"/>
  <c r="I568" i="1" s="1"/>
  <c r="L568" i="1" s="1"/>
  <c r="G505" i="1"/>
  <c r="D568" i="1" s="1"/>
  <c r="G568" i="1" s="1"/>
  <c r="L504" i="1"/>
  <c r="I567" i="1" s="1"/>
  <c r="L567" i="1" s="1"/>
  <c r="G504" i="1"/>
  <c r="L503" i="1"/>
  <c r="I566" i="1" s="1"/>
  <c r="L566" i="1" s="1"/>
  <c r="G503" i="1"/>
  <c r="L502" i="1"/>
  <c r="I565" i="1" s="1"/>
  <c r="L565" i="1" s="1"/>
  <c r="G502" i="1"/>
  <c r="L500" i="1"/>
  <c r="I563" i="1" s="1"/>
  <c r="L563" i="1" s="1"/>
  <c r="G500" i="1"/>
  <c r="L499" i="1"/>
  <c r="I562" i="1" s="1"/>
  <c r="L562" i="1" s="1"/>
  <c r="G499" i="1"/>
  <c r="L496" i="1"/>
  <c r="I559" i="1" s="1"/>
  <c r="L559" i="1" s="1"/>
  <c r="G496" i="1"/>
  <c r="D559" i="1" s="1"/>
  <c r="G559" i="1" s="1"/>
  <c r="J495" i="1"/>
  <c r="L490" i="1"/>
  <c r="G490" i="1"/>
  <c r="D553" i="1" s="1"/>
  <c r="G553" i="1" s="1"/>
  <c r="L489" i="1"/>
  <c r="I552" i="1" s="1"/>
  <c r="L552" i="1" s="1"/>
  <c r="G489" i="1"/>
  <c r="L487" i="1"/>
  <c r="I550" i="1" s="1"/>
  <c r="L550" i="1" s="1"/>
  <c r="G487" i="1"/>
  <c r="L485" i="1"/>
  <c r="I548" i="1" s="1"/>
  <c r="L548" i="1" s="1"/>
  <c r="G485" i="1"/>
  <c r="D548" i="1" s="1"/>
  <c r="G548" i="1" s="1"/>
  <c r="L483" i="1"/>
  <c r="I546" i="1" s="1"/>
  <c r="L546" i="1" s="1"/>
  <c r="L473" i="1"/>
  <c r="I536" i="1" s="1"/>
  <c r="L536" i="1" s="1"/>
  <c r="G473" i="1"/>
  <c r="L470" i="1"/>
  <c r="G470" i="1"/>
  <c r="L469" i="1"/>
  <c r="L468" i="1"/>
  <c r="G467" i="1"/>
  <c r="D530" i="1" s="1"/>
  <c r="G530" i="1" s="1"/>
  <c r="M530" i="1" s="1"/>
  <c r="L466" i="1"/>
  <c r="K454" i="1"/>
  <c r="K453" i="1"/>
  <c r="L449" i="1"/>
  <c r="M449" i="1" s="1"/>
  <c r="G449" i="1"/>
  <c r="L448" i="1"/>
  <c r="G448" i="1"/>
  <c r="L446" i="1"/>
  <c r="M446" i="1" s="1"/>
  <c r="G446" i="1"/>
  <c r="L445" i="1"/>
  <c r="G445" i="1"/>
  <c r="L421" i="1"/>
  <c r="G421" i="1"/>
  <c r="J412" i="1"/>
  <c r="J410" i="1"/>
  <c r="F541" i="1"/>
  <c r="G386" i="1"/>
  <c r="M374" i="1"/>
  <c r="M373" i="1"/>
  <c r="M372" i="1"/>
  <c r="M370" i="1"/>
  <c r="K367" i="1"/>
  <c r="K366" i="1"/>
  <c r="L362" i="1"/>
  <c r="G362" i="1"/>
  <c r="M362" i="1" s="1"/>
  <c r="M361" i="1"/>
  <c r="L361" i="1"/>
  <c r="G361" i="1"/>
  <c r="L359" i="1"/>
  <c r="G359" i="1"/>
  <c r="L358" i="1"/>
  <c r="G358" i="1"/>
  <c r="G357" i="1"/>
  <c r="D444" i="1" s="1"/>
  <c r="G444" i="1" s="1"/>
  <c r="L356" i="1"/>
  <c r="I443" i="1" s="1"/>
  <c r="L443" i="1" s="1"/>
  <c r="G356" i="1"/>
  <c r="G355" i="1"/>
  <c r="G354" i="1"/>
  <c r="G353" i="1"/>
  <c r="L352" i="1"/>
  <c r="I439" i="1" s="1"/>
  <c r="L439" i="1" s="1"/>
  <c r="G352" i="1"/>
  <c r="G350" i="1"/>
  <c r="L349" i="1"/>
  <c r="I436" i="1" s="1"/>
  <c r="L436" i="1" s="1"/>
  <c r="G349" i="1"/>
  <c r="L347" i="1"/>
  <c r="I434" i="1" s="1"/>
  <c r="L434" i="1" s="1"/>
  <c r="G347" i="1"/>
  <c r="L346" i="1"/>
  <c r="I433" i="1" s="1"/>
  <c r="L433" i="1" s="1"/>
  <c r="G346" i="1"/>
  <c r="G345" i="1"/>
  <c r="G344" i="1"/>
  <c r="L343" i="1"/>
  <c r="I430" i="1" s="1"/>
  <c r="L430" i="1" s="1"/>
  <c r="G343" i="1"/>
  <c r="L342" i="1"/>
  <c r="I429" i="1" s="1"/>
  <c r="L429" i="1" s="1"/>
  <c r="G342" i="1"/>
  <c r="L339" i="1"/>
  <c r="I426" i="1" s="1"/>
  <c r="L426" i="1" s="1"/>
  <c r="G339" i="1"/>
  <c r="L338" i="1"/>
  <c r="I425" i="1" s="1"/>
  <c r="L425" i="1" s="1"/>
  <c r="G338" i="1"/>
  <c r="D425" i="1" s="1"/>
  <c r="G425" i="1" s="1"/>
  <c r="L337" i="1"/>
  <c r="I424" i="1" s="1"/>
  <c r="G336" i="1"/>
  <c r="G335" i="1"/>
  <c r="D422" i="1" s="1"/>
  <c r="L333" i="1"/>
  <c r="I420" i="1" s="1"/>
  <c r="L420" i="1" s="1"/>
  <c r="L328" i="1"/>
  <c r="I415" i="1" s="1"/>
  <c r="L415" i="1" s="1"/>
  <c r="G328" i="1"/>
  <c r="D415" i="1" s="1"/>
  <c r="G415" i="1" s="1"/>
  <c r="L327" i="1"/>
  <c r="G327" i="1"/>
  <c r="D414" i="1" s="1"/>
  <c r="G414" i="1" s="1"/>
  <c r="L325" i="1"/>
  <c r="I412" i="1" s="1"/>
  <c r="L412" i="1" s="1"/>
  <c r="G325" i="1"/>
  <c r="L323" i="1"/>
  <c r="I410" i="1" s="1"/>
  <c r="G322" i="1"/>
  <c r="G321" i="1"/>
  <c r="D408" i="1" s="1"/>
  <c r="D320" i="1"/>
  <c r="G320" i="1" s="1"/>
  <c r="G319" i="1"/>
  <c r="L317" i="1"/>
  <c r="I404" i="1" s="1"/>
  <c r="L404" i="1" s="1"/>
  <c r="G317" i="1"/>
  <c r="L313" i="1"/>
  <c r="I400" i="1" s="1"/>
  <c r="G313" i="1"/>
  <c r="D400" i="1" s="1"/>
  <c r="L311" i="1"/>
  <c r="I398" i="1" s="1"/>
  <c r="L398" i="1" s="1"/>
  <c r="G311" i="1"/>
  <c r="L310" i="1"/>
  <c r="I397" i="1" s="1"/>
  <c r="G310" i="1"/>
  <c r="D397" i="1" s="1"/>
  <c r="G307" i="1"/>
  <c r="L306" i="1"/>
  <c r="I393" i="1" s="1"/>
  <c r="L393" i="1" s="1"/>
  <c r="G306" i="1"/>
  <c r="L305" i="1"/>
  <c r="I392" i="1" s="1"/>
  <c r="L392" i="1" s="1"/>
  <c r="G305" i="1"/>
  <c r="D392" i="1" s="1"/>
  <c r="G392" i="1" s="1"/>
  <c r="G302" i="1"/>
  <c r="D389" i="1" s="1"/>
  <c r="G389" i="1" s="1"/>
  <c r="L301" i="1"/>
  <c r="I388" i="1" s="1"/>
  <c r="L388" i="1" s="1"/>
  <c r="G301" i="1"/>
  <c r="G300" i="1"/>
  <c r="G299" i="1"/>
  <c r="L298" i="1"/>
  <c r="I385" i="1" s="1"/>
  <c r="G298" i="1"/>
  <c r="M287" i="1"/>
  <c r="M286" i="1"/>
  <c r="M285" i="1"/>
  <c r="M283" i="1"/>
  <c r="K280" i="1"/>
  <c r="K279" i="1"/>
  <c r="L275" i="1"/>
  <c r="G275" i="1"/>
  <c r="L274" i="1"/>
  <c r="G274" i="1"/>
  <c r="L272" i="1"/>
  <c r="G272" i="1"/>
  <c r="L271" i="1"/>
  <c r="G271" i="1"/>
  <c r="K270" i="1"/>
  <c r="J270" i="1"/>
  <c r="I270" i="1"/>
  <c r="F270" i="1"/>
  <c r="E270" i="1"/>
  <c r="D270" i="1"/>
  <c r="L269" i="1"/>
  <c r="G269" i="1"/>
  <c r="K268" i="1"/>
  <c r="J268" i="1"/>
  <c r="I268" i="1"/>
  <c r="F268" i="1"/>
  <c r="E268" i="1"/>
  <c r="D268" i="1"/>
  <c r="K267" i="1"/>
  <c r="J267" i="1"/>
  <c r="I267" i="1"/>
  <c r="F267" i="1"/>
  <c r="E267" i="1"/>
  <c r="D267" i="1"/>
  <c r="L266" i="1"/>
  <c r="G266" i="1"/>
  <c r="L265" i="1"/>
  <c r="G265" i="1"/>
  <c r="K264" i="1"/>
  <c r="J264" i="1"/>
  <c r="I264" i="1"/>
  <c r="F264" i="1"/>
  <c r="E264" i="1"/>
  <c r="D264" i="1"/>
  <c r="K263" i="1"/>
  <c r="J263" i="1"/>
  <c r="I263" i="1"/>
  <c r="F263" i="1"/>
  <c r="E263" i="1"/>
  <c r="D263" i="1"/>
  <c r="K262" i="1"/>
  <c r="J262" i="1"/>
  <c r="I262" i="1"/>
  <c r="F262" i="1"/>
  <c r="E262" i="1"/>
  <c r="D262" i="1"/>
  <c r="K261" i="1"/>
  <c r="J261" i="1"/>
  <c r="I261" i="1"/>
  <c r="F261" i="1"/>
  <c r="E261" i="1"/>
  <c r="D261" i="1"/>
  <c r="K260" i="1"/>
  <c r="J260" i="1"/>
  <c r="I260" i="1"/>
  <c r="F260" i="1"/>
  <c r="E260" i="1"/>
  <c r="D260" i="1"/>
  <c r="K259" i="1"/>
  <c r="J259" i="1"/>
  <c r="I259" i="1"/>
  <c r="F259" i="1"/>
  <c r="E259" i="1"/>
  <c r="D259" i="1"/>
  <c r="K258" i="1"/>
  <c r="J258" i="1"/>
  <c r="I258" i="1"/>
  <c r="F258" i="1"/>
  <c r="E258" i="1"/>
  <c r="D258" i="1"/>
  <c r="K257" i="1"/>
  <c r="J257" i="1"/>
  <c r="I257" i="1"/>
  <c r="F257" i="1"/>
  <c r="E257" i="1"/>
  <c r="D257" i="1"/>
  <c r="K256" i="1"/>
  <c r="J256" i="1"/>
  <c r="I256" i="1"/>
  <c r="F256" i="1"/>
  <c r="E256" i="1"/>
  <c r="D256" i="1"/>
  <c r="K255" i="1"/>
  <c r="J255" i="1"/>
  <c r="I255" i="1"/>
  <c r="F255" i="1"/>
  <c r="E255" i="1"/>
  <c r="D255" i="1"/>
  <c r="J253" i="1"/>
  <c r="J252" i="1" s="1"/>
  <c r="I253" i="1"/>
  <c r="I252" i="1" s="1"/>
  <c r="E253" i="1"/>
  <c r="E252" i="1" s="1"/>
  <c r="D253" i="1"/>
  <c r="K252" i="1"/>
  <c r="F252" i="1"/>
  <c r="L251" i="1"/>
  <c r="G251" i="1"/>
  <c r="L250" i="1"/>
  <c r="G250" i="1"/>
  <c r="K249" i="1"/>
  <c r="J249" i="1"/>
  <c r="I249" i="1"/>
  <c r="F249" i="1"/>
  <c r="E249" i="1"/>
  <c r="D249" i="1"/>
  <c r="K248" i="1"/>
  <c r="J248" i="1"/>
  <c r="I248" i="1"/>
  <c r="F248" i="1"/>
  <c r="E248" i="1"/>
  <c r="D248" i="1"/>
  <c r="K247" i="1"/>
  <c r="J247" i="1"/>
  <c r="I247" i="1"/>
  <c r="F247" i="1"/>
  <c r="E247" i="1"/>
  <c r="D247" i="1"/>
  <c r="K246" i="1"/>
  <c r="J246" i="1"/>
  <c r="I246" i="1"/>
  <c r="F246" i="1"/>
  <c r="E246" i="1"/>
  <c r="D246" i="1"/>
  <c r="K245" i="1"/>
  <c r="J245" i="1"/>
  <c r="I245" i="1"/>
  <c r="F245" i="1"/>
  <c r="E245" i="1"/>
  <c r="D245" i="1"/>
  <c r="K244" i="1"/>
  <c r="J244" i="1"/>
  <c r="I244" i="1"/>
  <c r="F244" i="1"/>
  <c r="E244" i="1"/>
  <c r="D244" i="1"/>
  <c r="K243" i="1"/>
  <c r="J243" i="1"/>
  <c r="I243" i="1"/>
  <c r="F243" i="1"/>
  <c r="E243" i="1"/>
  <c r="D243" i="1"/>
  <c r="K242" i="1"/>
  <c r="J242" i="1"/>
  <c r="I242" i="1"/>
  <c r="F242" i="1"/>
  <c r="E242" i="1"/>
  <c r="D242" i="1"/>
  <c r="K241" i="1"/>
  <c r="J241" i="1"/>
  <c r="I241" i="1"/>
  <c r="F241" i="1"/>
  <c r="E241" i="1"/>
  <c r="D241" i="1"/>
  <c r="K240" i="1"/>
  <c r="J240" i="1"/>
  <c r="I240" i="1"/>
  <c r="F240" i="1"/>
  <c r="E240" i="1"/>
  <c r="D240" i="1"/>
  <c r="K239" i="1"/>
  <c r="J239" i="1"/>
  <c r="I239" i="1"/>
  <c r="F239" i="1"/>
  <c r="E239" i="1"/>
  <c r="D239" i="1"/>
  <c r="K238" i="1"/>
  <c r="J238" i="1"/>
  <c r="I238" i="1"/>
  <c r="F238" i="1"/>
  <c r="E238" i="1"/>
  <c r="D238" i="1"/>
  <c r="K237" i="1"/>
  <c r="J237" i="1"/>
  <c r="I237" i="1"/>
  <c r="F237" i="1"/>
  <c r="E237" i="1"/>
  <c r="D237" i="1"/>
  <c r="K236" i="1"/>
  <c r="J236" i="1"/>
  <c r="I236" i="1"/>
  <c r="F236" i="1"/>
  <c r="E236" i="1"/>
  <c r="D236" i="1"/>
  <c r="K235" i="1"/>
  <c r="J235" i="1"/>
  <c r="I235" i="1"/>
  <c r="F235" i="1"/>
  <c r="E235" i="1"/>
  <c r="D235" i="1"/>
  <c r="K234" i="1"/>
  <c r="J234" i="1"/>
  <c r="I234" i="1"/>
  <c r="F234" i="1"/>
  <c r="E234" i="1"/>
  <c r="D234" i="1"/>
  <c r="K233" i="1"/>
  <c r="J233" i="1"/>
  <c r="I233" i="1"/>
  <c r="F233" i="1"/>
  <c r="E233" i="1"/>
  <c r="D233" i="1"/>
  <c r="K232" i="1"/>
  <c r="J232" i="1"/>
  <c r="I232" i="1"/>
  <c r="F232" i="1"/>
  <c r="E232" i="1"/>
  <c r="D232" i="1"/>
  <c r="K231" i="1"/>
  <c r="J231" i="1"/>
  <c r="I231" i="1"/>
  <c r="F231" i="1"/>
  <c r="E231" i="1"/>
  <c r="D231" i="1"/>
  <c r="K230" i="1"/>
  <c r="J230" i="1"/>
  <c r="I230" i="1"/>
  <c r="F230" i="1"/>
  <c r="E230" i="1"/>
  <c r="D230" i="1"/>
  <c r="K229" i="1"/>
  <c r="G229" i="1"/>
  <c r="K228" i="1"/>
  <c r="J228" i="1"/>
  <c r="I228" i="1"/>
  <c r="F228" i="1"/>
  <c r="E228" i="1"/>
  <c r="D228" i="1"/>
  <c r="M217" i="1"/>
  <c r="M216" i="1"/>
  <c r="M215" i="1"/>
  <c r="M213" i="1"/>
  <c r="K210" i="1"/>
  <c r="K209" i="1"/>
  <c r="L205" i="1"/>
  <c r="G205" i="1"/>
  <c r="L204" i="1"/>
  <c r="G204" i="1"/>
  <c r="L202" i="1"/>
  <c r="G202" i="1"/>
  <c r="L201" i="1"/>
  <c r="G201" i="1"/>
  <c r="M201" i="1" s="1"/>
  <c r="K200" i="1"/>
  <c r="J200" i="1"/>
  <c r="I200" i="1"/>
  <c r="F200" i="1"/>
  <c r="E200" i="1"/>
  <c r="D200" i="1"/>
  <c r="L199" i="1"/>
  <c r="G199" i="1"/>
  <c r="K198" i="1"/>
  <c r="J198" i="1"/>
  <c r="I198" i="1"/>
  <c r="F198" i="1"/>
  <c r="E198" i="1"/>
  <c r="D198" i="1"/>
  <c r="K197" i="1"/>
  <c r="J197" i="1"/>
  <c r="I197" i="1"/>
  <c r="F197" i="1"/>
  <c r="E197" i="1"/>
  <c r="D197" i="1"/>
  <c r="L196" i="1"/>
  <c r="G196" i="1"/>
  <c r="L195" i="1"/>
  <c r="G195" i="1"/>
  <c r="K194" i="1"/>
  <c r="J194" i="1"/>
  <c r="I194" i="1"/>
  <c r="F194" i="1"/>
  <c r="E194" i="1"/>
  <c r="D194" i="1"/>
  <c r="K193" i="1"/>
  <c r="J193" i="1"/>
  <c r="I193" i="1"/>
  <c r="F193" i="1"/>
  <c r="E193" i="1"/>
  <c r="D193" i="1"/>
  <c r="K192" i="1"/>
  <c r="J192" i="1"/>
  <c r="I192" i="1"/>
  <c r="F192" i="1"/>
  <c r="E192" i="1"/>
  <c r="D192" i="1"/>
  <c r="K191" i="1"/>
  <c r="J191" i="1"/>
  <c r="I191" i="1"/>
  <c r="F191" i="1"/>
  <c r="E191" i="1"/>
  <c r="D191" i="1"/>
  <c r="K190" i="1"/>
  <c r="J190" i="1"/>
  <c r="I190" i="1"/>
  <c r="F190" i="1"/>
  <c r="E190" i="1"/>
  <c r="D190" i="1"/>
  <c r="K189" i="1"/>
  <c r="J189" i="1"/>
  <c r="I189" i="1"/>
  <c r="F189" i="1"/>
  <c r="E189" i="1"/>
  <c r="D189" i="1"/>
  <c r="K188" i="1"/>
  <c r="J188" i="1"/>
  <c r="I188" i="1"/>
  <c r="F188" i="1"/>
  <c r="E188" i="1"/>
  <c r="D188" i="1"/>
  <c r="K187" i="1"/>
  <c r="J187" i="1"/>
  <c r="I187" i="1"/>
  <c r="F187" i="1"/>
  <c r="E187" i="1"/>
  <c r="D187" i="1"/>
  <c r="L186" i="1"/>
  <c r="G186" i="1"/>
  <c r="K185" i="1"/>
  <c r="J185" i="1"/>
  <c r="I185" i="1"/>
  <c r="F185" i="1"/>
  <c r="E185" i="1"/>
  <c r="D185" i="1"/>
  <c r="L184" i="1"/>
  <c r="G184" i="1"/>
  <c r="L183" i="1"/>
  <c r="G183" i="1"/>
  <c r="K182" i="1"/>
  <c r="J182" i="1"/>
  <c r="I182" i="1"/>
  <c r="F182" i="1"/>
  <c r="E182" i="1"/>
  <c r="D182" i="1"/>
  <c r="K181" i="1"/>
  <c r="J181" i="1"/>
  <c r="I181" i="1"/>
  <c r="F181" i="1"/>
  <c r="E181" i="1"/>
  <c r="D181" i="1"/>
  <c r="K180" i="1"/>
  <c r="J180" i="1"/>
  <c r="I180" i="1"/>
  <c r="F180" i="1"/>
  <c r="E180" i="1"/>
  <c r="D180" i="1"/>
  <c r="K179" i="1"/>
  <c r="J179" i="1"/>
  <c r="I179" i="1"/>
  <c r="F179" i="1"/>
  <c r="E179" i="1"/>
  <c r="D179" i="1"/>
  <c r="K178" i="1"/>
  <c r="J178" i="1"/>
  <c r="I178" i="1"/>
  <c r="F178" i="1"/>
  <c r="E178" i="1"/>
  <c r="D178" i="1"/>
  <c r="K177" i="1"/>
  <c r="J177" i="1"/>
  <c r="I177" i="1"/>
  <c r="F177" i="1"/>
  <c r="E177" i="1"/>
  <c r="D177" i="1"/>
  <c r="K176" i="1"/>
  <c r="J176" i="1"/>
  <c r="I176" i="1"/>
  <c r="F176" i="1"/>
  <c r="E176" i="1"/>
  <c r="D176" i="1"/>
  <c r="K175" i="1"/>
  <c r="J175" i="1"/>
  <c r="I175" i="1"/>
  <c r="F175" i="1"/>
  <c r="E175" i="1"/>
  <c r="D175" i="1"/>
  <c r="K174" i="1"/>
  <c r="J174" i="1"/>
  <c r="I174" i="1"/>
  <c r="F174" i="1"/>
  <c r="E174" i="1"/>
  <c r="D174" i="1"/>
  <c r="K173" i="1"/>
  <c r="J173" i="1"/>
  <c r="I173" i="1"/>
  <c r="F173" i="1"/>
  <c r="E173" i="1"/>
  <c r="D173" i="1"/>
  <c r="K172" i="1"/>
  <c r="J172" i="1"/>
  <c r="I172" i="1"/>
  <c r="F172" i="1"/>
  <c r="E172" i="1"/>
  <c r="D172" i="1"/>
  <c r="K171" i="1"/>
  <c r="J171" i="1"/>
  <c r="I171" i="1"/>
  <c r="F171" i="1"/>
  <c r="E171" i="1"/>
  <c r="D171" i="1"/>
  <c r="K170" i="1"/>
  <c r="J170" i="1"/>
  <c r="I170" i="1"/>
  <c r="F170" i="1"/>
  <c r="E170" i="1"/>
  <c r="D170" i="1"/>
  <c r="K169" i="1"/>
  <c r="J169" i="1"/>
  <c r="I169" i="1"/>
  <c r="F169" i="1"/>
  <c r="E169" i="1"/>
  <c r="D169" i="1"/>
  <c r="K168" i="1"/>
  <c r="J168" i="1"/>
  <c r="I168" i="1"/>
  <c r="F168" i="1"/>
  <c r="E168" i="1"/>
  <c r="D168" i="1"/>
  <c r="K167" i="1"/>
  <c r="J167" i="1"/>
  <c r="I167" i="1"/>
  <c r="F167" i="1"/>
  <c r="E167" i="1"/>
  <c r="D167" i="1"/>
  <c r="K166" i="1"/>
  <c r="J166" i="1"/>
  <c r="I166" i="1"/>
  <c r="F166" i="1"/>
  <c r="E166" i="1"/>
  <c r="D166" i="1"/>
  <c r="K165" i="1"/>
  <c r="J165" i="1"/>
  <c r="I165" i="1"/>
  <c r="F165" i="1"/>
  <c r="E165" i="1"/>
  <c r="D165" i="1"/>
  <c r="K164" i="1"/>
  <c r="J164" i="1"/>
  <c r="I164" i="1"/>
  <c r="F164" i="1"/>
  <c r="E164" i="1"/>
  <c r="D164" i="1"/>
  <c r="K163" i="1"/>
  <c r="J163" i="1"/>
  <c r="I163" i="1"/>
  <c r="F163" i="1"/>
  <c r="E163" i="1"/>
  <c r="D163" i="1"/>
  <c r="K162" i="1"/>
  <c r="G162" i="1"/>
  <c r="K161" i="1"/>
  <c r="J161" i="1"/>
  <c r="I161" i="1"/>
  <c r="F161" i="1"/>
  <c r="E161" i="1"/>
  <c r="D161" i="1"/>
  <c r="M150" i="1"/>
  <c r="M149" i="1"/>
  <c r="M148" i="1"/>
  <c r="M146" i="1"/>
  <c r="K143" i="1"/>
  <c r="K142" i="1"/>
  <c r="L138" i="1"/>
  <c r="G138" i="1"/>
  <c r="L137" i="1"/>
  <c r="G137" i="1"/>
  <c r="L135" i="1"/>
  <c r="G135" i="1"/>
  <c r="L134" i="1"/>
  <c r="G134" i="1"/>
  <c r="M134" i="1" s="1"/>
  <c r="K133" i="1"/>
  <c r="J133" i="1"/>
  <c r="I133" i="1"/>
  <c r="F133" i="1"/>
  <c r="E133" i="1"/>
  <c r="D133" i="1"/>
  <c r="L132" i="1"/>
  <c r="G132" i="1"/>
  <c r="K131" i="1"/>
  <c r="J131" i="1"/>
  <c r="I131" i="1"/>
  <c r="F131" i="1"/>
  <c r="E131" i="1"/>
  <c r="D131" i="1"/>
  <c r="K130" i="1"/>
  <c r="J130" i="1"/>
  <c r="I130" i="1"/>
  <c r="F130" i="1"/>
  <c r="E130" i="1"/>
  <c r="D130" i="1"/>
  <c r="L129" i="1"/>
  <c r="G129" i="1"/>
  <c r="L128" i="1"/>
  <c r="G128" i="1"/>
  <c r="M128" i="1" s="1"/>
  <c r="K127" i="1"/>
  <c r="J127" i="1"/>
  <c r="I127" i="1"/>
  <c r="F127" i="1"/>
  <c r="E127" i="1"/>
  <c r="D127" i="1"/>
  <c r="K126" i="1"/>
  <c r="J126" i="1"/>
  <c r="I126" i="1"/>
  <c r="F126" i="1"/>
  <c r="E126" i="1"/>
  <c r="D126" i="1"/>
  <c r="K125" i="1"/>
  <c r="J125" i="1"/>
  <c r="I125" i="1"/>
  <c r="F125" i="1"/>
  <c r="E125" i="1"/>
  <c r="D125" i="1"/>
  <c r="K124" i="1"/>
  <c r="J124" i="1"/>
  <c r="I124" i="1"/>
  <c r="F124" i="1"/>
  <c r="E124" i="1"/>
  <c r="D124" i="1"/>
  <c r="K123" i="1"/>
  <c r="J123" i="1"/>
  <c r="I123" i="1"/>
  <c r="F123" i="1"/>
  <c r="E123" i="1"/>
  <c r="D123" i="1"/>
  <c r="K122" i="1"/>
  <c r="J122" i="1"/>
  <c r="I122" i="1"/>
  <c r="F122" i="1"/>
  <c r="E122" i="1"/>
  <c r="D122" i="1"/>
  <c r="K121" i="1"/>
  <c r="J121" i="1"/>
  <c r="I121" i="1"/>
  <c r="F121" i="1"/>
  <c r="E121" i="1"/>
  <c r="D121" i="1"/>
  <c r="K120" i="1"/>
  <c r="J120" i="1"/>
  <c r="I120" i="1"/>
  <c r="F120" i="1"/>
  <c r="E120" i="1"/>
  <c r="D120" i="1"/>
  <c r="L119" i="1"/>
  <c r="G119" i="1"/>
  <c r="K118" i="1"/>
  <c r="J118" i="1"/>
  <c r="I118" i="1"/>
  <c r="F118" i="1"/>
  <c r="E118" i="1"/>
  <c r="D118" i="1"/>
  <c r="L117" i="1"/>
  <c r="G117" i="1"/>
  <c r="L116" i="1"/>
  <c r="G116" i="1"/>
  <c r="M116" i="1" s="1"/>
  <c r="K115" i="1"/>
  <c r="J115" i="1"/>
  <c r="I115" i="1"/>
  <c r="F115" i="1"/>
  <c r="E115" i="1"/>
  <c r="D115" i="1"/>
  <c r="K114" i="1"/>
  <c r="J114" i="1"/>
  <c r="I114" i="1"/>
  <c r="F114" i="1"/>
  <c r="E114" i="1"/>
  <c r="D114" i="1"/>
  <c r="K113" i="1"/>
  <c r="J113" i="1"/>
  <c r="I113" i="1"/>
  <c r="F113" i="1"/>
  <c r="E113" i="1"/>
  <c r="D113" i="1"/>
  <c r="K112" i="1"/>
  <c r="J112" i="1"/>
  <c r="I112" i="1"/>
  <c r="F112" i="1"/>
  <c r="E112" i="1"/>
  <c r="D112" i="1"/>
  <c r="K111" i="1"/>
  <c r="J111" i="1"/>
  <c r="I111" i="1"/>
  <c r="F111" i="1"/>
  <c r="E111" i="1"/>
  <c r="D111" i="1"/>
  <c r="K110" i="1"/>
  <c r="J110" i="1"/>
  <c r="I110" i="1"/>
  <c r="F110" i="1"/>
  <c r="E110" i="1"/>
  <c r="D110" i="1"/>
  <c r="K109" i="1"/>
  <c r="J109" i="1"/>
  <c r="I109" i="1"/>
  <c r="F109" i="1"/>
  <c r="E109" i="1"/>
  <c r="D109" i="1"/>
  <c r="K108" i="1"/>
  <c r="J108" i="1"/>
  <c r="I108" i="1"/>
  <c r="F108" i="1"/>
  <c r="E108" i="1"/>
  <c r="D108" i="1"/>
  <c r="K107" i="1"/>
  <c r="J107" i="1"/>
  <c r="I107" i="1"/>
  <c r="F107" i="1"/>
  <c r="E107" i="1"/>
  <c r="D107" i="1"/>
  <c r="K106" i="1"/>
  <c r="J106" i="1"/>
  <c r="I106" i="1"/>
  <c r="F106" i="1"/>
  <c r="E106" i="1"/>
  <c r="D106" i="1"/>
  <c r="K105" i="1"/>
  <c r="J105" i="1"/>
  <c r="I105" i="1"/>
  <c r="F105" i="1"/>
  <c r="E105" i="1"/>
  <c r="D105" i="1"/>
  <c r="K104" i="1"/>
  <c r="J104" i="1"/>
  <c r="I104" i="1"/>
  <c r="F104" i="1"/>
  <c r="E104" i="1"/>
  <c r="D104" i="1"/>
  <c r="K103" i="1"/>
  <c r="J103" i="1"/>
  <c r="I103" i="1"/>
  <c r="F103" i="1"/>
  <c r="E103" i="1"/>
  <c r="D103" i="1"/>
  <c r="K102" i="1"/>
  <c r="J102" i="1"/>
  <c r="I102" i="1"/>
  <c r="F102" i="1"/>
  <c r="E102" i="1"/>
  <c r="D102" i="1"/>
  <c r="K101" i="1"/>
  <c r="J101" i="1"/>
  <c r="I101" i="1"/>
  <c r="F101" i="1"/>
  <c r="E101" i="1"/>
  <c r="D101" i="1"/>
  <c r="K100" i="1"/>
  <c r="J100" i="1"/>
  <c r="I100" i="1"/>
  <c r="F100" i="1"/>
  <c r="E100" i="1"/>
  <c r="D100" i="1"/>
  <c r="K99" i="1"/>
  <c r="J99" i="1"/>
  <c r="I99" i="1"/>
  <c r="F99" i="1"/>
  <c r="E99" i="1"/>
  <c r="D99" i="1"/>
  <c r="K98" i="1"/>
  <c r="J98" i="1"/>
  <c r="I98" i="1"/>
  <c r="F98" i="1"/>
  <c r="E98" i="1"/>
  <c r="D98" i="1"/>
  <c r="K97" i="1"/>
  <c r="J97" i="1"/>
  <c r="I97" i="1"/>
  <c r="F97" i="1"/>
  <c r="E97" i="1"/>
  <c r="D97" i="1"/>
  <c r="K96" i="1"/>
  <c r="J96" i="1"/>
  <c r="I96" i="1"/>
  <c r="F96" i="1"/>
  <c r="E96" i="1"/>
  <c r="D96" i="1"/>
  <c r="K95" i="1"/>
  <c r="G95" i="1"/>
  <c r="K94" i="1"/>
  <c r="J94" i="1"/>
  <c r="I94" i="1"/>
  <c r="F94" i="1"/>
  <c r="E94" i="1"/>
  <c r="D94" i="1"/>
  <c r="M82" i="1"/>
  <c r="M81" i="1"/>
  <c r="M80" i="1"/>
  <c r="M79" i="1"/>
  <c r="K65" i="1"/>
  <c r="K64" i="1"/>
  <c r="L60" i="1"/>
  <c r="G60" i="1"/>
  <c r="L59" i="1"/>
  <c r="G59" i="1"/>
  <c r="M59" i="1" s="1"/>
  <c r="L57" i="1"/>
  <c r="G57" i="1"/>
  <c r="L56" i="1"/>
  <c r="G56" i="1"/>
  <c r="M56" i="1" s="1"/>
  <c r="K55" i="1"/>
  <c r="J55" i="1"/>
  <c r="I55" i="1"/>
  <c r="F55" i="1"/>
  <c r="E55" i="1"/>
  <c r="D55" i="1"/>
  <c r="L54" i="1"/>
  <c r="G54" i="1"/>
  <c r="M54" i="1" s="1"/>
  <c r="K53" i="1"/>
  <c r="J53" i="1"/>
  <c r="I53" i="1"/>
  <c r="F53" i="1"/>
  <c r="E53" i="1"/>
  <c r="D53" i="1"/>
  <c r="K52" i="1"/>
  <c r="J52" i="1"/>
  <c r="I52" i="1"/>
  <c r="F52" i="1"/>
  <c r="E52" i="1"/>
  <c r="D52" i="1"/>
  <c r="L51" i="1"/>
  <c r="G51" i="1"/>
  <c r="L50" i="1"/>
  <c r="G50" i="1"/>
  <c r="M50" i="1" s="1"/>
  <c r="K49" i="1"/>
  <c r="J49" i="1"/>
  <c r="I49" i="1"/>
  <c r="F49" i="1"/>
  <c r="E49" i="1"/>
  <c r="D49" i="1"/>
  <c r="K48" i="1"/>
  <c r="J48" i="1"/>
  <c r="I48" i="1"/>
  <c r="F48" i="1"/>
  <c r="E48" i="1"/>
  <c r="D48" i="1"/>
  <c r="K47" i="1"/>
  <c r="J47" i="1"/>
  <c r="I47" i="1"/>
  <c r="F47" i="1"/>
  <c r="E47" i="1"/>
  <c r="D47" i="1"/>
  <c r="K46" i="1"/>
  <c r="J46" i="1"/>
  <c r="I46" i="1"/>
  <c r="F46" i="1"/>
  <c r="E46" i="1"/>
  <c r="D46" i="1"/>
  <c r="K45" i="1"/>
  <c r="J45" i="1"/>
  <c r="I45" i="1"/>
  <c r="F45" i="1"/>
  <c r="E45" i="1"/>
  <c r="D45" i="1"/>
  <c r="K44" i="1"/>
  <c r="J44" i="1"/>
  <c r="I44" i="1"/>
  <c r="F44" i="1"/>
  <c r="E44" i="1"/>
  <c r="D44" i="1"/>
  <c r="K43" i="1"/>
  <c r="J43" i="1"/>
  <c r="I43" i="1"/>
  <c r="F43" i="1"/>
  <c r="E43" i="1"/>
  <c r="D43" i="1"/>
  <c r="K42" i="1"/>
  <c r="J42" i="1"/>
  <c r="I42" i="1"/>
  <c r="F42" i="1"/>
  <c r="E42" i="1"/>
  <c r="D42" i="1"/>
  <c r="L41" i="1"/>
  <c r="G41" i="1"/>
  <c r="K40" i="1"/>
  <c r="J40" i="1"/>
  <c r="I40" i="1"/>
  <c r="F40" i="1"/>
  <c r="E40" i="1"/>
  <c r="D40" i="1"/>
  <c r="L39" i="1"/>
  <c r="G39" i="1"/>
  <c r="L38" i="1"/>
  <c r="G38" i="1"/>
  <c r="K37" i="1"/>
  <c r="J37" i="1"/>
  <c r="I37" i="1"/>
  <c r="F37" i="1"/>
  <c r="E37" i="1"/>
  <c r="D37" i="1"/>
  <c r="K36" i="1"/>
  <c r="J36" i="1"/>
  <c r="I36" i="1"/>
  <c r="F36" i="1"/>
  <c r="E36" i="1"/>
  <c r="D36" i="1"/>
  <c r="K35" i="1"/>
  <c r="J35" i="1"/>
  <c r="I35" i="1"/>
  <c r="F35" i="1"/>
  <c r="E35" i="1"/>
  <c r="D35" i="1"/>
  <c r="K34" i="1"/>
  <c r="J34" i="1"/>
  <c r="I34" i="1"/>
  <c r="F34" i="1"/>
  <c r="E34" i="1"/>
  <c r="D34" i="1"/>
  <c r="K33" i="1"/>
  <c r="J33" i="1"/>
  <c r="I33" i="1"/>
  <c r="F33" i="1"/>
  <c r="E33" i="1"/>
  <c r="D33" i="1"/>
  <c r="K32" i="1"/>
  <c r="J32" i="1"/>
  <c r="I32" i="1"/>
  <c r="F32" i="1"/>
  <c r="E32" i="1"/>
  <c r="D32" i="1"/>
  <c r="K31" i="1"/>
  <c r="J31" i="1"/>
  <c r="I31" i="1"/>
  <c r="F31" i="1"/>
  <c r="E31" i="1"/>
  <c r="D31" i="1"/>
  <c r="K30" i="1"/>
  <c r="J30" i="1"/>
  <c r="I30" i="1"/>
  <c r="F30" i="1"/>
  <c r="E30" i="1"/>
  <c r="D30" i="1"/>
  <c r="K29" i="1"/>
  <c r="J29" i="1"/>
  <c r="I29" i="1"/>
  <c r="F29" i="1"/>
  <c r="E29" i="1"/>
  <c r="D29" i="1"/>
  <c r="K28" i="1"/>
  <c r="J28" i="1"/>
  <c r="I28" i="1"/>
  <c r="F28" i="1"/>
  <c r="E28" i="1"/>
  <c r="D28" i="1"/>
  <c r="K27" i="1"/>
  <c r="J27" i="1"/>
  <c r="I27" i="1"/>
  <c r="F27" i="1"/>
  <c r="E27" i="1"/>
  <c r="D27" i="1"/>
  <c r="K26" i="1"/>
  <c r="J26" i="1"/>
  <c r="I26" i="1"/>
  <c r="F26" i="1"/>
  <c r="E26" i="1"/>
  <c r="D26" i="1"/>
  <c r="K25" i="1"/>
  <c r="J25" i="1"/>
  <c r="I25" i="1"/>
  <c r="F25" i="1"/>
  <c r="E25" i="1"/>
  <c r="D25" i="1"/>
  <c r="K24" i="1"/>
  <c r="J24" i="1"/>
  <c r="I24" i="1"/>
  <c r="F24" i="1"/>
  <c r="E24" i="1"/>
  <c r="D24" i="1"/>
  <c r="K23" i="1"/>
  <c r="J23" i="1"/>
  <c r="I23" i="1"/>
  <c r="F23" i="1"/>
  <c r="E23" i="1"/>
  <c r="D23" i="1"/>
  <c r="K22" i="1"/>
  <c r="J22" i="1"/>
  <c r="I22" i="1"/>
  <c r="F22" i="1"/>
  <c r="E22" i="1"/>
  <c r="D22" i="1"/>
  <c r="K21" i="1"/>
  <c r="J21" i="1"/>
  <c r="I21" i="1"/>
  <c r="F21" i="1"/>
  <c r="E21" i="1"/>
  <c r="D21" i="1"/>
  <c r="K20" i="1"/>
  <c r="J20" i="1"/>
  <c r="I20" i="1"/>
  <c r="F20" i="1"/>
  <c r="E20" i="1"/>
  <c r="D20" i="1"/>
  <c r="K19" i="1"/>
  <c r="J19" i="1"/>
  <c r="I19" i="1"/>
  <c r="F19" i="1"/>
  <c r="E19" i="1"/>
  <c r="D19" i="1"/>
  <c r="K18" i="1"/>
  <c r="J18" i="1"/>
  <c r="I18" i="1"/>
  <c r="F18" i="1"/>
  <c r="E18" i="1"/>
  <c r="D18" i="1"/>
  <c r="K17" i="1"/>
  <c r="L17" i="1" s="1"/>
  <c r="G17" i="1"/>
  <c r="K16" i="1"/>
  <c r="J16" i="1"/>
  <c r="I16" i="1"/>
  <c r="F16" i="1"/>
  <c r="E16" i="1"/>
  <c r="D16" i="1"/>
  <c r="M7" i="1"/>
  <c r="M1" i="1"/>
  <c r="M421" i="1" l="1"/>
  <c r="I254" i="1"/>
  <c r="L259" i="1"/>
  <c r="G188" i="1"/>
  <c r="L246" i="1"/>
  <c r="M358" i="1"/>
  <c r="G32" i="1"/>
  <c r="G33" i="1"/>
  <c r="G40" i="1"/>
  <c r="G131" i="1"/>
  <c r="L188" i="1"/>
  <c r="M502" i="1"/>
  <c r="M504" i="1"/>
  <c r="L32" i="1"/>
  <c r="L43" i="1"/>
  <c r="L98" i="1"/>
  <c r="L106" i="1"/>
  <c r="L114" i="1"/>
  <c r="L118" i="1"/>
  <c r="L124" i="1"/>
  <c r="L131" i="1"/>
  <c r="G246" i="1"/>
  <c r="M246" i="1" s="1"/>
  <c r="L410" i="1"/>
  <c r="L40" i="1"/>
  <c r="M40" i="1" s="1"/>
  <c r="L42" i="1"/>
  <c r="L46" i="1"/>
  <c r="L97" i="1"/>
  <c r="L101" i="1"/>
  <c r="L105" i="1"/>
  <c r="L109" i="1"/>
  <c r="L113" i="1"/>
  <c r="L123" i="1"/>
  <c r="L127" i="1"/>
  <c r="L164" i="1"/>
  <c r="G165" i="1"/>
  <c r="L166" i="1"/>
  <c r="L172" i="1"/>
  <c r="G173" i="1"/>
  <c r="L174" i="1"/>
  <c r="L180" i="1"/>
  <c r="G181" i="1"/>
  <c r="L182" i="1"/>
  <c r="G190" i="1"/>
  <c r="G192" i="1"/>
  <c r="L193" i="1"/>
  <c r="L24" i="1"/>
  <c r="L28" i="1"/>
  <c r="L29" i="1"/>
  <c r="L230" i="1"/>
  <c r="L234" i="1"/>
  <c r="L236" i="1"/>
  <c r="L240" i="1"/>
  <c r="L241" i="1"/>
  <c r="L249" i="1"/>
  <c r="L258" i="1"/>
  <c r="G259" i="1"/>
  <c r="L260" i="1"/>
  <c r="L262" i="1"/>
  <c r="G264" i="1"/>
  <c r="G24" i="1"/>
  <c r="G189" i="1"/>
  <c r="G230" i="1"/>
  <c r="M230" i="1" s="1"/>
  <c r="L20" i="1"/>
  <c r="L21" i="1"/>
  <c r="M21" i="1" s="1"/>
  <c r="L36" i="1"/>
  <c r="L37" i="1"/>
  <c r="L47" i="1"/>
  <c r="G48" i="1"/>
  <c r="L49" i="1"/>
  <c r="L55" i="1"/>
  <c r="L96" i="1"/>
  <c r="L102" i="1"/>
  <c r="G103" i="1"/>
  <c r="L104" i="1"/>
  <c r="L110" i="1"/>
  <c r="G111" i="1"/>
  <c r="L112" i="1"/>
  <c r="L120" i="1"/>
  <c r="G121" i="1"/>
  <c r="L122" i="1"/>
  <c r="L133" i="1"/>
  <c r="L163" i="1"/>
  <c r="L167" i="1"/>
  <c r="L168" i="1"/>
  <c r="L171" i="1"/>
  <c r="L175" i="1"/>
  <c r="L176" i="1"/>
  <c r="L179" i="1"/>
  <c r="L194" i="1"/>
  <c r="L197" i="1"/>
  <c r="L233" i="1"/>
  <c r="L237" i="1"/>
  <c r="G238" i="1"/>
  <c r="G267" i="1"/>
  <c r="M359" i="1"/>
  <c r="G25" i="1"/>
  <c r="M25" i="1" s="1"/>
  <c r="D254" i="1"/>
  <c r="M499" i="1"/>
  <c r="L345" i="1"/>
  <c r="I432" i="1" s="1"/>
  <c r="L432" i="1" s="1"/>
  <c r="L18" i="1"/>
  <c r="G20" i="1"/>
  <c r="G31" i="1"/>
  <c r="L34" i="1"/>
  <c r="G36" i="1"/>
  <c r="G45" i="1"/>
  <c r="G47" i="1"/>
  <c r="G100" i="1"/>
  <c r="J136" i="1"/>
  <c r="J139" i="1" s="1"/>
  <c r="K144" i="1" s="1"/>
  <c r="G102" i="1"/>
  <c r="G108" i="1"/>
  <c r="G110" i="1"/>
  <c r="M110" i="1" s="1"/>
  <c r="G120" i="1"/>
  <c r="G126" i="1"/>
  <c r="G130" i="1"/>
  <c r="G133" i="1"/>
  <c r="L165" i="1"/>
  <c r="G167" i="1"/>
  <c r="L173" i="1"/>
  <c r="G175" i="1"/>
  <c r="L190" i="1"/>
  <c r="L192" i="1"/>
  <c r="G194" i="1"/>
  <c r="G237" i="1"/>
  <c r="G245" i="1"/>
  <c r="G248" i="1"/>
  <c r="L255" i="1"/>
  <c r="G258" i="1"/>
  <c r="L319" i="1"/>
  <c r="I406" i="1" s="1"/>
  <c r="L406" i="1" s="1"/>
  <c r="K58" i="1"/>
  <c r="K61" i="1" s="1"/>
  <c r="G23" i="1"/>
  <c r="L26" i="1"/>
  <c r="G28" i="1"/>
  <c r="G42" i="1"/>
  <c r="M42" i="1" s="1"/>
  <c r="L48" i="1"/>
  <c r="L52" i="1"/>
  <c r="G97" i="1"/>
  <c r="L103" i="1"/>
  <c r="G105" i="1"/>
  <c r="M105" i="1" s="1"/>
  <c r="L111" i="1"/>
  <c r="G113" i="1"/>
  <c r="L121" i="1"/>
  <c r="G123" i="1"/>
  <c r="F203" i="1"/>
  <c r="F206" i="1" s="1"/>
  <c r="G164" i="1"/>
  <c r="G170" i="1"/>
  <c r="G172" i="1"/>
  <c r="M172" i="1" s="1"/>
  <c r="G178" i="1"/>
  <c r="G180" i="1"/>
  <c r="G232" i="1"/>
  <c r="G234" i="1"/>
  <c r="L238" i="1"/>
  <c r="M238" i="1" s="1"/>
  <c r="G240" i="1"/>
  <c r="L267" i="1"/>
  <c r="L309" i="1"/>
  <c r="I396" i="1" s="1"/>
  <c r="L322" i="1"/>
  <c r="I409" i="1" s="1"/>
  <c r="L409" i="1" s="1"/>
  <c r="L321" i="1"/>
  <c r="I408" i="1" s="1"/>
  <c r="L408" i="1" s="1"/>
  <c r="L329" i="1"/>
  <c r="I416" i="1" s="1"/>
  <c r="L416" i="1" s="1"/>
  <c r="L330" i="1"/>
  <c r="I417" i="1" s="1"/>
  <c r="L417" i="1" s="1"/>
  <c r="L335" i="1"/>
  <c r="I422" i="1" s="1"/>
  <c r="L422" i="1" s="1"/>
  <c r="L336" i="1"/>
  <c r="I423" i="1" s="1"/>
  <c r="L423" i="1" s="1"/>
  <c r="L353" i="1"/>
  <c r="I440" i="1" s="1"/>
  <c r="L440" i="1" s="1"/>
  <c r="G22" i="1"/>
  <c r="L23" i="1"/>
  <c r="M23" i="1" s="1"/>
  <c r="L25" i="1"/>
  <c r="G30" i="1"/>
  <c r="L31" i="1"/>
  <c r="L33" i="1"/>
  <c r="G44" i="1"/>
  <c r="L45" i="1"/>
  <c r="E136" i="1"/>
  <c r="E139" i="1" s="1"/>
  <c r="G99" i="1"/>
  <c r="L100" i="1"/>
  <c r="G107" i="1"/>
  <c r="L108" i="1"/>
  <c r="G115" i="1"/>
  <c r="G125" i="1"/>
  <c r="L126" i="1"/>
  <c r="L130" i="1"/>
  <c r="K203" i="1"/>
  <c r="K206" i="1" s="1"/>
  <c r="G169" i="1"/>
  <c r="L170" i="1"/>
  <c r="G177" i="1"/>
  <c r="L178" i="1"/>
  <c r="L185" i="1"/>
  <c r="L189" i="1"/>
  <c r="M189" i="1" s="1"/>
  <c r="G198" i="1"/>
  <c r="L232" i="1"/>
  <c r="L235" i="1"/>
  <c r="G242" i="1"/>
  <c r="G244" i="1"/>
  <c r="L245" i="1"/>
  <c r="L248" i="1"/>
  <c r="G263" i="1"/>
  <c r="L331" i="1"/>
  <c r="I418" i="1" s="1"/>
  <c r="L418" i="1" s="1"/>
  <c r="M352" i="1"/>
  <c r="L354" i="1"/>
  <c r="I441" i="1" s="1"/>
  <c r="L441" i="1" s="1"/>
  <c r="G16" i="1"/>
  <c r="G19" i="1"/>
  <c r="G21" i="1"/>
  <c r="L22" i="1"/>
  <c r="M22" i="1" s="1"/>
  <c r="G27" i="1"/>
  <c r="G29" i="1"/>
  <c r="L30" i="1"/>
  <c r="G35" i="1"/>
  <c r="G37" i="1"/>
  <c r="G43" i="1"/>
  <c r="G46" i="1"/>
  <c r="G53" i="1"/>
  <c r="G55" i="1"/>
  <c r="G98" i="1"/>
  <c r="G101" i="1"/>
  <c r="G106" i="1"/>
  <c r="G109" i="1"/>
  <c r="M109" i="1" s="1"/>
  <c r="G114" i="1"/>
  <c r="G118" i="1"/>
  <c r="G124" i="1"/>
  <c r="G127" i="1"/>
  <c r="M127" i="1" s="1"/>
  <c r="G163" i="1"/>
  <c r="M163" i="1" s="1"/>
  <c r="G168" i="1"/>
  <c r="G171" i="1"/>
  <c r="G176" i="1"/>
  <c r="G179" i="1"/>
  <c r="G182" i="1"/>
  <c r="G193" i="1"/>
  <c r="M193" i="1" s="1"/>
  <c r="G197" i="1"/>
  <c r="L198" i="1"/>
  <c r="L200" i="1"/>
  <c r="G231" i="1"/>
  <c r="G233" i="1"/>
  <c r="G236" i="1"/>
  <c r="G241" i="1"/>
  <c r="M241" i="1" s="1"/>
  <c r="L242" i="1"/>
  <c r="L244" i="1"/>
  <c r="G247" i="1"/>
  <c r="G249" i="1"/>
  <c r="E254" i="1"/>
  <c r="E273" i="1" s="1"/>
  <c r="E276" i="1" s="1"/>
  <c r="G260" i="1"/>
  <c r="G262" i="1"/>
  <c r="L263" i="1"/>
  <c r="L424" i="1"/>
  <c r="M425" i="1"/>
  <c r="M298" i="1"/>
  <c r="M508" i="1"/>
  <c r="J254" i="1"/>
  <c r="J273" i="1" s="1"/>
  <c r="J276" i="1" s="1"/>
  <c r="K281" i="1" s="1"/>
  <c r="G256" i="1"/>
  <c r="G253" i="1"/>
  <c r="G255" i="1"/>
  <c r="M250" i="1"/>
  <c r="M39" i="1"/>
  <c r="M41" i="1"/>
  <c r="M119" i="1"/>
  <c r="M106" i="1"/>
  <c r="M274" i="1"/>
  <c r="M60" i="1"/>
  <c r="M132" i="1"/>
  <c r="M202" i="1"/>
  <c r="M205" i="1"/>
  <c r="M117" i="1"/>
  <c r="M129" i="1"/>
  <c r="M135" i="1"/>
  <c r="M138" i="1"/>
  <c r="M186" i="1"/>
  <c r="M251" i="1"/>
  <c r="L252" i="1"/>
  <c r="M260" i="1"/>
  <c r="M272" i="1"/>
  <c r="M275" i="1"/>
  <c r="M571" i="1"/>
  <c r="M470" i="1"/>
  <c r="M510" i="1"/>
  <c r="D565" i="1"/>
  <c r="G565" i="1" s="1"/>
  <c r="M565" i="1" s="1"/>
  <c r="D567" i="1"/>
  <c r="G567" i="1" s="1"/>
  <c r="M567" i="1" s="1"/>
  <c r="M415" i="1"/>
  <c r="M445" i="1"/>
  <c r="M577" i="1"/>
  <c r="M196" i="1"/>
  <c r="M448" i="1"/>
  <c r="D562" i="1"/>
  <c r="G562" i="1" s="1"/>
  <c r="M562" i="1" s="1"/>
  <c r="M38" i="1"/>
  <c r="M204" i="1"/>
  <c r="G329" i="1"/>
  <c r="M51" i="1"/>
  <c r="M57" i="1"/>
  <c r="M137" i="1"/>
  <c r="M178" i="1"/>
  <c r="M183" i="1"/>
  <c r="M195" i="1"/>
  <c r="M199" i="1"/>
  <c r="M271" i="1"/>
  <c r="M568" i="1"/>
  <c r="M511" i="1"/>
  <c r="M17" i="1"/>
  <c r="I95" i="1"/>
  <c r="M171" i="1"/>
  <c r="E58" i="1"/>
  <c r="E61" i="1" s="1"/>
  <c r="M306" i="1"/>
  <c r="D393" i="1"/>
  <c r="G393" i="1" s="1"/>
  <c r="M393" i="1" s="1"/>
  <c r="M325" i="1"/>
  <c r="D412" i="1"/>
  <c r="G412" i="1" s="1"/>
  <c r="M412" i="1" s="1"/>
  <c r="F58" i="1"/>
  <c r="F61" i="1" s="1"/>
  <c r="L16" i="1"/>
  <c r="J58" i="1"/>
  <c r="J61" i="1" s="1"/>
  <c r="K66" i="1" s="1"/>
  <c r="F136" i="1"/>
  <c r="F139" i="1" s="1"/>
  <c r="D203" i="1"/>
  <c r="D206" i="1" s="1"/>
  <c r="K136" i="1"/>
  <c r="K139" i="1" s="1"/>
  <c r="J203" i="1"/>
  <c r="J206" i="1" s="1"/>
  <c r="K211" i="1" s="1"/>
  <c r="L161" i="1"/>
  <c r="D58" i="1"/>
  <c r="D61" i="1" s="1"/>
  <c r="I58" i="1"/>
  <c r="I61" i="1" s="1"/>
  <c r="G18" i="1"/>
  <c r="L19" i="1"/>
  <c r="G26" i="1"/>
  <c r="L27" i="1"/>
  <c r="G34" i="1"/>
  <c r="M34" i="1" s="1"/>
  <c r="L35" i="1"/>
  <c r="L44" i="1"/>
  <c r="M44" i="1" s="1"/>
  <c r="G49" i="1"/>
  <c r="G52" i="1"/>
  <c r="M52" i="1" s="1"/>
  <c r="L53" i="1"/>
  <c r="G94" i="1"/>
  <c r="L94" i="1"/>
  <c r="G96" i="1"/>
  <c r="M96" i="1" s="1"/>
  <c r="L99" i="1"/>
  <c r="G104" i="1"/>
  <c r="L107" i="1"/>
  <c r="G112" i="1"/>
  <c r="L115" i="1"/>
  <c r="G122" i="1"/>
  <c r="M122" i="1" s="1"/>
  <c r="L125" i="1"/>
  <c r="D136" i="1"/>
  <c r="D139" i="1" s="1"/>
  <c r="E203" i="1"/>
  <c r="E206" i="1" s="1"/>
  <c r="G161" i="1"/>
  <c r="G166" i="1"/>
  <c r="L169" i="1"/>
  <c r="G174" i="1"/>
  <c r="L177" i="1"/>
  <c r="L181" i="1"/>
  <c r="M181" i="1" s="1"/>
  <c r="G200" i="1"/>
  <c r="M200" i="1" s="1"/>
  <c r="D388" i="1"/>
  <c r="G388" i="1" s="1"/>
  <c r="M388" i="1" s="1"/>
  <c r="M301" i="1"/>
  <c r="M311" i="1"/>
  <c r="D398" i="1"/>
  <c r="D423" i="1"/>
  <c r="D426" i="1"/>
  <c r="G426" i="1" s="1"/>
  <c r="M426" i="1" s="1"/>
  <c r="M339" i="1"/>
  <c r="M184" i="1"/>
  <c r="G191" i="1"/>
  <c r="L231" i="1"/>
  <c r="M231" i="1" s="1"/>
  <c r="G243" i="1"/>
  <c r="L247" i="1"/>
  <c r="D252" i="1"/>
  <c r="G252" i="1" s="1"/>
  <c r="L253" i="1"/>
  <c r="F254" i="1"/>
  <c r="K254" i="1"/>
  <c r="K273" i="1" s="1"/>
  <c r="K276" i="1" s="1"/>
  <c r="G261" i="1"/>
  <c r="G270" i="1"/>
  <c r="L307" i="1"/>
  <c r="I394" i="1" s="1"/>
  <c r="L394" i="1" s="1"/>
  <c r="G312" i="1"/>
  <c r="M313" i="1"/>
  <c r="G316" i="1"/>
  <c r="D406" i="1"/>
  <c r="L320" i="1"/>
  <c r="I407" i="1" s="1"/>
  <c r="L407" i="1" s="1"/>
  <c r="G324" i="1"/>
  <c r="G330" i="1"/>
  <c r="L332" i="1"/>
  <c r="I419" i="1" s="1"/>
  <c r="L419" i="1" s="1"/>
  <c r="G340" i="1"/>
  <c r="L344" i="1"/>
  <c r="I431" i="1" s="1"/>
  <c r="L431" i="1" s="1"/>
  <c r="D436" i="1"/>
  <c r="M349" i="1"/>
  <c r="E551" i="1"/>
  <c r="E547" i="1"/>
  <c r="E561" i="1"/>
  <c r="E539" i="1"/>
  <c r="F538" i="1"/>
  <c r="E560" i="1"/>
  <c r="E543" i="1"/>
  <c r="E549" i="1"/>
  <c r="E545" i="1"/>
  <c r="E540" i="1"/>
  <c r="E538" i="1"/>
  <c r="D387" i="1"/>
  <c r="G387" i="1" s="1"/>
  <c r="E541" i="1"/>
  <c r="G469" i="1"/>
  <c r="D533" i="1"/>
  <c r="G533" i="1" s="1"/>
  <c r="M533" i="1" s="1"/>
  <c r="L385" i="1"/>
  <c r="M317" i="1"/>
  <c r="D404" i="1"/>
  <c r="L318" i="1"/>
  <c r="I405" i="1" s="1"/>
  <c r="L405" i="1" s="1"/>
  <c r="L316" i="1"/>
  <c r="I403" i="1" s="1"/>
  <c r="L403" i="1" s="1"/>
  <c r="D407" i="1"/>
  <c r="G407" i="1" s="1"/>
  <c r="D409" i="1"/>
  <c r="G409" i="1" s="1"/>
  <c r="G332" i="1"/>
  <c r="D431" i="1"/>
  <c r="G431" i="1" s="1"/>
  <c r="L350" i="1"/>
  <c r="I437" i="1" s="1"/>
  <c r="L437" i="1" s="1"/>
  <c r="D441" i="1"/>
  <c r="D443" i="1"/>
  <c r="G443" i="1" s="1"/>
  <c r="M443" i="1" s="1"/>
  <c r="M356" i="1"/>
  <c r="L357" i="1"/>
  <c r="D385" i="1"/>
  <c r="M473" i="1"/>
  <c r="D536" i="1"/>
  <c r="G536" i="1" s="1"/>
  <c r="M536" i="1" s="1"/>
  <c r="G185" i="1"/>
  <c r="L187" i="1"/>
  <c r="G235" i="1"/>
  <c r="M235" i="1" s="1"/>
  <c r="L239" i="1"/>
  <c r="L256" i="1"/>
  <c r="L257" i="1"/>
  <c r="M392" i="1"/>
  <c r="G308" i="1"/>
  <c r="L314" i="1"/>
  <c r="I401" i="1" s="1"/>
  <c r="L401" i="1" s="1"/>
  <c r="L315" i="1"/>
  <c r="I402" i="1" s="1"/>
  <c r="L402" i="1" s="1"/>
  <c r="G318" i="1"/>
  <c r="L326" i="1"/>
  <c r="I413" i="1" s="1"/>
  <c r="L413" i="1" s="1"/>
  <c r="M328" i="1"/>
  <c r="M335" i="1"/>
  <c r="M338" i="1"/>
  <c r="D430" i="1"/>
  <c r="G430" i="1" s="1"/>
  <c r="M430" i="1" s="1"/>
  <c r="M343" i="1"/>
  <c r="D433" i="1"/>
  <c r="G433" i="1" s="1"/>
  <c r="M433" i="1" s="1"/>
  <c r="M346" i="1"/>
  <c r="D437" i="1"/>
  <c r="G437" i="1" s="1"/>
  <c r="D394" i="1"/>
  <c r="G394" i="1" s="1"/>
  <c r="D440" i="1"/>
  <c r="G440" i="1" s="1"/>
  <c r="M490" i="1"/>
  <c r="I553" i="1"/>
  <c r="L553" i="1" s="1"/>
  <c r="M559" i="1"/>
  <c r="D570" i="1"/>
  <c r="G570" i="1" s="1"/>
  <c r="M570" i="1" s="1"/>
  <c r="M507" i="1"/>
  <c r="G187" i="1"/>
  <c r="L191" i="1"/>
  <c r="G228" i="1"/>
  <c r="L228" i="1"/>
  <c r="G239" i="1"/>
  <c r="L243" i="1"/>
  <c r="G257" i="1"/>
  <c r="L261" i="1"/>
  <c r="M266" i="1"/>
  <c r="G268" i="1"/>
  <c r="L270" i="1"/>
  <c r="L302" i="1"/>
  <c r="I389" i="1" s="1"/>
  <c r="L389" i="1" s="1"/>
  <c r="M389" i="1" s="1"/>
  <c r="L304" i="1"/>
  <c r="I391" i="1" s="1"/>
  <c r="L391" i="1" s="1"/>
  <c r="L303" i="1"/>
  <c r="I390" i="1" s="1"/>
  <c r="L390" i="1" s="1"/>
  <c r="M305" i="1"/>
  <c r="M310" i="1"/>
  <c r="L312" i="1"/>
  <c r="I399" i="1" s="1"/>
  <c r="L399" i="1" s="1"/>
  <c r="G314" i="1"/>
  <c r="G315" i="1"/>
  <c r="G323" i="1"/>
  <c r="G326" i="1"/>
  <c r="I414" i="1"/>
  <c r="L414" i="1" s="1"/>
  <c r="M414" i="1" s="1"/>
  <c r="M327" i="1"/>
  <c r="G333" i="1"/>
  <c r="L340" i="1"/>
  <c r="I427" i="1" s="1"/>
  <c r="L427" i="1" s="1"/>
  <c r="D432" i="1"/>
  <c r="G432" i="1" s="1"/>
  <c r="M432" i="1" s="1"/>
  <c r="M345" i="1"/>
  <c r="D434" i="1"/>
  <c r="G434" i="1" s="1"/>
  <c r="M434" i="1" s="1"/>
  <c r="M347" i="1"/>
  <c r="G348" i="1"/>
  <c r="K360" i="1"/>
  <c r="K363" i="1" s="1"/>
  <c r="E554" i="1"/>
  <c r="D439" i="1"/>
  <c r="G439" i="1" s="1"/>
  <c r="M439" i="1" s="1"/>
  <c r="D442" i="1"/>
  <c r="G442" i="1" s="1"/>
  <c r="G337" i="1"/>
  <c r="L341" i="1"/>
  <c r="I428" i="1" s="1"/>
  <c r="L428" i="1" s="1"/>
  <c r="M342" i="1"/>
  <c r="D429" i="1"/>
  <c r="G429" i="1" s="1"/>
  <c r="M429" i="1" s="1"/>
  <c r="L351" i="1"/>
  <c r="I438" i="1" s="1"/>
  <c r="L438" i="1" s="1"/>
  <c r="K575" i="1"/>
  <c r="K578" i="1" s="1"/>
  <c r="M553" i="1"/>
  <c r="L264" i="1"/>
  <c r="M265" i="1"/>
  <c r="L268" i="1"/>
  <c r="M269" i="1"/>
  <c r="L300" i="1"/>
  <c r="I387" i="1" s="1"/>
  <c r="L387" i="1" s="1"/>
  <c r="G304" i="1"/>
  <c r="G303" i="1"/>
  <c r="L308" i="1"/>
  <c r="I395" i="1" s="1"/>
  <c r="L395" i="1" s="1"/>
  <c r="L324" i="1"/>
  <c r="I411" i="1" s="1"/>
  <c r="L411" i="1" s="1"/>
  <c r="G341" i="1"/>
  <c r="G351" i="1"/>
  <c r="L355" i="1"/>
  <c r="I442" i="1" s="1"/>
  <c r="L442" i="1" s="1"/>
  <c r="G466" i="1"/>
  <c r="M548" i="1"/>
  <c r="M485" i="1"/>
  <c r="M489" i="1"/>
  <c r="D552" i="1"/>
  <c r="G552" i="1" s="1"/>
  <c r="M552" i="1" s="1"/>
  <c r="M487" i="1"/>
  <c r="D550" i="1"/>
  <c r="G550" i="1" s="1"/>
  <c r="M550" i="1" s="1"/>
  <c r="D563" i="1"/>
  <c r="G563" i="1" s="1"/>
  <c r="M563" i="1" s="1"/>
  <c r="M500" i="1"/>
  <c r="D566" i="1"/>
  <c r="G566" i="1" s="1"/>
  <c r="M566" i="1" s="1"/>
  <c r="M503" i="1"/>
  <c r="M496" i="1"/>
  <c r="L529" i="1"/>
  <c r="M505" i="1"/>
  <c r="M53" i="1" l="1"/>
  <c r="M35" i="1"/>
  <c r="M168" i="1"/>
  <c r="M101" i="1"/>
  <c r="M245" i="1"/>
  <c r="M111" i="1"/>
  <c r="M237" i="1"/>
  <c r="M188" i="1"/>
  <c r="M185" i="1"/>
  <c r="M169" i="1"/>
  <c r="M18" i="1"/>
  <c r="M179" i="1"/>
  <c r="M48" i="1"/>
  <c r="M125" i="1"/>
  <c r="M102" i="1"/>
  <c r="M255" i="1"/>
  <c r="M440" i="1"/>
  <c r="M252" i="1"/>
  <c r="M100" i="1"/>
  <c r="M131" i="1"/>
  <c r="M253" i="1"/>
  <c r="M242" i="1"/>
  <c r="M259" i="1"/>
  <c r="M124" i="1"/>
  <c r="M236" i="1"/>
  <c r="M43" i="1"/>
  <c r="M32" i="1"/>
  <c r="M166" i="1"/>
  <c r="M98" i="1"/>
  <c r="M29" i="1"/>
  <c r="M123" i="1"/>
  <c r="M47" i="1"/>
  <c r="M26" i="1"/>
  <c r="M233" i="1"/>
  <c r="M176" i="1"/>
  <c r="M263" i="1"/>
  <c r="M30" i="1"/>
  <c r="M232" i="1"/>
  <c r="M121" i="1"/>
  <c r="M248" i="1"/>
  <c r="M192" i="1"/>
  <c r="M167" i="1"/>
  <c r="M126" i="1"/>
  <c r="M103" i="1"/>
  <c r="M182" i="1"/>
  <c r="M46" i="1"/>
  <c r="M115" i="1"/>
  <c r="M99" i="1"/>
  <c r="M240" i="1"/>
  <c r="M180" i="1"/>
  <c r="M321" i="1"/>
  <c r="M354" i="1"/>
  <c r="M319" i="1"/>
  <c r="M336" i="1"/>
  <c r="M170" i="1"/>
  <c r="M45" i="1"/>
  <c r="M112" i="1"/>
  <c r="M164" i="1"/>
  <c r="M36" i="1"/>
  <c r="M107" i="1"/>
  <c r="M49" i="1"/>
  <c r="M27" i="1"/>
  <c r="M249" i="1"/>
  <c r="M133" i="1"/>
  <c r="M24" i="1"/>
  <c r="M33" i="1"/>
  <c r="M262" i="1"/>
  <c r="M114" i="1"/>
  <c r="M244" i="1"/>
  <c r="M198" i="1"/>
  <c r="M234" i="1"/>
  <c r="M194" i="1"/>
  <c r="M173" i="1"/>
  <c r="M108" i="1"/>
  <c r="M267" i="1"/>
  <c r="M197" i="1"/>
  <c r="M55" i="1"/>
  <c r="M37" i="1"/>
  <c r="M190" i="1"/>
  <c r="M165" i="1"/>
  <c r="M130" i="1"/>
  <c r="M118" i="1"/>
  <c r="M247" i="1"/>
  <c r="M20" i="1"/>
  <c r="M31" i="1"/>
  <c r="M264" i="1"/>
  <c r="M177" i="1"/>
  <c r="M104" i="1"/>
  <c r="M113" i="1"/>
  <c r="M97" i="1"/>
  <c r="M28" i="1"/>
  <c r="M120" i="1"/>
  <c r="M174" i="1"/>
  <c r="M19" i="1"/>
  <c r="M258" i="1"/>
  <c r="M175" i="1"/>
  <c r="M256" i="1"/>
  <c r="G254" i="1"/>
  <c r="G273" i="1" s="1"/>
  <c r="G276" i="1" s="1"/>
  <c r="M329" i="1"/>
  <c r="M353" i="1"/>
  <c r="M322" i="1"/>
  <c r="M409" i="1"/>
  <c r="L400" i="1"/>
  <c r="G408" i="1"/>
  <c r="M408" i="1" s="1"/>
  <c r="M187" i="1"/>
  <c r="M350" i="1"/>
  <c r="M437" i="1"/>
  <c r="M302" i="1"/>
  <c r="D416" i="1"/>
  <c r="G416" i="1" s="1"/>
  <c r="M416" i="1" s="1"/>
  <c r="M268" i="1"/>
  <c r="G436" i="1"/>
  <c r="M436" i="1" s="1"/>
  <c r="M239" i="1"/>
  <c r="M407" i="1"/>
  <c r="D273" i="1"/>
  <c r="D276" i="1" s="1"/>
  <c r="M307" i="1"/>
  <c r="M394" i="1"/>
  <c r="E542" i="1"/>
  <c r="G406" i="1"/>
  <c r="M406" i="1" s="1"/>
  <c r="M442" i="1"/>
  <c r="M320" i="1"/>
  <c r="E572" i="1"/>
  <c r="G423" i="1"/>
  <c r="M423" i="1" s="1"/>
  <c r="L397" i="1"/>
  <c r="D435" i="1"/>
  <c r="G435" i="1" s="1"/>
  <c r="D401" i="1"/>
  <c r="G401" i="1" s="1"/>
  <c r="M401" i="1" s="1"/>
  <c r="M314" i="1"/>
  <c r="D529" i="1"/>
  <c r="M466" i="1"/>
  <c r="D428" i="1"/>
  <c r="G428" i="1" s="1"/>
  <c r="M428" i="1" s="1"/>
  <c r="M341" i="1"/>
  <c r="M304" i="1"/>
  <c r="D391" i="1"/>
  <c r="G391" i="1" s="1"/>
  <c r="M391" i="1" s="1"/>
  <c r="F447" i="1"/>
  <c r="F450" i="1" s="1"/>
  <c r="F537" i="1"/>
  <c r="F575" i="1" s="1"/>
  <c r="F578" i="1" s="1"/>
  <c r="E447" i="1"/>
  <c r="E450" i="1" s="1"/>
  <c r="E534" i="1"/>
  <c r="G385" i="1"/>
  <c r="G331" i="1"/>
  <c r="D532" i="1"/>
  <c r="G532" i="1" s="1"/>
  <c r="M532" i="1" s="1"/>
  <c r="M469" i="1"/>
  <c r="M312" i="1"/>
  <c r="D399" i="1"/>
  <c r="G399" i="1" s="1"/>
  <c r="M399" i="1" s="1"/>
  <c r="F273" i="1"/>
  <c r="F276" i="1" s="1"/>
  <c r="D413" i="1"/>
  <c r="G413" i="1" s="1"/>
  <c r="M413" i="1" s="1"/>
  <c r="M326" i="1"/>
  <c r="M332" i="1"/>
  <c r="D419" i="1"/>
  <c r="G419" i="1" s="1"/>
  <c r="M419" i="1" s="1"/>
  <c r="F360" i="1"/>
  <c r="F363" i="1" s="1"/>
  <c r="M243" i="1"/>
  <c r="G397" i="1"/>
  <c r="M300" i="1"/>
  <c r="M191" i="1"/>
  <c r="D420" i="1"/>
  <c r="G420" i="1" s="1"/>
  <c r="M420" i="1" s="1"/>
  <c r="M333" i="1"/>
  <c r="D410" i="1"/>
  <c r="G410" i="1" s="1"/>
  <c r="M410" i="1" s="1"/>
  <c r="M323" i="1"/>
  <c r="G400" i="1"/>
  <c r="K447" i="1"/>
  <c r="K450" i="1" s="1"/>
  <c r="L348" i="1"/>
  <c r="I435" i="1" s="1"/>
  <c r="L435" i="1" s="1"/>
  <c r="M344" i="1"/>
  <c r="G404" i="1"/>
  <c r="M404" i="1" s="1"/>
  <c r="M387" i="1"/>
  <c r="M340" i="1"/>
  <c r="D427" i="1"/>
  <c r="G427" i="1" s="1"/>
  <c r="M427" i="1" s="1"/>
  <c r="D411" i="1"/>
  <c r="G411" i="1" s="1"/>
  <c r="M411" i="1" s="1"/>
  <c r="M324" i="1"/>
  <c r="D403" i="1"/>
  <c r="G403" i="1" s="1"/>
  <c r="M403" i="1" s="1"/>
  <c r="M316" i="1"/>
  <c r="M270" i="1"/>
  <c r="L254" i="1"/>
  <c r="M254" i="1" s="1"/>
  <c r="L58" i="1"/>
  <c r="L61" i="1" s="1"/>
  <c r="G422" i="1"/>
  <c r="M422" i="1" s="1"/>
  <c r="G58" i="1"/>
  <c r="G61" i="1" s="1"/>
  <c r="D424" i="1"/>
  <c r="G424" i="1" s="1"/>
  <c r="M424" i="1" s="1"/>
  <c r="M337" i="1"/>
  <c r="D417" i="1"/>
  <c r="G417" i="1" s="1"/>
  <c r="M417" i="1" s="1"/>
  <c r="M330" i="1"/>
  <c r="D438" i="1"/>
  <c r="G438" i="1" s="1"/>
  <c r="M438" i="1" s="1"/>
  <c r="M351" i="1"/>
  <c r="M303" i="1"/>
  <c r="D390" i="1"/>
  <c r="G390" i="1" s="1"/>
  <c r="M390" i="1" s="1"/>
  <c r="D402" i="1"/>
  <c r="G402" i="1" s="1"/>
  <c r="M402" i="1" s="1"/>
  <c r="M315" i="1"/>
  <c r="M257" i="1"/>
  <c r="M228" i="1"/>
  <c r="M355" i="1"/>
  <c r="D405" i="1"/>
  <c r="G405" i="1" s="1"/>
  <c r="M405" i="1" s="1"/>
  <c r="M318" i="1"/>
  <c r="D395" i="1"/>
  <c r="G395" i="1" s="1"/>
  <c r="M395" i="1" s="1"/>
  <c r="M308" i="1"/>
  <c r="D360" i="1"/>
  <c r="D363" i="1" s="1"/>
  <c r="I444" i="1"/>
  <c r="L444" i="1" s="1"/>
  <c r="M444" i="1" s="1"/>
  <c r="M357" i="1"/>
  <c r="G441" i="1"/>
  <c r="M441" i="1" s="1"/>
  <c r="M431" i="1"/>
  <c r="J360" i="1"/>
  <c r="J363" i="1" s="1"/>
  <c r="M261" i="1"/>
  <c r="G398" i="1"/>
  <c r="M398" i="1" s="1"/>
  <c r="G203" i="1"/>
  <c r="G206" i="1" s="1"/>
  <c r="M161" i="1"/>
  <c r="G136" i="1"/>
  <c r="G139" i="1" s="1"/>
  <c r="M94" i="1"/>
  <c r="L95" i="1"/>
  <c r="L136" i="1" s="1"/>
  <c r="L139" i="1" s="1"/>
  <c r="I136" i="1"/>
  <c r="I139" i="1" s="1"/>
  <c r="M16" i="1"/>
  <c r="M400" i="1" l="1"/>
  <c r="K368" i="1"/>
  <c r="M58" i="1"/>
  <c r="M61" i="1" s="1"/>
  <c r="M348" i="1"/>
  <c r="M397" i="1"/>
  <c r="E575" i="1"/>
  <c r="E578" i="1" s="1"/>
  <c r="M331" i="1"/>
  <c r="D418" i="1"/>
  <c r="G418" i="1" s="1"/>
  <c r="M418" i="1" s="1"/>
  <c r="G529" i="1"/>
  <c r="M435" i="1"/>
  <c r="M385" i="1"/>
  <c r="I162" i="1"/>
  <c r="M95" i="1"/>
  <c r="M136" i="1" s="1"/>
  <c r="M139" i="1" s="1"/>
  <c r="L162" i="1" l="1"/>
  <c r="I203" i="1"/>
  <c r="I206" i="1" s="1"/>
  <c r="M529" i="1"/>
  <c r="I229" i="1" l="1"/>
  <c r="M162" i="1"/>
  <c r="M203" i="1" s="1"/>
  <c r="M206" i="1" s="1"/>
  <c r="L203" i="1"/>
  <c r="L206" i="1" s="1"/>
  <c r="L229" i="1" l="1"/>
  <c r="I273" i="1"/>
  <c r="I276" i="1" s="1"/>
  <c r="M229" i="1" l="1"/>
  <c r="M273" i="1" s="1"/>
  <c r="M276" i="1" s="1"/>
  <c r="L273" i="1"/>
  <c r="L276" i="1" s="1"/>
  <c r="L299" i="1" l="1"/>
  <c r="I360" i="1"/>
  <c r="I363" i="1" s="1"/>
  <c r="I386" i="1" l="1"/>
  <c r="M299" i="1"/>
  <c r="L360" i="1"/>
  <c r="L363" i="1" s="1"/>
  <c r="L467" i="1"/>
  <c r="M467" i="1" l="1"/>
  <c r="L386" i="1"/>
  <c r="I447" i="1"/>
  <c r="I450" i="1" s="1"/>
  <c r="M386" i="1" l="1"/>
  <c r="E309" i="1" l="1"/>
  <c r="G309" i="1" l="1"/>
  <c r="E360" i="1"/>
  <c r="E363" i="1" s="1"/>
  <c r="G360" i="1" l="1"/>
  <c r="G363" i="1" s="1"/>
  <c r="D396" i="1"/>
  <c r="M309" i="1"/>
  <c r="M360" i="1" s="1"/>
  <c r="M363" i="1" s="1"/>
  <c r="G396" i="1" l="1"/>
  <c r="D447" i="1"/>
  <c r="D450" i="1" s="1"/>
  <c r="J396" i="1"/>
  <c r="J447" i="1" l="1"/>
  <c r="J450" i="1" s="1"/>
  <c r="L396" i="1"/>
  <c r="L447" i="1" s="1"/>
  <c r="L450" i="1" s="1"/>
  <c r="G447" i="1"/>
  <c r="G450" i="1" s="1"/>
  <c r="K455" i="1" l="1"/>
  <c r="M396" i="1"/>
  <c r="M447" i="1" s="1"/>
  <c r="M450" i="1" s="1"/>
  <c r="F23" i="2" l="1"/>
  <c r="K493" i="1" l="1"/>
  <c r="K481" i="1"/>
  <c r="K478" i="1"/>
  <c r="K475" i="1"/>
  <c r="K474" i="1"/>
  <c r="I506" i="1"/>
  <c r="I501" i="1"/>
  <c r="I498" i="1"/>
  <c r="I497" i="1"/>
  <c r="I495" i="1"/>
  <c r="L495" i="1" s="1"/>
  <c r="I558" i="1" s="1"/>
  <c r="L558" i="1" s="1"/>
  <c r="I494" i="1"/>
  <c r="I493" i="1"/>
  <c r="I492" i="1"/>
  <c r="I491" i="1"/>
  <c r="I488" i="1"/>
  <c r="I486" i="1"/>
  <c r="I482" i="1"/>
  <c r="I481" i="1"/>
  <c r="I480" i="1"/>
  <c r="I477" i="1"/>
  <c r="I476" i="1"/>
  <c r="I479" i="1"/>
  <c r="I475" i="1"/>
  <c r="I474" i="1"/>
  <c r="I472" i="1"/>
  <c r="L472" i="1" s="1"/>
  <c r="I535" i="1" s="1"/>
  <c r="L535" i="1" s="1"/>
  <c r="D506" i="1"/>
  <c r="D501" i="1"/>
  <c r="G501" i="1" s="1"/>
  <c r="D498" i="1"/>
  <c r="D497" i="1"/>
  <c r="G497" i="1" s="1"/>
  <c r="D495" i="1"/>
  <c r="G495" i="1" s="1"/>
  <c r="D494" i="1"/>
  <c r="G494" i="1" s="1"/>
  <c r="D493" i="1"/>
  <c r="D492" i="1"/>
  <c r="G492" i="1" s="1"/>
  <c r="D491" i="1"/>
  <c r="D488" i="1"/>
  <c r="D486" i="1"/>
  <c r="D482" i="1"/>
  <c r="D481" i="1"/>
  <c r="D480" i="1"/>
  <c r="D477" i="1"/>
  <c r="D476" i="1"/>
  <c r="D479" i="1"/>
  <c r="D475" i="1"/>
  <c r="D474" i="1"/>
  <c r="D483" i="1"/>
  <c r="G483" i="1" s="1"/>
  <c r="F493" i="1"/>
  <c r="E506" i="1"/>
  <c r="F481" i="1"/>
  <c r="F478" i="1"/>
  <c r="F475" i="1"/>
  <c r="F474" i="1"/>
  <c r="D509" i="1" l="1"/>
  <c r="I509" i="1"/>
  <c r="K512" i="1"/>
  <c r="K515" i="1" s="1"/>
  <c r="L481" i="1"/>
  <c r="I544" i="1" s="1"/>
  <c r="L544" i="1" s="1"/>
  <c r="E475" i="1"/>
  <c r="E509" i="1"/>
  <c r="E477" i="1"/>
  <c r="G477" i="1" s="1"/>
  <c r="E482" i="1"/>
  <c r="G482" i="1" s="1"/>
  <c r="E486" i="1"/>
  <c r="E493" i="1"/>
  <c r="G493" i="1" s="1"/>
  <c r="G509" i="1"/>
  <c r="G486" i="1"/>
  <c r="D560" i="1"/>
  <c r="G560" i="1" s="1"/>
  <c r="D558" i="1"/>
  <c r="G558" i="1" s="1"/>
  <c r="M558" i="1" s="1"/>
  <c r="M495" i="1"/>
  <c r="F512" i="1"/>
  <c r="F515" i="1" s="1"/>
  <c r="E488" i="1"/>
  <c r="G488" i="1" s="1"/>
  <c r="E498" i="1"/>
  <c r="G498" i="1" s="1"/>
  <c r="D546" i="1"/>
  <c r="G546" i="1" s="1"/>
  <c r="M546" i="1" s="1"/>
  <c r="M483" i="1"/>
  <c r="D478" i="1"/>
  <c r="D484" i="1"/>
  <c r="D557" i="1"/>
  <c r="G557" i="1" s="1"/>
  <c r="I478" i="1"/>
  <c r="I484" i="1"/>
  <c r="E480" i="1"/>
  <c r="G480" i="1" s="1"/>
  <c r="E491" i="1"/>
  <c r="G491" i="1" s="1"/>
  <c r="G475" i="1"/>
  <c r="D564" i="1"/>
  <c r="G564" i="1" s="1"/>
  <c r="E479" i="1"/>
  <c r="G479" i="1" s="1"/>
  <c r="E476" i="1"/>
  <c r="G476" i="1" s="1"/>
  <c r="E478" i="1"/>
  <c r="E484" i="1"/>
  <c r="G481" i="1"/>
  <c r="D555" i="1"/>
  <c r="G555" i="1" s="1"/>
  <c r="G506" i="1"/>
  <c r="G478" i="1" l="1"/>
  <c r="D556" i="1"/>
  <c r="G556" i="1" s="1"/>
  <c r="D540" i="1"/>
  <c r="G540" i="1" s="1"/>
  <c r="D539" i="1"/>
  <c r="G539" i="1" s="1"/>
  <c r="D543" i="1"/>
  <c r="G543" i="1" s="1"/>
  <c r="D554" i="1"/>
  <c r="G554" i="1" s="1"/>
  <c r="D544" i="1"/>
  <c r="G544" i="1" s="1"/>
  <c r="M544" i="1" s="1"/>
  <c r="M481" i="1"/>
  <c r="D551" i="1"/>
  <c r="G551" i="1" s="1"/>
  <c r="J557" i="1"/>
  <c r="J564" i="1"/>
  <c r="D549" i="1"/>
  <c r="G549" i="1" s="1"/>
  <c r="D541" i="1"/>
  <c r="G541" i="1" s="1"/>
  <c r="D569" i="1"/>
  <c r="G569" i="1" s="1"/>
  <c r="D542" i="1"/>
  <c r="G542" i="1" s="1"/>
  <c r="J569" i="1"/>
  <c r="D561" i="1"/>
  <c r="G561" i="1" s="1"/>
  <c r="G484" i="1"/>
  <c r="D572" i="1"/>
  <c r="G572" i="1" s="1"/>
  <c r="D545" i="1"/>
  <c r="G545" i="1" s="1"/>
  <c r="J560" i="1"/>
  <c r="K582" i="1" s="1"/>
  <c r="D538" i="1"/>
  <c r="G538" i="1" s="1"/>
  <c r="J561" i="1" l="1"/>
  <c r="J556" i="1"/>
  <c r="K581" i="1" s="1"/>
  <c r="J572" i="1"/>
  <c r="J545" i="1"/>
  <c r="J540" i="1"/>
  <c r="J551" i="1"/>
  <c r="J538" i="1"/>
  <c r="D547" i="1"/>
  <c r="G547" i="1" s="1"/>
  <c r="J554" i="1"/>
  <c r="J542" i="1"/>
  <c r="J539" i="1" l="1"/>
  <c r="J541" i="1"/>
  <c r="J549" i="1"/>
  <c r="J547" i="1"/>
  <c r="J543" i="1" l="1"/>
  <c r="I471" i="1" l="1"/>
  <c r="I512" i="1" l="1"/>
  <c r="I515" i="1" s="1"/>
  <c r="D472" i="1" l="1"/>
  <c r="G472" i="1" s="1"/>
  <c r="D471" i="1"/>
  <c r="G471" i="1" s="1"/>
  <c r="D468" i="1"/>
  <c r="D534" i="1" l="1"/>
  <c r="G534" i="1" s="1"/>
  <c r="G468" i="1"/>
  <c r="D512" i="1"/>
  <c r="D515" i="1" s="1"/>
  <c r="D535" i="1"/>
  <c r="G535" i="1" s="1"/>
  <c r="M535" i="1" s="1"/>
  <c r="M472" i="1"/>
  <c r="E22" i="2"/>
  <c r="D531" i="1" l="1"/>
  <c r="M468" i="1"/>
  <c r="G531" i="1" l="1"/>
  <c r="M531" i="1" l="1"/>
  <c r="J492" i="1" l="1"/>
  <c r="L492" i="1" s="1"/>
  <c r="I555" i="1" l="1"/>
  <c r="L555" i="1" s="1"/>
  <c r="M555" i="1" s="1"/>
  <c r="M492" i="1"/>
  <c r="J482" i="1" l="1"/>
  <c r="L482" i="1" s="1"/>
  <c r="I545" i="1" l="1"/>
  <c r="L545" i="1" s="1"/>
  <c r="M545" i="1" s="1"/>
  <c r="M482" i="1"/>
  <c r="J475" i="1" l="1"/>
  <c r="L475" i="1" s="1"/>
  <c r="I538" i="1" l="1"/>
  <c r="L538" i="1" s="1"/>
  <c r="M538" i="1" s="1"/>
  <c r="M475" i="1"/>
  <c r="J477" i="1"/>
  <c r="L477" i="1" s="1"/>
  <c r="J476" i="1"/>
  <c r="L476" i="1" s="1"/>
  <c r="J488" i="1"/>
  <c r="L488" i="1" s="1"/>
  <c r="J497" i="1"/>
  <c r="J501" i="1"/>
  <c r="L501" i="1" s="1"/>
  <c r="J498" i="1"/>
  <c r="L498" i="1" s="1"/>
  <c r="J486" i="1"/>
  <c r="L486" i="1" s="1"/>
  <c r="J491" i="1"/>
  <c r="L491" i="1" s="1"/>
  <c r="J493" i="1"/>
  <c r="J506" i="1"/>
  <c r="L506" i="1" s="1"/>
  <c r="J484" i="1"/>
  <c r="L484" i="1" s="1"/>
  <c r="J478" i="1" l="1"/>
  <c r="L478" i="1" s="1"/>
  <c r="I541" i="1" s="1"/>
  <c r="L541" i="1" s="1"/>
  <c r="M541" i="1" s="1"/>
  <c r="L493" i="1"/>
  <c r="I549" i="1"/>
  <c r="L549" i="1" s="1"/>
  <c r="M549" i="1" s="1"/>
  <c r="M486" i="1"/>
  <c r="I564" i="1"/>
  <c r="L564" i="1" s="1"/>
  <c r="M564" i="1" s="1"/>
  <c r="M501" i="1"/>
  <c r="I539" i="1"/>
  <c r="L539" i="1" s="1"/>
  <c r="M539" i="1" s="1"/>
  <c r="M476" i="1"/>
  <c r="J479" i="1"/>
  <c r="L479" i="1" s="1"/>
  <c r="I569" i="1"/>
  <c r="L569" i="1" s="1"/>
  <c r="M569" i="1" s="1"/>
  <c r="M506" i="1"/>
  <c r="I554" i="1"/>
  <c r="L554" i="1" s="1"/>
  <c r="M554" i="1" s="1"/>
  <c r="M491" i="1"/>
  <c r="J509" i="1"/>
  <c r="L509" i="1" s="1"/>
  <c r="I561" i="1"/>
  <c r="L561" i="1" s="1"/>
  <c r="M561" i="1" s="1"/>
  <c r="M498" i="1"/>
  <c r="K519" i="1"/>
  <c r="L497" i="1"/>
  <c r="I551" i="1"/>
  <c r="L551" i="1" s="1"/>
  <c r="M551" i="1" s="1"/>
  <c r="M488" i="1"/>
  <c r="I547" i="1"/>
  <c r="L547" i="1" s="1"/>
  <c r="M547" i="1" s="1"/>
  <c r="M484" i="1"/>
  <c r="J480" i="1"/>
  <c r="L480" i="1" s="1"/>
  <c r="I540" i="1"/>
  <c r="L540" i="1" s="1"/>
  <c r="M540" i="1" s="1"/>
  <c r="M477" i="1"/>
  <c r="J494" i="1"/>
  <c r="L494" i="1" s="1"/>
  <c r="M478" i="1" l="1"/>
  <c r="I560" i="1"/>
  <c r="L560" i="1" s="1"/>
  <c r="M560" i="1" s="1"/>
  <c r="M497" i="1"/>
  <c r="I572" i="1"/>
  <c r="L572" i="1" s="1"/>
  <c r="M572" i="1" s="1"/>
  <c r="M509" i="1"/>
  <c r="I543" i="1"/>
  <c r="L543" i="1" s="1"/>
  <c r="M543" i="1" s="1"/>
  <c r="M480" i="1"/>
  <c r="I542" i="1"/>
  <c r="L542" i="1" s="1"/>
  <c r="M542" i="1" s="1"/>
  <c r="M479" i="1"/>
  <c r="I557" i="1"/>
  <c r="L557" i="1" s="1"/>
  <c r="M557" i="1" s="1"/>
  <c r="M494" i="1"/>
  <c r="I556" i="1"/>
  <c r="L556" i="1" s="1"/>
  <c r="M556" i="1" s="1"/>
  <c r="M493" i="1"/>
  <c r="K518" i="1"/>
  <c r="J471" i="1" l="1"/>
  <c r="L471" i="1" l="1"/>
  <c r="I534" i="1" l="1"/>
  <c r="M471" i="1"/>
  <c r="L534" i="1" l="1"/>
  <c r="M534" i="1" l="1"/>
  <c r="E474" i="1" l="1"/>
  <c r="E23" i="2"/>
  <c r="E512" i="1" l="1"/>
  <c r="E515" i="1" s="1"/>
  <c r="G474" i="1"/>
  <c r="D537" i="1" l="1"/>
  <c r="G512" i="1"/>
  <c r="G515" i="1" s="1"/>
  <c r="J537" i="1" l="1"/>
  <c r="J575" i="1" s="1"/>
  <c r="J578" i="1" s="1"/>
  <c r="G537" i="1"/>
  <c r="D575" i="1"/>
  <c r="D578" i="1" s="1"/>
  <c r="K583" i="1" l="1"/>
  <c r="G575" i="1"/>
  <c r="G578" i="1" s="1"/>
  <c r="J474" i="1"/>
  <c r="L474" i="1" l="1"/>
  <c r="J512" i="1"/>
  <c r="J515" i="1" s="1"/>
  <c r="E24" i="2"/>
  <c r="E25" i="2" s="1"/>
  <c r="K520" i="1" l="1"/>
  <c r="E33" i="2"/>
  <c r="E26" i="2"/>
  <c r="I537" i="1"/>
  <c r="L512" i="1"/>
  <c r="L515" i="1" s="1"/>
  <c r="M474" i="1"/>
  <c r="M512" i="1" s="1"/>
  <c r="M515" i="1" s="1"/>
  <c r="L537" i="1" l="1"/>
  <c r="I575" i="1"/>
  <c r="I578" i="1" s="1"/>
  <c r="F22" i="2"/>
  <c r="F25" i="2" s="1"/>
  <c r="F26" i="2" s="1"/>
  <c r="F33" i="2" l="1"/>
  <c r="L575" i="1"/>
  <c r="L578" i="1" s="1"/>
  <c r="M537" i="1"/>
  <c r="M575" i="1" s="1"/>
  <c r="M578" i="1" s="1"/>
  <c r="F37" i="2" l="1"/>
  <c r="F38" i="2"/>
  <c r="M38" i="2" s="1"/>
  <c r="F39" i="2" l="1"/>
  <c r="M37" i="2"/>
  <c r="M39" i="2" l="1"/>
  <c r="E23" i="3"/>
  <c r="E22" i="3" l="1"/>
  <c r="E35" i="3" s="1"/>
  <c r="F35" i="3" s="1"/>
  <c r="E20" i="3"/>
  <c r="E33" i="3" s="1"/>
  <c r="F33" i="3" s="1"/>
  <c r="E19" i="3"/>
  <c r="E32" i="3" s="1"/>
  <c r="F32" i="3" s="1"/>
  <c r="E36" i="3"/>
  <c r="E21" i="3"/>
  <c r="E34" i="3" s="1"/>
  <c r="F34" i="3" s="1"/>
  <c r="E18" i="3"/>
  <c r="E31" i="3" s="1"/>
  <c r="F31" i="3" s="1"/>
</calcChain>
</file>

<file path=xl/comments1.xml><?xml version="1.0" encoding="utf-8"?>
<comments xmlns="http://schemas.openxmlformats.org/spreadsheetml/2006/main">
  <authors>
    <author>Philip Wormwell</author>
  </authors>
  <commentList>
    <comment ref="J384" authorId="0">
      <text>
        <r>
          <rPr>
            <b/>
            <sz val="8"/>
            <color indexed="81"/>
            <rFont val="Tahoma"/>
            <family val="2"/>
          </rPr>
          <t>Philip Wormwell:</t>
        </r>
        <r>
          <rPr>
            <sz val="8"/>
            <color indexed="81"/>
            <rFont val="Tahoma"/>
            <family val="2"/>
          </rPr>
          <t xml:space="preserve">
Back From Dep calculator</t>
        </r>
      </text>
    </comment>
    <comment ref="E474" authorId="0">
      <text>
        <r>
          <rPr>
            <b/>
            <sz val="8"/>
            <color indexed="81"/>
            <rFont val="Tahoma"/>
            <family val="2"/>
          </rPr>
          <t>Philip Wormwell:</t>
        </r>
        <r>
          <rPr>
            <sz val="8"/>
            <color indexed="81"/>
            <rFont val="Tahoma"/>
            <family val="2"/>
          </rPr>
          <t xml:space="preserve">
Less than new CGAAP due to change in capitalization in new CGAAP</t>
        </r>
      </text>
    </comment>
    <comment ref="E528" authorId="0">
      <text>
        <r>
          <rPr>
            <b/>
            <sz val="8"/>
            <color indexed="81"/>
            <rFont val="Tahoma"/>
            <family val="2"/>
          </rPr>
          <t>Philip Wormwell:</t>
        </r>
        <r>
          <rPr>
            <sz val="8"/>
            <color indexed="81"/>
            <rFont val="Tahoma"/>
            <family val="2"/>
          </rPr>
          <t xml:space="preserve">
Same as MGAAP. Goes to GAAP Dep calculatir</t>
        </r>
      </text>
    </comment>
    <comment ref="J528" authorId="0">
      <text>
        <r>
          <rPr>
            <b/>
            <sz val="8"/>
            <color indexed="81"/>
            <rFont val="Tahoma"/>
            <family val="2"/>
          </rPr>
          <t>Philip Wormwell:</t>
        </r>
        <r>
          <rPr>
            <sz val="8"/>
            <color indexed="81"/>
            <rFont val="Tahoma"/>
            <family val="2"/>
          </rPr>
          <t xml:space="preserve">
Back From Dep calculator</t>
        </r>
      </text>
    </comment>
    <comment ref="E537" authorId="0">
      <text>
        <r>
          <rPr>
            <b/>
            <sz val="8"/>
            <color indexed="81"/>
            <rFont val="Tahoma"/>
            <family val="2"/>
          </rPr>
          <t>Philip Wormwell:</t>
        </r>
        <r>
          <rPr>
            <sz val="8"/>
            <color indexed="81"/>
            <rFont val="Tahoma"/>
            <family val="2"/>
          </rPr>
          <t xml:space="preserve">
$4000 less than new CGAAP due to change in capitalization in new CGAAP</t>
        </r>
      </text>
    </comment>
    <comment ref="J569" authorId="0">
      <text>
        <r>
          <rPr>
            <b/>
            <sz val="8"/>
            <color indexed="81"/>
            <rFont val="Tahoma"/>
            <family val="2"/>
          </rPr>
          <t>Philip Wormwell:</t>
        </r>
        <r>
          <rPr>
            <sz val="8"/>
            <color indexed="81"/>
            <rFont val="Tahoma"/>
            <family val="2"/>
          </rPr>
          <t xml:space="preserve">
inc SMART GRID
</t>
        </r>
      </text>
    </comment>
  </commentList>
</comments>
</file>

<file path=xl/sharedStrings.xml><?xml version="1.0" encoding="utf-8"?>
<sst xmlns="http://schemas.openxmlformats.org/spreadsheetml/2006/main" count="781" uniqueCount="165">
  <si>
    <t>File Number:</t>
  </si>
  <si>
    <t>Exhibit:</t>
  </si>
  <si>
    <t>Tab:</t>
  </si>
  <si>
    <t>Schedule:</t>
  </si>
  <si>
    <t>Page:</t>
  </si>
  <si>
    <t>Date:</t>
  </si>
  <si>
    <t>Appendix 2-BA</t>
  </si>
  <si>
    <t>Fixed Asset Continuity Schedule - CGAAP/ASPE/USGAAP</t>
  </si>
  <si>
    <t xml:space="preserve">Year </t>
  </si>
  <si>
    <t>Cost</t>
  </si>
  <si>
    <t>Accumulated Depreciation</t>
  </si>
  <si>
    <t>CCA Class</t>
  </si>
  <si>
    <t>OEB</t>
  </si>
  <si>
    <t>Description</t>
  </si>
  <si>
    <t>Opening Balance</t>
  </si>
  <si>
    <t>Additions</t>
  </si>
  <si>
    <t>Disposals</t>
  </si>
  <si>
    <t>Closing Balance</t>
  </si>
  <si>
    <t>Net Book Value</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</si>
  <si>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</si>
  <si>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</si>
  <si>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</si>
  <si>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</si>
  <si>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</si>
  <si>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</si>
  <si>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</si>
  <si>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</si>
  <si>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</si>
  <si>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</si>
  <si>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</si>
  <si>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</si>
  <si>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</si>
  <si>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</si>
  <si>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</si>
  <si>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</si>
  <si>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</si>
  <si>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</si>
  <si>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</si>
  <si>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</si>
  <si>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</si>
  <si>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</si>
  <si>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</si>
  <si>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</si>
  <si>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Computer Software</t>
  </si>
  <si>
    <t>Computer Software (CIS TOU upgrade)</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</si>
  <si>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</si>
  <si>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</si>
  <si>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</si>
  <si>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</si>
  <si>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</si>
  <si>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</si>
  <si>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</si>
  <si>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</si>
  <si>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</si>
  <si>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</si>
  <si>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</si>
  <si>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</si>
  <si>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</si>
  <si>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</si>
  <si>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t>etc.</t>
  </si>
  <si>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</si>
  <si>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</si>
  <si>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</si>
  <si>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</si>
  <si>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</si>
  <si>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</si>
  <si>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</si>
  <si>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</si>
  <si>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</si>
  <si>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 below).</t>
  </si>
  <si>
    <t>The table may need to be customized for a utility's asset categories or for any new asset accounts announced or authorized by the Board.</t>
  </si>
  <si>
    <t>The additions column (F) must not include construction work in progress (CWIP).</t>
  </si>
  <si>
    <t>Less: Fully Allocated Depreciation</t>
  </si>
  <si>
    <t>Exhibit 2</t>
  </si>
  <si>
    <t>Transportation Equipment&lt;3 tons</t>
  </si>
  <si>
    <t>Transportation Equipment&gt;3 tons</t>
  </si>
  <si>
    <t>Transportation Equipment-trailer</t>
  </si>
  <si>
    <t>Transportation Equipment-old account</t>
  </si>
  <si>
    <t>Trans Stn Equip &gt;50 Kv-Other-York</t>
  </si>
  <si>
    <t>Trans Stn Equip &gt;50 Kv-Tx - York</t>
  </si>
  <si>
    <t>Trans Stn Equip &gt;50 Kv-Other-Conc 5</t>
  </si>
  <si>
    <t>Trans Stn Equip &gt;50 Kv-Tx -Conc 5</t>
  </si>
  <si>
    <t>Services - Overhead</t>
  </si>
  <si>
    <t>Services - Underground</t>
  </si>
  <si>
    <t>Meters  - CT/PTs component</t>
  </si>
  <si>
    <t>Meters - Other component</t>
  </si>
  <si>
    <t>Meters - Stranded</t>
  </si>
  <si>
    <t>Buildings &amp; Fixtures - HQ</t>
  </si>
  <si>
    <t>Buildings &amp; Fixtures - PCB shed</t>
  </si>
  <si>
    <t>System Supervisor Equipment - smartgrid</t>
  </si>
  <si>
    <t>Contributions &amp; Grants - Poles</t>
  </si>
  <si>
    <t>Contributions &amp; Grants - Wires</t>
  </si>
  <si>
    <t>Contributions &amp; Grants - OH services</t>
  </si>
  <si>
    <t>Contributions &amp; Grants - Conduit</t>
  </si>
  <si>
    <t>Contributions &amp; Grants - UG conductor</t>
  </si>
  <si>
    <t>Contributions &amp; Grants - UG services</t>
  </si>
  <si>
    <t>Contributions &amp; Grants - Transformers</t>
  </si>
  <si>
    <t>Contributions &amp; Grants - Building</t>
  </si>
  <si>
    <t>Contributions &amp; Grants - Meters</t>
  </si>
  <si>
    <t>Contributions &amp; Grants - Trucks</t>
  </si>
  <si>
    <t>Buildings &amp; Fixtures - PCB Shed</t>
  </si>
  <si>
    <t>Meters (stranded)</t>
  </si>
  <si>
    <t xml:space="preserve"> </t>
  </si>
  <si>
    <t>Appendix 2-EE</t>
  </si>
  <si>
    <t>Account 1576 - Accounting Changes under CGAAP</t>
  </si>
  <si>
    <t>2013 Changes in Accounting Policies under CGAAP</t>
  </si>
  <si>
    <r>
      <t xml:space="preserve">Assumes the applicant made capitalization and depreciation expense accounting policy changes under CGAAP effective January 1, </t>
    </r>
    <r>
      <rPr>
        <b/>
        <sz val="10"/>
        <color indexed="10"/>
        <rFont val="Arial"/>
        <family val="2"/>
      </rPr>
      <t>2013</t>
    </r>
  </si>
  <si>
    <t>2010 Rebasing Year</t>
  </si>
  <si>
    <t>2014 Rebasing Year</t>
  </si>
  <si>
    <t>Reporting Basis</t>
  </si>
  <si>
    <t>CGAAP</t>
  </si>
  <si>
    <t>IRM</t>
  </si>
  <si>
    <t>CGAAP - ASPE</t>
  </si>
  <si>
    <t>Forecast vs. Actual Used in Rebasing Year</t>
  </si>
  <si>
    <t>Forecast</t>
  </si>
  <si>
    <t>Actual</t>
  </si>
  <si>
    <t>$</t>
  </si>
  <si>
    <t>PP&amp;E Values under former CGAAP</t>
  </si>
  <si>
    <t xml:space="preserve">            Opening net PP&amp;E - Note 1</t>
  </si>
  <si>
    <t xml:space="preserve">            Net Additions - Note 4</t>
  </si>
  <si>
    <r>
      <t xml:space="preserve">            Net Depreciation</t>
    </r>
    <r>
      <rPr>
        <sz val="9"/>
        <color indexed="8"/>
        <rFont val="Arial"/>
        <family val="2"/>
      </rPr>
      <t xml:space="preserve"> (amounts should be negative) - Note 4</t>
    </r>
  </si>
  <si>
    <t>Checksum</t>
  </si>
  <si>
    <t>PP&amp;E Values under revised CGAAP (Starts from 2013)</t>
  </si>
  <si>
    <t xml:space="preserve">            Opening net PP&amp;E  - Note 1</t>
  </si>
  <si>
    <t xml:space="preserve">Difference in Closing net PP&amp;E, former CGAAP vs. revised CGAAP </t>
  </si>
  <si>
    <t>Effect on Deferral and Variance Account Rate Riders</t>
  </si>
  <si>
    <t>Closing balance in Account 1576</t>
  </si>
  <si>
    <t>WACC</t>
  </si>
  <si>
    <t>Return on Rate Base Associated with Account 1576 balance at WACC  - Note 2</t>
  </si>
  <si>
    <t># of years of rate rider disposition period</t>
  </si>
  <si>
    <t xml:space="preserve">     Amount included in Deferral and Variance Account Rate Rider Calculation</t>
  </si>
  <si>
    <t xml:space="preserve">1  For an applicant that made the capitalization and depreciation expense accounting policy changes on January 1, 2013, the PP&amp;E values as of January 1, 2013 under both former CGAAP and revised CGAAP should be the same. </t>
  </si>
  <si>
    <t>2 Return on rate base associated with Account 1576 balance is calculated as:</t>
  </si>
  <si>
    <t xml:space="preserve">     the variance account opening balance as of 2014 rebasing year x WACC X # of years of rate rider disposition period</t>
  </si>
  <si>
    <t xml:space="preserve">     * Please note that the calculation should be adjusted once WACC is updated and finalized in the rate application.</t>
  </si>
  <si>
    <t>3  Account 1576 is cleared by including the total balance in the deferral and variance account rate rider calculation.</t>
  </si>
  <si>
    <t>4  Net additions are additions net of disposals; Net depreciation is additions to depreciation net of disposals.</t>
  </si>
  <si>
    <t>Jan-Apr</t>
  </si>
  <si>
    <t xml:space="preserve">            Closing net PP&amp;E (1) APR 30 2014</t>
  </si>
  <si>
    <t xml:space="preserve">            Closing net PP&amp;E (2) APR 30 2014</t>
  </si>
  <si>
    <t>Cumulative Jan 2013 - Apr 2014</t>
  </si>
  <si>
    <t>EB-2013-0155 Settlement</t>
  </si>
  <si>
    <t>Difference</t>
  </si>
  <si>
    <t xml:space="preserve"> Please indicate the Rate Rider Recovery Period (in years)</t>
  </si>
  <si>
    <t>Units</t>
  </si>
  <si>
    <t>kW / kWh / # of Customers</t>
  </si>
  <si>
    <t>Balance of Accounts 1575 and 1576</t>
  </si>
  <si>
    <t>Rate Rider for Accounts 1575 and 1576</t>
  </si>
  <si>
    <t>kWh</t>
  </si>
  <si>
    <t>kW</t>
  </si>
  <si>
    <t>Total</t>
  </si>
  <si>
    <t>Rate Class 
(Enter Rate Classes in cells below)</t>
  </si>
  <si>
    <t>Residential</t>
  </si>
  <si>
    <t>General Service Less Than 50 kW</t>
  </si>
  <si>
    <t>General Service 50 to 4,999 kW</t>
  </si>
  <si>
    <t>Unmetered Scattered Load</t>
  </si>
  <si>
    <t>Street Lighting</t>
  </si>
  <si>
    <t>(2016, 2017, 2018)</t>
  </si>
  <si>
    <t>(2014, 2015, 2016, 2017, 2018)</t>
  </si>
  <si>
    <t>2013 with Acounting Changes Under CGAAP</t>
  </si>
  <si>
    <t>2014 with Acounting Changes Under CGAAP</t>
  </si>
  <si>
    <t>Without Accounting Changes under CGAAP</t>
  </si>
  <si>
    <t>A  = Approved Account 1576  Balance</t>
  </si>
  <si>
    <t>B = Updated Account 1576 Balance</t>
  </si>
  <si>
    <t xml:space="preserve">C = Difference in 1576 Balance and Supplementary Rate Riders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</si>
</sst>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409]mmmm\ d\,\ yyyy;@"/>
    <numFmt numFmtId="165" formatCode="_-&quot;$&quot;* #,##0.00_-;\-&quot;$&quot;* #,##0.00_-;_-&quot;$&quot;* &quot;-&quot;??_-;_-@_-"/>
    <numFmt numFmtId="166" formatCode="_-&quot;$&quot;* #,##0_-;\-&quot;$&quot;* #,##0_-;_-&quot;$&quot;* &quot;-&quot;??_-;_-@_-"/>
    <numFmt numFmtId="167" formatCode="_-* #,##0_-;\-* #,##0_-;_-* &quot;-&quot;??_-;_-@_-"/>
    <numFmt numFmtId="168" formatCode="_-* #,##0.0000_-;\-* #,##0.0000_-;_-* &quot;-&quot;??_-;_-@_-"/>
  </numFmts>
  <fonts count="26"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9"/>
      <name val="Arial"/>
      <family val="2"/>
    </font>
    <font>
      <b/>
      <sz val="14"/>
      <name val="Arial"/>
      <family val="2"/>
    </font>
    <font>
      <b/>
      <sz val="11"/>
      <name val="Arial"/>
      <family val="2"/>
    </font>
    <font>
      <b/>
      <u/>
      <sz val="11"/>
      <name val="Arial"/>
      <family val="2"/>
    </font>
    <font>
      <b/>
      <sz val="9"/>
      <name val="Arial"/>
      <family val="2"/>
    </font>
    <font>
      <b/>
      <i/>
      <sz val="10"/>
      <name val="Arial"/>
      <family val="2"/>
    </font>
    <font>
      <b/>
      <i/>
      <sz val="9"/>
      <name val="Arial"/>
      <family val="2"/>
    </font>
    <font>
      <i/>
      <sz val="10"/>
      <name val="Arial"/>
      <family val="2"/>
    </font>
    <font>
      <b/>
      <sz val="8"/>
      <color indexed="81"/>
      <name val="Tahoma"/>
      <family val="2"/>
    </font>
    <font>
      <sz val="8"/>
      <color indexed="81"/>
      <name val="Tahoma"/>
      <family val="2"/>
    </font>
    <font>
      <sz val="11"/>
      <color rgb="FF3F3F76"/>
      <name val="Calibri"/>
      <family val="2"/>
      <scheme val="minor"/>
    </font>
    <font>
      <sz val="11"/>
      <color indexed="8"/>
      <name val="Calibri"/>
      <family val="2"/>
    </font>
    <font>
      <b/>
      <sz val="10"/>
      <color indexed="10"/>
      <name val="Arial"/>
      <family val="2"/>
    </font>
    <font>
      <b/>
      <sz val="11"/>
      <color indexed="8"/>
      <name val="Calibri"/>
      <family val="2"/>
    </font>
    <font>
      <sz val="10"/>
      <color indexed="8"/>
      <name val="Arial"/>
      <family val="2"/>
    </font>
    <font>
      <sz val="10"/>
      <color indexed="8"/>
      <name val="Calibri"/>
      <family val="2"/>
    </font>
    <font>
      <b/>
      <sz val="10"/>
      <color indexed="8"/>
      <name val="Arial"/>
      <family val="2"/>
    </font>
    <font>
      <sz val="9"/>
      <color indexed="8"/>
      <name val="Arial"/>
      <family val="2"/>
    </font>
    <font>
      <i/>
      <sz val="9"/>
      <color indexed="8"/>
      <name val="Arial"/>
      <family val="2"/>
    </font>
    <font>
      <b/>
      <strike/>
      <sz val="10"/>
      <name val="Arial"/>
      <family val="2"/>
    </font>
    <font>
      <strike/>
      <sz val="8"/>
      <name val="Arial"/>
      <family val="2"/>
    </font>
  </fonts>
  <fills count="17">
    <fill>
      <patternFill patternType="none"/>
    </fill>
    <fill>
      <patternFill patternType="gray125"/>
    </fill>
    <fill>
      <patternFill patternType="solid">
        <fgColor theme="6" tint="0.79998168889431442"/>
        <bgColor indexed="64"/>
      </patternFill>
    </fill>
    <fill>
      <patternFill patternType="solid">
        <fgColor indexed="9"/>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indexed="26"/>
        <bgColor indexed="64"/>
      </patternFill>
    </fill>
    <fill>
      <patternFill patternType="solid">
        <fgColor rgb="FFFFCC99"/>
      </patternFill>
    </fill>
    <fill>
      <patternFill patternType="solid">
        <fgColor rgb="FFFFFFCC"/>
      </patternFill>
    </fill>
    <fill>
      <patternFill patternType="lightDown">
        <bgColor indexed="55"/>
      </patternFill>
    </fill>
    <fill>
      <patternFill patternType="solid">
        <fgColor theme="6"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249977111117893"/>
        <bgColor indexed="64"/>
      </patternFill>
    </fill>
  </fills>
  <borders count="28">
    <border>
      <left/>
      <right/>
      <top/>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theme="0"/>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s>
  <cellStyleXfs count="10">
    <xf numFmtId="0" fontId="0" fillId="0" borderId="0"/>
    <xf numFmtId="44" fontId="1" fillId="0" borderId="0" applyFont="0" applyFill="0" applyBorder="0" applyAlignment="0" applyProtection="0"/>
    <xf numFmtId="0" fontId="2" fillId="0" borderId="0"/>
    <xf numFmtId="10" fontId="4" fillId="7" borderId="5" applyNumberFormat="0" applyBorder="0" applyAlignment="0" applyProtection="0"/>
    <xf numFmtId="43" fontId="1" fillId="0" borderId="0" applyFont="0" applyFill="0" applyBorder="0" applyAlignment="0" applyProtection="0"/>
    <xf numFmtId="0" fontId="15" fillId="8" borderId="11" applyNumberFormat="0" applyAlignment="0" applyProtection="0"/>
    <xf numFmtId="0" fontId="1" fillId="9" borderId="12" applyNumberFormat="0" applyFont="0" applyAlignment="0" applyProtection="0"/>
    <xf numFmtId="0" fontId="16" fillId="0" borderId="0"/>
    <xf numFmtId="0" fontId="2" fillId="0" borderId="0"/>
    <xf numFmtId="0" fontId="2" fillId="0" borderId="0"/>
  </cellStyleXfs>
  <cellXfs count="190">
    <xf numFmtId="0" fontId="0" fillId="0" borderId="0" xfId="0"/>
    <xf numFmtId="0" fontId="2" fillId="0" borderId="0" xfId="2" applyAlignment="1">
      <alignment horizontal="center"/>
    </xf>
    <xf numFmtId="0" fontId="2" fillId="0" borderId="0" xfId="2"/>
    <xf numFmtId="0" fontId="2" fillId="0" borderId="0" xfId="2" applyBorder="1"/>
    <xf numFmtId="0" fontId="3" fillId="0" borderId="0" xfId="2" applyFont="1"/>
    <xf numFmtId="0" fontId="4" fillId="0" borderId="0" xfId="0" applyFont="1" applyAlignment="1">
      <alignment horizontal="right" vertical="top"/>
    </xf>
    <xf numFmtId="0" fontId="5" fillId="2" borderId="1" xfId="0" applyFont="1" applyFill="1" applyBorder="1" applyAlignment="1">
      <alignment horizontal="center" vertical="top"/>
    </xf>
    <xf numFmtId="0" fontId="4" fillId="2" borderId="1" xfId="0" applyFont="1" applyFill="1" applyBorder="1" applyAlignment="1">
      <alignment horizontal="center" vertical="top"/>
    </xf>
    <xf numFmtId="0" fontId="4" fillId="2" borderId="0" xfId="0" applyFont="1" applyFill="1" applyAlignment="1">
      <alignment horizontal="center" vertical="top"/>
    </xf>
    <xf numFmtId="164" fontId="4" fillId="2" borderId="0" xfId="0" applyNumberFormat="1" applyFont="1" applyFill="1" applyAlignment="1">
      <alignment horizontal="right" vertical="top"/>
    </xf>
    <xf numFmtId="0" fontId="2" fillId="0" borderId="0" xfId="2" applyFont="1"/>
    <xf numFmtId="0" fontId="3" fillId="0" borderId="0" xfId="2" applyFont="1" applyAlignment="1">
      <alignment horizontal="right"/>
    </xf>
    <xf numFmtId="0" fontId="7" fillId="2" borderId="0" xfId="2" applyFont="1" applyFill="1" applyAlignment="1"/>
    <xf numFmtId="0" fontId="8" fillId="0" borderId="0" xfId="2" applyFont="1" applyAlignment="1">
      <alignment horizontal="center"/>
    </xf>
    <xf numFmtId="0" fontId="2" fillId="3" borderId="2" xfId="2" applyFill="1" applyBorder="1"/>
    <xf numFmtId="0" fontId="3" fillId="3" borderId="3" xfId="2" applyFont="1" applyFill="1" applyBorder="1" applyAlignment="1"/>
    <xf numFmtId="0" fontId="3" fillId="3" borderId="4" xfId="2" applyFont="1" applyFill="1" applyBorder="1" applyAlignment="1"/>
    <xf numFmtId="0" fontId="3" fillId="3" borderId="5" xfId="2" applyFont="1" applyFill="1" applyBorder="1" applyAlignment="1">
      <alignment horizontal="center" wrapText="1"/>
    </xf>
    <xf numFmtId="0" fontId="3" fillId="3" borderId="5" xfId="2" applyFont="1" applyFill="1" applyBorder="1" applyAlignment="1">
      <alignment horizontal="center"/>
    </xf>
    <xf numFmtId="0" fontId="3" fillId="3" borderId="5" xfId="2" applyFont="1" applyFill="1" applyBorder="1"/>
    <xf numFmtId="0" fontId="2" fillId="3" borderId="6" xfId="2" applyFill="1" applyBorder="1"/>
    <xf numFmtId="0" fontId="3" fillId="3" borderId="7" xfId="2" applyFont="1" applyFill="1" applyBorder="1" applyAlignment="1">
      <alignment horizontal="center" wrapText="1"/>
    </xf>
    <xf numFmtId="0" fontId="3" fillId="3" borderId="8" xfId="2" applyFont="1" applyFill="1" applyBorder="1" applyAlignment="1">
      <alignment horizontal="center"/>
    </xf>
    <xf numFmtId="0" fontId="3" fillId="3" borderId="8" xfId="2" applyFont="1" applyFill="1" applyBorder="1" applyAlignment="1">
      <alignment horizontal="center" wrapText="1"/>
    </xf>
    <xf numFmtId="0" fontId="2" fillId="0" borderId="5" xfId="2" applyBorder="1" applyAlignment="1">
      <alignment horizontal="center" vertical="center"/>
    </xf>
    <xf numFmtId="0" fontId="2" fillId="0" borderId="5" xfId="2" applyFont="1" applyBorder="1" applyAlignment="1">
      <alignment vertical="center" wrapText="1"/>
    </xf>
    <xf numFmtId="166" fontId="0" fillId="2" borderId="5" xfId="1" applyNumberFormat="1" applyFont="1" applyFill="1" applyBorder="1"/>
    <xf numFmtId="166" fontId="0" fillId="0" borderId="5" xfId="1" applyNumberFormat="1" applyFont="1" applyBorder="1"/>
    <xf numFmtId="0" fontId="2" fillId="0" borderId="6" xfId="2" applyBorder="1"/>
    <xf numFmtId="166" fontId="0" fillId="2" borderId="4" xfId="1" applyNumberFormat="1" applyFont="1" applyFill="1" applyBorder="1"/>
    <xf numFmtId="166" fontId="2" fillId="0" borderId="5" xfId="2" applyNumberFormat="1" applyBorder="1"/>
    <xf numFmtId="0" fontId="2" fillId="0" borderId="5" xfId="2" applyFill="1" applyBorder="1" applyAlignment="1">
      <alignment horizontal="center" vertical="center"/>
    </xf>
    <xf numFmtId="0" fontId="2" fillId="0" borderId="5" xfId="2" applyFill="1" applyBorder="1" applyAlignment="1">
      <alignment vertical="center" wrapText="1"/>
    </xf>
    <xf numFmtId="0" fontId="2" fillId="0" borderId="5" xfId="2" applyBorder="1" applyAlignment="1">
      <alignment vertical="center" wrapText="1"/>
    </xf>
    <xf numFmtId="0" fontId="2" fillId="0" borderId="5" xfId="2" applyFont="1" applyBorder="1" applyAlignment="1">
      <alignment horizontal="center" vertical="center"/>
    </xf>
    <xf numFmtId="166" fontId="0" fillId="2" borderId="0" xfId="1" applyNumberFormat="1" applyFont="1" applyFill="1"/>
    <xf numFmtId="0" fontId="2" fillId="0" borderId="5" xfId="2" applyFont="1" applyFill="1" applyBorder="1" applyAlignment="1">
      <alignment horizontal="center" vertical="center"/>
    </xf>
    <xf numFmtId="0" fontId="2" fillId="0" borderId="5" xfId="2" applyFont="1" applyFill="1" applyBorder="1" applyAlignment="1">
      <alignment vertical="center" wrapText="1"/>
    </xf>
    <xf numFmtId="0" fontId="2" fillId="0" borderId="5" xfId="2" applyBorder="1" applyAlignment="1">
      <alignment horizontal="left" vertical="center"/>
    </xf>
    <xf numFmtId="0" fontId="2" fillId="0" borderId="5" xfId="2" applyBorder="1" applyAlignment="1">
      <alignment horizontal="center"/>
    </xf>
    <xf numFmtId="0" fontId="2" fillId="0" borderId="5" xfId="2" applyBorder="1"/>
    <xf numFmtId="0" fontId="2" fillId="2" borderId="5" xfId="2" applyFill="1" applyBorder="1"/>
    <xf numFmtId="0" fontId="3" fillId="0" borderId="5" xfId="2" applyFont="1" applyBorder="1"/>
    <xf numFmtId="166" fontId="3" fillId="0" borderId="5" xfId="2" applyNumberFormat="1" applyFont="1" applyBorder="1"/>
    <xf numFmtId="0" fontId="3" fillId="0" borderId="5" xfId="2" applyFont="1" applyBorder="1" applyAlignment="1">
      <alignment vertical="center" wrapText="1"/>
    </xf>
    <xf numFmtId="0" fontId="10" fillId="0" borderId="5" xfId="2" applyFont="1" applyBorder="1" applyAlignment="1">
      <alignment vertical="top" wrapText="1"/>
    </xf>
    <xf numFmtId="0" fontId="2" fillId="0" borderId="0" xfId="2" applyFont="1" applyAlignment="1"/>
    <xf numFmtId="0" fontId="2" fillId="0" borderId="0" xfId="2" applyAlignment="1"/>
    <xf numFmtId="166" fontId="0" fillId="2" borderId="1" xfId="1" applyNumberFormat="1" applyFont="1" applyFill="1" applyBorder="1"/>
    <xf numFmtId="166" fontId="0" fillId="2" borderId="9" xfId="1" applyNumberFormat="1" applyFont="1" applyFill="1" applyBorder="1"/>
    <xf numFmtId="0" fontId="3" fillId="0" borderId="0" xfId="2" applyFont="1" applyFill="1" applyBorder="1" applyAlignment="1"/>
    <xf numFmtId="166" fontId="0" fillId="0" borderId="3" xfId="1" applyNumberFormat="1" applyFont="1" applyBorder="1"/>
    <xf numFmtId="0" fontId="10" fillId="0" borderId="0" xfId="2" applyFont="1" applyAlignment="1">
      <alignment horizontal="center"/>
    </xf>
    <xf numFmtId="0" fontId="2" fillId="0" borderId="0" xfId="2" applyFont="1" applyAlignment="1">
      <alignment horizontal="left"/>
    </xf>
    <xf numFmtId="0" fontId="4" fillId="2" borderId="0" xfId="0" applyFont="1" applyFill="1" applyAlignment="1">
      <alignment horizontal="right" vertical="top"/>
    </xf>
    <xf numFmtId="166" fontId="0" fillId="0" borderId="0" xfId="1" applyNumberFormat="1" applyFont="1" applyBorder="1"/>
    <xf numFmtId="166" fontId="2" fillId="0" borderId="0" xfId="2" applyNumberFormat="1"/>
    <xf numFmtId="0" fontId="2" fillId="4" borderId="5" xfId="2" applyFill="1" applyBorder="1" applyAlignment="1">
      <alignment horizontal="center" vertical="center"/>
    </xf>
    <xf numFmtId="0" fontId="3" fillId="5" borderId="5" xfId="2" applyFont="1" applyFill="1" applyBorder="1" applyAlignment="1">
      <alignment horizontal="center" wrapText="1"/>
    </xf>
    <xf numFmtId="0" fontId="3" fillId="5" borderId="5" xfId="2" applyFont="1" applyFill="1" applyBorder="1" applyAlignment="1">
      <alignment horizontal="center"/>
    </xf>
    <xf numFmtId="0" fontId="3" fillId="5" borderId="7" xfId="2" applyFont="1" applyFill="1" applyBorder="1" applyAlignment="1">
      <alignment horizontal="center" wrapText="1"/>
    </xf>
    <xf numFmtId="0" fontId="3" fillId="5" borderId="8" xfId="2" applyFont="1" applyFill="1" applyBorder="1" applyAlignment="1">
      <alignment horizontal="center"/>
    </xf>
    <xf numFmtId="0" fontId="2" fillId="6" borderId="0" xfId="2" applyFill="1" applyAlignment="1">
      <alignment horizontal="center"/>
    </xf>
    <xf numFmtId="0" fontId="2" fillId="6" borderId="0" xfId="2" applyFill="1"/>
    <xf numFmtId="0" fontId="2" fillId="6" borderId="0" xfId="2" applyFill="1" applyBorder="1"/>
    <xf numFmtId="165" fontId="0" fillId="2" borderId="5" xfId="1" applyNumberFormat="1" applyFont="1" applyFill="1" applyBorder="1"/>
    <xf numFmtId="165" fontId="0" fillId="0" borderId="5" xfId="1" applyNumberFormat="1" applyFont="1" applyFill="1" applyBorder="1"/>
    <xf numFmtId="166" fontId="0" fillId="0" borderId="5" xfId="1" applyNumberFormat="1" applyFont="1" applyFill="1" applyBorder="1"/>
    <xf numFmtId="165" fontId="3" fillId="0" borderId="5" xfId="2" applyNumberFormat="1" applyFont="1" applyBorder="1"/>
    <xf numFmtId="165" fontId="0" fillId="0" borderId="5" xfId="1" applyNumberFormat="1" applyFont="1" applyBorder="1"/>
    <xf numFmtId="165" fontId="2" fillId="0" borderId="5" xfId="2" applyNumberFormat="1" applyBorder="1"/>
    <xf numFmtId="166" fontId="0" fillId="0" borderId="4" xfId="1" applyNumberFormat="1" applyFont="1" applyFill="1" applyBorder="1"/>
    <xf numFmtId="165" fontId="2" fillId="0" borderId="6" xfId="2" applyNumberFormat="1" applyBorder="1"/>
    <xf numFmtId="165" fontId="0" fillId="0" borderId="4" xfId="1" applyNumberFormat="1" applyFont="1" applyFill="1" applyBorder="1"/>
    <xf numFmtId="165" fontId="0" fillId="2" borderId="4" xfId="1" applyNumberFormat="1" applyFont="1" applyFill="1" applyBorder="1"/>
    <xf numFmtId="165" fontId="0" fillId="0" borderId="0" xfId="1" applyNumberFormat="1" applyFont="1" applyFill="1"/>
    <xf numFmtId="165" fontId="0" fillId="2" borderId="0" xfId="1" applyNumberFormat="1" applyFont="1" applyFill="1"/>
    <xf numFmtId="165" fontId="2" fillId="0" borderId="0" xfId="2" applyNumberFormat="1" applyBorder="1"/>
    <xf numFmtId="165" fontId="2" fillId="0" borderId="5" xfId="2" applyNumberFormat="1" applyFill="1" applyBorder="1"/>
    <xf numFmtId="165" fontId="2" fillId="2" borderId="5" xfId="2" applyNumberFormat="1" applyFill="1" applyBorder="1"/>
    <xf numFmtId="165" fontId="3" fillId="0" borderId="5" xfId="2" applyNumberFormat="1" applyFont="1" applyFill="1" applyBorder="1"/>
    <xf numFmtId="0" fontId="3" fillId="0" borderId="8" xfId="2" applyFont="1" applyFill="1" applyBorder="1" applyAlignment="1">
      <alignment horizontal="center"/>
    </xf>
    <xf numFmtId="0" fontId="16" fillId="0" borderId="0" xfId="7"/>
    <xf numFmtId="0" fontId="3" fillId="0" borderId="0" xfId="2" applyFont="1" applyAlignment="1">
      <alignment vertical="center"/>
    </xf>
    <xf numFmtId="0" fontId="18" fillId="0" borderId="0" xfId="7" applyFont="1"/>
    <xf numFmtId="0" fontId="19" fillId="0" borderId="0" xfId="7" applyFont="1"/>
    <xf numFmtId="0" fontId="20" fillId="0" borderId="0" xfId="7" applyFont="1"/>
    <xf numFmtId="0" fontId="21" fillId="0" borderId="0" xfId="7" applyFont="1" applyAlignment="1">
      <alignment vertical="center"/>
    </xf>
    <xf numFmtId="0" fontId="21" fillId="0" borderId="0" xfId="7" applyFont="1" applyAlignment="1">
      <alignment horizontal="center" vertical="center"/>
    </xf>
    <xf numFmtId="0" fontId="21" fillId="0" borderId="5" xfId="7" applyFont="1" applyBorder="1" applyAlignment="1">
      <alignment horizontal="center" wrapText="1"/>
    </xf>
    <xf numFmtId="0" fontId="21" fillId="0" borderId="0" xfId="7" applyFont="1"/>
    <xf numFmtId="0" fontId="21" fillId="0" borderId="5" xfId="7" applyFont="1" applyBorder="1" applyAlignment="1">
      <alignment horizontal="center" vertical="center"/>
    </xf>
    <xf numFmtId="0" fontId="21" fillId="0" borderId="5" xfId="7" applyFont="1" applyBorder="1" applyAlignment="1">
      <alignment horizontal="center" vertical="center" wrapText="1"/>
    </xf>
    <xf numFmtId="0" fontId="19" fillId="0" borderId="5" xfId="7" applyFont="1" applyBorder="1"/>
    <xf numFmtId="0" fontId="19" fillId="0" borderId="5" xfId="7" applyFont="1" applyBorder="1" applyAlignment="1">
      <alignment horizontal="center"/>
    </xf>
    <xf numFmtId="0" fontId="19" fillId="10" borderId="5" xfId="7" applyFont="1" applyFill="1" applyBorder="1"/>
    <xf numFmtId="3" fontId="19" fillId="10" borderId="5" xfId="7" applyNumberFormat="1" applyFont="1" applyFill="1" applyBorder="1" applyAlignment="1"/>
    <xf numFmtId="3" fontId="19" fillId="0" borderId="5" xfId="7" applyNumberFormat="1" applyFont="1" applyBorder="1" applyAlignment="1"/>
    <xf numFmtId="0" fontId="21" fillId="0" borderId="0" xfId="7" applyFont="1" applyAlignment="1">
      <alignment wrapText="1"/>
    </xf>
    <xf numFmtId="0" fontId="21" fillId="0" borderId="5" xfId="7" applyFont="1" applyBorder="1" applyAlignment="1">
      <alignment wrapText="1"/>
    </xf>
    <xf numFmtId="3" fontId="19" fillId="10" borderId="5" xfId="7" applyNumberFormat="1" applyFont="1" applyFill="1" applyBorder="1"/>
    <xf numFmtId="3" fontId="19" fillId="0" borderId="0" xfId="7" applyNumberFormat="1" applyFont="1"/>
    <xf numFmtId="0" fontId="19" fillId="0" borderId="9" xfId="7" applyFont="1" applyBorder="1" applyAlignment="1">
      <alignment horizontal="left" wrapText="1" indent="4"/>
    </xf>
    <xf numFmtId="0" fontId="19" fillId="0" borderId="9" xfId="7" applyFont="1" applyBorder="1"/>
    <xf numFmtId="167" fontId="19" fillId="0" borderId="9" xfId="4" applyNumberFormat="1" applyFont="1" applyBorder="1"/>
    <xf numFmtId="0" fontId="21" fillId="0" borderId="0" xfId="7" applyFont="1" applyAlignment="1">
      <alignment horizontal="right"/>
    </xf>
    <xf numFmtId="10" fontId="19" fillId="2" borderId="1" xfId="7" applyNumberFormat="1" applyFont="1" applyFill="1" applyBorder="1"/>
    <xf numFmtId="0" fontId="16" fillId="0" borderId="0" xfId="7" applyFont="1"/>
    <xf numFmtId="0" fontId="20" fillId="0" borderId="0" xfId="7" applyFont="1" applyAlignment="1">
      <alignment vertical="center"/>
    </xf>
    <xf numFmtId="0" fontId="21" fillId="0" borderId="3" xfId="7" applyFont="1" applyBorder="1"/>
    <xf numFmtId="0" fontId="19" fillId="0" borderId="3" xfId="7" applyFont="1" applyBorder="1"/>
    <xf numFmtId="167" fontId="19" fillId="0" borderId="3" xfId="4" applyNumberFormat="1" applyFont="1" applyBorder="1"/>
    <xf numFmtId="0" fontId="19" fillId="0" borderId="0" xfId="7" applyFont="1" applyAlignment="1">
      <alignment horizontal="left" vertical="center" wrapText="1"/>
    </xf>
    <xf numFmtId="3" fontId="19" fillId="11" borderId="5" xfId="7" applyNumberFormat="1" applyFont="1" applyFill="1" applyBorder="1" applyAlignment="1"/>
    <xf numFmtId="0" fontId="19" fillId="0" borderId="13" xfId="7" applyFont="1" applyBorder="1" applyAlignment="1"/>
    <xf numFmtId="0" fontId="19" fillId="0" borderId="14" xfId="7" applyFont="1" applyBorder="1" applyAlignment="1"/>
    <xf numFmtId="0" fontId="19" fillId="0" borderId="15" xfId="7" applyFont="1" applyBorder="1" applyAlignment="1"/>
    <xf numFmtId="0" fontId="19" fillId="0" borderId="10" xfId="7" applyFont="1" applyBorder="1" applyAlignment="1"/>
    <xf numFmtId="0" fontId="19" fillId="0" borderId="9" xfId="7" applyFont="1" applyBorder="1" applyAlignment="1"/>
    <xf numFmtId="0" fontId="19" fillId="0" borderId="7" xfId="7" applyFont="1" applyBorder="1" applyAlignment="1"/>
    <xf numFmtId="0" fontId="23" fillId="9" borderId="12" xfId="6" applyFont="1" applyAlignment="1"/>
    <xf numFmtId="40" fontId="23" fillId="9" borderId="12" xfId="6" applyNumberFormat="1" applyFont="1" applyAlignment="1"/>
    <xf numFmtId="0" fontId="19" fillId="0" borderId="2" xfId="7" applyFont="1" applyBorder="1" applyAlignment="1"/>
    <xf numFmtId="0" fontId="19" fillId="0" borderId="3" xfId="7" applyFont="1" applyBorder="1" applyAlignment="1"/>
    <xf numFmtId="0" fontId="19" fillId="0" borderId="4" xfId="7" applyFont="1" applyBorder="1" applyAlignment="1"/>
    <xf numFmtId="3" fontId="19" fillId="12" borderId="5" xfId="7" applyNumberFormat="1" applyFont="1" applyFill="1" applyBorder="1" applyAlignment="1"/>
    <xf numFmtId="3" fontId="19" fillId="4" borderId="5" xfId="7" applyNumberFormat="1" applyFont="1" applyFill="1" applyBorder="1"/>
    <xf numFmtId="0" fontId="21" fillId="13" borderId="5" xfId="7" applyFont="1" applyFill="1" applyBorder="1"/>
    <xf numFmtId="3" fontId="19" fillId="4" borderId="0" xfId="7" applyNumberFormat="1" applyFont="1" applyFill="1"/>
    <xf numFmtId="0" fontId="19" fillId="0" borderId="0" xfId="7" applyFont="1" applyAlignment="1">
      <alignment wrapText="1"/>
    </xf>
    <xf numFmtId="0" fontId="16" fillId="13" borderId="25" xfId="7" applyFont="1" applyFill="1" applyBorder="1" applyAlignment="1">
      <alignment horizontal="center" wrapText="1"/>
    </xf>
    <xf numFmtId="0" fontId="16" fillId="13" borderId="26" xfId="7" applyFont="1" applyFill="1" applyBorder="1"/>
    <xf numFmtId="167" fontId="19" fillId="13" borderId="17" xfId="4" applyNumberFormat="1" applyFont="1" applyFill="1" applyBorder="1"/>
    <xf numFmtId="167" fontId="19" fillId="13" borderId="18" xfId="4" applyNumberFormat="1" applyFont="1" applyFill="1" applyBorder="1"/>
    <xf numFmtId="167" fontId="19" fillId="13" borderId="21" xfId="4" applyNumberFormat="1" applyFont="1" applyFill="1" applyBorder="1"/>
    <xf numFmtId="167" fontId="19" fillId="13" borderId="22" xfId="4" applyNumberFormat="1" applyFont="1" applyFill="1" applyBorder="1"/>
    <xf numFmtId="167" fontId="19" fillId="13" borderId="23" xfId="4" applyNumberFormat="1" applyFont="1" applyFill="1" applyBorder="1"/>
    <xf numFmtId="167" fontId="19" fillId="13" borderId="24" xfId="4" applyNumberFormat="1" applyFont="1" applyFill="1" applyBorder="1"/>
    <xf numFmtId="0" fontId="16" fillId="13" borderId="19" xfId="7" applyFill="1" applyBorder="1"/>
    <xf numFmtId="0" fontId="16" fillId="13" borderId="20" xfId="7" applyFill="1" applyBorder="1"/>
    <xf numFmtId="0" fontId="6" fillId="0" borderId="0" xfId="0" applyFont="1"/>
    <xf numFmtId="0" fontId="3" fillId="0" borderId="0" xfId="8" applyFont="1" applyAlignment="1" applyProtection="1">
      <alignment vertical="top"/>
    </xf>
    <xf numFmtId="0" fontId="3" fillId="0" borderId="0" xfId="8" applyFont="1" applyAlignment="1" applyProtection="1">
      <alignment vertical="top" wrapText="1"/>
    </xf>
    <xf numFmtId="0" fontId="3" fillId="13" borderId="5" xfId="8" applyFont="1" applyFill="1" applyBorder="1" applyAlignment="1" applyProtection="1">
      <alignment horizontal="center"/>
      <protection locked="0"/>
    </xf>
    <xf numFmtId="0" fontId="2" fillId="14" borderId="5" xfId="0" applyFont="1" applyFill="1" applyBorder="1"/>
    <xf numFmtId="0" fontId="2" fillId="13" borderId="5" xfId="0" applyFont="1" applyFill="1" applyBorder="1" applyAlignment="1" applyProtection="1">
      <alignment horizontal="center" vertical="center"/>
      <protection locked="0"/>
    </xf>
    <xf numFmtId="167" fontId="0" fillId="0" borderId="5" xfId="4" applyNumberFormat="1" applyFont="1" applyBorder="1" applyAlignment="1">
      <alignment horizontal="center" vertical="center"/>
    </xf>
    <xf numFmtId="168" fontId="3" fillId="0" borderId="5" xfId="4" applyNumberFormat="1" applyFont="1" applyBorder="1" applyAlignment="1">
      <alignment horizontal="center" vertical="center"/>
    </xf>
    <xf numFmtId="0" fontId="3" fillId="15" borderId="5" xfId="0" applyFont="1" applyFill="1" applyBorder="1"/>
    <xf numFmtId="0" fontId="3" fillId="15" borderId="5" xfId="0" applyFont="1" applyFill="1" applyBorder="1" applyAlignment="1">
      <alignment horizontal="center" vertical="center"/>
    </xf>
    <xf numFmtId="167" fontId="3" fillId="15" borderId="5" xfId="4" applyNumberFormat="1" applyFont="1" applyFill="1" applyBorder="1" applyAlignment="1">
      <alignment horizontal="center" vertical="center"/>
    </xf>
    <xf numFmtId="166" fontId="3" fillId="15" borderId="5" xfId="1" applyNumberFormat="1" applyFont="1" applyFill="1" applyBorder="1"/>
    <xf numFmtId="0" fontId="0" fillId="16" borderId="0" xfId="0" applyFill="1"/>
    <xf numFmtId="0" fontId="8" fillId="2" borderId="0" xfId="2" applyFont="1" applyFill="1" applyAlignment="1">
      <alignment horizontal="center"/>
    </xf>
    <xf numFmtId="0" fontId="2" fillId="2" borderId="0" xfId="2" applyFill="1" applyBorder="1"/>
    <xf numFmtId="0" fontId="2" fillId="2" borderId="0" xfId="2" applyFill="1"/>
    <xf numFmtId="0" fontId="6" fillId="2" borderId="0" xfId="2" applyFont="1" applyFill="1" applyAlignment="1"/>
    <xf numFmtId="0" fontId="6" fillId="4" borderId="2" xfId="2" applyFont="1" applyFill="1" applyBorder="1" applyAlignment="1"/>
    <xf numFmtId="10" fontId="15" fillId="8" borderId="11" xfId="5" applyNumberFormat="1" applyAlignment="1">
      <alignment horizontal="center"/>
    </xf>
    <xf numFmtId="0" fontId="3" fillId="3" borderId="2" xfId="2" applyFont="1" applyFill="1" applyBorder="1" applyAlignment="1">
      <alignment horizontal="center"/>
    </xf>
    <xf numFmtId="0" fontId="3" fillId="3" borderId="3" xfId="2" applyFont="1" applyFill="1" applyBorder="1" applyAlignment="1">
      <alignment horizontal="center"/>
    </xf>
    <xf numFmtId="0" fontId="3" fillId="3" borderId="4" xfId="2" applyFont="1" applyFill="1" applyBorder="1" applyAlignment="1">
      <alignment horizontal="center"/>
    </xf>
    <xf numFmtId="0" fontId="6" fillId="0" borderId="0" xfId="2" applyFont="1" applyAlignment="1">
      <alignment horizontal="center" vertical="top"/>
    </xf>
    <xf numFmtId="0" fontId="2" fillId="0" borderId="0" xfId="2" applyAlignment="1">
      <alignment horizontal="left" vertical="top" wrapText="1"/>
    </xf>
    <xf numFmtId="0" fontId="2" fillId="0" borderId="0" xfId="2" applyFont="1" applyAlignment="1">
      <alignment horizontal="left" vertical="top" wrapText="1"/>
    </xf>
    <xf numFmtId="0" fontId="2" fillId="0" borderId="0" xfId="2" applyAlignment="1">
      <alignment horizontal="left" wrapText="1"/>
    </xf>
    <xf numFmtId="0" fontId="6" fillId="4" borderId="3" xfId="2" applyFont="1" applyFill="1" applyBorder="1" applyAlignment="1">
      <alignment horizontal="center"/>
    </xf>
    <xf numFmtId="0" fontId="6" fillId="4" borderId="4" xfId="2" applyFont="1" applyFill="1" applyBorder="1" applyAlignment="1">
      <alignment horizontal="center"/>
    </xf>
    <xf numFmtId="0" fontId="3" fillId="3" borderId="10" xfId="2" applyFont="1" applyFill="1" applyBorder="1" applyAlignment="1">
      <alignment horizontal="center"/>
    </xf>
    <xf numFmtId="0" fontId="3" fillId="3" borderId="9" xfId="2" applyFont="1" applyFill="1" applyBorder="1" applyAlignment="1">
      <alignment horizontal="center"/>
    </xf>
    <xf numFmtId="0" fontId="6" fillId="6" borderId="0" xfId="2" applyFont="1" applyFill="1" applyAlignment="1">
      <alignment horizontal="center" vertical="top"/>
    </xf>
    <xf numFmtId="0" fontId="19" fillId="0" borderId="0" xfId="7" applyFont="1" applyAlignment="1">
      <alignment horizontal="left" wrapText="1"/>
    </xf>
    <xf numFmtId="0" fontId="19" fillId="0" borderId="0" xfId="7" applyFont="1" applyAlignment="1">
      <alignment horizontal="left" vertical="center" wrapText="1"/>
    </xf>
    <xf numFmtId="0" fontId="6" fillId="0" borderId="0" xfId="2" applyFont="1" applyAlignment="1">
      <alignment horizontal="center"/>
    </xf>
    <xf numFmtId="0" fontId="2" fillId="0" borderId="0" xfId="2" applyAlignment="1">
      <alignment horizontal="center"/>
    </xf>
    <xf numFmtId="0" fontId="2" fillId="0" borderId="0" xfId="2" applyAlignment="1"/>
    <xf numFmtId="0" fontId="19" fillId="0" borderId="2" xfId="7" applyFont="1" applyBorder="1" applyAlignment="1">
      <alignment horizontal="center"/>
    </xf>
    <xf numFmtId="0" fontId="19" fillId="0" borderId="3" xfId="7" applyFont="1" applyBorder="1" applyAlignment="1">
      <alignment horizontal="center"/>
    </xf>
    <xf numFmtId="0" fontId="19" fillId="0" borderId="4" xfId="7" applyFont="1" applyBorder="1" applyAlignment="1">
      <alignment horizontal="center"/>
    </xf>
    <xf numFmtId="0" fontId="21" fillId="0" borderId="0" xfId="7" applyFont="1" applyAlignment="1">
      <alignment horizontal="right" wrapText="1"/>
    </xf>
    <xf numFmtId="167" fontId="19" fillId="2" borderId="16" xfId="4" applyNumberFormat="1" applyFont="1" applyFill="1" applyBorder="1" applyAlignment="1">
      <alignment horizontal="center"/>
    </xf>
    <xf numFmtId="167" fontId="19" fillId="2" borderId="1" xfId="4" applyNumberFormat="1" applyFont="1" applyFill="1" applyBorder="1" applyAlignment="1">
      <alignment horizontal="center"/>
    </xf>
    <xf numFmtId="0" fontId="3" fillId="14" borderId="5" xfId="9" applyFont="1" applyFill="1" applyBorder="1" applyAlignment="1" applyProtection="1">
      <alignment horizontal="center" vertical="center" wrapText="1"/>
    </xf>
    <xf numFmtId="0" fontId="3" fillId="0" borderId="5" xfId="9" applyFont="1" applyBorder="1" applyAlignment="1" applyProtection="1">
      <alignment horizontal="center" vertical="center" wrapText="1"/>
    </xf>
    <xf numFmtId="0" fontId="3" fillId="0" borderId="5" xfId="9" applyFont="1" applyBorder="1" applyAlignment="1" applyProtection="1">
      <alignment horizontal="center" vertical="center"/>
    </xf>
    <xf numFmtId="0" fontId="3" fillId="14" borderId="5" xfId="9" applyFont="1" applyFill="1" applyBorder="1" applyAlignment="1" applyProtection="1">
      <alignment horizontal="center" vertical="center"/>
    </xf>
    <xf numFmtId="0" fontId="3" fillId="14" borderId="27" xfId="9" applyFont="1" applyFill="1" applyBorder="1" applyAlignment="1" applyProtection="1">
      <alignment horizontal="center" vertical="center" wrapText="1"/>
    </xf>
    <xf numFmtId="0" fontId="3" fillId="14" borderId="8" xfId="9" applyFont="1" applyFill="1" applyBorder="1" applyAlignment="1" applyProtection="1">
      <alignment horizontal="center" vertical="center" wrapText="1"/>
    </xf>
    <xf numFmtId="0" fontId="24" fillId="0" borderId="0" xfId="2" applyFont="1"/>
    <xf numFmtId="0" fontId="25" fillId="0" borderId="0" xfId="2" applyFont="1" applyAlignment="1">
      <alignment horizontal="right" vertical="top"/>
    </xf>
  </cellXfs>
  <cellStyles count="10">
    <cellStyle name="Comma" xfId="4" builtinId="3"/>
    <cellStyle name="Currency" xfId="1" builtinId="4"/>
    <cellStyle name="Input" xfId="5" builtinId="20"/>
    <cellStyle name="Input [yellow]" xfId="3"/>
    <cellStyle name="Normal" xfId="0" builtinId="0"/>
    <cellStyle name="Normal 2" xfId="2"/>
    <cellStyle name="Normal_6. Cost Allocation for Def-Var" xfId="9"/>
    <cellStyle name="Normal_PPE Deferral Account Schedule for 2013 MIFRS CoS applications (2)" xfId="7"/>
    <cellStyle name="Normal_Sheet7" xfId="8"/>
    <cellStyle name="Note" xfId="6" builtinId="10"/>
  </cellStyles>
  <dxfs count="3">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576%20Adj_NOTL_Filing_Requirements_Chapter2_Appendices_for_2014.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Appendices/NOTL_Filing_Requirements_Chapter2_Appendices_for_20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Appendices/NOTL_Filing_Requirements_Chapter2_Appendices_V1.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hilip's%20Files/MONTH%20END/2012/Dec12Monthend/Depr%20NOTL%20Hydro%20Dec12_En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576%20adj_DepreNOTL_2013_MGAAP.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576%20adj_DepreNOTL_2014_MGAAP.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576%20adj_DepreNOTL_2013_GAAP.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Budgets%20for%20rebasing/DepreNOTL_2013_GAAP_Dec201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576%20adj_DepreNOTL_2014_GAAP.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Revenue%20Reqt/1576%20PPE%20calculator_inte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t="str">
            <v>EB-2013-0155</v>
          </cell>
        </row>
      </sheetData>
      <sheetData sheetId="1"/>
      <sheetData sheetId="2"/>
      <sheetData sheetId="3"/>
      <sheetData sheetId="4">
        <row r="7">
          <cell r="H7">
            <v>41737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37">
          <cell r="F37">
            <v>-671921.35227357596</v>
          </cell>
        </row>
        <row r="38">
          <cell r="F38">
            <v>-221939.50689725694</v>
          </cell>
        </row>
        <row r="39">
          <cell r="F39">
            <v>-893860.8591708329</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App.2-A_Capital Projects JIM"/>
      <sheetName val="App.2-B_Fixed Asset Con_2009_"/>
      <sheetName val="App.2-B_Fixed Asset Con_2010"/>
      <sheetName val="App.2-B_Fixed Asset Con_2011"/>
      <sheetName val="App.2-B_Fixed Asset_2012"/>
      <sheetName val="App.2-B_Fixed Asset Con_2013"/>
      <sheetName val="App.2-B_Fixed Asset Con_2014"/>
      <sheetName val="App.2-CA_CGAAP_DepExp_2011"/>
      <sheetName val="App.2-CB_MIFRS_DepExp_2011"/>
      <sheetName val="App.2-CC_MIFRS_DepExp_2012"/>
      <sheetName val="App.2-CD_MIFRS_DepExp_2013"/>
      <sheetName val="App.2-CE_CGAAP_DepExp_2011"/>
      <sheetName val="App.2-CF_CGAAP_DepExp_2012"/>
      <sheetName val="App.2-CG_MIFRS_DepExp_2012"/>
      <sheetName val="App.2-CH_MIFRS_DepExp_2013"/>
      <sheetName val="App.2-CI_AltAccStd_DepExp"/>
      <sheetName val="App.2-D_Overhead"/>
      <sheetName val="App.2-EA_PP&amp;E Deferral Account"/>
      <sheetName val="App.2-EB_PP&amp;E Deferral Account"/>
      <sheetName val="App.2-F_Other_Oper_Rev"/>
      <sheetName val="App.2-G_Detailed_OM&amp;A_Expenses"/>
      <sheetName val="App.2-H_OM&amp;A_Detailed_Analysis"/>
      <sheetName val="App.2-I_OM&amp;A_Summary_Analys"/>
      <sheetName val="App.2-J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_1592_Tax_Variance"/>
      <sheetName val="App.2-U_IFRS Transition Costs"/>
      <sheetName val="App.2-V_Rev_Reconciliation"/>
      <sheetName val="App.2-W_Bill Impacts"/>
      <sheetName val="App.2-X_CoS_Flowchart"/>
    </sheetNames>
    <sheetDataSet>
      <sheetData sheetId="0"/>
      <sheetData sheetId="1"/>
      <sheetData sheetId="2"/>
      <sheetData sheetId="3">
        <row r="16">
          <cell r="E16">
            <v>0</v>
          </cell>
          <cell r="F16">
            <v>0</v>
          </cell>
          <cell r="G16">
            <v>0</v>
          </cell>
          <cell r="J16">
            <v>0</v>
          </cell>
          <cell r="K16">
            <v>0</v>
          </cell>
          <cell r="L16">
            <v>0</v>
          </cell>
        </row>
        <row r="17">
          <cell r="L17">
            <v>0</v>
          </cell>
        </row>
        <row r="18">
          <cell r="E18">
            <v>258134.21000000002</v>
          </cell>
          <cell r="F18">
            <v>0</v>
          </cell>
          <cell r="G18">
            <v>0</v>
          </cell>
          <cell r="J18">
            <v>0</v>
          </cell>
          <cell r="K18">
            <v>0</v>
          </cell>
          <cell r="L18">
            <v>0</v>
          </cell>
        </row>
        <row r="19">
          <cell r="E19">
            <v>0</v>
          </cell>
          <cell r="F19">
            <v>0</v>
          </cell>
          <cell r="G19">
            <v>0</v>
          </cell>
          <cell r="J19">
            <v>0</v>
          </cell>
          <cell r="K19">
            <v>0</v>
          </cell>
          <cell r="L19">
            <v>0</v>
          </cell>
        </row>
        <row r="20">
          <cell r="E20">
            <v>0</v>
          </cell>
          <cell r="F20">
            <v>0</v>
          </cell>
          <cell r="G20">
            <v>0</v>
          </cell>
          <cell r="J20">
            <v>0</v>
          </cell>
          <cell r="K20">
            <v>0</v>
          </cell>
          <cell r="L20">
            <v>0</v>
          </cell>
        </row>
        <row r="21">
          <cell r="E21">
            <v>5370392.0999999996</v>
          </cell>
          <cell r="F21">
            <v>9502.64</v>
          </cell>
          <cell r="G21">
            <v>0</v>
          </cell>
          <cell r="J21">
            <v>-577389.75</v>
          </cell>
          <cell r="K21">
            <v>-134378.52000000002</v>
          </cell>
          <cell r="L21">
            <v>0</v>
          </cell>
        </row>
        <row r="22">
          <cell r="E22">
            <v>160630.29</v>
          </cell>
          <cell r="F22">
            <v>0</v>
          </cell>
          <cell r="G22">
            <v>0</v>
          </cell>
          <cell r="J22">
            <v>-100428.79</v>
          </cell>
          <cell r="K22">
            <v>-3068.4</v>
          </cell>
          <cell r="L22">
            <v>0</v>
          </cell>
        </row>
        <row r="23">
          <cell r="E23">
            <v>0</v>
          </cell>
          <cell r="F23">
            <v>0</v>
          </cell>
          <cell r="G23">
            <v>0</v>
          </cell>
          <cell r="J23">
            <v>0</v>
          </cell>
          <cell r="K23">
            <v>0</v>
          </cell>
          <cell r="L23">
            <v>0</v>
          </cell>
        </row>
        <row r="24">
          <cell r="E24">
            <v>4447848.2699999996</v>
          </cell>
          <cell r="F24">
            <v>161931.87</v>
          </cell>
          <cell r="G24">
            <v>0</v>
          </cell>
          <cell r="J24">
            <v>-2564524.0099999998</v>
          </cell>
          <cell r="K24">
            <v>-139299.65</v>
          </cell>
          <cell r="L24">
            <v>0</v>
          </cell>
        </row>
        <row r="25">
          <cell r="E25">
            <v>5962185.8799999999</v>
          </cell>
          <cell r="F25">
            <v>268034.43</v>
          </cell>
          <cell r="G25">
            <v>0</v>
          </cell>
          <cell r="J25">
            <v>-3242803.1</v>
          </cell>
          <cell r="K25">
            <v>-191357.21</v>
          </cell>
          <cell r="L25">
            <v>0</v>
          </cell>
        </row>
        <row r="26">
          <cell r="E26">
            <v>3793214.21</v>
          </cell>
          <cell r="F26">
            <v>404193.46</v>
          </cell>
          <cell r="G26">
            <v>0</v>
          </cell>
          <cell r="J26">
            <v>-1601068.33</v>
          </cell>
          <cell r="K26">
            <v>-156075.32999999984</v>
          </cell>
          <cell r="L26">
            <v>0</v>
          </cell>
        </row>
        <row r="27">
          <cell r="E27">
            <v>7340936.2300000004</v>
          </cell>
          <cell r="F27">
            <v>537952.71</v>
          </cell>
          <cell r="G27">
            <v>0</v>
          </cell>
          <cell r="J27">
            <v>-3389707.24</v>
          </cell>
          <cell r="K27">
            <v>-296260.39999999991</v>
          </cell>
          <cell r="L27">
            <v>0</v>
          </cell>
        </row>
        <row r="28">
          <cell r="E28">
            <v>6974011.75</v>
          </cell>
          <cell r="F28">
            <v>344010.7</v>
          </cell>
          <cell r="G28">
            <v>-125287.18000000001</v>
          </cell>
          <cell r="J28">
            <v>-3073229.12</v>
          </cell>
          <cell r="K28">
            <v>-255681.99999999983</v>
          </cell>
          <cell r="L28">
            <v>125287.18000000001</v>
          </cell>
        </row>
        <row r="29">
          <cell r="E29">
            <v>2014876.97</v>
          </cell>
          <cell r="F29">
            <v>133567.84999999998</v>
          </cell>
          <cell r="G29">
            <v>0</v>
          </cell>
          <cell r="J29">
            <v>-383524.41000000003</v>
          </cell>
          <cell r="K29">
            <v>-83266.460000000006</v>
          </cell>
          <cell r="L29">
            <v>0</v>
          </cell>
        </row>
        <row r="30">
          <cell r="E30">
            <v>1059247.32</v>
          </cell>
          <cell r="F30">
            <v>2837.6900000000005</v>
          </cell>
          <cell r="G30">
            <v>-574.20000000000005</v>
          </cell>
          <cell r="J30">
            <v>-617795.43999999994</v>
          </cell>
          <cell r="K30">
            <v>-37476.67</v>
          </cell>
          <cell r="L30">
            <v>574.20000000000005</v>
          </cell>
        </row>
        <row r="31">
          <cell r="E31">
            <v>0</v>
          </cell>
          <cell r="F31">
            <v>0</v>
          </cell>
          <cell r="G31">
            <v>0</v>
          </cell>
          <cell r="J31">
            <v>0</v>
          </cell>
          <cell r="K31">
            <v>0</v>
          </cell>
          <cell r="L31">
            <v>0</v>
          </cell>
        </row>
        <row r="32">
          <cell r="E32">
            <v>49000</v>
          </cell>
          <cell r="F32">
            <v>0</v>
          </cell>
          <cell r="G32">
            <v>0</v>
          </cell>
          <cell r="J32">
            <v>0</v>
          </cell>
          <cell r="K32">
            <v>0</v>
          </cell>
          <cell r="L32">
            <v>0</v>
          </cell>
        </row>
        <row r="33">
          <cell r="E33">
            <v>936743.25</v>
          </cell>
          <cell r="F33">
            <v>46536.01</v>
          </cell>
          <cell r="G33">
            <v>0</v>
          </cell>
          <cell r="J33">
            <v>-302886.28000000003</v>
          </cell>
          <cell r="K33">
            <v>-16822.41</v>
          </cell>
          <cell r="L33">
            <v>0</v>
          </cell>
        </row>
        <row r="34">
          <cell r="E34">
            <v>0</v>
          </cell>
          <cell r="F34">
            <v>0</v>
          </cell>
          <cell r="G34">
            <v>0</v>
          </cell>
          <cell r="J34">
            <v>0</v>
          </cell>
          <cell r="K34">
            <v>0</v>
          </cell>
          <cell r="L34">
            <v>0</v>
          </cell>
        </row>
        <row r="35">
          <cell r="E35">
            <v>171299.82</v>
          </cell>
          <cell r="F35">
            <v>23875.56</v>
          </cell>
          <cell r="G35">
            <v>0</v>
          </cell>
          <cell r="J35">
            <v>-138433.73000000001</v>
          </cell>
          <cell r="K35">
            <v>-6769.46</v>
          </cell>
          <cell r="L35">
            <v>0</v>
          </cell>
        </row>
        <row r="36">
          <cell r="E36">
            <v>0</v>
          </cell>
          <cell r="F36">
            <v>0</v>
          </cell>
          <cell r="G36">
            <v>0</v>
          </cell>
          <cell r="J36">
            <v>0</v>
          </cell>
          <cell r="K36">
            <v>0</v>
          </cell>
          <cell r="L36">
            <v>0</v>
          </cell>
        </row>
        <row r="37">
          <cell r="E37">
            <v>314187.52000000002</v>
          </cell>
          <cell r="F37">
            <v>18772.509999999998</v>
          </cell>
          <cell r="G37">
            <v>0</v>
          </cell>
          <cell r="J37">
            <v>-266620.46000000002</v>
          </cell>
          <cell r="K37">
            <v>-18049.96</v>
          </cell>
          <cell r="L37">
            <v>0</v>
          </cell>
        </row>
        <row r="40">
          <cell r="E40">
            <v>990734.61</v>
          </cell>
          <cell r="F40">
            <v>265474.55</v>
          </cell>
          <cell r="G40">
            <v>0</v>
          </cell>
          <cell r="J40">
            <v>-859006.47</v>
          </cell>
          <cell r="K40">
            <v>-115287.64</v>
          </cell>
          <cell r="L40">
            <v>0</v>
          </cell>
        </row>
        <row r="41">
          <cell r="E41">
            <v>979797.91</v>
          </cell>
          <cell r="F41">
            <v>36274.57</v>
          </cell>
          <cell r="G41">
            <v>0</v>
          </cell>
          <cell r="J41">
            <v>-678086.79</v>
          </cell>
          <cell r="K41">
            <v>-90499.41</v>
          </cell>
          <cell r="L41">
            <v>0</v>
          </cell>
        </row>
        <row r="42">
          <cell r="E42">
            <v>17353.75</v>
          </cell>
          <cell r="F42">
            <v>7284.39</v>
          </cell>
          <cell r="G42">
            <v>0</v>
          </cell>
          <cell r="J42">
            <v>-14565.88</v>
          </cell>
          <cell r="K42">
            <v>-679.92</v>
          </cell>
          <cell r="L42">
            <v>0</v>
          </cell>
        </row>
        <row r="43">
          <cell r="E43">
            <v>429483.06</v>
          </cell>
          <cell r="F43">
            <v>8827.67</v>
          </cell>
          <cell r="G43">
            <v>0</v>
          </cell>
          <cell r="J43">
            <v>-293000.98</v>
          </cell>
          <cell r="K43">
            <v>-29836.13</v>
          </cell>
          <cell r="L43">
            <v>0</v>
          </cell>
        </row>
        <row r="44">
          <cell r="E44">
            <v>0</v>
          </cell>
          <cell r="F44">
            <v>0</v>
          </cell>
          <cell r="G44">
            <v>0</v>
          </cell>
          <cell r="J44">
            <v>0</v>
          </cell>
          <cell r="K44">
            <v>0</v>
          </cell>
          <cell r="L44">
            <v>0</v>
          </cell>
        </row>
        <row r="45">
          <cell r="E45">
            <v>0</v>
          </cell>
          <cell r="F45">
            <v>0</v>
          </cell>
          <cell r="G45">
            <v>0</v>
          </cell>
          <cell r="J45">
            <v>0</v>
          </cell>
          <cell r="K45">
            <v>0</v>
          </cell>
          <cell r="L45">
            <v>0</v>
          </cell>
        </row>
        <row r="46">
          <cell r="E46">
            <v>48643.17</v>
          </cell>
          <cell r="F46">
            <v>4717.3100000000004</v>
          </cell>
          <cell r="G46">
            <v>0</v>
          </cell>
          <cell r="J46">
            <v>-22806.19</v>
          </cell>
          <cell r="K46">
            <v>-3692.19</v>
          </cell>
          <cell r="L46">
            <v>0</v>
          </cell>
        </row>
        <row r="47">
          <cell r="E47">
            <v>0</v>
          </cell>
          <cell r="F47">
            <v>0</v>
          </cell>
          <cell r="G47">
            <v>0</v>
          </cell>
          <cell r="J47">
            <v>0</v>
          </cell>
          <cell r="K47">
            <v>0</v>
          </cell>
          <cell r="L47">
            <v>0</v>
          </cell>
        </row>
        <row r="48">
          <cell r="E48">
            <v>0</v>
          </cell>
          <cell r="F48">
            <v>0</v>
          </cell>
          <cell r="G48">
            <v>0</v>
          </cell>
          <cell r="J48">
            <v>0</v>
          </cell>
          <cell r="K48">
            <v>0</v>
          </cell>
          <cell r="L48">
            <v>0</v>
          </cell>
        </row>
        <row r="50">
          <cell r="E50">
            <v>315463.49</v>
          </cell>
          <cell r="F50">
            <v>498.78</v>
          </cell>
          <cell r="G50">
            <v>0</v>
          </cell>
          <cell r="J50">
            <v>-140971.13</v>
          </cell>
          <cell r="K50">
            <v>-21047.47</v>
          </cell>
          <cell r="L50">
            <v>0</v>
          </cell>
        </row>
        <row r="51">
          <cell r="E51">
            <v>0</v>
          </cell>
          <cell r="F51">
            <v>0</v>
          </cell>
          <cell r="G51">
            <v>0</v>
          </cell>
          <cell r="J51">
            <v>0</v>
          </cell>
          <cell r="K51">
            <v>0</v>
          </cell>
          <cell r="L51">
            <v>0</v>
          </cell>
        </row>
        <row r="52">
          <cell r="E52">
            <v>-5038608.38</v>
          </cell>
          <cell r="F52">
            <v>-469230.01</v>
          </cell>
          <cell r="G52">
            <v>0</v>
          </cell>
          <cell r="J52">
            <v>1056131.1100000001</v>
          </cell>
          <cell r="K52">
            <v>210280.13999999998</v>
          </cell>
          <cell r="L52">
            <v>0</v>
          </cell>
        </row>
        <row r="58">
          <cell r="L58">
            <v>-90499.41</v>
          </cell>
        </row>
        <row r="59">
          <cell r="L59">
            <v>-679.92</v>
          </cell>
        </row>
      </sheetData>
      <sheetData sheetId="4">
        <row r="16">
          <cell r="E16">
            <v>0</v>
          </cell>
          <cell r="F16">
            <v>0</v>
          </cell>
          <cell r="G16">
            <v>0</v>
          </cell>
          <cell r="J16">
            <v>0</v>
          </cell>
          <cell r="K16">
            <v>0</v>
          </cell>
          <cell r="L16">
            <v>0</v>
          </cell>
        </row>
        <row r="17">
          <cell r="L17">
            <v>0</v>
          </cell>
        </row>
        <row r="18">
          <cell r="E18">
            <v>258134.21000000002</v>
          </cell>
          <cell r="F18">
            <v>0</v>
          </cell>
          <cell r="G18">
            <v>0</v>
          </cell>
          <cell r="J18">
            <v>0</v>
          </cell>
          <cell r="K18">
            <v>0</v>
          </cell>
          <cell r="L18">
            <v>0</v>
          </cell>
        </row>
        <row r="19">
          <cell r="E19">
            <v>0</v>
          </cell>
          <cell r="F19">
            <v>0</v>
          </cell>
          <cell r="G19">
            <v>0</v>
          </cell>
          <cell r="J19">
            <v>0</v>
          </cell>
          <cell r="K19">
            <v>0</v>
          </cell>
          <cell r="L19">
            <v>0</v>
          </cell>
        </row>
        <row r="20">
          <cell r="E20">
            <v>0</v>
          </cell>
          <cell r="F20">
            <v>0</v>
          </cell>
          <cell r="G20">
            <v>0</v>
          </cell>
          <cell r="J20">
            <v>0</v>
          </cell>
          <cell r="K20">
            <v>0</v>
          </cell>
          <cell r="L20">
            <v>0</v>
          </cell>
        </row>
        <row r="21">
          <cell r="E21">
            <v>5379894.7399999993</v>
          </cell>
          <cell r="F21">
            <v>19801.690000000002</v>
          </cell>
          <cell r="G21">
            <v>0</v>
          </cell>
          <cell r="J21">
            <v>-711768.27</v>
          </cell>
          <cell r="K21">
            <v>-134744.91</v>
          </cell>
          <cell r="L21">
            <v>0</v>
          </cell>
        </row>
        <row r="22">
          <cell r="E22">
            <v>160630.29</v>
          </cell>
          <cell r="F22">
            <v>0</v>
          </cell>
          <cell r="G22">
            <v>0</v>
          </cell>
          <cell r="J22">
            <v>-103497.18999999999</v>
          </cell>
          <cell r="K22">
            <v>-3068.4</v>
          </cell>
          <cell r="L22">
            <v>0</v>
          </cell>
        </row>
        <row r="23">
          <cell r="E23">
            <v>0</v>
          </cell>
          <cell r="F23">
            <v>0</v>
          </cell>
          <cell r="G23">
            <v>0</v>
          </cell>
          <cell r="J23">
            <v>0</v>
          </cell>
          <cell r="K23">
            <v>0</v>
          </cell>
          <cell r="L23">
            <v>0</v>
          </cell>
        </row>
        <row r="24">
          <cell r="E24">
            <v>4609780.1399999997</v>
          </cell>
          <cell r="F24">
            <v>207278.2</v>
          </cell>
          <cell r="G24">
            <v>0</v>
          </cell>
          <cell r="J24">
            <v>-2703823.6599999997</v>
          </cell>
          <cell r="K24">
            <v>-142248.42000000001</v>
          </cell>
          <cell r="L24">
            <v>0</v>
          </cell>
        </row>
        <row r="25">
          <cell r="E25">
            <v>6230220.3099999996</v>
          </cell>
          <cell r="F25">
            <v>157804.28</v>
          </cell>
          <cell r="G25">
            <v>0</v>
          </cell>
          <cell r="J25">
            <v>-3434160.31</v>
          </cell>
          <cell r="K25">
            <v>-194452.89</v>
          </cell>
          <cell r="L25">
            <v>0</v>
          </cell>
        </row>
        <row r="26">
          <cell r="E26">
            <v>4197407.67</v>
          </cell>
          <cell r="F26">
            <v>254322.15</v>
          </cell>
          <cell r="G26">
            <v>0</v>
          </cell>
          <cell r="J26">
            <v>-1757143.66</v>
          </cell>
          <cell r="K26">
            <v>-169251.83</v>
          </cell>
          <cell r="L26">
            <v>0</v>
          </cell>
        </row>
        <row r="27">
          <cell r="E27">
            <v>7878888.9400000004</v>
          </cell>
          <cell r="F27">
            <v>296644.74</v>
          </cell>
          <cell r="G27">
            <v>0</v>
          </cell>
          <cell r="J27">
            <v>-3685967.64</v>
          </cell>
          <cell r="K27">
            <v>-312965.81</v>
          </cell>
          <cell r="L27">
            <v>0</v>
          </cell>
        </row>
        <row r="28">
          <cell r="E28">
            <v>7192735.2700000005</v>
          </cell>
          <cell r="F28">
            <v>240841.69999999998</v>
          </cell>
          <cell r="G28">
            <v>-83112.97</v>
          </cell>
          <cell r="J28">
            <v>-3203623.94</v>
          </cell>
          <cell r="K28">
            <v>-265753.33</v>
          </cell>
          <cell r="L28">
            <v>4019.24</v>
          </cell>
        </row>
        <row r="29">
          <cell r="E29">
            <v>2148444.8199999998</v>
          </cell>
          <cell r="F29">
            <v>191396.27</v>
          </cell>
          <cell r="G29">
            <v>0</v>
          </cell>
          <cell r="J29">
            <v>-466790.87000000005</v>
          </cell>
          <cell r="K29">
            <v>-89765.72</v>
          </cell>
          <cell r="L29">
            <v>0</v>
          </cell>
        </row>
        <row r="30">
          <cell r="E30">
            <v>1061510.81</v>
          </cell>
          <cell r="F30">
            <v>10560.32</v>
          </cell>
          <cell r="G30">
            <v>0</v>
          </cell>
          <cell r="J30">
            <v>-654697.91</v>
          </cell>
          <cell r="K30">
            <v>-15871.29</v>
          </cell>
          <cell r="L30">
            <v>0</v>
          </cell>
        </row>
        <row r="31">
          <cell r="E31">
            <v>0</v>
          </cell>
          <cell r="F31">
            <v>0</v>
          </cell>
          <cell r="G31">
            <v>0</v>
          </cell>
          <cell r="J31">
            <v>0</v>
          </cell>
          <cell r="K31">
            <v>0</v>
          </cell>
          <cell r="L31">
            <v>0</v>
          </cell>
        </row>
        <row r="32">
          <cell r="E32">
            <v>49000</v>
          </cell>
          <cell r="F32">
            <v>0</v>
          </cell>
          <cell r="G32">
            <v>0</v>
          </cell>
          <cell r="J32">
            <v>0</v>
          </cell>
          <cell r="K32">
            <v>0</v>
          </cell>
          <cell r="L32">
            <v>0</v>
          </cell>
        </row>
        <row r="33">
          <cell r="E33">
            <v>983279.26</v>
          </cell>
          <cell r="F33">
            <v>24696.44</v>
          </cell>
          <cell r="G33">
            <v>0</v>
          </cell>
          <cell r="J33">
            <v>-319708.69</v>
          </cell>
          <cell r="K33">
            <v>-17534.73</v>
          </cell>
          <cell r="L33">
            <v>0</v>
          </cell>
        </row>
        <row r="34">
          <cell r="E34">
            <v>0</v>
          </cell>
          <cell r="F34">
            <v>0</v>
          </cell>
          <cell r="G34">
            <v>0</v>
          </cell>
          <cell r="J34">
            <v>0</v>
          </cell>
          <cell r="K34">
            <v>0</v>
          </cell>
          <cell r="L34">
            <v>0</v>
          </cell>
        </row>
        <row r="35">
          <cell r="E35">
            <v>195175.38</v>
          </cell>
          <cell r="F35">
            <v>7261.75</v>
          </cell>
          <cell r="G35">
            <v>0</v>
          </cell>
          <cell r="J35">
            <v>-145203.19</v>
          </cell>
          <cell r="K35">
            <v>-8085.6</v>
          </cell>
          <cell r="L35">
            <v>0</v>
          </cell>
        </row>
        <row r="36">
          <cell r="E36">
            <v>0</v>
          </cell>
          <cell r="F36">
            <v>0</v>
          </cell>
          <cell r="G36">
            <v>0</v>
          </cell>
          <cell r="J36">
            <v>0</v>
          </cell>
          <cell r="K36">
            <v>0</v>
          </cell>
          <cell r="L36">
            <v>0</v>
          </cell>
        </row>
        <row r="37">
          <cell r="E37">
            <v>332960.03000000003</v>
          </cell>
          <cell r="F37">
            <v>14202.92</v>
          </cell>
          <cell r="G37">
            <v>0</v>
          </cell>
          <cell r="J37">
            <v>-284670.42000000004</v>
          </cell>
          <cell r="K37">
            <v>-18275.77</v>
          </cell>
          <cell r="L37">
            <v>0</v>
          </cell>
        </row>
        <row r="40">
          <cell r="E40">
            <v>1256209.1599999999</v>
          </cell>
          <cell r="F40">
            <v>300300.38</v>
          </cell>
          <cell r="G40">
            <v>0</v>
          </cell>
          <cell r="J40">
            <v>-974294.11</v>
          </cell>
          <cell r="K40">
            <v>-182715.36</v>
          </cell>
          <cell r="L40">
            <v>0</v>
          </cell>
        </row>
        <row r="41">
          <cell r="E41">
            <v>1016072.48</v>
          </cell>
          <cell r="F41">
            <v>85681.3</v>
          </cell>
          <cell r="G41">
            <v>-35962.120000000003</v>
          </cell>
          <cell r="J41">
            <v>-768586.20000000007</v>
          </cell>
          <cell r="K41">
            <v>-63035.97</v>
          </cell>
          <cell r="L41">
            <v>35962.120000000003</v>
          </cell>
        </row>
        <row r="42">
          <cell r="E42">
            <v>24638.14</v>
          </cell>
          <cell r="F42">
            <v>0</v>
          </cell>
          <cell r="G42">
            <v>0</v>
          </cell>
          <cell r="J42">
            <v>-15245.8</v>
          </cell>
          <cell r="K42">
            <v>-1044.1199999999999</v>
          </cell>
          <cell r="L42">
            <v>0</v>
          </cell>
        </row>
        <row r="43">
          <cell r="E43">
            <v>438310.73</v>
          </cell>
          <cell r="F43">
            <v>13683.11</v>
          </cell>
          <cell r="G43">
            <v>0</v>
          </cell>
          <cell r="J43">
            <v>-322837.11</v>
          </cell>
          <cell r="K43">
            <v>-30616.799999999999</v>
          </cell>
          <cell r="L43">
            <v>0</v>
          </cell>
        </row>
        <row r="44">
          <cell r="E44">
            <v>0</v>
          </cell>
          <cell r="F44">
            <v>0</v>
          </cell>
          <cell r="G44">
            <v>0</v>
          </cell>
          <cell r="J44">
            <v>0</v>
          </cell>
          <cell r="K44">
            <v>0</v>
          </cell>
          <cell r="L44">
            <v>0</v>
          </cell>
        </row>
        <row r="45">
          <cell r="E45">
            <v>0</v>
          </cell>
          <cell r="F45">
            <v>0</v>
          </cell>
          <cell r="G45">
            <v>0</v>
          </cell>
          <cell r="J45">
            <v>0</v>
          </cell>
          <cell r="K45">
            <v>0</v>
          </cell>
          <cell r="L45">
            <v>0</v>
          </cell>
        </row>
        <row r="46">
          <cell r="E46">
            <v>53360.479999999996</v>
          </cell>
          <cell r="F46">
            <v>1022.63</v>
          </cell>
          <cell r="G46">
            <v>0</v>
          </cell>
          <cell r="J46">
            <v>-26498.379999999997</v>
          </cell>
          <cell r="K46">
            <v>-3944.38</v>
          </cell>
          <cell r="L46">
            <v>0</v>
          </cell>
        </row>
        <row r="47">
          <cell r="E47">
            <v>0</v>
          </cell>
          <cell r="F47">
            <v>0</v>
          </cell>
          <cell r="G47">
            <v>0</v>
          </cell>
          <cell r="J47">
            <v>0</v>
          </cell>
          <cell r="K47">
            <v>0</v>
          </cell>
          <cell r="L47">
            <v>0</v>
          </cell>
        </row>
        <row r="48">
          <cell r="E48">
            <v>0</v>
          </cell>
          <cell r="F48">
            <v>0</v>
          </cell>
          <cell r="G48">
            <v>0</v>
          </cell>
          <cell r="J48">
            <v>0</v>
          </cell>
          <cell r="K48">
            <v>0</v>
          </cell>
          <cell r="L48">
            <v>0</v>
          </cell>
        </row>
        <row r="50">
          <cell r="E50">
            <v>315962.27</v>
          </cell>
          <cell r="F50">
            <v>1890</v>
          </cell>
          <cell r="G50">
            <v>0</v>
          </cell>
          <cell r="J50">
            <v>-162018.6</v>
          </cell>
          <cell r="K50">
            <v>-21127.08</v>
          </cell>
          <cell r="L50">
            <v>0</v>
          </cell>
        </row>
        <row r="51">
          <cell r="E51">
            <v>0</v>
          </cell>
          <cell r="F51">
            <v>0</v>
          </cell>
          <cell r="G51">
            <v>0</v>
          </cell>
          <cell r="J51">
            <v>0</v>
          </cell>
          <cell r="K51">
            <v>0</v>
          </cell>
          <cell r="L51">
            <v>0</v>
          </cell>
        </row>
        <row r="52">
          <cell r="E52">
            <v>-5507838.3899999997</v>
          </cell>
          <cell r="F52">
            <v>-300139.41000000003</v>
          </cell>
          <cell r="G52">
            <v>0</v>
          </cell>
          <cell r="J52">
            <v>1266411.25</v>
          </cell>
          <cell r="K52">
            <v>225667.49000000002</v>
          </cell>
          <cell r="L52">
            <v>0</v>
          </cell>
        </row>
        <row r="58">
          <cell r="L58">
            <v>-63035.97</v>
          </cell>
        </row>
        <row r="59">
          <cell r="L59">
            <v>-1044.1199999999999</v>
          </cell>
        </row>
      </sheetData>
      <sheetData sheetId="5">
        <row r="16">
          <cell r="E16">
            <v>0</v>
          </cell>
          <cell r="F16">
            <v>0</v>
          </cell>
          <cell r="G16">
            <v>0</v>
          </cell>
          <cell r="J16">
            <v>0</v>
          </cell>
          <cell r="K16">
            <v>0</v>
          </cell>
          <cell r="L16">
            <v>0</v>
          </cell>
        </row>
        <row r="17">
          <cell r="L17">
            <v>0</v>
          </cell>
        </row>
        <row r="18">
          <cell r="E18">
            <v>258134.21000000002</v>
          </cell>
          <cell r="F18">
            <v>0</v>
          </cell>
          <cell r="G18">
            <v>0</v>
          </cell>
          <cell r="J18">
            <v>0</v>
          </cell>
          <cell r="K18">
            <v>0</v>
          </cell>
          <cell r="L18">
            <v>0</v>
          </cell>
        </row>
        <row r="19">
          <cell r="E19">
            <v>0</v>
          </cell>
          <cell r="F19">
            <v>0</v>
          </cell>
          <cell r="G19">
            <v>0</v>
          </cell>
          <cell r="J19">
            <v>0</v>
          </cell>
          <cell r="K19">
            <v>0</v>
          </cell>
          <cell r="L19">
            <v>0</v>
          </cell>
        </row>
        <row r="20">
          <cell r="E20">
            <v>0</v>
          </cell>
          <cell r="F20">
            <v>0</v>
          </cell>
          <cell r="G20">
            <v>0</v>
          </cell>
          <cell r="J20">
            <v>0</v>
          </cell>
          <cell r="K20">
            <v>0</v>
          </cell>
          <cell r="L20">
            <v>0</v>
          </cell>
        </row>
        <row r="21">
          <cell r="E21">
            <v>5399696.4299999997</v>
          </cell>
          <cell r="F21">
            <v>11331.609999999999</v>
          </cell>
          <cell r="G21">
            <v>0</v>
          </cell>
          <cell r="J21">
            <v>-846513.18</v>
          </cell>
          <cell r="K21">
            <v>-135056.35</v>
          </cell>
          <cell r="L21">
            <v>0</v>
          </cell>
        </row>
        <row r="22">
          <cell r="E22">
            <v>160630.29</v>
          </cell>
          <cell r="F22">
            <v>0</v>
          </cell>
          <cell r="G22">
            <v>0</v>
          </cell>
          <cell r="J22">
            <v>-106565.58999999998</v>
          </cell>
          <cell r="K22">
            <v>-3064.69</v>
          </cell>
          <cell r="L22">
            <v>0</v>
          </cell>
        </row>
        <row r="23">
          <cell r="E23">
            <v>0</v>
          </cell>
          <cell r="F23">
            <v>0</v>
          </cell>
          <cell r="G23">
            <v>0</v>
          </cell>
          <cell r="J23">
            <v>0</v>
          </cell>
          <cell r="K23">
            <v>0</v>
          </cell>
          <cell r="L23">
            <v>0</v>
          </cell>
        </row>
        <row r="24">
          <cell r="E24">
            <v>4817058.34</v>
          </cell>
          <cell r="F24">
            <v>102060.42</v>
          </cell>
          <cell r="G24">
            <v>0</v>
          </cell>
          <cell r="J24">
            <v>-2846072.0799999996</v>
          </cell>
          <cell r="K24">
            <v>-146242.93</v>
          </cell>
          <cell r="L24">
            <v>0</v>
          </cell>
        </row>
        <row r="25">
          <cell r="E25">
            <v>6388024.5899999999</v>
          </cell>
          <cell r="F25">
            <v>63032.75</v>
          </cell>
          <cell r="G25">
            <v>0</v>
          </cell>
          <cell r="J25">
            <v>-3628613.2</v>
          </cell>
          <cell r="K25">
            <v>-196304.1</v>
          </cell>
          <cell r="L25">
            <v>0</v>
          </cell>
        </row>
        <row r="26">
          <cell r="E26">
            <v>4451729.82</v>
          </cell>
          <cell r="F26">
            <v>148616.66</v>
          </cell>
          <cell r="G26">
            <v>0</v>
          </cell>
          <cell r="J26">
            <v>-1926395.49</v>
          </cell>
          <cell r="K26">
            <v>-173471.27</v>
          </cell>
          <cell r="L26">
            <v>0</v>
          </cell>
        </row>
        <row r="27">
          <cell r="E27">
            <v>8175533.6800000006</v>
          </cell>
          <cell r="F27">
            <v>319800.37</v>
          </cell>
          <cell r="G27">
            <v>0</v>
          </cell>
          <cell r="J27">
            <v>-3998933.45</v>
          </cell>
          <cell r="K27">
            <v>-316983.11</v>
          </cell>
          <cell r="L27">
            <v>0</v>
          </cell>
        </row>
        <row r="28">
          <cell r="E28">
            <v>7350464.0000000009</v>
          </cell>
          <cell r="F28">
            <v>263346.02</v>
          </cell>
          <cell r="G28">
            <v>0</v>
          </cell>
          <cell r="J28">
            <v>-3465358.03</v>
          </cell>
          <cell r="K28">
            <v>-271912.90000000002</v>
          </cell>
          <cell r="L28">
            <v>0</v>
          </cell>
        </row>
        <row r="29">
          <cell r="E29">
            <v>2339841.09</v>
          </cell>
          <cell r="F29">
            <v>182503.46</v>
          </cell>
          <cell r="G29">
            <v>0</v>
          </cell>
          <cell r="J29">
            <v>-556556.59000000008</v>
          </cell>
          <cell r="K29">
            <v>-97171.83</v>
          </cell>
          <cell r="L29">
            <v>0</v>
          </cell>
        </row>
        <row r="30">
          <cell r="E30">
            <v>1072071.1300000001</v>
          </cell>
          <cell r="F30">
            <v>6974.8899999999558</v>
          </cell>
          <cell r="G30">
            <v>0</v>
          </cell>
          <cell r="J30">
            <v>-670569.20000000007</v>
          </cell>
          <cell r="K30">
            <v>-20576.050000000017</v>
          </cell>
          <cell r="L30">
            <v>0</v>
          </cell>
        </row>
        <row r="31">
          <cell r="E31">
            <v>0</v>
          </cell>
          <cell r="F31">
            <v>0</v>
          </cell>
          <cell r="G31">
            <v>0</v>
          </cell>
          <cell r="J31">
            <v>0</v>
          </cell>
          <cell r="K31">
            <v>0</v>
          </cell>
          <cell r="L31">
            <v>0</v>
          </cell>
        </row>
        <row r="32">
          <cell r="E32">
            <v>49000</v>
          </cell>
          <cell r="F32">
            <v>0</v>
          </cell>
          <cell r="G32">
            <v>0</v>
          </cell>
          <cell r="J32">
            <v>0</v>
          </cell>
          <cell r="K32">
            <v>0</v>
          </cell>
          <cell r="L32">
            <v>0</v>
          </cell>
        </row>
        <row r="33">
          <cell r="E33">
            <v>1007975.7</v>
          </cell>
          <cell r="F33">
            <v>18949.5</v>
          </cell>
          <cell r="G33">
            <v>0</v>
          </cell>
          <cell r="J33">
            <v>-337243.42</v>
          </cell>
          <cell r="K33">
            <v>-17961.900000000001</v>
          </cell>
          <cell r="L33">
            <v>0</v>
          </cell>
        </row>
        <row r="34">
          <cell r="E34">
            <v>0</v>
          </cell>
          <cell r="F34">
            <v>0</v>
          </cell>
          <cell r="G34">
            <v>0</v>
          </cell>
          <cell r="J34">
            <v>0</v>
          </cell>
          <cell r="K34">
            <v>0</v>
          </cell>
          <cell r="L34">
            <v>0</v>
          </cell>
        </row>
        <row r="35">
          <cell r="E35">
            <v>202437.13</v>
          </cell>
          <cell r="F35">
            <v>11687.44</v>
          </cell>
          <cell r="G35">
            <v>0</v>
          </cell>
          <cell r="J35">
            <v>-153288.79</v>
          </cell>
          <cell r="K35">
            <v>-8673.4500000000007</v>
          </cell>
          <cell r="L35">
            <v>0</v>
          </cell>
        </row>
        <row r="36">
          <cell r="E36">
            <v>0</v>
          </cell>
          <cell r="F36">
            <v>0</v>
          </cell>
          <cell r="G36">
            <v>0</v>
          </cell>
          <cell r="J36">
            <v>0</v>
          </cell>
          <cell r="K36">
            <v>0</v>
          </cell>
          <cell r="L36">
            <v>0</v>
          </cell>
        </row>
        <row r="37">
          <cell r="E37">
            <v>347162.95</v>
          </cell>
          <cell r="F37">
            <v>13224.29</v>
          </cell>
          <cell r="G37">
            <v>0</v>
          </cell>
          <cell r="J37">
            <v>-302946.19000000006</v>
          </cell>
          <cell r="K37">
            <v>-17813.64</v>
          </cell>
          <cell r="L37">
            <v>0</v>
          </cell>
        </row>
        <row r="40">
          <cell r="E40">
            <v>1556509.54</v>
          </cell>
          <cell r="F40">
            <v>39569.4</v>
          </cell>
          <cell r="G40">
            <v>0</v>
          </cell>
          <cell r="J40">
            <v>-1157009.47</v>
          </cell>
          <cell r="K40">
            <v>-211834.84</v>
          </cell>
          <cell r="L40">
            <v>0</v>
          </cell>
        </row>
        <row r="41">
          <cell r="E41">
            <v>1065791.6599999999</v>
          </cell>
          <cell r="F41">
            <v>307291</v>
          </cell>
          <cell r="G41">
            <v>-233245.24</v>
          </cell>
          <cell r="J41">
            <v>-795660.05</v>
          </cell>
          <cell r="K41">
            <v>-79661.47</v>
          </cell>
          <cell r="L41">
            <v>233245</v>
          </cell>
        </row>
        <row r="42">
          <cell r="E42">
            <v>24638.14</v>
          </cell>
          <cell r="F42">
            <v>0</v>
          </cell>
          <cell r="G42">
            <v>0</v>
          </cell>
          <cell r="J42">
            <v>-16289.919999999998</v>
          </cell>
          <cell r="K42">
            <v>-1039.82</v>
          </cell>
          <cell r="L42">
            <v>0</v>
          </cell>
        </row>
        <row r="43">
          <cell r="E43">
            <v>451993.83999999997</v>
          </cell>
          <cell r="F43">
            <v>8053.27</v>
          </cell>
          <cell r="G43">
            <v>0</v>
          </cell>
          <cell r="J43">
            <v>-353453.91</v>
          </cell>
          <cell r="K43">
            <v>-30572.2</v>
          </cell>
          <cell r="L43">
            <v>0</v>
          </cell>
        </row>
        <row r="44">
          <cell r="E44">
            <v>0</v>
          </cell>
          <cell r="F44">
            <v>0</v>
          </cell>
          <cell r="G44">
            <v>0</v>
          </cell>
          <cell r="J44">
            <v>0</v>
          </cell>
          <cell r="K44">
            <v>0</v>
          </cell>
          <cell r="L44">
            <v>0</v>
          </cell>
        </row>
        <row r="45">
          <cell r="E45">
            <v>0</v>
          </cell>
          <cell r="F45">
            <v>0</v>
          </cell>
          <cell r="G45">
            <v>0</v>
          </cell>
          <cell r="J45">
            <v>0</v>
          </cell>
          <cell r="K45">
            <v>0</v>
          </cell>
          <cell r="L45">
            <v>0</v>
          </cell>
        </row>
        <row r="46">
          <cell r="E46">
            <v>54383.109999999993</v>
          </cell>
          <cell r="F46">
            <v>0</v>
          </cell>
          <cell r="G46">
            <v>0</v>
          </cell>
          <cell r="J46">
            <v>-30442.76</v>
          </cell>
          <cell r="K46">
            <v>-3995.82</v>
          </cell>
          <cell r="L46">
            <v>0</v>
          </cell>
        </row>
        <row r="47">
          <cell r="E47">
            <v>0</v>
          </cell>
          <cell r="F47">
            <v>0</v>
          </cell>
          <cell r="G47">
            <v>0</v>
          </cell>
          <cell r="J47">
            <v>0</v>
          </cell>
          <cell r="K47">
            <v>0</v>
          </cell>
          <cell r="L47">
            <v>0</v>
          </cell>
        </row>
        <row r="48">
          <cell r="E48">
            <v>0</v>
          </cell>
          <cell r="F48">
            <v>0</v>
          </cell>
          <cell r="G48">
            <v>0</v>
          </cell>
          <cell r="J48">
            <v>0</v>
          </cell>
          <cell r="K48">
            <v>0</v>
          </cell>
          <cell r="L48">
            <v>0</v>
          </cell>
        </row>
        <row r="50">
          <cell r="E50">
            <v>317852.27</v>
          </cell>
          <cell r="F50">
            <v>8115.44</v>
          </cell>
          <cell r="G50">
            <v>0</v>
          </cell>
          <cell r="J50">
            <v>-183145.68</v>
          </cell>
          <cell r="K50">
            <v>-15880.09</v>
          </cell>
          <cell r="L50">
            <v>0</v>
          </cell>
        </row>
        <row r="51">
          <cell r="E51">
            <v>0</v>
          </cell>
          <cell r="F51">
            <v>0</v>
          </cell>
          <cell r="G51">
            <v>0</v>
          </cell>
          <cell r="J51">
            <v>0</v>
          </cell>
          <cell r="K51">
            <v>0</v>
          </cell>
          <cell r="L51">
            <v>0</v>
          </cell>
        </row>
        <row r="52">
          <cell r="E52">
            <v>-5807977.7999999998</v>
          </cell>
          <cell r="F52">
            <v>-445665.9</v>
          </cell>
          <cell r="G52">
            <v>0</v>
          </cell>
          <cell r="J52">
            <v>1492078.74</v>
          </cell>
          <cell r="K52">
            <v>240583.57</v>
          </cell>
          <cell r="L52">
            <v>0</v>
          </cell>
        </row>
        <row r="58">
          <cell r="L58">
            <v>-79661.47</v>
          </cell>
        </row>
        <row r="59">
          <cell r="L59">
            <v>-1039.82</v>
          </cell>
        </row>
      </sheetData>
      <sheetData sheetId="6">
        <row r="16">
          <cell r="E16">
            <v>0</v>
          </cell>
          <cell r="F16">
            <v>0</v>
          </cell>
          <cell r="G16">
            <v>0</v>
          </cell>
          <cell r="J16">
            <v>0</v>
          </cell>
          <cell r="K16">
            <v>0</v>
          </cell>
          <cell r="L16">
            <v>0</v>
          </cell>
        </row>
        <row r="17">
          <cell r="L17">
            <v>0</v>
          </cell>
        </row>
        <row r="18">
          <cell r="E18">
            <v>258134.21000000002</v>
          </cell>
          <cell r="F18">
            <v>0</v>
          </cell>
          <cell r="G18">
            <v>0</v>
          </cell>
          <cell r="J18">
            <v>0</v>
          </cell>
          <cell r="K18">
            <v>0</v>
          </cell>
          <cell r="L18">
            <v>0</v>
          </cell>
        </row>
        <row r="19">
          <cell r="E19">
            <v>0</v>
          </cell>
          <cell r="F19">
            <v>0</v>
          </cell>
          <cell r="G19">
            <v>0</v>
          </cell>
          <cell r="J19">
            <v>0</v>
          </cell>
          <cell r="K19">
            <v>0</v>
          </cell>
          <cell r="L19">
            <v>0</v>
          </cell>
        </row>
        <row r="20">
          <cell r="E20">
            <v>0</v>
          </cell>
          <cell r="F20">
            <v>0</v>
          </cell>
          <cell r="G20">
            <v>0</v>
          </cell>
          <cell r="J20">
            <v>0</v>
          </cell>
          <cell r="K20">
            <v>0</v>
          </cell>
          <cell r="L20">
            <v>0</v>
          </cell>
        </row>
        <row r="21">
          <cell r="E21">
            <v>5411028.04</v>
          </cell>
          <cell r="F21">
            <v>11980</v>
          </cell>
          <cell r="G21">
            <v>0</v>
          </cell>
          <cell r="J21">
            <v>-981569.53</v>
          </cell>
          <cell r="K21">
            <v>-135717.35999999999</v>
          </cell>
          <cell r="L21">
            <v>0</v>
          </cell>
        </row>
        <row r="22">
          <cell r="E22">
            <v>160630.29</v>
          </cell>
          <cell r="F22">
            <v>0</v>
          </cell>
          <cell r="G22">
            <v>0</v>
          </cell>
          <cell r="J22">
            <v>-109630.27999999998</v>
          </cell>
          <cell r="K22">
            <v>-3073.1</v>
          </cell>
          <cell r="L22">
            <v>0</v>
          </cell>
        </row>
        <row r="23">
          <cell r="E23">
            <v>0</v>
          </cell>
          <cell r="F23">
            <v>0</v>
          </cell>
          <cell r="G23">
            <v>0</v>
          </cell>
          <cell r="J23">
            <v>0</v>
          </cell>
          <cell r="K23">
            <v>0</v>
          </cell>
          <cell r="L23">
            <v>0</v>
          </cell>
        </row>
        <row r="24">
          <cell r="E24">
            <v>4919118.76</v>
          </cell>
          <cell r="F24">
            <v>357777.4</v>
          </cell>
          <cell r="G24">
            <v>-182317</v>
          </cell>
          <cell r="J24">
            <v>-2992315.01</v>
          </cell>
          <cell r="K24">
            <v>-154063.9</v>
          </cell>
          <cell r="L24">
            <v>182317</v>
          </cell>
        </row>
        <row r="25">
          <cell r="E25">
            <v>6451057.3399999999</v>
          </cell>
          <cell r="F25">
            <v>416800.87</v>
          </cell>
          <cell r="G25">
            <v>-215251.8</v>
          </cell>
          <cell r="J25">
            <v>-3824917.3000000003</v>
          </cell>
          <cell r="K25">
            <v>-204279.96</v>
          </cell>
          <cell r="L25">
            <v>215251.8</v>
          </cell>
        </row>
        <row r="26">
          <cell r="E26">
            <v>4600346.4800000004</v>
          </cell>
          <cell r="F26">
            <v>387761.07</v>
          </cell>
          <cell r="G26">
            <v>0</v>
          </cell>
          <cell r="J26">
            <v>-2099866.7599999998</v>
          </cell>
          <cell r="K26">
            <v>-182931.13</v>
          </cell>
          <cell r="L26">
            <v>0</v>
          </cell>
        </row>
        <row r="27">
          <cell r="E27">
            <v>8495334.0500000007</v>
          </cell>
          <cell r="F27">
            <v>315423.09000000003</v>
          </cell>
          <cell r="G27">
            <v>0</v>
          </cell>
          <cell r="J27">
            <v>-4315916.5600000005</v>
          </cell>
          <cell r="K27">
            <v>-326783.90999999997</v>
          </cell>
          <cell r="L27">
            <v>0</v>
          </cell>
        </row>
        <row r="28">
          <cell r="E28">
            <v>7613810.0200000014</v>
          </cell>
          <cell r="F28">
            <v>433677.99000000005</v>
          </cell>
          <cell r="G28">
            <v>-187198.06999999998</v>
          </cell>
          <cell r="J28">
            <v>-3737270.9299999997</v>
          </cell>
          <cell r="K28">
            <v>-280804.58</v>
          </cell>
          <cell r="L28">
            <v>102768.12</v>
          </cell>
        </row>
        <row r="29">
          <cell r="E29">
            <v>2522344.5499999998</v>
          </cell>
          <cell r="F29">
            <v>361866.38</v>
          </cell>
          <cell r="G29">
            <v>0</v>
          </cell>
          <cell r="J29">
            <v>-653728.42000000004</v>
          </cell>
          <cell r="K29">
            <v>-108315.45</v>
          </cell>
          <cell r="L29">
            <v>0</v>
          </cell>
        </row>
        <row r="30">
          <cell r="E30">
            <v>1079046.02</v>
          </cell>
          <cell r="F30">
            <v>2179.7600000000093</v>
          </cell>
          <cell r="G30">
            <v>0</v>
          </cell>
          <cell r="J30">
            <v>-691145.25000000012</v>
          </cell>
          <cell r="K30">
            <v>-51586</v>
          </cell>
          <cell r="L30">
            <v>0</v>
          </cell>
        </row>
        <row r="31">
          <cell r="E31">
            <v>0</v>
          </cell>
          <cell r="F31">
            <v>1699031.54</v>
          </cell>
          <cell r="G31">
            <v>0</v>
          </cell>
          <cell r="J31">
            <v>0</v>
          </cell>
          <cell r="K31">
            <v>-281583.78000000003</v>
          </cell>
          <cell r="L31">
            <v>0</v>
          </cell>
        </row>
        <row r="32">
          <cell r="E32">
            <v>49000</v>
          </cell>
          <cell r="F32">
            <v>0</v>
          </cell>
          <cell r="G32">
            <v>0</v>
          </cell>
          <cell r="J32">
            <v>0</v>
          </cell>
          <cell r="K32">
            <v>0</v>
          </cell>
          <cell r="L32">
            <v>0</v>
          </cell>
        </row>
        <row r="33">
          <cell r="E33">
            <v>1026925.2</v>
          </cell>
          <cell r="F33">
            <v>26722.84</v>
          </cell>
          <cell r="G33">
            <v>0</v>
          </cell>
          <cell r="J33">
            <v>-355205.32</v>
          </cell>
          <cell r="K33">
            <v>-18467.39</v>
          </cell>
          <cell r="L33">
            <v>0</v>
          </cell>
        </row>
        <row r="34">
          <cell r="E34">
            <v>0</v>
          </cell>
          <cell r="F34">
            <v>0</v>
          </cell>
          <cell r="G34">
            <v>0</v>
          </cell>
          <cell r="J34">
            <v>0</v>
          </cell>
          <cell r="K34">
            <v>0</v>
          </cell>
          <cell r="L34">
            <v>0</v>
          </cell>
        </row>
        <row r="35">
          <cell r="E35">
            <v>214124.57</v>
          </cell>
          <cell r="F35">
            <v>0</v>
          </cell>
          <cell r="G35">
            <v>0</v>
          </cell>
          <cell r="J35">
            <v>-161962.24000000002</v>
          </cell>
          <cell r="K35">
            <v>-8898.2900000000009</v>
          </cell>
          <cell r="L35">
            <v>0</v>
          </cell>
        </row>
        <row r="36">
          <cell r="E36">
            <v>0</v>
          </cell>
          <cell r="F36">
            <v>0</v>
          </cell>
          <cell r="G36">
            <v>0</v>
          </cell>
          <cell r="J36">
            <v>0</v>
          </cell>
          <cell r="K36">
            <v>0</v>
          </cell>
          <cell r="L36">
            <v>0</v>
          </cell>
        </row>
        <row r="37">
          <cell r="E37">
            <v>360387.24</v>
          </cell>
          <cell r="F37">
            <v>15753.01</v>
          </cell>
          <cell r="G37">
            <v>0</v>
          </cell>
          <cell r="J37">
            <v>-320759.83000000007</v>
          </cell>
          <cell r="K37">
            <v>-17158.54</v>
          </cell>
          <cell r="L37">
            <v>0</v>
          </cell>
        </row>
        <row r="40">
          <cell r="E40">
            <v>1596078.94</v>
          </cell>
          <cell r="F40">
            <v>285338.03000000003</v>
          </cell>
          <cell r="G40">
            <v>0</v>
          </cell>
          <cell r="J40">
            <v>-1368844.31</v>
          </cell>
          <cell r="K40">
            <v>-228007.1</v>
          </cell>
          <cell r="L40">
            <v>0</v>
          </cell>
        </row>
        <row r="41">
          <cell r="E41">
            <v>1139837.42</v>
          </cell>
          <cell r="F41">
            <v>246480.92999999996</v>
          </cell>
          <cell r="G41">
            <v>-266214.46999999997</v>
          </cell>
          <cell r="J41">
            <v>-642076.52</v>
          </cell>
          <cell r="K41">
            <v>-109421.87999999989</v>
          </cell>
          <cell r="L41">
            <v>266214.46999999997</v>
          </cell>
        </row>
        <row r="42">
          <cell r="E42">
            <v>24638.14</v>
          </cell>
          <cell r="F42">
            <v>45.47</v>
          </cell>
          <cell r="G42">
            <v>0</v>
          </cell>
          <cell r="J42">
            <v>-17329.739999999998</v>
          </cell>
          <cell r="K42">
            <v>-1044.94</v>
          </cell>
          <cell r="L42">
            <v>0</v>
          </cell>
        </row>
        <row r="43">
          <cell r="E43">
            <v>460047.11</v>
          </cell>
          <cell r="F43">
            <v>3265.7</v>
          </cell>
          <cell r="G43">
            <v>0</v>
          </cell>
          <cell r="J43">
            <v>-384026.11</v>
          </cell>
          <cell r="K43">
            <v>-16115.26</v>
          </cell>
          <cell r="L43">
            <v>0</v>
          </cell>
        </row>
        <row r="44">
          <cell r="E44">
            <v>0</v>
          </cell>
          <cell r="F44">
            <v>0</v>
          </cell>
          <cell r="G44">
            <v>0</v>
          </cell>
          <cell r="J44">
            <v>0</v>
          </cell>
          <cell r="K44">
            <v>0</v>
          </cell>
          <cell r="L44">
            <v>0</v>
          </cell>
        </row>
        <row r="45">
          <cell r="E45">
            <v>0</v>
          </cell>
          <cell r="F45">
            <v>0</v>
          </cell>
          <cell r="G45">
            <v>0</v>
          </cell>
          <cell r="J45">
            <v>0</v>
          </cell>
          <cell r="K45">
            <v>0</v>
          </cell>
          <cell r="L45">
            <v>0</v>
          </cell>
        </row>
        <row r="46">
          <cell r="E46">
            <v>54383.109999999993</v>
          </cell>
          <cell r="F46">
            <v>0</v>
          </cell>
          <cell r="G46">
            <v>0</v>
          </cell>
          <cell r="J46">
            <v>-34438.58</v>
          </cell>
          <cell r="K46">
            <v>-4006.77</v>
          </cell>
          <cell r="L46">
            <v>0</v>
          </cell>
        </row>
        <row r="47">
          <cell r="E47">
            <v>0</v>
          </cell>
          <cell r="F47">
            <v>0</v>
          </cell>
          <cell r="G47">
            <v>0</v>
          </cell>
          <cell r="J47">
            <v>0</v>
          </cell>
          <cell r="K47">
            <v>0</v>
          </cell>
          <cell r="L47">
            <v>0</v>
          </cell>
        </row>
        <row r="48">
          <cell r="E48">
            <v>0</v>
          </cell>
          <cell r="F48">
            <v>0</v>
          </cell>
          <cell r="G48">
            <v>0</v>
          </cell>
          <cell r="J48">
            <v>0</v>
          </cell>
          <cell r="K48">
            <v>0</v>
          </cell>
          <cell r="L48">
            <v>0</v>
          </cell>
        </row>
        <row r="50">
          <cell r="E50">
            <v>325967.71000000002</v>
          </cell>
          <cell r="F50">
            <v>0</v>
          </cell>
          <cell r="G50">
            <v>0</v>
          </cell>
          <cell r="J50">
            <v>-199025.77</v>
          </cell>
          <cell r="K50">
            <v>-16193.38</v>
          </cell>
          <cell r="L50">
            <v>0</v>
          </cell>
        </row>
        <row r="51">
          <cell r="E51">
            <v>0</v>
          </cell>
          <cell r="F51">
            <v>0</v>
          </cell>
          <cell r="G51">
            <v>0</v>
          </cell>
          <cell r="J51">
            <v>0</v>
          </cell>
          <cell r="K51">
            <v>0</v>
          </cell>
          <cell r="L51">
            <v>0</v>
          </cell>
        </row>
        <row r="52">
          <cell r="E52">
            <v>-6253643.7000000002</v>
          </cell>
          <cell r="F52">
            <v>-382455.77999999991</v>
          </cell>
          <cell r="G52">
            <v>0</v>
          </cell>
          <cell r="J52">
            <v>1732662.31</v>
          </cell>
          <cell r="K52">
            <v>257146.02999999994</v>
          </cell>
          <cell r="L52">
            <v>0</v>
          </cell>
        </row>
        <row r="58">
          <cell r="L58">
            <v>-109421.87999999989</v>
          </cell>
        </row>
        <row r="59">
          <cell r="L59">
            <v>-1044.94</v>
          </cell>
        </row>
      </sheetData>
      <sheetData sheetId="7">
        <row r="16">
          <cell r="E16">
            <v>0</v>
          </cell>
        </row>
        <row r="32">
          <cell r="E32">
            <v>49000</v>
          </cell>
        </row>
        <row r="58">
          <cell r="L58">
            <v>-93814.297971004999</v>
          </cell>
        </row>
        <row r="59">
          <cell r="L59">
            <v>-1042.6286923076923</v>
          </cell>
        </row>
      </sheetData>
      <sheetData sheetId="8">
        <row r="18">
          <cell r="F18">
            <v>0</v>
          </cell>
        </row>
        <row r="34">
          <cell r="K34">
            <v>0</v>
          </cell>
        </row>
        <row r="36">
          <cell r="K36">
            <v>0</v>
          </cell>
        </row>
        <row r="58">
          <cell r="L58">
            <v>-93228.423971004988</v>
          </cell>
        </row>
        <row r="59">
          <cell r="L59">
            <v>-1292.6286923076923</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row r="32">
          <cell r="B32">
            <v>0</v>
          </cell>
        </row>
      </sheetData>
      <sheetData sheetId="22">
        <row r="109">
          <cell r="C109">
            <v>50</v>
          </cell>
        </row>
      </sheetData>
      <sheetData sheetId="23"/>
      <sheetData sheetId="24">
        <row r="15">
          <cell r="B15">
            <v>373710.06639628432</v>
          </cell>
        </row>
      </sheetData>
      <sheetData sheetId="25"/>
      <sheetData sheetId="26">
        <row r="16">
          <cell r="B16">
            <v>5</v>
          </cell>
        </row>
      </sheetData>
      <sheetData sheetId="27">
        <row r="14">
          <cell r="C14">
            <v>7914</v>
          </cell>
        </row>
      </sheetData>
      <sheetData sheetId="28">
        <row r="15">
          <cell r="C15">
            <v>5655</v>
          </cell>
        </row>
      </sheetData>
      <sheetData sheetId="29"/>
      <sheetData sheetId="30">
        <row r="15">
          <cell r="I15">
            <v>2009</v>
          </cell>
        </row>
      </sheetData>
      <sheetData sheetId="31">
        <row r="14">
          <cell r="D14" t="str">
            <v>Year</v>
          </cell>
        </row>
      </sheetData>
      <sheetData sheetId="32">
        <row r="17">
          <cell r="B17">
            <v>2637012.7514980049</v>
          </cell>
        </row>
      </sheetData>
      <sheetData sheetId="33"/>
      <sheetData sheetId="34">
        <row r="17">
          <cell r="C17">
            <v>182813235</v>
          </cell>
        </row>
      </sheetData>
      <sheetData sheetId="35">
        <row r="17">
          <cell r="B17" t="str">
            <v>Actual</v>
          </cell>
        </row>
      </sheetData>
      <sheetData sheetId="36">
        <row r="16">
          <cell r="E16">
            <v>2012</v>
          </cell>
        </row>
      </sheetData>
      <sheetData sheetId="37">
        <row r="17">
          <cell r="A17" t="str">
            <v>professional accounting fees - Crawford Smith and Swallow</v>
          </cell>
        </row>
      </sheetData>
      <sheetData sheetId="38">
        <row r="16">
          <cell r="A16" t="str">
            <v>Residential</v>
          </cell>
        </row>
      </sheetData>
      <sheetData sheetId="39"/>
      <sheetData sheetId="4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Summary"/>
      <sheetName val="Asset Continuity"/>
      <sheetName val="Building-8 hen wc"/>
      <sheetName val="Building-8 hen PCB"/>
      <sheetName val="Transf Station York rd"/>
      <sheetName val="Transf Station Conc 5"/>
      <sheetName val="D.S. Centre St."/>
      <sheetName val="D.S. King St."/>
      <sheetName val="D.S. St. Davids"/>
      <sheetName val="D.S. Homer"/>
      <sheetName val="D.S. Virgil"/>
      <sheetName val="D.S. Mobile"/>
      <sheetName val="Poles, Tower, Fixtures"/>
      <sheetName val="OH Conductor-device"/>
      <sheetName val="UG Conduit"/>
      <sheetName val="UG Conduct, Devices"/>
      <sheetName val="Line Trans "/>
      <sheetName val="Line Trans Inv"/>
      <sheetName val="Trans Damage Return"/>
      <sheetName val="Trans Spare"/>
      <sheetName val="Services OH"/>
      <sheetName val="Services UG"/>
      <sheetName val="Dist Meters"/>
      <sheetName val="Stranded Meters"/>
      <sheetName val="Dist Meters Inv"/>
      <sheetName val="Dist Meters Repair"/>
      <sheetName val="SMART METERS"/>
      <sheetName val="SMART METERS (adj)"/>
      <sheetName val="Smart Meters Inv"/>
      <sheetName val="Office Equip"/>
      <sheetName val="Computer Equip"/>
      <sheetName val="Computer Software"/>
      <sheetName val="CIS upgrade"/>
      <sheetName val="Trucks under 3 ton"/>
      <sheetName val="Trucks 3 ton &amp; over"/>
      <sheetName val="Trailers"/>
      <sheetName val="Stores Equip"/>
      <sheetName val="Tools Shop Garage Equip"/>
      <sheetName val="Commun Equip"/>
      <sheetName val="Syst Sup Equip"/>
      <sheetName val="Contrib OH"/>
      <sheetName val="Contrib UG"/>
      <sheetName val="Contrib Tx"/>
      <sheetName val="Contrib Meters"/>
      <sheetName val="Contrib Admin"/>
      <sheetName val="Contrib Roll Stock"/>
    </sheetNames>
    <sheetDataSet>
      <sheetData sheetId="0"/>
      <sheetData sheetId="1">
        <row r="52">
          <cell r="C52">
            <v>349266.36</v>
          </cell>
        </row>
        <row r="68">
          <cell r="C68">
            <v>0</v>
          </cell>
          <cell r="D68">
            <v>170000</v>
          </cell>
          <cell r="J68">
            <v>0</v>
          </cell>
          <cell r="K68">
            <v>-51000</v>
          </cell>
        </row>
        <row r="70">
          <cell r="C70">
            <v>960314.6100000001</v>
          </cell>
          <cell r="D70">
            <v>246480.92999999996</v>
          </cell>
          <cell r="F70">
            <v>-266214.46999999997</v>
          </cell>
          <cell r="J70">
            <v>-89807.81</v>
          </cell>
          <cell r="K70">
            <v>-493874.92999999993</v>
          </cell>
          <cell r="M70">
            <v>266214.46999999997</v>
          </cell>
        </row>
        <row r="71">
          <cell r="C71">
            <v>38458.050000000003</v>
          </cell>
          <cell r="D71">
            <v>0</v>
          </cell>
          <cell r="F71">
            <v>0</v>
          </cell>
          <cell r="J71">
            <v>-8553.23</v>
          </cell>
          <cell r="K71">
            <v>-29904.82</v>
          </cell>
          <cell r="M71">
            <v>0</v>
          </cell>
        </row>
        <row r="72">
          <cell r="C72">
            <v>0</v>
          </cell>
          <cell r="D72">
            <v>0</v>
          </cell>
          <cell r="F72">
            <v>0</v>
          </cell>
          <cell r="J72">
            <v>-495059.98</v>
          </cell>
          <cell r="K72">
            <v>495059.98</v>
          </cell>
          <cell r="M72">
            <v>0</v>
          </cell>
        </row>
      </sheetData>
      <sheetData sheetId="2">
        <row r="3">
          <cell r="W3">
            <v>26722.84</v>
          </cell>
        </row>
      </sheetData>
      <sheetData sheetId="3">
        <row r="3">
          <cell r="W3">
            <v>0</v>
          </cell>
        </row>
      </sheetData>
      <sheetData sheetId="4">
        <row r="3">
          <cell r="W3">
            <v>0</v>
          </cell>
        </row>
      </sheetData>
      <sheetData sheetId="5">
        <row r="3">
          <cell r="W3">
            <v>11980</v>
          </cell>
        </row>
      </sheetData>
      <sheetData sheetId="6"/>
      <sheetData sheetId="7">
        <row r="3">
          <cell r="W3">
            <v>0</v>
          </cell>
        </row>
      </sheetData>
      <sheetData sheetId="8"/>
      <sheetData sheetId="9"/>
      <sheetData sheetId="10"/>
      <sheetData sheetId="11"/>
      <sheetData sheetId="12">
        <row r="4">
          <cell r="W4">
            <v>357777.4</v>
          </cell>
        </row>
      </sheetData>
      <sheetData sheetId="13">
        <row r="4">
          <cell r="W4">
            <v>416800.87</v>
          </cell>
        </row>
      </sheetData>
      <sheetData sheetId="14">
        <row r="3">
          <cell r="W3">
            <v>387761.07</v>
          </cell>
        </row>
      </sheetData>
      <sheetData sheetId="15">
        <row r="3">
          <cell r="W3">
            <v>315423.09000000003</v>
          </cell>
        </row>
      </sheetData>
      <sheetData sheetId="16">
        <row r="4">
          <cell r="W4">
            <v>442158.95999999996</v>
          </cell>
        </row>
      </sheetData>
      <sheetData sheetId="17">
        <row r="3">
          <cell r="W3">
            <v>5345.4999999999945</v>
          </cell>
        </row>
      </sheetData>
      <sheetData sheetId="18">
        <row r="3">
          <cell r="W3">
            <v>0</v>
          </cell>
        </row>
      </sheetData>
      <sheetData sheetId="19">
        <row r="3">
          <cell r="W3">
            <v>-13826.49</v>
          </cell>
        </row>
      </sheetData>
      <sheetData sheetId="20">
        <row r="3">
          <cell r="W3">
            <v>198479.71</v>
          </cell>
        </row>
      </sheetData>
      <sheetData sheetId="21">
        <row r="3">
          <cell r="W3">
            <v>163386.66999999998</v>
          </cell>
        </row>
      </sheetData>
      <sheetData sheetId="22">
        <row r="4">
          <cell r="W4">
            <v>-4756.38</v>
          </cell>
        </row>
      </sheetData>
      <sheetData sheetId="23">
        <row r="3">
          <cell r="AF3">
            <v>0</v>
          </cell>
        </row>
      </sheetData>
      <sheetData sheetId="24">
        <row r="4">
          <cell r="W4">
            <v>6936.14</v>
          </cell>
        </row>
      </sheetData>
      <sheetData sheetId="25"/>
      <sheetData sheetId="26">
        <row r="3">
          <cell r="W3">
            <v>16986.449999999997</v>
          </cell>
        </row>
      </sheetData>
      <sheetData sheetId="27"/>
      <sheetData sheetId="28">
        <row r="3">
          <cell r="W3">
            <v>25274.170000000002</v>
          </cell>
        </row>
      </sheetData>
      <sheetData sheetId="29">
        <row r="3">
          <cell r="W3">
            <v>0</v>
          </cell>
        </row>
      </sheetData>
      <sheetData sheetId="30">
        <row r="3">
          <cell r="W3">
            <v>15753.01</v>
          </cell>
        </row>
      </sheetData>
      <sheetData sheetId="31">
        <row r="3">
          <cell r="W3">
            <v>115338.03</v>
          </cell>
        </row>
      </sheetData>
      <sheetData sheetId="32">
        <row r="3">
          <cell r="W3">
            <v>0</v>
          </cell>
        </row>
      </sheetData>
      <sheetData sheetId="33">
        <row r="3">
          <cell r="W3">
            <v>0</v>
          </cell>
        </row>
      </sheetData>
      <sheetData sheetId="34">
        <row r="4">
          <cell r="W4">
            <v>246480.92999999996</v>
          </cell>
        </row>
      </sheetData>
      <sheetData sheetId="35"/>
      <sheetData sheetId="36">
        <row r="3">
          <cell r="W3">
            <v>45.47</v>
          </cell>
        </row>
      </sheetData>
      <sheetData sheetId="37">
        <row r="3">
          <cell r="W3">
            <v>3265.7</v>
          </cell>
        </row>
      </sheetData>
      <sheetData sheetId="38">
        <row r="3">
          <cell r="W3">
            <v>0</v>
          </cell>
        </row>
      </sheetData>
      <sheetData sheetId="39">
        <row r="3">
          <cell r="W3">
            <v>0</v>
          </cell>
        </row>
      </sheetData>
      <sheetData sheetId="40">
        <row r="3">
          <cell r="W3">
            <v>-11160.27</v>
          </cell>
        </row>
      </sheetData>
      <sheetData sheetId="41">
        <row r="3">
          <cell r="W3">
            <v>-244828.68</v>
          </cell>
        </row>
      </sheetData>
      <sheetData sheetId="42">
        <row r="3">
          <cell r="W3">
            <v>-135784.35999999999</v>
          </cell>
        </row>
      </sheetData>
      <sheetData sheetId="43">
        <row r="3">
          <cell r="W3">
            <v>9317.5300000000007</v>
          </cell>
        </row>
      </sheetData>
      <sheetData sheetId="44">
        <row r="3">
          <cell r="W3">
            <v>0</v>
          </cell>
        </row>
      </sheetData>
      <sheetData sheetId="4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Summary"/>
      <sheetName val="Asset Continuity"/>
      <sheetName val="Trans Station - York (Other)"/>
      <sheetName val="Trans Station - York (Tx)"/>
      <sheetName val="Trans Station - Conc 5 (Other)"/>
      <sheetName val="Trans Station - Conc 5 (Tx)"/>
      <sheetName val="DS - King St."/>
      <sheetName val="Poles"/>
      <sheetName val="OH Conductor"/>
      <sheetName val="OH Services"/>
      <sheetName val="Services OH"/>
      <sheetName val="UG Conduit"/>
      <sheetName val="UG Conductor"/>
      <sheetName val="UG Services"/>
      <sheetName val="Services UG"/>
      <sheetName val="Line Transformers"/>
      <sheetName val="Line Trans Inv"/>
      <sheetName val="Trans Damage Return"/>
      <sheetName val="Trans Spare"/>
      <sheetName val="StrandedMeters"/>
      <sheetName val="CTPT"/>
      <sheetName val="Other"/>
      <sheetName val="Meters - Sumcheck"/>
      <sheetName val="Dist Meters Inv"/>
      <sheetName val="Buildings &amp; Fixtures - 8 Henega"/>
      <sheetName val="Buildings &amp; Fixtures - PCB"/>
      <sheetName val="Office Equip"/>
      <sheetName val="Computer Hardware"/>
      <sheetName val="Computer Software"/>
      <sheetName val="Trucks &lt; 3 Tons"/>
      <sheetName val="Trucks &gt; 3 Tons"/>
      <sheetName val="Stores Equip"/>
      <sheetName val="Misc. Equip-Major Tools"/>
      <sheetName val="Commun Equip"/>
      <sheetName val="Scada (System Sup)"/>
      <sheetName val="Scada (Smart Grid)"/>
      <sheetName val="CONT OH - Poles"/>
      <sheetName val="CONT OH - Conductor"/>
      <sheetName val="CONT OH - Services"/>
      <sheetName val="CONT UG - Conduit"/>
      <sheetName val="CONT UG - Conductor"/>
      <sheetName val="CONT UG - Services"/>
      <sheetName val="CONT Transformers"/>
      <sheetName val="CONT Meters"/>
      <sheetName val="CONT Admin"/>
      <sheetName val="SMART METERS"/>
      <sheetName val="Smart Meters Inv"/>
      <sheetName val="CIS Upgrade"/>
      <sheetName val="Sheet1"/>
    </sheetNames>
    <sheetDataSet>
      <sheetData sheetId="0" refreshError="1"/>
      <sheetData sheetId="1">
        <row r="10">
          <cell r="C10">
            <v>420</v>
          </cell>
        </row>
        <row r="12">
          <cell r="C12">
            <v>2594.4899999999998</v>
          </cell>
        </row>
        <row r="13">
          <cell r="C13">
            <v>1514.49</v>
          </cell>
        </row>
        <row r="14">
          <cell r="C14">
            <v>132609.53</v>
          </cell>
        </row>
        <row r="15">
          <cell r="C15">
            <v>120995.7</v>
          </cell>
        </row>
        <row r="19">
          <cell r="C19">
            <v>1915161.5799999998</v>
          </cell>
          <cell r="J19">
            <v>-449086.66</v>
          </cell>
          <cell r="K19">
            <v>-32109.534506908523</v>
          </cell>
        </row>
        <row r="20">
          <cell r="C20">
            <v>827000</v>
          </cell>
          <cell r="J20">
            <v>-196412.5</v>
          </cell>
          <cell r="K20">
            <v>-17752.335493091476</v>
          </cell>
        </row>
        <row r="21">
          <cell r="C21">
            <v>2002110.27</v>
          </cell>
          <cell r="J21">
            <v>-346036.69</v>
          </cell>
          <cell r="K21">
            <v>-34386.185095035435</v>
          </cell>
        </row>
        <row r="22">
          <cell r="C22">
            <v>678736.19</v>
          </cell>
          <cell r="J22">
            <v>-125751.03999999999</v>
          </cell>
          <cell r="K22">
            <v>-14691.514904964564</v>
          </cell>
        </row>
        <row r="26">
          <cell r="C26">
            <v>160630.29</v>
          </cell>
        </row>
        <row r="31">
          <cell r="J31">
            <v>-112703.37999999999</v>
          </cell>
          <cell r="K31">
            <v>-47926.91</v>
          </cell>
        </row>
        <row r="33">
          <cell r="C33">
            <v>5094579.16</v>
          </cell>
          <cell r="D33">
            <v>261715.02</v>
          </cell>
          <cell r="F33">
            <v>-29886</v>
          </cell>
          <cell r="J33">
            <v>-2964061.9099999997</v>
          </cell>
          <cell r="K33">
            <v>-82214.86</v>
          </cell>
          <cell r="M33">
            <v>28187.919999999998</v>
          </cell>
        </row>
        <row r="34">
          <cell r="C34">
            <v>6652606.4100000001</v>
          </cell>
          <cell r="D34">
            <v>145955.54</v>
          </cell>
          <cell r="F34">
            <v>-27866.799999999999</v>
          </cell>
          <cell r="J34">
            <v>-3813945.4600000004</v>
          </cell>
          <cell r="K34">
            <v>-69292.58</v>
          </cell>
          <cell r="M34">
            <v>26009.39</v>
          </cell>
        </row>
        <row r="35">
          <cell r="C35">
            <v>575399.94999999995</v>
          </cell>
          <cell r="D35">
            <v>30148.32</v>
          </cell>
          <cell r="J35">
            <v>-132293.1</v>
          </cell>
          <cell r="K35">
            <v>-8295.4</v>
          </cell>
        </row>
        <row r="36">
          <cell r="C36">
            <v>-231682.75999999995</v>
          </cell>
          <cell r="D36">
            <v>-6683.25</v>
          </cell>
          <cell r="J36">
            <v>62117.51</v>
          </cell>
          <cell r="K36">
            <v>4473.3999999999996</v>
          </cell>
        </row>
        <row r="37">
          <cell r="C37">
            <v>-235221.35</v>
          </cell>
          <cell r="J37">
            <v>71105.23</v>
          </cell>
          <cell r="K37">
            <v>3107.27</v>
          </cell>
        </row>
        <row r="38">
          <cell r="C38">
            <v>-137548.74</v>
          </cell>
          <cell r="D38">
            <v>-9013.56</v>
          </cell>
          <cell r="J38">
            <v>49028.37</v>
          </cell>
          <cell r="K38">
            <v>1802.82</v>
          </cell>
        </row>
        <row r="41">
          <cell r="C41">
            <v>4988107.55</v>
          </cell>
          <cell r="D41">
            <v>261598.54</v>
          </cell>
          <cell r="J41">
            <v>-2282797.8899999997</v>
          </cell>
          <cell r="K41">
            <v>-52802.32</v>
          </cell>
        </row>
        <row r="42">
          <cell r="C42">
            <v>8810757.1400000006</v>
          </cell>
          <cell r="D42">
            <v>518222.21</v>
          </cell>
          <cell r="J42">
            <v>-4642700.4700000007</v>
          </cell>
          <cell r="K42">
            <v>-145139.07999999999</v>
          </cell>
        </row>
        <row r="43">
          <cell r="C43">
            <v>2308810.98</v>
          </cell>
          <cell r="D43">
            <v>225648.48</v>
          </cell>
          <cell r="J43">
            <v>-629750.77</v>
          </cell>
          <cell r="K43">
            <v>-45991.58</v>
          </cell>
        </row>
        <row r="44">
          <cell r="C44">
            <v>-781543.96000000008</v>
          </cell>
          <cell r="D44">
            <v>-97677.7</v>
          </cell>
          <cell r="J44">
            <v>203427.17</v>
          </cell>
          <cell r="K44">
            <v>10800.49</v>
          </cell>
        </row>
        <row r="45">
          <cell r="C45">
            <v>-1644447.5599999998</v>
          </cell>
          <cell r="D45">
            <v>-144330.32</v>
          </cell>
          <cell r="J45">
            <v>553918.18999999994</v>
          </cell>
          <cell r="K45">
            <v>31408.37</v>
          </cell>
        </row>
        <row r="46">
          <cell r="C46">
            <v>-1435421.0800000003</v>
          </cell>
          <cell r="D46">
            <v>-171231.45</v>
          </cell>
          <cell r="J46">
            <v>403556.12</v>
          </cell>
          <cell r="K46">
            <v>28722.02</v>
          </cell>
        </row>
        <row r="49">
          <cell r="C49">
            <v>7596832.4400000004</v>
          </cell>
          <cell r="D49">
            <v>197981</v>
          </cell>
          <cell r="F49">
            <v>-18950.689999999999</v>
          </cell>
          <cell r="J49">
            <v>-3830858.21</v>
          </cell>
          <cell r="K49">
            <v>-103373.03</v>
          </cell>
          <cell r="M49">
            <v>14531.54</v>
          </cell>
        </row>
        <row r="50">
          <cell r="C50">
            <v>176358.9</v>
          </cell>
          <cell r="D50">
            <v>623.88</v>
          </cell>
          <cell r="J50">
            <v>-79795.870000000257</v>
          </cell>
          <cell r="K50">
            <v>-2792.44</v>
          </cell>
        </row>
        <row r="51">
          <cell r="C51">
            <v>0</v>
          </cell>
          <cell r="J51">
            <v>9004.7800000000007</v>
          </cell>
          <cell r="K51">
            <v>-294.61</v>
          </cell>
        </row>
        <row r="52">
          <cell r="C52">
            <v>87098.6</v>
          </cell>
          <cell r="D52">
            <v>50711.01</v>
          </cell>
          <cell r="J52">
            <v>-13658.09</v>
          </cell>
          <cell r="K52">
            <v>-2353.41</v>
          </cell>
        </row>
        <row r="53">
          <cell r="C53">
            <v>-2140168.37</v>
          </cell>
          <cell r="D53">
            <v>-143572.74</v>
          </cell>
          <cell r="J53">
            <v>630529.11</v>
          </cell>
          <cell r="K53">
            <v>41531.08</v>
          </cell>
        </row>
        <row r="56">
          <cell r="C56">
            <v>455666.37</v>
          </cell>
          <cell r="J56">
            <v>-320701.84000000003</v>
          </cell>
          <cell r="K56">
            <v>-4606.3236896151475</v>
          </cell>
        </row>
        <row r="57">
          <cell r="C57">
            <v>219991.75</v>
          </cell>
          <cell r="D57">
            <v>27757.63</v>
          </cell>
          <cell r="J57">
            <v>-157897.20000000001</v>
          </cell>
          <cell r="K57">
            <v>-6106.4663103848534</v>
          </cell>
        </row>
        <row r="59">
          <cell r="C59">
            <v>349266.36</v>
          </cell>
          <cell r="F59">
            <v>-349266.36</v>
          </cell>
          <cell r="J59">
            <v>-247020.07</v>
          </cell>
          <cell r="K59">
            <v>0</v>
          </cell>
          <cell r="M59">
            <v>247020.07</v>
          </cell>
        </row>
        <row r="60">
          <cell r="C60">
            <v>56301.32</v>
          </cell>
          <cell r="D60">
            <v>-1255.55</v>
          </cell>
          <cell r="J60">
            <v>-17112.14</v>
          </cell>
          <cell r="K60">
            <v>-2319.9499999999998</v>
          </cell>
        </row>
        <row r="62">
          <cell r="C62">
            <v>1649087.7</v>
          </cell>
          <cell r="D62">
            <v>26674.97</v>
          </cell>
          <cell r="J62">
            <v>-278274.32</v>
          </cell>
          <cell r="K62">
            <v>-111419.73</v>
          </cell>
        </row>
        <row r="63">
          <cell r="C63">
            <v>49943.839999999997</v>
          </cell>
          <cell r="D63">
            <v>-8029.97</v>
          </cell>
          <cell r="J63">
            <v>-3309.46</v>
          </cell>
          <cell r="K63">
            <v>-3083.99</v>
          </cell>
        </row>
        <row r="64">
          <cell r="C64">
            <v>-7343.7300000000014</v>
          </cell>
          <cell r="J64">
            <v>3024.3999999999996</v>
          </cell>
          <cell r="K64">
            <v>293.76</v>
          </cell>
        </row>
        <row r="67">
          <cell r="C67">
            <v>1044957.63</v>
          </cell>
          <cell r="D67">
            <v>1060</v>
          </cell>
          <cell r="J67">
            <v>-366587.8</v>
          </cell>
          <cell r="K67">
            <v>-17257.52</v>
          </cell>
        </row>
        <row r="68">
          <cell r="C68">
            <v>8690.41</v>
          </cell>
          <cell r="J68">
            <v>-7084.91</v>
          </cell>
          <cell r="K68">
            <v>-320.92</v>
          </cell>
        </row>
        <row r="69">
          <cell r="C69">
            <v>-13000</v>
          </cell>
          <cell r="J69">
            <v>3380.27</v>
          </cell>
          <cell r="K69">
            <v>187.64</v>
          </cell>
        </row>
        <row r="72">
          <cell r="C72">
            <v>214124.57</v>
          </cell>
          <cell r="D72">
            <v>2508.75</v>
          </cell>
          <cell r="J72">
            <v>-170860.53000000003</v>
          </cell>
          <cell r="K72">
            <v>-7176.88</v>
          </cell>
        </row>
        <row r="73">
          <cell r="C73">
            <v>376140.25</v>
          </cell>
          <cell r="D73">
            <v>38761.72</v>
          </cell>
          <cell r="J73">
            <v>-337918.37000000005</v>
          </cell>
          <cell r="K73">
            <v>-32101.71</v>
          </cell>
        </row>
        <row r="74">
          <cell r="C74">
            <v>1711416.97</v>
          </cell>
          <cell r="D74">
            <v>104895.44</v>
          </cell>
          <cell r="J74">
            <v>-1545851.4100000001</v>
          </cell>
          <cell r="K74">
            <v>-120866.17</v>
          </cell>
        </row>
        <row r="75">
          <cell r="C75">
            <v>170000</v>
          </cell>
          <cell r="J75">
            <v>-51000</v>
          </cell>
          <cell r="K75">
            <v>-34013.31</v>
          </cell>
        </row>
        <row r="76">
          <cell r="C76">
            <v>141064.76</v>
          </cell>
          <cell r="D76">
            <v>53680.71</v>
          </cell>
          <cell r="F76">
            <v>-35340.519999999997</v>
          </cell>
          <cell r="J76">
            <v>-129357.61000000002</v>
          </cell>
          <cell r="K76">
            <v>-14072.39</v>
          </cell>
          <cell r="M76">
            <v>35340.519999999997</v>
          </cell>
        </row>
        <row r="77">
          <cell r="C77">
            <v>940581.07</v>
          </cell>
          <cell r="J77">
            <v>-317468.27</v>
          </cell>
          <cell r="K77">
            <v>-79258.009999999995</v>
          </cell>
        </row>
        <row r="78">
          <cell r="C78">
            <v>38458.050000000003</v>
          </cell>
          <cell r="J78">
            <v>-38458.050000000003</v>
          </cell>
          <cell r="K78">
            <v>0</v>
          </cell>
        </row>
        <row r="80">
          <cell r="C80">
            <v>24683.61</v>
          </cell>
          <cell r="J80">
            <v>-18374.679999999997</v>
          </cell>
          <cell r="K80">
            <v>-1044.3800000000001</v>
          </cell>
        </row>
        <row r="81">
          <cell r="C81">
            <v>463312.81</v>
          </cell>
          <cell r="D81">
            <v>7787.75</v>
          </cell>
          <cell r="J81">
            <v>-400141.37</v>
          </cell>
          <cell r="K81">
            <v>-24660.17</v>
          </cell>
        </row>
        <row r="82">
          <cell r="C82">
            <v>54383.11</v>
          </cell>
          <cell r="J82">
            <v>-38445.35</v>
          </cell>
          <cell r="K82">
            <v>-3994.87</v>
          </cell>
        </row>
        <row r="83">
          <cell r="C83">
            <v>325967.71000000002</v>
          </cell>
          <cell r="J83">
            <v>-215219.15</v>
          </cell>
          <cell r="K83">
            <v>-51628.51</v>
          </cell>
        </row>
        <row r="84">
          <cell r="D84">
            <v>237952</v>
          </cell>
          <cell r="K84">
            <v>-18227</v>
          </cell>
        </row>
        <row r="85">
          <cell r="C85">
            <v>-9721.93</v>
          </cell>
          <cell r="J85">
            <v>9721.9699999999993</v>
          </cell>
        </row>
        <row r="88">
          <cell r="C88">
            <v>43839262.479999997</v>
          </cell>
          <cell r="D88">
            <v>1611888.4300000002</v>
          </cell>
          <cell r="F88">
            <v>-461310.37</v>
          </cell>
          <cell r="J88">
            <v>-22282121.450000003</v>
          </cell>
          <cell r="K88">
            <v>-1069247.2400000002</v>
          </cell>
          <cell r="M88">
            <v>351089.44000000006</v>
          </cell>
          <cell r="P88">
            <v>21989561.289999999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Summary"/>
      <sheetName val="Asset Continuity"/>
      <sheetName val="Buildings &amp; Fixtures - 8 Henega"/>
      <sheetName val="Buildings &amp; Fixtures - PCB"/>
      <sheetName val="Trans Station - York (Other)"/>
      <sheetName val="Trans Station - York (Tx)"/>
      <sheetName val="Trans Station - Conc 5 (Other)"/>
      <sheetName val="Trans Station - Conc 5 (Tx)"/>
      <sheetName val="DS - King St."/>
      <sheetName val="Poles"/>
      <sheetName val="OH Conductor"/>
      <sheetName val="UG Conduit"/>
      <sheetName val="UG Conductor"/>
      <sheetName val="Line Transformers"/>
      <sheetName val="Line Trans Inv"/>
      <sheetName val="Trans Damage Return"/>
      <sheetName val="Trans Spare"/>
      <sheetName val="Services OH"/>
      <sheetName val="Services UG"/>
      <sheetName val="StrandedMeters"/>
      <sheetName val="CTPT"/>
      <sheetName val="Other"/>
      <sheetName val="Dist Meters Inv"/>
      <sheetName val="Smart Meters"/>
      <sheetName val="Smart Meters Inv"/>
      <sheetName val="Office Equip"/>
      <sheetName val="Computer Hardware"/>
      <sheetName val="Computer Software"/>
      <sheetName val="CIS Upgrade"/>
      <sheetName val="Trucks &lt; 3 Tons"/>
      <sheetName val="Trucks &gt; 3 Tons"/>
      <sheetName val="Stores Equip"/>
      <sheetName val="Misc. Equip-Major Tools"/>
      <sheetName val="Commun Equip"/>
      <sheetName val="Scada (System Sup)"/>
      <sheetName val="CONT OH - Poles"/>
      <sheetName val="CONT OH - Conductor"/>
      <sheetName val="CONT OH - Services"/>
      <sheetName val="CONT UG - Conduit"/>
      <sheetName val="CONT UG - Conductor"/>
      <sheetName val="CONT UG - Services"/>
      <sheetName val="CONT Transformers"/>
      <sheetName val="CONT Meters"/>
      <sheetName val="CONT Admin"/>
    </sheetNames>
    <sheetDataSet>
      <sheetData sheetId="0" refreshError="1"/>
      <sheetData sheetId="1">
        <row r="18">
          <cell r="L18">
            <v>-32128.874883088421</v>
          </cell>
        </row>
        <row r="19">
          <cell r="L19">
            <v>-17763.028169014084</v>
          </cell>
        </row>
        <row r="20">
          <cell r="L20">
            <v>-34587.126877528463</v>
          </cell>
        </row>
        <row r="21">
          <cell r="L21">
            <v>-14518.750783333331</v>
          </cell>
        </row>
        <row r="33">
          <cell r="L33">
            <v>-80912.35399491321</v>
          </cell>
        </row>
        <row r="34">
          <cell r="L34">
            <v>-70579.483823531642</v>
          </cell>
        </row>
        <row r="35">
          <cell r="L35">
            <v>-8553.3493557892762</v>
          </cell>
        </row>
        <row r="36">
          <cell r="L36">
            <v>4547.6443783091481</v>
          </cell>
        </row>
        <row r="37">
          <cell r="L37">
            <v>3107.2524453970577</v>
          </cell>
        </row>
        <row r="38">
          <cell r="L38">
            <v>1877.9328435799152</v>
          </cell>
        </row>
        <row r="41">
          <cell r="L41">
            <v>-54854.388098899581</v>
          </cell>
        </row>
        <row r="42">
          <cell r="L42">
            <v>-151104.22402623476</v>
          </cell>
        </row>
        <row r="43">
          <cell r="L43">
            <v>-48525.640507886012</v>
          </cell>
        </row>
        <row r="44">
          <cell r="L44">
            <v>11279.981450451476</v>
          </cell>
        </row>
        <row r="45">
          <cell r="L45">
            <v>32680.693037432306</v>
          </cell>
        </row>
        <row r="46">
          <cell r="L46">
            <v>30624.599945469214</v>
          </cell>
        </row>
        <row r="49">
          <cell r="L49">
            <v>-119391.64100551441</v>
          </cell>
        </row>
        <row r="50">
          <cell r="L50">
            <v>-2799.3758800675455</v>
          </cell>
        </row>
        <row r="51">
          <cell r="L51">
            <v>-294.6329522694341</v>
          </cell>
        </row>
        <row r="52">
          <cell r="L52">
            <v>-2912.9020488572978</v>
          </cell>
        </row>
        <row r="53">
          <cell r="L53">
            <v>42859.014427970418</v>
          </cell>
        </row>
        <row r="56">
          <cell r="L56">
            <v>-4483.3473895775587</v>
          </cell>
        </row>
        <row r="57">
          <cell r="L57">
            <v>-6216.9069018410191</v>
          </cell>
        </row>
        <row r="60">
          <cell r="L60">
            <v>-2325.207369230769</v>
          </cell>
        </row>
        <row r="62">
          <cell r="L62">
            <v>-111717.51133333333</v>
          </cell>
        </row>
        <row r="63">
          <cell r="L63">
            <v>-2794.2579999999998</v>
          </cell>
        </row>
        <row r="64">
          <cell r="L64">
            <v>293.74920000000003</v>
          </cell>
        </row>
        <row r="67">
          <cell r="L67">
            <v>-17277.107660787762</v>
          </cell>
        </row>
        <row r="68">
          <cell r="L68">
            <v>-356.77777777777777</v>
          </cell>
        </row>
        <row r="69">
          <cell r="L69">
            <v>204.68085106382978</v>
          </cell>
        </row>
        <row r="72">
          <cell r="L72">
            <v>-8177.9614999999994</v>
          </cell>
        </row>
        <row r="73">
          <cell r="L73">
            <v>-21677.3246</v>
          </cell>
        </row>
        <row r="74">
          <cell r="L74">
            <v>-80006.056666666671</v>
          </cell>
        </row>
        <row r="75">
          <cell r="L75">
            <v>-34000</v>
          </cell>
        </row>
        <row r="76">
          <cell r="L76">
            <v>-13467.847</v>
          </cell>
        </row>
        <row r="77">
          <cell r="L77">
            <v>-79760.576971004994</v>
          </cell>
        </row>
        <row r="80">
          <cell r="L80">
            <v>-1042.6286923076923</v>
          </cell>
        </row>
        <row r="81">
          <cell r="L81">
            <v>-15557.963007853255</v>
          </cell>
        </row>
        <row r="82">
          <cell r="L82">
            <v>-3990.828</v>
          </cell>
        </row>
        <row r="83">
          <cell r="L83">
            <v>-31796.611947066009</v>
          </cell>
        </row>
        <row r="84">
          <cell r="L84">
            <v>-18226.530666666666</v>
          </cell>
        </row>
        <row r="88">
          <cell r="D88">
            <v>44989840.539999999</v>
          </cell>
          <cell r="E88">
            <v>0</v>
          </cell>
          <cell r="G88">
            <v>0</v>
          </cell>
          <cell r="H88">
            <v>44989840.539999999</v>
          </cell>
          <cell r="K88">
            <v>-23000279.25</v>
          </cell>
          <cell r="L88">
            <v>-964325.66931136767</v>
          </cell>
          <cell r="N88">
            <v>0</v>
          </cell>
          <cell r="O88">
            <v>-23964604.919311367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Summary"/>
      <sheetName val="Asset Continuity"/>
      <sheetName val="Building-8 hen wc"/>
      <sheetName val="Building-8 hen PCB"/>
      <sheetName val="Transf Station York rd"/>
      <sheetName val="Transf Station Conc 5"/>
      <sheetName val="D.S. Centre St."/>
      <sheetName val="D.S. King St."/>
      <sheetName val="D.S. St. Davids"/>
      <sheetName val="D.S. Homer"/>
      <sheetName val="D.S. Virgil"/>
      <sheetName val="D.S. Mobile"/>
      <sheetName val="Poles, Tower, Fixtures"/>
      <sheetName val="OH Conductor-device"/>
      <sheetName val="UG Conduit"/>
      <sheetName val="UG Conduct, Devices"/>
      <sheetName val="Line Trans "/>
      <sheetName val="Line Trans Inv"/>
      <sheetName val="Trans Damage Return"/>
      <sheetName val="Trans Spare"/>
      <sheetName val="Services OH"/>
      <sheetName val="Services UG"/>
      <sheetName val="Dist Meters"/>
      <sheetName val="Stranded Meters"/>
      <sheetName val="Dist Meters Inv"/>
      <sheetName val="Dist Meters Repair"/>
      <sheetName val="Smart Meters"/>
      <sheetName val="Smart Meters Inv"/>
      <sheetName val="Office Equip"/>
      <sheetName val="Computer Equip"/>
      <sheetName val="Computer Software"/>
      <sheetName val="CIS Upgrade"/>
      <sheetName val="Trucks under 3 ton"/>
      <sheetName val="Trucks 3 ton &amp; over"/>
      <sheetName val="Trailers"/>
      <sheetName val="Stores Equip"/>
      <sheetName val="Tools Shop Garage Equip"/>
      <sheetName val="Commun Equip"/>
      <sheetName val="Syst Sup Equip"/>
      <sheetName val="Contrib OH"/>
      <sheetName val="Contrib UG"/>
      <sheetName val="Contrib Tx"/>
      <sheetName val="Contrib Meters"/>
      <sheetName val="Contrib Admin"/>
      <sheetName val="Contrib Roll Stock"/>
    </sheetNames>
    <sheetDataSet>
      <sheetData sheetId="0"/>
      <sheetData sheetId="1">
        <row r="15">
          <cell r="D15">
            <v>49000</v>
          </cell>
        </row>
        <row r="16">
          <cell r="D16">
            <v>307134.21000000002</v>
          </cell>
        </row>
        <row r="20">
          <cell r="D20">
            <v>5423008.04</v>
          </cell>
          <cell r="K20">
            <v>-1117286.8899999999</v>
          </cell>
          <cell r="L20">
            <v>-135575.201</v>
          </cell>
        </row>
        <row r="24">
          <cell r="K24">
            <v>-112703.37999999999</v>
          </cell>
          <cell r="L24">
            <v>-47926.91066666667</v>
          </cell>
        </row>
        <row r="29">
          <cell r="D29">
            <v>160630.29</v>
          </cell>
        </row>
        <row r="31">
          <cell r="D31">
            <v>5094579.16</v>
          </cell>
          <cell r="E31">
            <v>257421.41999999998</v>
          </cell>
          <cell r="G31">
            <v>-29886</v>
          </cell>
          <cell r="K31">
            <v>-2964061.9099999997</v>
          </cell>
          <cell r="L31">
            <v>-164850.24600000001</v>
          </cell>
          <cell r="N31">
            <v>28187.919999999998</v>
          </cell>
        </row>
        <row r="32">
          <cell r="D32">
            <v>6652606.4100000001</v>
          </cell>
          <cell r="E32">
            <v>145955.54</v>
          </cell>
          <cell r="G32">
            <v>-27866.799999999999</v>
          </cell>
          <cell r="K32">
            <v>-3813945.4600000004</v>
          </cell>
          <cell r="L32">
            <v>-213509.95769999997</v>
          </cell>
          <cell r="N32">
            <v>26009.39</v>
          </cell>
        </row>
        <row r="33">
          <cell r="D33">
            <v>575399.94999999995</v>
          </cell>
          <cell r="E33">
            <v>30148.32</v>
          </cell>
          <cell r="K33">
            <v>-132293.1</v>
          </cell>
          <cell r="L33">
            <v>-23618.961200000002</v>
          </cell>
        </row>
        <row r="34">
          <cell r="D34">
            <v>-604452.85</v>
          </cell>
          <cell r="E34">
            <v>-15696.81</v>
          </cell>
          <cell r="K34">
            <v>182251.11</v>
          </cell>
          <cell r="L34">
            <v>24492.050200000005</v>
          </cell>
        </row>
        <row r="37">
          <cell r="D37">
            <v>4988107.55</v>
          </cell>
          <cell r="E37">
            <v>261598.54</v>
          </cell>
          <cell r="K37">
            <v>-2282797.8899999997</v>
          </cell>
          <cell r="L37">
            <v>-195509.334</v>
          </cell>
        </row>
        <row r="38">
          <cell r="D38">
            <v>8810757.1400000006</v>
          </cell>
          <cell r="E38">
            <v>518222.21</v>
          </cell>
          <cell r="K38">
            <v>-4642700.4700000007</v>
          </cell>
          <cell r="L38">
            <v>-342676.93700000003</v>
          </cell>
        </row>
        <row r="39">
          <cell r="D39">
            <v>2308810.98</v>
          </cell>
          <cell r="E39">
            <v>225648.48</v>
          </cell>
          <cell r="K39">
            <v>-629750.77</v>
          </cell>
          <cell r="L39">
            <v>-96865.413599999971</v>
          </cell>
        </row>
        <row r="40">
          <cell r="D40">
            <v>-3861412.6000000006</v>
          </cell>
          <cell r="E40">
            <v>-413239.47000000003</v>
          </cell>
          <cell r="K40">
            <v>1160901.48</v>
          </cell>
          <cell r="L40">
            <v>162721.29340000002</v>
          </cell>
        </row>
        <row r="43">
          <cell r="D43">
            <v>7596832.4400000004</v>
          </cell>
          <cell r="E43">
            <v>197981</v>
          </cell>
          <cell r="G43">
            <v>-18950.689999999999</v>
          </cell>
          <cell r="K43">
            <v>-3830858.21</v>
          </cell>
          <cell r="L43">
            <v>-277979.05740000005</v>
          </cell>
          <cell r="N43">
            <v>14531.54</v>
          </cell>
        </row>
        <row r="44">
          <cell r="D44">
            <v>176358.9</v>
          </cell>
          <cell r="E44">
            <v>623.88</v>
          </cell>
          <cell r="K44">
            <v>-79795.870000000257</v>
          </cell>
          <cell r="L44">
            <v>-7066.8355999999985</v>
          </cell>
        </row>
        <row r="45">
          <cell r="D45">
            <v>0</v>
          </cell>
          <cell r="E45">
            <v>0</v>
          </cell>
          <cell r="K45">
            <v>9004.7800000000007</v>
          </cell>
          <cell r="L45">
            <v>-776.04640000000018</v>
          </cell>
        </row>
        <row r="46">
          <cell r="D46">
            <v>87098.6</v>
          </cell>
          <cell r="E46">
            <v>50711.01</v>
          </cell>
          <cell r="K46">
            <v>-13658.09</v>
          </cell>
          <cell r="L46">
            <v>-4498.1642000000002</v>
          </cell>
        </row>
        <row r="47">
          <cell r="D47">
            <v>-2140168.37</v>
          </cell>
          <cell r="E47">
            <v>-143572.74</v>
          </cell>
          <cell r="K47">
            <v>630529.11</v>
          </cell>
          <cell r="L47">
            <v>88478.189600000012</v>
          </cell>
        </row>
        <row r="50">
          <cell r="D50">
            <v>675658.12</v>
          </cell>
          <cell r="E50">
            <v>27757.63</v>
          </cell>
          <cell r="K50">
            <v>-478599.04000000004</v>
          </cell>
          <cell r="L50">
            <v>-17485.500399999997</v>
          </cell>
        </row>
        <row r="52">
          <cell r="D52">
            <v>349266.36</v>
          </cell>
          <cell r="G52">
            <v>-349266.36</v>
          </cell>
          <cell r="K52">
            <v>-247020.07</v>
          </cell>
          <cell r="L52">
            <v>0</v>
          </cell>
          <cell r="N52">
            <v>247020.07</v>
          </cell>
        </row>
        <row r="53">
          <cell r="D53">
            <v>56301.32</v>
          </cell>
          <cell r="E53">
            <v>-1255.55</v>
          </cell>
          <cell r="K53">
            <v>-17112.14</v>
          </cell>
          <cell r="L53">
            <v>-2350.3183692307693</v>
          </cell>
        </row>
        <row r="55">
          <cell r="D55">
            <v>1649087.7</v>
          </cell>
          <cell r="E55">
            <v>26674.97</v>
          </cell>
          <cell r="K55">
            <v>-278274.32</v>
          </cell>
          <cell r="L55">
            <v>-110828.34566666666</v>
          </cell>
        </row>
        <row r="56">
          <cell r="D56">
            <v>49943.839999999997</v>
          </cell>
          <cell r="E56">
            <v>-8029.97</v>
          </cell>
          <cell r="K56">
            <v>-3309.46</v>
          </cell>
          <cell r="L56">
            <v>-3061.9236666666666</v>
          </cell>
        </row>
        <row r="57">
          <cell r="D57">
            <v>-7343.7300000000014</v>
          </cell>
          <cell r="E57">
            <v>0</v>
          </cell>
          <cell r="K57">
            <v>3024.3999999999996</v>
          </cell>
          <cell r="L57">
            <v>293.74920000000003</v>
          </cell>
        </row>
        <row r="60">
          <cell r="D60">
            <v>1044957.63</v>
          </cell>
          <cell r="E60">
            <v>1060</v>
          </cell>
          <cell r="K60">
            <v>-366587.8</v>
          </cell>
          <cell r="L60">
            <v>-18416.764200000005</v>
          </cell>
        </row>
        <row r="61">
          <cell r="D61">
            <v>8690.41</v>
          </cell>
          <cell r="K61">
            <v>-7084.91</v>
          </cell>
          <cell r="L61">
            <v>-289</v>
          </cell>
        </row>
        <row r="62">
          <cell r="D62">
            <v>-13000</v>
          </cell>
          <cell r="K62">
            <v>3380.27</v>
          </cell>
          <cell r="L62">
            <v>260</v>
          </cell>
        </row>
        <row r="65">
          <cell r="D65">
            <v>214124.57</v>
          </cell>
          <cell r="E65">
            <v>2508.75</v>
          </cell>
          <cell r="K65">
            <v>-170860.53000000003</v>
          </cell>
          <cell r="L65">
            <v>-8744.6665000000012</v>
          </cell>
        </row>
        <row r="66">
          <cell r="D66">
            <v>376140.25</v>
          </cell>
          <cell r="E66">
            <v>38761.72</v>
          </cell>
          <cell r="K66">
            <v>-337918.37000000005</v>
          </cell>
          <cell r="L66">
            <v>-18359.453999999998</v>
          </cell>
        </row>
        <row r="67">
          <cell r="D67">
            <v>1711416.97</v>
          </cell>
          <cell r="E67">
            <v>104895.44</v>
          </cell>
          <cell r="K67">
            <v>-1545851.4100000001</v>
          </cell>
          <cell r="L67">
            <v>-119168.44666666667</v>
          </cell>
        </row>
        <row r="68">
          <cell r="D68">
            <v>170000</v>
          </cell>
          <cell r="K68">
            <v>-51000</v>
          </cell>
          <cell r="L68">
            <v>-34000</v>
          </cell>
        </row>
        <row r="69">
          <cell r="D69">
            <v>141064.76</v>
          </cell>
          <cell r="E69">
            <v>53680.71</v>
          </cell>
          <cell r="G69">
            <v>-35340.519999999997</v>
          </cell>
          <cell r="K69">
            <v>-129357.61000000002</v>
          </cell>
          <cell r="L69">
            <v>-14098.161</v>
          </cell>
          <cell r="N69">
            <v>35340.519999999997</v>
          </cell>
        </row>
        <row r="70">
          <cell r="D70">
            <v>940581.07</v>
          </cell>
          <cell r="K70">
            <v>-317468.27</v>
          </cell>
          <cell r="L70">
            <v>-112472.11374999999</v>
          </cell>
        </row>
        <row r="71">
          <cell r="D71">
            <v>38458.050000000003</v>
          </cell>
          <cell r="K71">
            <v>-38458.050000000003</v>
          </cell>
        </row>
        <row r="73">
          <cell r="D73">
            <v>24683.61</v>
          </cell>
          <cell r="K73">
            <v>-18374.679999999997</v>
          </cell>
          <cell r="L73">
            <v>-1042.941</v>
          </cell>
        </row>
        <row r="74">
          <cell r="D74">
            <v>463312.81</v>
          </cell>
          <cell r="E74">
            <v>7787.75</v>
          </cell>
          <cell r="K74">
            <v>-400141.37</v>
          </cell>
          <cell r="L74">
            <v>-15132.5155</v>
          </cell>
        </row>
        <row r="75">
          <cell r="D75">
            <v>54383.11</v>
          </cell>
          <cell r="K75">
            <v>-38445.35</v>
          </cell>
          <cell r="L75">
            <v>-3995.48</v>
          </cell>
        </row>
        <row r="76">
          <cell r="D76">
            <v>325967.71000000002</v>
          </cell>
          <cell r="K76">
            <v>-215219.15</v>
          </cell>
          <cell r="L76">
            <v>-16150.465333333334</v>
          </cell>
        </row>
        <row r="77">
          <cell r="E77">
            <v>237952</v>
          </cell>
          <cell r="L77">
            <v>-18227</v>
          </cell>
        </row>
        <row r="78">
          <cell r="D78">
            <v>-9721.93</v>
          </cell>
          <cell r="E78">
            <v>0</v>
          </cell>
          <cell r="K78">
            <v>9721.9699999999993</v>
          </cell>
        </row>
        <row r="81">
          <cell r="D81">
            <v>43839262.479999997</v>
          </cell>
          <cell r="E81">
            <v>1607594.83</v>
          </cell>
          <cell r="G81">
            <v>-461310.37</v>
          </cell>
          <cell r="H81">
            <v>44985546.940000005</v>
          </cell>
          <cell r="K81">
            <v>-22282121.449999999</v>
          </cell>
          <cell r="L81">
            <v>-1748430.8784192307</v>
          </cell>
          <cell r="N81">
            <v>351089.44</v>
          </cell>
          <cell r="O81">
            <v>-23679462.888419233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Summary"/>
      <sheetName val="Asset Continuity"/>
      <sheetName val="Building-8 hen wc"/>
      <sheetName val="Building-8 hen PCB"/>
      <sheetName val="Transf Station York rd"/>
      <sheetName val="Transf Station Conc 5"/>
      <sheetName val="D.S. Centre St."/>
      <sheetName val="D.S. King St."/>
      <sheetName val="D.S. St. Davids"/>
      <sheetName val="D.S. Homer"/>
      <sheetName val="D.S. Virgil"/>
      <sheetName val="D.S. Mobile"/>
      <sheetName val="Poles, Tower, Fixtures"/>
      <sheetName val="OH Conductor-device"/>
      <sheetName val="UG Conduit"/>
      <sheetName val="UG Conduct, Devices"/>
      <sheetName val="Line Trans "/>
      <sheetName val="Line Trans Inv"/>
      <sheetName val="Trans Damage Return"/>
      <sheetName val="Trans Spare"/>
      <sheetName val="Services OH"/>
      <sheetName val="Services UG"/>
      <sheetName val="Dist Meters"/>
      <sheetName val="Stranded Meters"/>
      <sheetName val="Dist Meters Inv"/>
      <sheetName val="Dist Meters Repair"/>
      <sheetName val="Smart Meters"/>
      <sheetName val="Smart Meters Inv"/>
      <sheetName val="Office Equip"/>
      <sheetName val="Computer Equip"/>
      <sheetName val="Computer Software"/>
      <sheetName val="CIS Upgrade"/>
      <sheetName val="Trucks under 3 ton"/>
      <sheetName val="Trucks 3 ton &amp; over"/>
      <sheetName val="Trailers"/>
      <sheetName val="Stores Equip"/>
      <sheetName val="Tools Shop Garage Equip"/>
      <sheetName val="Commun Equip"/>
      <sheetName val="Syst Sup Equip"/>
      <sheetName val="Contrib OH"/>
      <sheetName val="Contrib UG"/>
      <sheetName val="Contrib Tx"/>
      <sheetName val="Contrib Meters"/>
      <sheetName val="Contrib Admin"/>
      <sheetName val="Contrib Roll Stock"/>
    </sheetNames>
    <sheetDataSet>
      <sheetData sheetId="0"/>
      <sheetData sheetId="1">
        <row r="15">
          <cell r="D15">
            <v>49000</v>
          </cell>
        </row>
        <row r="71">
          <cell r="L71">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Summary"/>
      <sheetName val="Asset Continuity"/>
      <sheetName val="Building-8 hen wc"/>
      <sheetName val="Building-8 hen PCB"/>
      <sheetName val="Transf Station York rd"/>
      <sheetName val="Transf Station Conc 5"/>
      <sheetName val="D.S. Centre St."/>
      <sheetName val="D.S. King St."/>
      <sheetName val="D.S. St. Davids"/>
      <sheetName val="D.S. Homer"/>
      <sheetName val="D.S. Virgil"/>
      <sheetName val="D.S. Mobile"/>
      <sheetName val="Poles, Tower, Fixtures"/>
      <sheetName val="OH Conductor-device"/>
      <sheetName val="UG Conduit"/>
      <sheetName val="UG Conduct, Devices"/>
      <sheetName val="Line Trans "/>
      <sheetName val="Line Trans Inv"/>
      <sheetName val="Trans Damage Return"/>
      <sheetName val="Trans Spare"/>
      <sheetName val="Services OH"/>
      <sheetName val="Services UG"/>
      <sheetName val="Dist Meters"/>
      <sheetName val="Stranded Meters"/>
      <sheetName val="Dist Meters Inv"/>
      <sheetName val="Dist Meters Repair"/>
      <sheetName val="Smart Meters"/>
      <sheetName val="Smart Meters Inv"/>
      <sheetName val="Office Equip"/>
      <sheetName val="Computer Equip"/>
      <sheetName val="Computer Software"/>
      <sheetName val="CIS Upgrade"/>
      <sheetName val="Trucks under 3 ton"/>
      <sheetName val="Trucks 3 ton &amp; over"/>
      <sheetName val="Trailers"/>
      <sheetName val="Stores Equip"/>
      <sheetName val="Tools Shop Garage Equip"/>
      <sheetName val="Commun Equip"/>
      <sheetName val="Syst Sup Equip"/>
      <sheetName val="Contrib OH"/>
      <sheetName val="Contrib UG"/>
      <sheetName val="Contrib Tx"/>
      <sheetName val="Contrib Meters"/>
      <sheetName val="Contrib Admin"/>
      <sheetName val="Contrib Roll Stock"/>
    </sheetNames>
    <sheetDataSet>
      <sheetData sheetId="0"/>
      <sheetData sheetId="1">
        <row r="20">
          <cell r="L20">
            <v>-135575.201</v>
          </cell>
        </row>
        <row r="29">
          <cell r="L29">
            <v>0</v>
          </cell>
        </row>
        <row r="31">
          <cell r="L31">
            <v>-167790.87100000001</v>
          </cell>
        </row>
        <row r="32">
          <cell r="L32">
            <v>-213726.28169999996</v>
          </cell>
        </row>
        <row r="33">
          <cell r="L33">
            <v>-24221.927599999999</v>
          </cell>
        </row>
        <row r="34">
          <cell r="L34">
            <v>24805.986400000005</v>
          </cell>
        </row>
        <row r="37">
          <cell r="L37">
            <v>-197797.51324999999</v>
          </cell>
        </row>
        <row r="38">
          <cell r="L38">
            <v>-346639.80274999997</v>
          </cell>
        </row>
        <row r="39">
          <cell r="L39">
            <v>-101378.38319999998</v>
          </cell>
        </row>
        <row r="40">
          <cell r="L40">
            <v>170986.08280000003</v>
          </cell>
        </row>
        <row r="43">
          <cell r="L43">
            <v>-274114.57040000003</v>
          </cell>
        </row>
        <row r="44">
          <cell r="L44">
            <v>-7079.3131999999987</v>
          </cell>
        </row>
        <row r="45">
          <cell r="L45">
            <v>-776.04640000000018</v>
          </cell>
        </row>
        <row r="46">
          <cell r="L46">
            <v>-5512.3843999999999</v>
          </cell>
        </row>
        <row r="47">
          <cell r="L47">
            <v>91349.644400000005</v>
          </cell>
        </row>
        <row r="50">
          <cell r="L50">
            <v>-17106.330199999997</v>
          </cell>
        </row>
        <row r="53">
          <cell r="L53">
            <v>-2325.207369230769</v>
          </cell>
        </row>
        <row r="55">
          <cell r="L55">
            <v>-111717.51133333333</v>
          </cell>
        </row>
        <row r="56">
          <cell r="L56">
            <v>-2794.2579999999998</v>
          </cell>
        </row>
        <row r="57">
          <cell r="L57">
            <v>293.74920000000003</v>
          </cell>
        </row>
        <row r="60">
          <cell r="L60">
            <v>-18427.364200000007</v>
          </cell>
        </row>
        <row r="61">
          <cell r="L61">
            <v>-289</v>
          </cell>
        </row>
        <row r="62">
          <cell r="L62">
            <v>260</v>
          </cell>
        </row>
        <row r="65">
          <cell r="L65">
            <v>-8186.3974999999991</v>
          </cell>
        </row>
        <row r="66">
          <cell r="L66">
            <v>-18265.638999999999</v>
          </cell>
        </row>
        <row r="67">
          <cell r="L67">
            <v>-80006.056666666671</v>
          </cell>
        </row>
        <row r="68">
          <cell r="L68">
            <v>-34000</v>
          </cell>
        </row>
        <row r="69">
          <cell r="L69">
            <v>-13467.847</v>
          </cell>
        </row>
        <row r="70">
          <cell r="L70">
            <v>-112472.11374999999</v>
          </cell>
        </row>
        <row r="73">
          <cell r="L73">
            <v>-1044.8309999999999</v>
          </cell>
        </row>
        <row r="74">
          <cell r="L74">
            <v>-12902.106999999998</v>
          </cell>
        </row>
        <row r="75">
          <cell r="L75">
            <v>-3995.48</v>
          </cell>
        </row>
        <row r="76">
          <cell r="L76">
            <v>-16150.465333333334</v>
          </cell>
        </row>
        <row r="77">
          <cell r="L77">
            <v>-18226.530666666666</v>
          </cell>
        </row>
        <row r="81">
          <cell r="D81">
            <v>44985546.940000005</v>
          </cell>
          <cell r="E81">
            <v>0</v>
          </cell>
          <cell r="G81">
            <v>0</v>
          </cell>
          <cell r="H81">
            <v>44985546.940000005</v>
          </cell>
          <cell r="K81">
            <v>-23679462.888419233</v>
          </cell>
          <cell r="L81">
            <v>-1658293.9711192306</v>
          </cell>
          <cell r="N81">
            <v>0</v>
          </cell>
          <cell r="O81">
            <v>-25337756.859538462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22">
          <cell r="E22">
            <v>21557141.010000002</v>
          </cell>
        </row>
        <row r="37">
          <cell r="I37">
            <v>6.6061156159506362E-2</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83"/>
  <sheetViews>
    <sheetView topLeftCell="A395" workbookViewId="0">
      <pane xSplit="3" topLeftCell="D1" activePane="topRight" state="frozen"/>
      <selection activeCell="A455" sqref="A455"/>
      <selection pane="topRight" activeCell="G598" sqref="G598"/>
    </sheetView>
  </sheetViews>
  <sheetFormatPr defaultRowHeight="12.75" x14ac:dyDescent="0.2"/>
  <cols>
    <col min="1" max="1" width="7.7109375" style="1" customWidth="1"/>
    <col min="2" max="2" width="6.42578125" style="1" customWidth="1"/>
    <col min="3" max="3" width="37.85546875" style="2" customWidth="1"/>
    <col min="4" max="4" width="17.28515625" style="2" customWidth="1"/>
    <col min="5" max="5" width="14" style="2" customWidth="1"/>
    <col min="6" max="6" width="13.85546875" style="2" customWidth="1"/>
    <col min="7" max="7" width="15" style="2" bestFit="1" customWidth="1"/>
    <col min="8" max="8" width="1.7109375" style="3" customWidth="1"/>
    <col min="9" max="9" width="15.5703125" style="2" customWidth="1"/>
    <col min="10" max="10" width="15.28515625" style="2" customWidth="1"/>
    <col min="11" max="11" width="12.42578125" style="2" customWidth="1"/>
    <col min="12" max="13" width="15" style="2" bestFit="1" customWidth="1"/>
    <col min="14" max="14" width="9.140625" style="2"/>
    <col min="15" max="15" width="9.7109375" style="2" bestFit="1" customWidth="1"/>
    <col min="16" max="16384" width="9.140625" style="2"/>
  </cols>
  <sheetData>
    <row r="1" spans="1:13" x14ac:dyDescent="0.2">
      <c r="L1" s="4" t="s">
        <v>0</v>
      </c>
      <c r="M1" s="5" t="str">
        <f>EBNUMBER</f>
        <v>EB-2013-0155</v>
      </c>
    </row>
    <row r="2" spans="1:13" x14ac:dyDescent="0.2">
      <c r="L2" s="4" t="s">
        <v>1</v>
      </c>
      <c r="M2" s="6">
        <v>2</v>
      </c>
    </row>
    <row r="3" spans="1:13" x14ac:dyDescent="0.2">
      <c r="L3" s="4" t="s">
        <v>2</v>
      </c>
      <c r="M3" s="7">
        <v>2</v>
      </c>
    </row>
    <row r="4" spans="1:13" x14ac:dyDescent="0.2">
      <c r="L4" s="4" t="s">
        <v>3</v>
      </c>
      <c r="M4" s="7">
        <v>1</v>
      </c>
    </row>
    <row r="5" spans="1:13" x14ac:dyDescent="0.2">
      <c r="L5" s="4" t="s">
        <v>4</v>
      </c>
      <c r="M5" s="8">
        <v>1</v>
      </c>
    </row>
    <row r="6" spans="1:13" x14ac:dyDescent="0.2">
      <c r="L6" s="4"/>
      <c r="M6" s="5"/>
    </row>
    <row r="7" spans="1:13" x14ac:dyDescent="0.2">
      <c r="L7" s="4" t="s">
        <v>5</v>
      </c>
      <c r="M7" s="9">
        <f>'[1]App.2-AA_Capital Projects'!H7</f>
        <v>41737</v>
      </c>
    </row>
    <row r="8" spans="1:13" hidden="1" x14ac:dyDescent="0.2"/>
    <row r="9" spans="1:13" ht="18" hidden="1" x14ac:dyDescent="0.2">
      <c r="A9" s="162" t="s">
        <v>6</v>
      </c>
      <c r="B9" s="162"/>
      <c r="C9" s="162"/>
      <c r="D9" s="162"/>
      <c r="E9" s="162"/>
      <c r="F9" s="162"/>
      <c r="G9" s="162"/>
      <c r="H9" s="162"/>
      <c r="I9" s="162"/>
      <c r="J9" s="162"/>
      <c r="K9" s="162"/>
      <c r="L9" s="162"/>
      <c r="M9" s="162"/>
    </row>
    <row r="10" spans="1:13" ht="18" hidden="1" x14ac:dyDescent="0.2">
      <c r="A10" s="162" t="s">
        <v>7</v>
      </c>
      <c r="B10" s="162"/>
      <c r="C10" s="162"/>
      <c r="D10" s="162"/>
      <c r="E10" s="162"/>
      <c r="F10" s="162"/>
      <c r="G10" s="162"/>
      <c r="H10" s="162"/>
      <c r="I10" s="162"/>
      <c r="J10" s="162"/>
      <c r="K10" s="162"/>
      <c r="L10" s="162"/>
      <c r="M10" s="162"/>
    </row>
    <row r="11" spans="1:13" hidden="1" x14ac:dyDescent="0.2"/>
    <row r="12" spans="1:13" ht="15" hidden="1" x14ac:dyDescent="0.25">
      <c r="C12" s="10"/>
      <c r="E12" s="11" t="s">
        <v>8</v>
      </c>
      <c r="F12" s="12">
        <v>2009</v>
      </c>
      <c r="G12" s="13"/>
    </row>
    <row r="13" spans="1:13" hidden="1" x14ac:dyDescent="0.2"/>
    <row r="14" spans="1:13" hidden="1" x14ac:dyDescent="0.2">
      <c r="D14" s="159" t="s">
        <v>9</v>
      </c>
      <c r="E14" s="160"/>
      <c r="F14" s="160"/>
      <c r="G14" s="161"/>
      <c r="I14" s="14"/>
      <c r="J14" s="15" t="s">
        <v>10</v>
      </c>
      <c r="K14" s="15"/>
      <c r="L14" s="16"/>
      <c r="M14" s="3"/>
    </row>
    <row r="15" spans="1:13" ht="25.5" hidden="1" x14ac:dyDescent="0.2">
      <c r="A15" s="17" t="s">
        <v>11</v>
      </c>
      <c r="B15" s="18" t="s">
        <v>12</v>
      </c>
      <c r="C15" s="19" t="s">
        <v>13</v>
      </c>
      <c r="D15" s="17" t="s">
        <v>14</v>
      </c>
      <c r="E15" s="18" t="s">
        <v>15</v>
      </c>
      <c r="F15" s="18" t="s">
        <v>16</v>
      </c>
      <c r="G15" s="17" t="s">
        <v>17</v>
      </c>
      <c r="H15" s="20"/>
      <c r="I15" s="21" t="s">
        <v>14</v>
      </c>
      <c r="J15" s="22" t="s">
        <v>15</v>
      </c>
      <c r="K15" s="22" t="s">
        <v>16</v>
      </c>
      <c r="L15" s="23" t="s">
        <v>17</v>
      </c>
      <c r="M15" s="17" t="s">
        <v>18</v>
      </c>
    </row>
    <row r="16" spans="1:13" ht="25.5" hidden="1" x14ac:dyDescent="0.25">
      <c r="A16" s="24">
        <v>12</v>
      </c>
      <c r="B16" s="24">
        <v>1611</v>
      </c>
      <c r="C16" s="25" t="s">
        <v>19</v>
      </c>
      <c r="D16" s="26">
        <f>'[2]App.2-B_Fixed Asset Con_2009_'!$E16</f>
        <v>0</v>
      </c>
      <c r="E16" s="26">
        <f>'[2]App.2-B_Fixed Asset Con_2009_'!$F16</f>
        <v>0</v>
      </c>
      <c r="F16" s="26">
        <f>'[2]App.2-B_Fixed Asset Con_2009_'!$G16</f>
        <v>0</v>
      </c>
      <c r="G16" s="27">
        <f>D16+E16+F16</f>
        <v>0</v>
      </c>
      <c r="H16" s="28"/>
      <c r="I16" s="29">
        <f>'[2]App.2-B_Fixed Asset Con_2009_'!$J16</f>
        <v>0</v>
      </c>
      <c r="J16" s="26">
        <f>'[2]App.2-B_Fixed Asset Con_2009_'!$K16</f>
        <v>0</v>
      </c>
      <c r="K16" s="26">
        <f>'[2]App.2-B_Fixed Asset Con_2009_'!$L16</f>
        <v>0</v>
      </c>
      <c r="L16" s="27">
        <f>I16+J16+K16</f>
        <v>0</v>
      </c>
      <c r="M16" s="30">
        <f>G16+L16</f>
        <v>0</v>
      </c>
    </row>
    <row r="17" spans="1:13" ht="25.5" hidden="1" x14ac:dyDescent="0.25">
      <c r="A17" s="24" t="s">
        <v>20</v>
      </c>
      <c r="B17" s="24">
        <v>1612</v>
      </c>
      <c r="C17" s="25" t="s">
        <v>21</v>
      </c>
      <c r="D17" s="26"/>
      <c r="E17" s="26">
        <v>0</v>
      </c>
      <c r="F17" s="26">
        <v>0</v>
      </c>
      <c r="G17" s="27">
        <f>D17+E17+F17</f>
        <v>0</v>
      </c>
      <c r="H17" s="28"/>
      <c r="I17" s="29"/>
      <c r="J17" s="26"/>
      <c r="K17" s="26">
        <f>'[2]App.2-B_Fixed Asset Con_2009_'!$L17</f>
        <v>0</v>
      </c>
      <c r="L17" s="27">
        <f>I17+J17+K17</f>
        <v>0</v>
      </c>
      <c r="M17" s="30">
        <f>G17+L17</f>
        <v>0</v>
      </c>
    </row>
    <row r="18" spans="1:13" ht="15" hidden="1" x14ac:dyDescent="0.25">
      <c r="A18" s="31" t="s">
        <v>22</v>
      </c>
      <c r="B18" s="31">
        <v>1805</v>
      </c>
      <c r="C18" s="32" t="s">
        <v>23</v>
      </c>
      <c r="D18" s="26">
        <f>'[2]App.2-B_Fixed Asset Con_2009_'!$E18</f>
        <v>258134.21000000002</v>
      </c>
      <c r="E18" s="26">
        <f>'[2]App.2-B_Fixed Asset Con_2009_'!$F18</f>
        <v>0</v>
      </c>
      <c r="F18" s="26">
        <f>'[2]App.2-B_Fixed Asset Con_2009_'!$G18</f>
        <v>0</v>
      </c>
      <c r="G18" s="27">
        <f>D18+E18+F18</f>
        <v>258134.21000000002</v>
      </c>
      <c r="H18" s="28"/>
      <c r="I18" s="29">
        <f>'[2]App.2-B_Fixed Asset Con_2009_'!$J18</f>
        <v>0</v>
      </c>
      <c r="J18" s="26">
        <f>'[2]App.2-B_Fixed Asset Con_2009_'!$K18</f>
        <v>0</v>
      </c>
      <c r="K18" s="26">
        <f>'[2]App.2-B_Fixed Asset Con_2009_'!$L18</f>
        <v>0</v>
      </c>
      <c r="L18" s="27">
        <f>I18+J18+K18</f>
        <v>0</v>
      </c>
      <c r="M18" s="30">
        <f>G18+L18</f>
        <v>258134.21000000002</v>
      </c>
    </row>
    <row r="19" spans="1:13" ht="15" hidden="1" x14ac:dyDescent="0.25">
      <c r="A19" s="24">
        <v>47</v>
      </c>
      <c r="B19" s="24">
        <v>1808</v>
      </c>
      <c r="C19" s="33" t="s">
        <v>24</v>
      </c>
      <c r="D19" s="26">
        <f>'[2]App.2-B_Fixed Asset Con_2009_'!$E19</f>
        <v>0</v>
      </c>
      <c r="E19" s="26">
        <f>'[2]App.2-B_Fixed Asset Con_2009_'!$F19</f>
        <v>0</v>
      </c>
      <c r="F19" s="26">
        <f>'[2]App.2-B_Fixed Asset Con_2009_'!$G19</f>
        <v>0</v>
      </c>
      <c r="G19" s="27">
        <f t="shared" ref="G19:G60" si="0">D19+E19+F19</f>
        <v>0</v>
      </c>
      <c r="H19" s="28"/>
      <c r="I19" s="29">
        <f>'[2]App.2-B_Fixed Asset Con_2009_'!$J19</f>
        <v>0</v>
      </c>
      <c r="J19" s="26">
        <f>'[2]App.2-B_Fixed Asset Con_2009_'!$K19</f>
        <v>0</v>
      </c>
      <c r="K19" s="26">
        <f>'[2]App.2-B_Fixed Asset Con_2009_'!$L19</f>
        <v>0</v>
      </c>
      <c r="L19" s="27">
        <f t="shared" ref="L19:L57" si="1">I19+J19+K19</f>
        <v>0</v>
      </c>
      <c r="M19" s="30">
        <f t="shared" ref="M19:M60" si="2">G19+L19</f>
        <v>0</v>
      </c>
    </row>
    <row r="20" spans="1:13" ht="15" hidden="1" x14ac:dyDescent="0.25">
      <c r="A20" s="24">
        <v>13</v>
      </c>
      <c r="B20" s="24">
        <v>1810</v>
      </c>
      <c r="C20" s="33" t="s">
        <v>25</v>
      </c>
      <c r="D20" s="26">
        <f>'[2]App.2-B_Fixed Asset Con_2009_'!$E20</f>
        <v>0</v>
      </c>
      <c r="E20" s="26">
        <f>'[2]App.2-B_Fixed Asset Con_2009_'!$F20</f>
        <v>0</v>
      </c>
      <c r="F20" s="26">
        <f>'[2]App.2-B_Fixed Asset Con_2009_'!$G20</f>
        <v>0</v>
      </c>
      <c r="G20" s="27">
        <f t="shared" si="0"/>
        <v>0</v>
      </c>
      <c r="H20" s="28"/>
      <c r="I20" s="29">
        <f>'[2]App.2-B_Fixed Asset Con_2009_'!$J20</f>
        <v>0</v>
      </c>
      <c r="J20" s="26">
        <f>'[2]App.2-B_Fixed Asset Con_2009_'!$K20</f>
        <v>0</v>
      </c>
      <c r="K20" s="26">
        <f>'[2]App.2-B_Fixed Asset Con_2009_'!$L20</f>
        <v>0</v>
      </c>
      <c r="L20" s="27">
        <f t="shared" si="1"/>
        <v>0</v>
      </c>
      <c r="M20" s="30">
        <f t="shared" si="2"/>
        <v>0</v>
      </c>
    </row>
    <row r="21" spans="1:13" ht="15" hidden="1" x14ac:dyDescent="0.25">
      <c r="A21" s="24">
        <v>47</v>
      </c>
      <c r="B21" s="24">
        <v>1815</v>
      </c>
      <c r="C21" s="33" t="s">
        <v>26</v>
      </c>
      <c r="D21" s="26">
        <f>'[2]App.2-B_Fixed Asset Con_2009_'!$E21</f>
        <v>5370392.0999999996</v>
      </c>
      <c r="E21" s="26">
        <f>'[2]App.2-B_Fixed Asset Con_2009_'!$F21</f>
        <v>9502.64</v>
      </c>
      <c r="F21" s="26">
        <f>'[2]App.2-B_Fixed Asset Con_2009_'!$G21</f>
        <v>0</v>
      </c>
      <c r="G21" s="27">
        <f t="shared" si="0"/>
        <v>5379894.7399999993</v>
      </c>
      <c r="H21" s="28"/>
      <c r="I21" s="29">
        <f>'[2]App.2-B_Fixed Asset Con_2009_'!$J21</f>
        <v>-577389.75</v>
      </c>
      <c r="J21" s="26">
        <f>'[2]App.2-B_Fixed Asset Con_2009_'!$K21</f>
        <v>-134378.52000000002</v>
      </c>
      <c r="K21" s="26">
        <f>'[2]App.2-B_Fixed Asset Con_2009_'!$L21</f>
        <v>0</v>
      </c>
      <c r="L21" s="27">
        <f t="shared" si="1"/>
        <v>-711768.27</v>
      </c>
      <c r="M21" s="30">
        <f t="shared" si="2"/>
        <v>4668126.4699999988</v>
      </c>
    </row>
    <row r="22" spans="1:13" ht="15" hidden="1" x14ac:dyDescent="0.25">
      <c r="A22" s="24">
        <v>47</v>
      </c>
      <c r="B22" s="24">
        <v>1820</v>
      </c>
      <c r="C22" s="25" t="s">
        <v>27</v>
      </c>
      <c r="D22" s="26">
        <f>'[2]App.2-B_Fixed Asset Con_2009_'!$E22</f>
        <v>160630.29</v>
      </c>
      <c r="E22" s="26">
        <f>'[2]App.2-B_Fixed Asset Con_2009_'!$F22</f>
        <v>0</v>
      </c>
      <c r="F22" s="26">
        <f>'[2]App.2-B_Fixed Asset Con_2009_'!$G22</f>
        <v>0</v>
      </c>
      <c r="G22" s="27">
        <f t="shared" si="0"/>
        <v>160630.29</v>
      </c>
      <c r="H22" s="28"/>
      <c r="I22" s="29">
        <f>'[2]App.2-B_Fixed Asset Con_2009_'!$J22</f>
        <v>-100428.79</v>
      </c>
      <c r="J22" s="26">
        <f>'[2]App.2-B_Fixed Asset Con_2009_'!$K22</f>
        <v>-3068.4</v>
      </c>
      <c r="K22" s="26">
        <f>'[2]App.2-B_Fixed Asset Con_2009_'!$L22</f>
        <v>0</v>
      </c>
      <c r="L22" s="27">
        <f t="shared" si="1"/>
        <v>-103497.18999999999</v>
      </c>
      <c r="M22" s="30">
        <f t="shared" si="2"/>
        <v>57133.10000000002</v>
      </c>
    </row>
    <row r="23" spans="1:13" ht="15" hidden="1" x14ac:dyDescent="0.25">
      <c r="A23" s="24">
        <v>47</v>
      </c>
      <c r="B23" s="24">
        <v>1825</v>
      </c>
      <c r="C23" s="33" t="s">
        <v>28</v>
      </c>
      <c r="D23" s="26">
        <f>'[2]App.2-B_Fixed Asset Con_2009_'!$E23</f>
        <v>0</v>
      </c>
      <c r="E23" s="26">
        <f>'[2]App.2-B_Fixed Asset Con_2009_'!$F23</f>
        <v>0</v>
      </c>
      <c r="F23" s="26">
        <f>'[2]App.2-B_Fixed Asset Con_2009_'!$G23</f>
        <v>0</v>
      </c>
      <c r="G23" s="27">
        <f t="shared" si="0"/>
        <v>0</v>
      </c>
      <c r="H23" s="28"/>
      <c r="I23" s="29">
        <f>'[2]App.2-B_Fixed Asset Con_2009_'!$J23</f>
        <v>0</v>
      </c>
      <c r="J23" s="26">
        <f>'[2]App.2-B_Fixed Asset Con_2009_'!$K23</f>
        <v>0</v>
      </c>
      <c r="K23" s="26">
        <f>'[2]App.2-B_Fixed Asset Con_2009_'!$L23</f>
        <v>0</v>
      </c>
      <c r="L23" s="27">
        <f t="shared" si="1"/>
        <v>0</v>
      </c>
      <c r="M23" s="30">
        <f t="shared" si="2"/>
        <v>0</v>
      </c>
    </row>
    <row r="24" spans="1:13" ht="15" hidden="1" x14ac:dyDescent="0.25">
      <c r="A24" s="24">
        <v>47</v>
      </c>
      <c r="B24" s="24">
        <v>1830</v>
      </c>
      <c r="C24" s="33" t="s">
        <v>29</v>
      </c>
      <c r="D24" s="26">
        <f>'[2]App.2-B_Fixed Asset Con_2009_'!$E24</f>
        <v>4447848.2699999996</v>
      </c>
      <c r="E24" s="26">
        <f>'[2]App.2-B_Fixed Asset Con_2009_'!$F24</f>
        <v>161931.87</v>
      </c>
      <c r="F24" s="26">
        <f>'[2]App.2-B_Fixed Asset Con_2009_'!$G24</f>
        <v>0</v>
      </c>
      <c r="G24" s="27">
        <f t="shared" si="0"/>
        <v>4609780.1399999997</v>
      </c>
      <c r="H24" s="28"/>
      <c r="I24" s="29">
        <f>'[2]App.2-B_Fixed Asset Con_2009_'!$J24</f>
        <v>-2564524.0099999998</v>
      </c>
      <c r="J24" s="26">
        <f>'[2]App.2-B_Fixed Asset Con_2009_'!$K24</f>
        <v>-139299.65</v>
      </c>
      <c r="K24" s="26">
        <f>'[2]App.2-B_Fixed Asset Con_2009_'!$L24</f>
        <v>0</v>
      </c>
      <c r="L24" s="27">
        <f t="shared" si="1"/>
        <v>-2703823.6599999997</v>
      </c>
      <c r="M24" s="30">
        <f t="shared" si="2"/>
        <v>1905956.48</v>
      </c>
    </row>
    <row r="25" spans="1:13" ht="15" hidden="1" x14ac:dyDescent="0.25">
      <c r="A25" s="24">
        <v>47</v>
      </c>
      <c r="B25" s="24">
        <v>1835</v>
      </c>
      <c r="C25" s="33" t="s">
        <v>30</v>
      </c>
      <c r="D25" s="26">
        <f>'[2]App.2-B_Fixed Asset Con_2009_'!$E25</f>
        <v>5962185.8799999999</v>
      </c>
      <c r="E25" s="26">
        <f>'[2]App.2-B_Fixed Asset Con_2009_'!$F25</f>
        <v>268034.43</v>
      </c>
      <c r="F25" s="26">
        <f>'[2]App.2-B_Fixed Asset Con_2009_'!$G25</f>
        <v>0</v>
      </c>
      <c r="G25" s="27">
        <f t="shared" si="0"/>
        <v>6230220.3099999996</v>
      </c>
      <c r="H25" s="28"/>
      <c r="I25" s="29">
        <f>'[2]App.2-B_Fixed Asset Con_2009_'!$J25</f>
        <v>-3242803.1</v>
      </c>
      <c r="J25" s="26">
        <f>'[2]App.2-B_Fixed Asset Con_2009_'!$K25</f>
        <v>-191357.21</v>
      </c>
      <c r="K25" s="26">
        <f>'[2]App.2-B_Fixed Asset Con_2009_'!$L25</f>
        <v>0</v>
      </c>
      <c r="L25" s="27">
        <f t="shared" si="1"/>
        <v>-3434160.31</v>
      </c>
      <c r="M25" s="30">
        <f t="shared" si="2"/>
        <v>2796059.9999999995</v>
      </c>
    </row>
    <row r="26" spans="1:13" ht="15" hidden="1" x14ac:dyDescent="0.25">
      <c r="A26" s="24">
        <v>47</v>
      </c>
      <c r="B26" s="24">
        <v>1840</v>
      </c>
      <c r="C26" s="33" t="s">
        <v>31</v>
      </c>
      <c r="D26" s="26">
        <f>'[2]App.2-B_Fixed Asset Con_2009_'!$E26</f>
        <v>3793214.21</v>
      </c>
      <c r="E26" s="26">
        <f>'[2]App.2-B_Fixed Asset Con_2009_'!$F26</f>
        <v>404193.46</v>
      </c>
      <c r="F26" s="26">
        <f>'[2]App.2-B_Fixed Asset Con_2009_'!$G26</f>
        <v>0</v>
      </c>
      <c r="G26" s="27">
        <f t="shared" si="0"/>
        <v>4197407.67</v>
      </c>
      <c r="H26" s="28"/>
      <c r="I26" s="29">
        <f>'[2]App.2-B_Fixed Asset Con_2009_'!$J26</f>
        <v>-1601068.33</v>
      </c>
      <c r="J26" s="26">
        <f>'[2]App.2-B_Fixed Asset Con_2009_'!$K26</f>
        <v>-156075.32999999984</v>
      </c>
      <c r="K26" s="26">
        <f>'[2]App.2-B_Fixed Asset Con_2009_'!$L26</f>
        <v>0</v>
      </c>
      <c r="L26" s="27">
        <f t="shared" si="1"/>
        <v>-1757143.66</v>
      </c>
      <c r="M26" s="30">
        <f t="shared" si="2"/>
        <v>2440264.0099999998</v>
      </c>
    </row>
    <row r="27" spans="1:13" ht="15" hidden="1" x14ac:dyDescent="0.25">
      <c r="A27" s="24">
        <v>47</v>
      </c>
      <c r="B27" s="24">
        <v>1845</v>
      </c>
      <c r="C27" s="33" t="s">
        <v>32</v>
      </c>
      <c r="D27" s="26">
        <f>'[2]App.2-B_Fixed Asset Con_2009_'!$E27</f>
        <v>7340936.2300000004</v>
      </c>
      <c r="E27" s="26">
        <f>'[2]App.2-B_Fixed Asset Con_2009_'!$F27</f>
        <v>537952.71</v>
      </c>
      <c r="F27" s="26">
        <f>'[2]App.2-B_Fixed Asset Con_2009_'!$G27</f>
        <v>0</v>
      </c>
      <c r="G27" s="27">
        <f t="shared" si="0"/>
        <v>7878888.9400000004</v>
      </c>
      <c r="H27" s="28"/>
      <c r="I27" s="29">
        <f>'[2]App.2-B_Fixed Asset Con_2009_'!$J27</f>
        <v>-3389707.24</v>
      </c>
      <c r="J27" s="26">
        <f>'[2]App.2-B_Fixed Asset Con_2009_'!$K27</f>
        <v>-296260.39999999991</v>
      </c>
      <c r="K27" s="26">
        <f>'[2]App.2-B_Fixed Asset Con_2009_'!$L27</f>
        <v>0</v>
      </c>
      <c r="L27" s="27">
        <f t="shared" si="1"/>
        <v>-3685967.64</v>
      </c>
      <c r="M27" s="30">
        <f t="shared" si="2"/>
        <v>4192921.3000000003</v>
      </c>
    </row>
    <row r="28" spans="1:13" ht="15" hidden="1" x14ac:dyDescent="0.25">
      <c r="A28" s="24">
        <v>47</v>
      </c>
      <c r="B28" s="24">
        <v>1850</v>
      </c>
      <c r="C28" s="33" t="s">
        <v>33</v>
      </c>
      <c r="D28" s="26">
        <f>'[2]App.2-B_Fixed Asset Con_2009_'!$E28</f>
        <v>6974011.75</v>
      </c>
      <c r="E28" s="26">
        <f>'[2]App.2-B_Fixed Asset Con_2009_'!$F28</f>
        <v>344010.7</v>
      </c>
      <c r="F28" s="26">
        <f>'[2]App.2-B_Fixed Asset Con_2009_'!$G28</f>
        <v>-125287.18000000001</v>
      </c>
      <c r="G28" s="27">
        <f t="shared" si="0"/>
        <v>7192735.2700000005</v>
      </c>
      <c r="H28" s="28"/>
      <c r="I28" s="29">
        <f>'[2]App.2-B_Fixed Asset Con_2009_'!$J28</f>
        <v>-3073229.12</v>
      </c>
      <c r="J28" s="26">
        <f>'[2]App.2-B_Fixed Asset Con_2009_'!$K28</f>
        <v>-255681.99999999983</v>
      </c>
      <c r="K28" s="26">
        <f>'[2]App.2-B_Fixed Asset Con_2009_'!$L28</f>
        <v>125287.18000000001</v>
      </c>
      <c r="L28" s="27">
        <f t="shared" si="1"/>
        <v>-3203623.94</v>
      </c>
      <c r="M28" s="30">
        <f t="shared" si="2"/>
        <v>3989111.3300000005</v>
      </c>
    </row>
    <row r="29" spans="1:13" ht="15" hidden="1" x14ac:dyDescent="0.25">
      <c r="A29" s="24">
        <v>47</v>
      </c>
      <c r="B29" s="24">
        <v>1855</v>
      </c>
      <c r="C29" s="33" t="s">
        <v>34</v>
      </c>
      <c r="D29" s="26">
        <f>'[2]App.2-B_Fixed Asset Con_2009_'!$E29</f>
        <v>2014876.97</v>
      </c>
      <c r="E29" s="26">
        <f>'[2]App.2-B_Fixed Asset Con_2009_'!$F29</f>
        <v>133567.84999999998</v>
      </c>
      <c r="F29" s="26">
        <f>'[2]App.2-B_Fixed Asset Con_2009_'!$G29</f>
        <v>0</v>
      </c>
      <c r="G29" s="27">
        <f t="shared" si="0"/>
        <v>2148444.8199999998</v>
      </c>
      <c r="H29" s="28"/>
      <c r="I29" s="29">
        <f>'[2]App.2-B_Fixed Asset Con_2009_'!$J29</f>
        <v>-383524.41000000003</v>
      </c>
      <c r="J29" s="26">
        <f>'[2]App.2-B_Fixed Asset Con_2009_'!$K29</f>
        <v>-83266.460000000006</v>
      </c>
      <c r="K29" s="26">
        <f>'[2]App.2-B_Fixed Asset Con_2009_'!$L29</f>
        <v>0</v>
      </c>
      <c r="L29" s="27">
        <f t="shared" si="1"/>
        <v>-466790.87000000005</v>
      </c>
      <c r="M29" s="30">
        <f t="shared" si="2"/>
        <v>1681653.9499999997</v>
      </c>
    </row>
    <row r="30" spans="1:13" ht="15" hidden="1" x14ac:dyDescent="0.25">
      <c r="A30" s="24">
        <v>47</v>
      </c>
      <c r="B30" s="24">
        <v>1860</v>
      </c>
      <c r="C30" s="33" t="s">
        <v>35</v>
      </c>
      <c r="D30" s="26">
        <f>'[2]App.2-B_Fixed Asset Con_2009_'!$E30</f>
        <v>1059247.32</v>
      </c>
      <c r="E30" s="26">
        <f>'[2]App.2-B_Fixed Asset Con_2009_'!$F30</f>
        <v>2837.6900000000005</v>
      </c>
      <c r="F30" s="26">
        <f>'[2]App.2-B_Fixed Asset Con_2009_'!$G30</f>
        <v>-574.20000000000005</v>
      </c>
      <c r="G30" s="27">
        <f t="shared" si="0"/>
        <v>1061510.81</v>
      </c>
      <c r="H30" s="28"/>
      <c r="I30" s="29">
        <f>'[2]App.2-B_Fixed Asset Con_2009_'!$J30</f>
        <v>-617795.43999999994</v>
      </c>
      <c r="J30" s="26">
        <f>'[2]App.2-B_Fixed Asset Con_2009_'!$K30</f>
        <v>-37476.67</v>
      </c>
      <c r="K30" s="26">
        <f>'[2]App.2-B_Fixed Asset Con_2009_'!$L30</f>
        <v>574.20000000000005</v>
      </c>
      <c r="L30" s="27">
        <f t="shared" si="1"/>
        <v>-654697.91</v>
      </c>
      <c r="M30" s="30">
        <f t="shared" si="2"/>
        <v>406812.9</v>
      </c>
    </row>
    <row r="31" spans="1:13" ht="15" hidden="1" x14ac:dyDescent="0.25">
      <c r="A31" s="31">
        <v>47</v>
      </c>
      <c r="B31" s="31">
        <v>1860</v>
      </c>
      <c r="C31" s="32" t="s">
        <v>36</v>
      </c>
      <c r="D31" s="26">
        <f>'[2]App.2-B_Fixed Asset Con_2009_'!$E31</f>
        <v>0</v>
      </c>
      <c r="E31" s="26">
        <f>'[2]App.2-B_Fixed Asset Con_2009_'!$F31</f>
        <v>0</v>
      </c>
      <c r="F31" s="26">
        <f>'[2]App.2-B_Fixed Asset Con_2009_'!$G31</f>
        <v>0</v>
      </c>
      <c r="G31" s="27">
        <f t="shared" si="0"/>
        <v>0</v>
      </c>
      <c r="H31" s="28"/>
      <c r="I31" s="29">
        <f>'[2]App.2-B_Fixed Asset Con_2009_'!$J31</f>
        <v>0</v>
      </c>
      <c r="J31" s="26">
        <f>'[2]App.2-B_Fixed Asset Con_2009_'!$K31</f>
        <v>0</v>
      </c>
      <c r="K31" s="26">
        <f>'[2]App.2-B_Fixed Asset Con_2009_'!$L31</f>
        <v>0</v>
      </c>
      <c r="L31" s="27">
        <f t="shared" si="1"/>
        <v>0</v>
      </c>
      <c r="M31" s="30">
        <f t="shared" si="2"/>
        <v>0</v>
      </c>
    </row>
    <row r="32" spans="1:13" ht="15" hidden="1" x14ac:dyDescent="0.25">
      <c r="A32" s="31" t="s">
        <v>22</v>
      </c>
      <c r="B32" s="31">
        <v>1905</v>
      </c>
      <c r="C32" s="32" t="s">
        <v>23</v>
      </c>
      <c r="D32" s="26">
        <f>'[2]App.2-B_Fixed Asset Con_2009_'!$E32</f>
        <v>49000</v>
      </c>
      <c r="E32" s="26">
        <f>'[2]App.2-B_Fixed Asset Con_2009_'!$F32</f>
        <v>0</v>
      </c>
      <c r="F32" s="26">
        <f>'[2]App.2-B_Fixed Asset Con_2009_'!$G32</f>
        <v>0</v>
      </c>
      <c r="G32" s="27">
        <f t="shared" si="0"/>
        <v>49000</v>
      </c>
      <c r="H32" s="28"/>
      <c r="I32" s="29">
        <f>'[2]App.2-B_Fixed Asset Con_2009_'!$J32</f>
        <v>0</v>
      </c>
      <c r="J32" s="26">
        <f>'[2]App.2-B_Fixed Asset Con_2009_'!$K32</f>
        <v>0</v>
      </c>
      <c r="K32" s="26">
        <f>'[2]App.2-B_Fixed Asset Con_2009_'!$L32</f>
        <v>0</v>
      </c>
      <c r="L32" s="27">
        <f t="shared" si="1"/>
        <v>0</v>
      </c>
      <c r="M32" s="30">
        <f t="shared" si="2"/>
        <v>49000</v>
      </c>
    </row>
    <row r="33" spans="1:13" ht="15" hidden="1" x14ac:dyDescent="0.25">
      <c r="A33" s="24">
        <v>47</v>
      </c>
      <c r="B33" s="24">
        <v>1908</v>
      </c>
      <c r="C33" s="33" t="s">
        <v>37</v>
      </c>
      <c r="D33" s="26">
        <f>'[2]App.2-B_Fixed Asset Con_2009_'!$E33</f>
        <v>936743.25</v>
      </c>
      <c r="E33" s="26">
        <f>'[2]App.2-B_Fixed Asset Con_2009_'!$F33</f>
        <v>46536.01</v>
      </c>
      <c r="F33" s="26">
        <f>'[2]App.2-B_Fixed Asset Con_2009_'!$G33</f>
        <v>0</v>
      </c>
      <c r="G33" s="27">
        <f t="shared" si="0"/>
        <v>983279.26</v>
      </c>
      <c r="H33" s="28"/>
      <c r="I33" s="29">
        <f>'[2]App.2-B_Fixed Asset Con_2009_'!$J33</f>
        <v>-302886.28000000003</v>
      </c>
      <c r="J33" s="26">
        <f>'[2]App.2-B_Fixed Asset Con_2009_'!$K33</f>
        <v>-16822.41</v>
      </c>
      <c r="K33" s="26">
        <f>'[2]App.2-B_Fixed Asset Con_2009_'!$L33</f>
        <v>0</v>
      </c>
      <c r="L33" s="27">
        <f t="shared" si="1"/>
        <v>-319708.69</v>
      </c>
      <c r="M33" s="30">
        <f t="shared" si="2"/>
        <v>663570.57000000007</v>
      </c>
    </row>
    <row r="34" spans="1:13" ht="15" hidden="1" x14ac:dyDescent="0.25">
      <c r="A34" s="24">
        <v>13</v>
      </c>
      <c r="B34" s="24">
        <v>1910</v>
      </c>
      <c r="C34" s="33" t="s">
        <v>25</v>
      </c>
      <c r="D34" s="26">
        <f>'[2]App.2-B_Fixed Asset Con_2009_'!$E34</f>
        <v>0</v>
      </c>
      <c r="E34" s="26">
        <f>'[2]App.2-B_Fixed Asset Con_2009_'!$F34</f>
        <v>0</v>
      </c>
      <c r="F34" s="26">
        <f>'[2]App.2-B_Fixed Asset Con_2009_'!$G34</f>
        <v>0</v>
      </c>
      <c r="G34" s="27">
        <f t="shared" si="0"/>
        <v>0</v>
      </c>
      <c r="H34" s="28"/>
      <c r="I34" s="29">
        <f>'[2]App.2-B_Fixed Asset Con_2009_'!$J34</f>
        <v>0</v>
      </c>
      <c r="J34" s="26">
        <f>'[2]App.2-B_Fixed Asset Con_2009_'!$K34</f>
        <v>0</v>
      </c>
      <c r="K34" s="26">
        <f>'[2]App.2-B_Fixed Asset Con_2009_'!$L34</f>
        <v>0</v>
      </c>
      <c r="L34" s="27">
        <f t="shared" si="1"/>
        <v>0</v>
      </c>
      <c r="M34" s="30">
        <f t="shared" si="2"/>
        <v>0</v>
      </c>
    </row>
    <row r="35" spans="1:13" ht="15" hidden="1" x14ac:dyDescent="0.25">
      <c r="A35" s="24">
        <v>8</v>
      </c>
      <c r="B35" s="24">
        <v>1915</v>
      </c>
      <c r="C35" s="33" t="s">
        <v>38</v>
      </c>
      <c r="D35" s="26">
        <f>'[2]App.2-B_Fixed Asset Con_2009_'!$E35</f>
        <v>171299.82</v>
      </c>
      <c r="E35" s="26">
        <f>'[2]App.2-B_Fixed Asset Con_2009_'!$F35</f>
        <v>23875.56</v>
      </c>
      <c r="F35" s="26">
        <f>'[2]App.2-B_Fixed Asset Con_2009_'!$G35</f>
        <v>0</v>
      </c>
      <c r="G35" s="27">
        <f t="shared" si="0"/>
        <v>195175.38</v>
      </c>
      <c r="H35" s="28"/>
      <c r="I35" s="29">
        <f>'[2]App.2-B_Fixed Asset Con_2009_'!$J35</f>
        <v>-138433.73000000001</v>
      </c>
      <c r="J35" s="26">
        <f>'[2]App.2-B_Fixed Asset Con_2009_'!$K35</f>
        <v>-6769.46</v>
      </c>
      <c r="K35" s="26">
        <f>'[2]App.2-B_Fixed Asset Con_2009_'!$L35</f>
        <v>0</v>
      </c>
      <c r="L35" s="27">
        <f t="shared" si="1"/>
        <v>-145203.19</v>
      </c>
      <c r="M35" s="30">
        <f t="shared" si="2"/>
        <v>49972.19</v>
      </c>
    </row>
    <row r="36" spans="1:13" ht="15" hidden="1" x14ac:dyDescent="0.25">
      <c r="A36" s="24">
        <v>8</v>
      </c>
      <c r="B36" s="24">
        <v>1915</v>
      </c>
      <c r="C36" s="33" t="s">
        <v>39</v>
      </c>
      <c r="D36" s="26">
        <f>'[2]App.2-B_Fixed Asset Con_2009_'!$E36</f>
        <v>0</v>
      </c>
      <c r="E36" s="26">
        <f>'[2]App.2-B_Fixed Asset Con_2009_'!$F36</f>
        <v>0</v>
      </c>
      <c r="F36" s="26">
        <f>'[2]App.2-B_Fixed Asset Con_2009_'!$G36</f>
        <v>0</v>
      </c>
      <c r="G36" s="27">
        <f t="shared" si="0"/>
        <v>0</v>
      </c>
      <c r="H36" s="28"/>
      <c r="I36" s="29">
        <f>'[2]App.2-B_Fixed Asset Con_2009_'!$J36</f>
        <v>0</v>
      </c>
      <c r="J36" s="26">
        <f>'[2]App.2-B_Fixed Asset Con_2009_'!$K36</f>
        <v>0</v>
      </c>
      <c r="K36" s="26">
        <f>'[2]App.2-B_Fixed Asset Con_2009_'!$L36</f>
        <v>0</v>
      </c>
      <c r="L36" s="27">
        <f t="shared" si="1"/>
        <v>0</v>
      </c>
      <c r="M36" s="30">
        <f t="shared" si="2"/>
        <v>0</v>
      </c>
    </row>
    <row r="37" spans="1:13" ht="15" hidden="1" x14ac:dyDescent="0.25">
      <c r="A37" s="24">
        <v>10</v>
      </c>
      <c r="B37" s="24">
        <v>1920</v>
      </c>
      <c r="C37" s="33" t="s">
        <v>40</v>
      </c>
      <c r="D37" s="26">
        <f>'[2]App.2-B_Fixed Asset Con_2009_'!$E37</f>
        <v>314187.52000000002</v>
      </c>
      <c r="E37" s="26">
        <f>'[2]App.2-B_Fixed Asset Con_2009_'!$F37</f>
        <v>18772.509999999998</v>
      </c>
      <c r="F37" s="26">
        <f>'[2]App.2-B_Fixed Asset Con_2009_'!$G37</f>
        <v>0</v>
      </c>
      <c r="G37" s="27">
        <f t="shared" si="0"/>
        <v>332960.03000000003</v>
      </c>
      <c r="H37" s="28"/>
      <c r="I37" s="29">
        <f>'[2]App.2-B_Fixed Asset Con_2009_'!$J37</f>
        <v>-266620.46000000002</v>
      </c>
      <c r="J37" s="26">
        <f>'[2]App.2-B_Fixed Asset Con_2009_'!$K37</f>
        <v>-18049.96</v>
      </c>
      <c r="K37" s="26">
        <f>'[2]App.2-B_Fixed Asset Con_2009_'!$L37</f>
        <v>0</v>
      </c>
      <c r="L37" s="27">
        <f t="shared" si="1"/>
        <v>-284670.42000000004</v>
      </c>
      <c r="M37" s="30">
        <f t="shared" si="2"/>
        <v>48289.609999999986</v>
      </c>
    </row>
    <row r="38" spans="1:13" ht="25.5" hidden="1" x14ac:dyDescent="0.25">
      <c r="A38" s="24">
        <v>45</v>
      </c>
      <c r="B38" s="34">
        <v>1920</v>
      </c>
      <c r="C38" s="25" t="s">
        <v>41</v>
      </c>
      <c r="D38" s="26"/>
      <c r="E38" s="26"/>
      <c r="F38" s="26"/>
      <c r="G38" s="27">
        <f t="shared" si="0"/>
        <v>0</v>
      </c>
      <c r="H38" s="28"/>
      <c r="I38" s="29"/>
      <c r="J38" s="26"/>
      <c r="K38" s="26"/>
      <c r="L38" s="27">
        <f t="shared" si="1"/>
        <v>0</v>
      </c>
      <c r="M38" s="30">
        <f t="shared" si="2"/>
        <v>0</v>
      </c>
    </row>
    <row r="39" spans="1:13" ht="25.5" hidden="1" x14ac:dyDescent="0.25">
      <c r="A39" s="24">
        <v>45.1</v>
      </c>
      <c r="B39" s="34">
        <v>1920</v>
      </c>
      <c r="C39" s="25" t="s">
        <v>42</v>
      </c>
      <c r="D39" s="26"/>
      <c r="E39" s="26"/>
      <c r="F39" s="26"/>
      <c r="G39" s="27">
        <f t="shared" si="0"/>
        <v>0</v>
      </c>
      <c r="H39" s="28"/>
      <c r="I39" s="29"/>
      <c r="J39" s="26"/>
      <c r="K39" s="26"/>
      <c r="L39" s="27">
        <f t="shared" si="1"/>
        <v>0</v>
      </c>
      <c r="M39" s="30">
        <f t="shared" si="2"/>
        <v>0</v>
      </c>
    </row>
    <row r="40" spans="1:13" ht="15" hidden="1" x14ac:dyDescent="0.25">
      <c r="A40" s="24">
        <v>12</v>
      </c>
      <c r="B40" s="34">
        <v>1925</v>
      </c>
      <c r="C40" s="25" t="s">
        <v>43</v>
      </c>
      <c r="D40" s="26">
        <f>'[2]App.2-B_Fixed Asset Con_2009_'!$E40</f>
        <v>990734.61</v>
      </c>
      <c r="E40" s="26">
        <f>'[2]App.2-B_Fixed Asset Con_2009_'!$F40</f>
        <v>265474.55</v>
      </c>
      <c r="F40" s="26">
        <f>'[2]App.2-B_Fixed Asset Con_2009_'!$G40</f>
        <v>0</v>
      </c>
      <c r="G40" s="27">
        <f t="shared" si="0"/>
        <v>1256209.1599999999</v>
      </c>
      <c r="H40" s="28"/>
      <c r="I40" s="29">
        <f>'[2]App.2-B_Fixed Asset Con_2009_'!$J40</f>
        <v>-859006.47</v>
      </c>
      <c r="J40" s="26">
        <f>'[2]App.2-B_Fixed Asset Con_2009_'!$K40</f>
        <v>-115287.64</v>
      </c>
      <c r="K40" s="26">
        <f>'[2]App.2-B_Fixed Asset Con_2009_'!$L40</f>
        <v>0</v>
      </c>
      <c r="L40" s="27">
        <f t="shared" si="1"/>
        <v>-974294.11</v>
      </c>
      <c r="M40" s="30">
        <f t="shared" si="2"/>
        <v>281915.04999999993</v>
      </c>
    </row>
    <row r="41" spans="1:13" ht="15" hidden="1" x14ac:dyDescent="0.25">
      <c r="A41" s="24">
        <v>12</v>
      </c>
      <c r="B41" s="34">
        <v>1925</v>
      </c>
      <c r="C41" s="25" t="s">
        <v>44</v>
      </c>
      <c r="D41" s="26">
        <v>0</v>
      </c>
      <c r="E41" s="26">
        <v>0</v>
      </c>
      <c r="F41" s="26">
        <v>0</v>
      </c>
      <c r="G41" s="27">
        <f t="shared" si="0"/>
        <v>0</v>
      </c>
      <c r="H41" s="28"/>
      <c r="I41" s="29">
        <v>0</v>
      </c>
      <c r="J41" s="26">
        <v>0</v>
      </c>
      <c r="K41" s="26">
        <v>0</v>
      </c>
      <c r="L41" s="27">
        <f t="shared" si="1"/>
        <v>0</v>
      </c>
      <c r="M41" s="30">
        <f t="shared" si="2"/>
        <v>0</v>
      </c>
    </row>
    <row r="42" spans="1:13" ht="15" hidden="1" x14ac:dyDescent="0.25">
      <c r="A42" s="24">
        <v>10</v>
      </c>
      <c r="B42" s="24">
        <v>1930</v>
      </c>
      <c r="C42" s="33" t="s">
        <v>45</v>
      </c>
      <c r="D42" s="26">
        <f>'[2]App.2-B_Fixed Asset Con_2009_'!$E41</f>
        <v>979797.91</v>
      </c>
      <c r="E42" s="26">
        <f>'[2]App.2-B_Fixed Asset Con_2009_'!$F41</f>
        <v>36274.57</v>
      </c>
      <c r="F42" s="26">
        <f>'[2]App.2-B_Fixed Asset Con_2009_'!$G41</f>
        <v>0</v>
      </c>
      <c r="G42" s="27">
        <f t="shared" si="0"/>
        <v>1016072.48</v>
      </c>
      <c r="H42" s="28"/>
      <c r="I42" s="29">
        <f>'[2]App.2-B_Fixed Asset Con_2009_'!$J41</f>
        <v>-678086.79</v>
      </c>
      <c r="J42" s="26">
        <f>'[2]App.2-B_Fixed Asset Con_2009_'!$K41</f>
        <v>-90499.41</v>
      </c>
      <c r="K42" s="26">
        <f>'[2]App.2-B_Fixed Asset Con_2009_'!$L41</f>
        <v>0</v>
      </c>
      <c r="L42" s="27">
        <f t="shared" si="1"/>
        <v>-768586.20000000007</v>
      </c>
      <c r="M42" s="30">
        <f t="shared" si="2"/>
        <v>247486.27999999991</v>
      </c>
    </row>
    <row r="43" spans="1:13" ht="15" hidden="1" x14ac:dyDescent="0.25">
      <c r="A43" s="24">
        <v>8</v>
      </c>
      <c r="B43" s="24">
        <v>1935</v>
      </c>
      <c r="C43" s="33" t="s">
        <v>46</v>
      </c>
      <c r="D43" s="26">
        <f>'[2]App.2-B_Fixed Asset Con_2009_'!$E42</f>
        <v>17353.75</v>
      </c>
      <c r="E43" s="26">
        <f>'[2]App.2-B_Fixed Asset Con_2009_'!$F42</f>
        <v>7284.39</v>
      </c>
      <c r="F43" s="26">
        <f>'[2]App.2-B_Fixed Asset Con_2009_'!$G42</f>
        <v>0</v>
      </c>
      <c r="G43" s="27">
        <f t="shared" si="0"/>
        <v>24638.14</v>
      </c>
      <c r="H43" s="28"/>
      <c r="I43" s="29">
        <f>'[2]App.2-B_Fixed Asset Con_2009_'!$J42</f>
        <v>-14565.88</v>
      </c>
      <c r="J43" s="26">
        <f>'[2]App.2-B_Fixed Asset Con_2009_'!$K42</f>
        <v>-679.92</v>
      </c>
      <c r="K43" s="26">
        <f>'[2]App.2-B_Fixed Asset Con_2009_'!$L42</f>
        <v>0</v>
      </c>
      <c r="L43" s="27">
        <f t="shared" si="1"/>
        <v>-15245.8</v>
      </c>
      <c r="M43" s="30">
        <f t="shared" si="2"/>
        <v>9392.34</v>
      </c>
    </row>
    <row r="44" spans="1:13" ht="15" hidden="1" x14ac:dyDescent="0.25">
      <c r="A44" s="24">
        <v>8</v>
      </c>
      <c r="B44" s="24">
        <v>1940</v>
      </c>
      <c r="C44" s="33" t="s">
        <v>47</v>
      </c>
      <c r="D44" s="26">
        <f>'[2]App.2-B_Fixed Asset Con_2009_'!$E43</f>
        <v>429483.06</v>
      </c>
      <c r="E44" s="26">
        <f>'[2]App.2-B_Fixed Asset Con_2009_'!$F43</f>
        <v>8827.67</v>
      </c>
      <c r="F44" s="26">
        <f>'[2]App.2-B_Fixed Asset Con_2009_'!$G43</f>
        <v>0</v>
      </c>
      <c r="G44" s="27">
        <f t="shared" si="0"/>
        <v>438310.73</v>
      </c>
      <c r="H44" s="28"/>
      <c r="I44" s="29">
        <f>'[2]App.2-B_Fixed Asset Con_2009_'!$J43</f>
        <v>-293000.98</v>
      </c>
      <c r="J44" s="26">
        <f>'[2]App.2-B_Fixed Asset Con_2009_'!$K43</f>
        <v>-29836.13</v>
      </c>
      <c r="K44" s="26">
        <f>'[2]App.2-B_Fixed Asset Con_2009_'!$L43</f>
        <v>0</v>
      </c>
      <c r="L44" s="27">
        <f t="shared" si="1"/>
        <v>-322837.11</v>
      </c>
      <c r="M44" s="30">
        <f t="shared" si="2"/>
        <v>115473.62</v>
      </c>
    </row>
    <row r="45" spans="1:13" ht="15" hidden="1" x14ac:dyDescent="0.25">
      <c r="A45" s="24">
        <v>8</v>
      </c>
      <c r="B45" s="24">
        <v>1945</v>
      </c>
      <c r="C45" s="33" t="s">
        <v>48</v>
      </c>
      <c r="D45" s="26">
        <f>'[2]App.2-B_Fixed Asset Con_2009_'!$E44</f>
        <v>0</v>
      </c>
      <c r="E45" s="26">
        <f>'[2]App.2-B_Fixed Asset Con_2009_'!$F44</f>
        <v>0</v>
      </c>
      <c r="F45" s="26">
        <f>'[2]App.2-B_Fixed Asset Con_2009_'!$G44</f>
        <v>0</v>
      </c>
      <c r="G45" s="27">
        <f t="shared" si="0"/>
        <v>0</v>
      </c>
      <c r="H45" s="28"/>
      <c r="I45" s="29">
        <f>'[2]App.2-B_Fixed Asset Con_2009_'!$J44</f>
        <v>0</v>
      </c>
      <c r="J45" s="26">
        <f>'[2]App.2-B_Fixed Asset Con_2009_'!$K44</f>
        <v>0</v>
      </c>
      <c r="K45" s="26">
        <f>'[2]App.2-B_Fixed Asset Con_2009_'!$L44</f>
        <v>0</v>
      </c>
      <c r="L45" s="27">
        <f t="shared" si="1"/>
        <v>0</v>
      </c>
      <c r="M45" s="30">
        <f t="shared" si="2"/>
        <v>0</v>
      </c>
    </row>
    <row r="46" spans="1:13" ht="15" hidden="1" x14ac:dyDescent="0.25">
      <c r="A46" s="24">
        <v>8</v>
      </c>
      <c r="B46" s="24">
        <v>1950</v>
      </c>
      <c r="C46" s="33" t="s">
        <v>49</v>
      </c>
      <c r="D46" s="26">
        <f>'[2]App.2-B_Fixed Asset Con_2009_'!$E45</f>
        <v>0</v>
      </c>
      <c r="E46" s="26">
        <f>'[2]App.2-B_Fixed Asset Con_2009_'!$F45</f>
        <v>0</v>
      </c>
      <c r="F46" s="26">
        <f>'[2]App.2-B_Fixed Asset Con_2009_'!$G45</f>
        <v>0</v>
      </c>
      <c r="G46" s="27">
        <f t="shared" si="0"/>
        <v>0</v>
      </c>
      <c r="H46" s="28"/>
      <c r="I46" s="35">
        <f>'[2]App.2-B_Fixed Asset Con_2009_'!$J45</f>
        <v>0</v>
      </c>
      <c r="J46" s="26">
        <f>'[2]App.2-B_Fixed Asset Con_2009_'!$K45</f>
        <v>0</v>
      </c>
      <c r="K46" s="26">
        <f>'[2]App.2-B_Fixed Asset Con_2009_'!$L45</f>
        <v>0</v>
      </c>
      <c r="L46" s="27">
        <f t="shared" si="1"/>
        <v>0</v>
      </c>
      <c r="M46" s="30">
        <f t="shared" si="2"/>
        <v>0</v>
      </c>
    </row>
    <row r="47" spans="1:13" ht="15" hidden="1" x14ac:dyDescent="0.25">
      <c r="A47" s="24">
        <v>8</v>
      </c>
      <c r="B47" s="24">
        <v>1955</v>
      </c>
      <c r="C47" s="33" t="s">
        <v>50</v>
      </c>
      <c r="D47" s="26">
        <f>'[2]App.2-B_Fixed Asset Con_2009_'!$E46</f>
        <v>48643.17</v>
      </c>
      <c r="E47" s="26">
        <f>'[2]App.2-B_Fixed Asset Con_2009_'!$F46</f>
        <v>4717.3100000000004</v>
      </c>
      <c r="F47" s="26">
        <f>'[2]App.2-B_Fixed Asset Con_2009_'!$G46</f>
        <v>0</v>
      </c>
      <c r="G47" s="27">
        <f t="shared" si="0"/>
        <v>53360.479999999996</v>
      </c>
      <c r="H47" s="28"/>
      <c r="I47" s="29">
        <f>'[2]App.2-B_Fixed Asset Con_2009_'!$J46</f>
        <v>-22806.19</v>
      </c>
      <c r="J47" s="26">
        <f>'[2]App.2-B_Fixed Asset Con_2009_'!$K46</f>
        <v>-3692.19</v>
      </c>
      <c r="K47" s="26">
        <f>'[2]App.2-B_Fixed Asset Con_2009_'!$L46</f>
        <v>0</v>
      </c>
      <c r="L47" s="27">
        <f t="shared" si="1"/>
        <v>-26498.379999999997</v>
      </c>
      <c r="M47" s="30">
        <f t="shared" si="2"/>
        <v>26862.1</v>
      </c>
    </row>
    <row r="48" spans="1:13" ht="15" hidden="1" x14ac:dyDescent="0.25">
      <c r="A48" s="36">
        <v>8</v>
      </c>
      <c r="B48" s="36">
        <v>1955</v>
      </c>
      <c r="C48" s="37" t="s">
        <v>51</v>
      </c>
      <c r="D48" s="26">
        <f>'[2]App.2-B_Fixed Asset Con_2009_'!$E47</f>
        <v>0</v>
      </c>
      <c r="E48" s="26">
        <f>'[2]App.2-B_Fixed Asset Con_2009_'!$F47</f>
        <v>0</v>
      </c>
      <c r="F48" s="26">
        <f>'[2]App.2-B_Fixed Asset Con_2009_'!$G47</f>
        <v>0</v>
      </c>
      <c r="G48" s="27">
        <f t="shared" si="0"/>
        <v>0</v>
      </c>
      <c r="H48" s="28"/>
      <c r="I48" s="29">
        <f>'[2]App.2-B_Fixed Asset Con_2009_'!$J47</f>
        <v>0</v>
      </c>
      <c r="J48" s="26">
        <f>'[2]App.2-B_Fixed Asset Con_2009_'!$K47</f>
        <v>0</v>
      </c>
      <c r="K48" s="26">
        <f>'[2]App.2-B_Fixed Asset Con_2009_'!$L47</f>
        <v>0</v>
      </c>
      <c r="L48" s="27">
        <f t="shared" si="1"/>
        <v>0</v>
      </c>
      <c r="M48" s="30">
        <f t="shared" si="2"/>
        <v>0</v>
      </c>
    </row>
    <row r="49" spans="1:13" ht="15" hidden="1" x14ac:dyDescent="0.25">
      <c r="A49" s="34">
        <v>8</v>
      </c>
      <c r="B49" s="34">
        <v>1960</v>
      </c>
      <c r="C49" s="25" t="s">
        <v>52</v>
      </c>
      <c r="D49" s="26">
        <f>'[2]App.2-B_Fixed Asset Con_2009_'!$E48</f>
        <v>0</v>
      </c>
      <c r="E49" s="26">
        <f>'[2]App.2-B_Fixed Asset Con_2009_'!$F48</f>
        <v>0</v>
      </c>
      <c r="F49" s="26">
        <f>'[2]App.2-B_Fixed Asset Con_2009_'!$G48</f>
        <v>0</v>
      </c>
      <c r="G49" s="27">
        <f t="shared" si="0"/>
        <v>0</v>
      </c>
      <c r="H49" s="28"/>
      <c r="I49" s="29">
        <f>'[2]App.2-B_Fixed Asset Con_2009_'!$J48</f>
        <v>0</v>
      </c>
      <c r="J49" s="26">
        <f>'[2]App.2-B_Fixed Asset Con_2009_'!$K48</f>
        <v>0</v>
      </c>
      <c r="K49" s="26">
        <f>'[2]App.2-B_Fixed Asset Con_2009_'!$L48</f>
        <v>0</v>
      </c>
      <c r="L49" s="27">
        <f t="shared" si="1"/>
        <v>0</v>
      </c>
      <c r="M49" s="30">
        <f t="shared" si="2"/>
        <v>0</v>
      </c>
    </row>
    <row r="50" spans="1:13" ht="25.5" hidden="1" x14ac:dyDescent="0.25">
      <c r="A50" s="1">
        <v>47</v>
      </c>
      <c r="B50" s="34">
        <v>1970</v>
      </c>
      <c r="C50" s="33" t="s">
        <v>53</v>
      </c>
      <c r="D50" s="26"/>
      <c r="E50" s="26"/>
      <c r="F50" s="26"/>
      <c r="G50" s="27">
        <f t="shared" si="0"/>
        <v>0</v>
      </c>
      <c r="H50" s="28"/>
      <c r="I50" s="29"/>
      <c r="J50" s="26"/>
      <c r="K50" s="26"/>
      <c r="L50" s="27">
        <f t="shared" si="1"/>
        <v>0</v>
      </c>
      <c r="M50" s="30">
        <f t="shared" si="2"/>
        <v>0</v>
      </c>
    </row>
    <row r="51" spans="1:13" ht="25.5" hidden="1" x14ac:dyDescent="0.25">
      <c r="A51" s="24">
        <v>47</v>
      </c>
      <c r="B51" s="24">
        <v>1975</v>
      </c>
      <c r="C51" s="33" t="s">
        <v>54</v>
      </c>
      <c r="D51" s="26"/>
      <c r="E51" s="26"/>
      <c r="F51" s="26"/>
      <c r="G51" s="27">
        <f t="shared" si="0"/>
        <v>0</v>
      </c>
      <c r="H51" s="28"/>
      <c r="I51" s="29"/>
      <c r="J51" s="26"/>
      <c r="K51" s="26"/>
      <c r="L51" s="27">
        <f t="shared" si="1"/>
        <v>0</v>
      </c>
      <c r="M51" s="30">
        <f t="shared" si="2"/>
        <v>0</v>
      </c>
    </row>
    <row r="52" spans="1:13" ht="15" hidden="1" x14ac:dyDescent="0.25">
      <c r="A52" s="24">
        <v>47</v>
      </c>
      <c r="B52" s="24">
        <v>1980</v>
      </c>
      <c r="C52" s="33" t="s">
        <v>55</v>
      </c>
      <c r="D52" s="26">
        <f>'[2]App.2-B_Fixed Asset Con_2009_'!$E50</f>
        <v>315463.49</v>
      </c>
      <c r="E52" s="26">
        <f>'[2]App.2-B_Fixed Asset Con_2009_'!$F50</f>
        <v>498.78</v>
      </c>
      <c r="F52" s="26">
        <f>'[2]App.2-B_Fixed Asset Con_2009_'!$G50</f>
        <v>0</v>
      </c>
      <c r="G52" s="27">
        <f t="shared" si="0"/>
        <v>315962.27</v>
      </c>
      <c r="H52" s="28"/>
      <c r="I52" s="29">
        <f>'[2]App.2-B_Fixed Asset Con_2009_'!$J50</f>
        <v>-140971.13</v>
      </c>
      <c r="J52" s="26">
        <f>'[2]App.2-B_Fixed Asset Con_2009_'!$K50</f>
        <v>-21047.47</v>
      </c>
      <c r="K52" s="26">
        <f>'[2]App.2-B_Fixed Asset Con_2009_'!$L50</f>
        <v>0</v>
      </c>
      <c r="L52" s="27">
        <f t="shared" si="1"/>
        <v>-162018.6</v>
      </c>
      <c r="M52" s="30">
        <f t="shared" si="2"/>
        <v>153943.67000000001</v>
      </c>
    </row>
    <row r="53" spans="1:13" ht="15" hidden="1" x14ac:dyDescent="0.25">
      <c r="A53" s="24">
        <v>47</v>
      </c>
      <c r="B53" s="24">
        <v>1985</v>
      </c>
      <c r="C53" s="33" t="s">
        <v>56</v>
      </c>
      <c r="D53" s="26">
        <f>'[2]App.2-B_Fixed Asset Con_2009_'!$E51</f>
        <v>0</v>
      </c>
      <c r="E53" s="26">
        <f>'[2]App.2-B_Fixed Asset Con_2009_'!$F51</f>
        <v>0</v>
      </c>
      <c r="F53" s="26">
        <f>'[2]App.2-B_Fixed Asset Con_2009_'!$G51</f>
        <v>0</v>
      </c>
      <c r="G53" s="27">
        <f t="shared" si="0"/>
        <v>0</v>
      </c>
      <c r="H53" s="28"/>
      <c r="I53" s="29">
        <f>'[2]App.2-B_Fixed Asset Con_2009_'!$J51</f>
        <v>0</v>
      </c>
      <c r="J53" s="26">
        <f>'[2]App.2-B_Fixed Asset Con_2009_'!$K51</f>
        <v>0</v>
      </c>
      <c r="K53" s="26">
        <f>'[2]App.2-B_Fixed Asset Con_2009_'!$L51</f>
        <v>0</v>
      </c>
      <c r="L53" s="27">
        <f t="shared" si="1"/>
        <v>0</v>
      </c>
      <c r="M53" s="30">
        <f t="shared" si="2"/>
        <v>0</v>
      </c>
    </row>
    <row r="54" spans="1:13" ht="15" hidden="1" x14ac:dyDescent="0.25">
      <c r="A54" s="1">
        <v>47</v>
      </c>
      <c r="B54" s="24">
        <v>1990</v>
      </c>
      <c r="C54" s="38" t="s">
        <v>57</v>
      </c>
      <c r="D54" s="26"/>
      <c r="E54" s="26"/>
      <c r="F54" s="26"/>
      <c r="G54" s="27">
        <f t="shared" si="0"/>
        <v>0</v>
      </c>
      <c r="H54" s="28"/>
      <c r="I54" s="29"/>
      <c r="J54" s="26"/>
      <c r="K54" s="26"/>
      <c r="L54" s="27">
        <f t="shared" si="1"/>
        <v>0</v>
      </c>
      <c r="M54" s="30">
        <f t="shared" si="2"/>
        <v>0</v>
      </c>
    </row>
    <row r="55" spans="1:13" ht="15" hidden="1" x14ac:dyDescent="0.25">
      <c r="A55" s="24">
        <v>47</v>
      </c>
      <c r="B55" s="24">
        <v>1995</v>
      </c>
      <c r="C55" s="33" t="s">
        <v>58</v>
      </c>
      <c r="D55" s="26">
        <f>'[2]App.2-B_Fixed Asset Con_2009_'!$E52</f>
        <v>-5038608.38</v>
      </c>
      <c r="E55" s="26">
        <f>'[2]App.2-B_Fixed Asset Con_2009_'!$F52</f>
        <v>-469230.01</v>
      </c>
      <c r="F55" s="26">
        <f>'[2]App.2-B_Fixed Asset Con_2009_'!$G52</f>
        <v>0</v>
      </c>
      <c r="G55" s="27">
        <f t="shared" si="0"/>
        <v>-5507838.3899999997</v>
      </c>
      <c r="H55" s="28"/>
      <c r="I55" s="29">
        <f>'[2]App.2-B_Fixed Asset Con_2009_'!$J52</f>
        <v>1056131.1100000001</v>
      </c>
      <c r="J55" s="26">
        <f>'[2]App.2-B_Fixed Asset Con_2009_'!$K52</f>
        <v>210280.13999999998</v>
      </c>
      <c r="K55" s="26">
        <f>'[2]App.2-B_Fixed Asset Con_2009_'!$L52</f>
        <v>0</v>
      </c>
      <c r="L55" s="27">
        <f t="shared" si="1"/>
        <v>1266411.25</v>
      </c>
      <c r="M55" s="30">
        <f t="shared" si="2"/>
        <v>-4241427.1399999997</v>
      </c>
    </row>
    <row r="56" spans="1:13" ht="15" hidden="1" x14ac:dyDescent="0.25">
      <c r="A56" s="39"/>
      <c r="B56" s="39" t="s">
        <v>59</v>
      </c>
      <c r="C56" s="40"/>
      <c r="D56" s="26"/>
      <c r="E56" s="26"/>
      <c r="F56" s="26"/>
      <c r="G56" s="27">
        <f t="shared" si="0"/>
        <v>0</v>
      </c>
      <c r="I56" s="26"/>
      <c r="J56" s="26"/>
      <c r="K56" s="26"/>
      <c r="L56" s="27">
        <f t="shared" si="1"/>
        <v>0</v>
      </c>
      <c r="M56" s="30">
        <f t="shared" si="2"/>
        <v>0</v>
      </c>
    </row>
    <row r="57" spans="1:13" ht="15" hidden="1" x14ac:dyDescent="0.25">
      <c r="A57" s="39"/>
      <c r="B57" s="39"/>
      <c r="C57" s="40"/>
      <c r="D57" s="26"/>
      <c r="E57" s="26"/>
      <c r="F57" s="26"/>
      <c r="G57" s="27">
        <f t="shared" si="0"/>
        <v>0</v>
      </c>
      <c r="I57" s="41"/>
      <c r="J57" s="41"/>
      <c r="K57" s="41"/>
      <c r="L57" s="27">
        <f t="shared" si="1"/>
        <v>0</v>
      </c>
      <c r="M57" s="30">
        <f t="shared" si="2"/>
        <v>0</v>
      </c>
    </row>
    <row r="58" spans="1:13" hidden="1" x14ac:dyDescent="0.2">
      <c r="A58" s="39"/>
      <c r="B58" s="39"/>
      <c r="C58" s="42" t="s">
        <v>60</v>
      </c>
      <c r="D58" s="43">
        <f>SUM(D16:D57)</f>
        <v>36595575.43</v>
      </c>
      <c r="E58" s="43">
        <f t="shared" ref="E58:G58" si="3">SUM(E16:E57)</f>
        <v>1805062.6899999992</v>
      </c>
      <c r="F58" s="43">
        <f t="shared" si="3"/>
        <v>-125861.38</v>
      </c>
      <c r="G58" s="43">
        <f t="shared" si="3"/>
        <v>38274776.739999995</v>
      </c>
      <c r="H58" s="43"/>
      <c r="I58" s="43">
        <f t="shared" ref="I58:M58" si="4">SUM(I16:I57)</f>
        <v>-17210716.989999998</v>
      </c>
      <c r="J58" s="43">
        <f t="shared" si="4"/>
        <v>-1389269.0899999989</v>
      </c>
      <c r="K58" s="43">
        <f t="shared" si="4"/>
        <v>125861.38</v>
      </c>
      <c r="L58" s="43">
        <f t="shared" si="4"/>
        <v>-18474124.700000003</v>
      </c>
      <c r="M58" s="43">
        <f t="shared" si="4"/>
        <v>19800652.040000003</v>
      </c>
    </row>
    <row r="59" spans="1:13" ht="37.5" hidden="1" x14ac:dyDescent="0.25">
      <c r="A59" s="39"/>
      <c r="B59" s="39"/>
      <c r="C59" s="44" t="s">
        <v>61</v>
      </c>
      <c r="D59" s="41"/>
      <c r="E59" s="41"/>
      <c r="F59" s="41"/>
      <c r="G59" s="27">
        <f t="shared" ref="G59" si="5">D59+E59+F59</f>
        <v>0</v>
      </c>
      <c r="I59" s="41"/>
      <c r="J59" s="41"/>
      <c r="K59" s="41"/>
      <c r="L59" s="27">
        <f t="shared" ref="L59:L60" si="6">I59+J59+K59</f>
        <v>0</v>
      </c>
      <c r="M59" s="30">
        <f t="shared" ref="M59" si="7">G59+L59</f>
        <v>0</v>
      </c>
    </row>
    <row r="60" spans="1:13" ht="25.5" hidden="1" x14ac:dyDescent="0.25">
      <c r="A60" s="39"/>
      <c r="B60" s="39"/>
      <c r="C60" s="45" t="s">
        <v>62</v>
      </c>
      <c r="D60" s="41"/>
      <c r="E60" s="41"/>
      <c r="F60" s="41"/>
      <c r="G60" s="27">
        <f t="shared" si="0"/>
        <v>0</v>
      </c>
      <c r="I60" s="41"/>
      <c r="J60" s="41"/>
      <c r="K60" s="41"/>
      <c r="L60" s="27">
        <f t="shared" si="6"/>
        <v>0</v>
      </c>
      <c r="M60" s="30">
        <f t="shared" si="2"/>
        <v>0</v>
      </c>
    </row>
    <row r="61" spans="1:13" hidden="1" x14ac:dyDescent="0.2">
      <c r="A61" s="39"/>
      <c r="B61" s="39"/>
      <c r="C61" s="42" t="s">
        <v>63</v>
      </c>
      <c r="D61" s="43">
        <f>SUM(D58:D60)</f>
        <v>36595575.43</v>
      </c>
      <c r="E61" s="43">
        <f t="shared" ref="E61:G61" si="8">SUM(E58:E60)</f>
        <v>1805062.6899999992</v>
      </c>
      <c r="F61" s="43">
        <f t="shared" si="8"/>
        <v>-125861.38</v>
      </c>
      <c r="G61" s="43">
        <f t="shared" si="8"/>
        <v>38274776.739999995</v>
      </c>
      <c r="H61" s="43"/>
      <c r="I61" s="43">
        <f t="shared" ref="I61:M61" si="9">SUM(I58:I60)</f>
        <v>-17210716.989999998</v>
      </c>
      <c r="J61" s="43">
        <f t="shared" si="9"/>
        <v>-1389269.0899999989</v>
      </c>
      <c r="K61" s="43">
        <f t="shared" si="9"/>
        <v>125861.38</v>
      </c>
      <c r="L61" s="43">
        <f t="shared" si="9"/>
        <v>-18474124.700000003</v>
      </c>
      <c r="M61" s="43">
        <f t="shared" si="9"/>
        <v>19800652.040000003</v>
      </c>
    </row>
    <row r="62" spans="1:13" hidden="1" x14ac:dyDescent="0.2"/>
    <row r="63" spans="1:13" hidden="1" x14ac:dyDescent="0.2">
      <c r="I63" s="46" t="s">
        <v>64</v>
      </c>
      <c r="J63" s="47"/>
    </row>
    <row r="64" spans="1:13" ht="15" hidden="1" x14ac:dyDescent="0.25">
      <c r="A64" s="39">
        <v>10</v>
      </c>
      <c r="B64" s="39"/>
      <c r="C64" s="40" t="s">
        <v>65</v>
      </c>
      <c r="I64" s="47" t="s">
        <v>65</v>
      </c>
      <c r="J64" s="47"/>
      <c r="K64" s="48">
        <f>'[2]App.2-B_Fixed Asset Con_2009_'!$L$58</f>
        <v>-90499.41</v>
      </c>
    </row>
    <row r="65" spans="1:13" ht="15" hidden="1" x14ac:dyDescent="0.25">
      <c r="A65" s="39">
        <v>8</v>
      </c>
      <c r="B65" s="39"/>
      <c r="C65" s="40" t="s">
        <v>46</v>
      </c>
      <c r="I65" s="47" t="s">
        <v>46</v>
      </c>
      <c r="J65" s="47"/>
      <c r="K65" s="49">
        <f>'[2]App.2-B_Fixed Asset Con_2009_'!$L$59</f>
        <v>-679.92</v>
      </c>
    </row>
    <row r="66" spans="1:13" ht="15" hidden="1" x14ac:dyDescent="0.25">
      <c r="I66" s="50" t="s">
        <v>66</v>
      </c>
      <c r="K66" s="51">
        <f>J61-K64-K65</f>
        <v>-1298089.7599999991</v>
      </c>
    </row>
    <row r="67" spans="1:13" hidden="1" x14ac:dyDescent="0.2"/>
    <row r="68" spans="1:13" hidden="1" x14ac:dyDescent="0.2">
      <c r="A68" s="52" t="s">
        <v>67</v>
      </c>
    </row>
    <row r="69" spans="1:13" hidden="1" x14ac:dyDescent="0.2"/>
    <row r="70" spans="1:13" hidden="1" x14ac:dyDescent="0.2">
      <c r="A70" s="1">
        <v>1</v>
      </c>
      <c r="B70" s="163" t="s">
        <v>68</v>
      </c>
      <c r="C70" s="163"/>
      <c r="D70" s="163"/>
      <c r="E70" s="163"/>
      <c r="F70" s="163"/>
      <c r="G70" s="163"/>
      <c r="H70" s="163"/>
      <c r="I70" s="163"/>
      <c r="J70" s="163"/>
      <c r="K70" s="163"/>
      <c r="L70" s="163"/>
      <c r="M70" s="163"/>
    </row>
    <row r="71" spans="1:13" hidden="1" x14ac:dyDescent="0.2">
      <c r="B71" s="163"/>
      <c r="C71" s="163"/>
      <c r="D71" s="163"/>
      <c r="E71" s="163"/>
      <c r="F71" s="163"/>
      <c r="G71" s="163"/>
      <c r="H71" s="163"/>
      <c r="I71" s="163"/>
      <c r="J71" s="163"/>
      <c r="K71" s="163"/>
      <c r="L71" s="163"/>
      <c r="M71" s="163"/>
    </row>
    <row r="72" spans="1:13" hidden="1" x14ac:dyDescent="0.2"/>
    <row r="73" spans="1:13" hidden="1" x14ac:dyDescent="0.2">
      <c r="A73" s="1">
        <v>2</v>
      </c>
      <c r="B73" s="164" t="s">
        <v>69</v>
      </c>
      <c r="C73" s="164"/>
      <c r="D73" s="164"/>
      <c r="E73" s="164"/>
      <c r="F73" s="164"/>
      <c r="G73" s="164"/>
      <c r="H73" s="164"/>
      <c r="I73" s="164"/>
      <c r="J73" s="164"/>
      <c r="K73" s="164"/>
      <c r="L73" s="164"/>
      <c r="M73" s="164"/>
    </row>
    <row r="74" spans="1:13" hidden="1" x14ac:dyDescent="0.2">
      <c r="B74" s="164"/>
      <c r="C74" s="164"/>
      <c r="D74" s="164"/>
      <c r="E74" s="164"/>
      <c r="F74" s="164"/>
      <c r="G74" s="164"/>
      <c r="H74" s="164"/>
      <c r="I74" s="164"/>
      <c r="J74" s="164"/>
      <c r="K74" s="164"/>
      <c r="L74" s="164"/>
      <c r="M74" s="164"/>
    </row>
    <row r="75" spans="1:13" hidden="1" x14ac:dyDescent="0.2"/>
    <row r="76" spans="1:13" hidden="1" x14ac:dyDescent="0.2">
      <c r="A76" s="1">
        <v>3</v>
      </c>
      <c r="B76" s="165" t="s">
        <v>70</v>
      </c>
      <c r="C76" s="165"/>
      <c r="D76" s="165"/>
      <c r="E76" s="165"/>
      <c r="F76" s="165"/>
      <c r="G76" s="165"/>
      <c r="H76" s="165"/>
      <c r="I76" s="165"/>
      <c r="J76" s="165"/>
      <c r="K76" s="165"/>
      <c r="L76" s="165"/>
      <c r="M76" s="165"/>
    </row>
    <row r="77" spans="1:13" hidden="1" x14ac:dyDescent="0.2"/>
    <row r="78" spans="1:13" hidden="1" x14ac:dyDescent="0.2">
      <c r="A78" s="1">
        <v>4</v>
      </c>
      <c r="B78" s="53" t="s">
        <v>71</v>
      </c>
      <c r="C78" s="10"/>
    </row>
    <row r="79" spans="1:13" hidden="1" x14ac:dyDescent="0.2">
      <c r="L79" s="4" t="s">
        <v>0</v>
      </c>
      <c r="M79" s="5" t="str">
        <f>EBNUMBER</f>
        <v>EB-2013-0155</v>
      </c>
    </row>
    <row r="80" spans="1:13" hidden="1" x14ac:dyDescent="0.2">
      <c r="L80" s="4" t="s">
        <v>1</v>
      </c>
      <c r="M80" s="6">
        <f>$M2</f>
        <v>2</v>
      </c>
    </row>
    <row r="81" spans="1:13" hidden="1" x14ac:dyDescent="0.2">
      <c r="L81" s="4" t="s">
        <v>2</v>
      </c>
      <c r="M81" s="6">
        <f>$M3</f>
        <v>2</v>
      </c>
    </row>
    <row r="82" spans="1:13" hidden="1" x14ac:dyDescent="0.2">
      <c r="L82" s="4" t="s">
        <v>3</v>
      </c>
      <c r="M82" s="6">
        <f>$M4</f>
        <v>1</v>
      </c>
    </row>
    <row r="83" spans="1:13" hidden="1" x14ac:dyDescent="0.2">
      <c r="L83" s="4" t="s">
        <v>4</v>
      </c>
      <c r="M83" s="54"/>
    </row>
    <row r="84" spans="1:13" hidden="1" x14ac:dyDescent="0.2">
      <c r="L84" s="4"/>
      <c r="M84" s="5"/>
    </row>
    <row r="85" spans="1:13" hidden="1" x14ac:dyDescent="0.2">
      <c r="L85" s="4" t="s">
        <v>5</v>
      </c>
      <c r="M85" s="9">
        <v>41548</v>
      </c>
    </row>
    <row r="86" spans="1:13" hidden="1" x14ac:dyDescent="0.2"/>
    <row r="87" spans="1:13" ht="18" hidden="1" x14ac:dyDescent="0.2">
      <c r="A87" s="162" t="s">
        <v>6</v>
      </c>
      <c r="B87" s="162"/>
      <c r="C87" s="162"/>
      <c r="D87" s="162"/>
      <c r="E87" s="162"/>
      <c r="F87" s="162"/>
      <c r="G87" s="162"/>
      <c r="H87" s="162"/>
      <c r="I87" s="162"/>
      <c r="J87" s="162"/>
      <c r="K87" s="162"/>
      <c r="L87" s="162"/>
      <c r="M87" s="162"/>
    </row>
    <row r="88" spans="1:13" ht="18" hidden="1" x14ac:dyDescent="0.2">
      <c r="A88" s="162" t="s">
        <v>7</v>
      </c>
      <c r="B88" s="162"/>
      <c r="C88" s="162"/>
      <c r="D88" s="162"/>
      <c r="E88" s="162"/>
      <c r="F88" s="162"/>
      <c r="G88" s="162"/>
      <c r="H88" s="162"/>
      <c r="I88" s="162"/>
      <c r="J88" s="162"/>
      <c r="K88" s="162"/>
      <c r="L88" s="162"/>
      <c r="M88" s="162"/>
    </row>
    <row r="89" spans="1:13" hidden="1" x14ac:dyDescent="0.2"/>
    <row r="90" spans="1:13" ht="15" hidden="1" x14ac:dyDescent="0.25">
      <c r="C90" s="10"/>
      <c r="E90" s="11" t="s">
        <v>8</v>
      </c>
      <c r="F90" s="12">
        <v>2010</v>
      </c>
      <c r="G90" s="13"/>
    </row>
    <row r="91" spans="1:13" hidden="1" x14ac:dyDescent="0.2"/>
    <row r="92" spans="1:13" hidden="1" x14ac:dyDescent="0.2">
      <c r="D92" s="159" t="s">
        <v>9</v>
      </c>
      <c r="E92" s="160"/>
      <c r="F92" s="160"/>
      <c r="G92" s="161"/>
      <c r="I92" s="14"/>
      <c r="J92" s="15" t="s">
        <v>10</v>
      </c>
      <c r="K92" s="15"/>
      <c r="L92" s="16"/>
      <c r="M92" s="3"/>
    </row>
    <row r="93" spans="1:13" ht="25.5" hidden="1" x14ac:dyDescent="0.2">
      <c r="A93" s="17" t="s">
        <v>11</v>
      </c>
      <c r="B93" s="18" t="s">
        <v>12</v>
      </c>
      <c r="C93" s="19" t="s">
        <v>13</v>
      </c>
      <c r="D93" s="17" t="s">
        <v>14</v>
      </c>
      <c r="E93" s="18" t="s">
        <v>15</v>
      </c>
      <c r="F93" s="18" t="s">
        <v>16</v>
      </c>
      <c r="G93" s="17" t="s">
        <v>17</v>
      </c>
      <c r="H93" s="20"/>
      <c r="I93" s="21" t="s">
        <v>14</v>
      </c>
      <c r="J93" s="22" t="s">
        <v>15</v>
      </c>
      <c r="K93" s="22" t="s">
        <v>16</v>
      </c>
      <c r="L93" s="23" t="s">
        <v>17</v>
      </c>
      <c r="M93" s="17" t="s">
        <v>18</v>
      </c>
    </row>
    <row r="94" spans="1:13" ht="25.5" hidden="1" x14ac:dyDescent="0.25">
      <c r="A94" s="24">
        <v>12</v>
      </c>
      <c r="B94" s="24">
        <v>1611</v>
      </c>
      <c r="C94" s="25" t="s">
        <v>19</v>
      </c>
      <c r="D94" s="26">
        <f>'[2]App.2-B_Fixed Asset Con_2010'!$E16</f>
        <v>0</v>
      </c>
      <c r="E94" s="26">
        <f>'[2]App.2-B_Fixed Asset Con_2010'!$F16</f>
        <v>0</v>
      </c>
      <c r="F94" s="26">
        <f>'[2]App.2-B_Fixed Asset Con_2010'!$G16</f>
        <v>0</v>
      </c>
      <c r="G94" s="27">
        <f>D94+E94+F94</f>
        <v>0</v>
      </c>
      <c r="H94" s="28"/>
      <c r="I94" s="29">
        <f>'[2]App.2-B_Fixed Asset Con_2010'!$J16</f>
        <v>0</v>
      </c>
      <c r="J94" s="26">
        <f>'[2]App.2-B_Fixed Asset Con_2010'!$K16</f>
        <v>0</v>
      </c>
      <c r="K94" s="26">
        <f>'[2]App.2-B_Fixed Asset Con_2010'!$L16</f>
        <v>0</v>
      </c>
      <c r="L94" s="27">
        <f>I94+J94+K94</f>
        <v>0</v>
      </c>
      <c r="M94" s="30">
        <f>G94+L94</f>
        <v>0</v>
      </c>
    </row>
    <row r="95" spans="1:13" ht="25.5" hidden="1" x14ac:dyDescent="0.25">
      <c r="A95" s="24" t="s">
        <v>20</v>
      </c>
      <c r="B95" s="24">
        <v>1612</v>
      </c>
      <c r="C95" s="25" t="s">
        <v>21</v>
      </c>
      <c r="D95" s="26"/>
      <c r="E95" s="26">
        <v>0</v>
      </c>
      <c r="F95" s="26">
        <v>0</v>
      </c>
      <c r="G95" s="27">
        <f>D95+E95+F95</f>
        <v>0</v>
      </c>
      <c r="H95" s="28"/>
      <c r="I95" s="29">
        <f>L17</f>
        <v>0</v>
      </c>
      <c r="J95" s="26"/>
      <c r="K95" s="26">
        <f>'[2]App.2-B_Fixed Asset Con_2010'!$L17</f>
        <v>0</v>
      </c>
      <c r="L95" s="27">
        <f>I95+J95+K95</f>
        <v>0</v>
      </c>
      <c r="M95" s="30">
        <f>G95+L95</f>
        <v>0</v>
      </c>
    </row>
    <row r="96" spans="1:13" ht="15" hidden="1" x14ac:dyDescent="0.25">
      <c r="A96" s="31" t="s">
        <v>22</v>
      </c>
      <c r="B96" s="31">
        <v>1805</v>
      </c>
      <c r="C96" s="32" t="s">
        <v>23</v>
      </c>
      <c r="D96" s="26">
        <f>'[2]App.2-B_Fixed Asset Con_2010'!$E18</f>
        <v>258134.21000000002</v>
      </c>
      <c r="E96" s="26">
        <f>'[2]App.2-B_Fixed Asset Con_2010'!$F18</f>
        <v>0</v>
      </c>
      <c r="F96" s="26">
        <f>'[2]App.2-B_Fixed Asset Con_2010'!$G18</f>
        <v>0</v>
      </c>
      <c r="G96" s="27">
        <f>D96+E96+F96</f>
        <v>258134.21000000002</v>
      </c>
      <c r="H96" s="28"/>
      <c r="I96" s="29">
        <f>'[2]App.2-B_Fixed Asset Con_2010'!$J18</f>
        <v>0</v>
      </c>
      <c r="J96" s="26">
        <f>'[2]App.2-B_Fixed Asset Con_2010'!$K18</f>
        <v>0</v>
      </c>
      <c r="K96" s="26">
        <f>'[2]App.2-B_Fixed Asset Con_2010'!$L18</f>
        <v>0</v>
      </c>
      <c r="L96" s="27">
        <f>I96+J96+K96</f>
        <v>0</v>
      </c>
      <c r="M96" s="30">
        <f>G96+L96</f>
        <v>258134.21000000002</v>
      </c>
    </row>
    <row r="97" spans="1:13" ht="15" hidden="1" x14ac:dyDescent="0.25">
      <c r="A97" s="24">
        <v>47</v>
      </c>
      <c r="B97" s="24">
        <v>1808</v>
      </c>
      <c r="C97" s="33" t="s">
        <v>24</v>
      </c>
      <c r="D97" s="26">
        <f>'[2]App.2-B_Fixed Asset Con_2010'!$E19</f>
        <v>0</v>
      </c>
      <c r="E97" s="26">
        <f>'[2]App.2-B_Fixed Asset Con_2010'!$F19</f>
        <v>0</v>
      </c>
      <c r="F97" s="26">
        <f>'[2]App.2-B_Fixed Asset Con_2010'!$G19</f>
        <v>0</v>
      </c>
      <c r="G97" s="27">
        <f t="shared" ref="G97:G135" si="10">D97+E97+F97</f>
        <v>0</v>
      </c>
      <c r="H97" s="28"/>
      <c r="I97" s="29">
        <f>'[2]App.2-B_Fixed Asset Con_2010'!$J19</f>
        <v>0</v>
      </c>
      <c r="J97" s="26">
        <f>'[2]App.2-B_Fixed Asset Con_2010'!$K19</f>
        <v>0</v>
      </c>
      <c r="K97" s="26">
        <f>'[2]App.2-B_Fixed Asset Con_2010'!$L19</f>
        <v>0</v>
      </c>
      <c r="L97" s="27">
        <f t="shared" ref="L97:L135" si="11">I97+J97+K97</f>
        <v>0</v>
      </c>
      <c r="M97" s="30">
        <f t="shared" ref="M97:M135" si="12">G97+L97</f>
        <v>0</v>
      </c>
    </row>
    <row r="98" spans="1:13" ht="15" hidden="1" x14ac:dyDescent="0.25">
      <c r="A98" s="24">
        <v>13</v>
      </c>
      <c r="B98" s="24">
        <v>1810</v>
      </c>
      <c r="C98" s="33" t="s">
        <v>25</v>
      </c>
      <c r="D98" s="26">
        <f>'[2]App.2-B_Fixed Asset Con_2010'!$E20</f>
        <v>0</v>
      </c>
      <c r="E98" s="26">
        <f>'[2]App.2-B_Fixed Asset Con_2010'!$F20</f>
        <v>0</v>
      </c>
      <c r="F98" s="26">
        <f>'[2]App.2-B_Fixed Asset Con_2010'!$G20</f>
        <v>0</v>
      </c>
      <c r="G98" s="27">
        <f t="shared" si="10"/>
        <v>0</v>
      </c>
      <c r="H98" s="28"/>
      <c r="I98" s="29">
        <f>'[2]App.2-B_Fixed Asset Con_2010'!$J20</f>
        <v>0</v>
      </c>
      <c r="J98" s="26">
        <f>'[2]App.2-B_Fixed Asset Con_2010'!$K20</f>
        <v>0</v>
      </c>
      <c r="K98" s="26">
        <f>'[2]App.2-B_Fixed Asset Con_2010'!$L20</f>
        <v>0</v>
      </c>
      <c r="L98" s="27">
        <f t="shared" si="11"/>
        <v>0</v>
      </c>
      <c r="M98" s="30">
        <f t="shared" si="12"/>
        <v>0</v>
      </c>
    </row>
    <row r="99" spans="1:13" ht="15" hidden="1" x14ac:dyDescent="0.25">
      <c r="A99" s="24">
        <v>47</v>
      </c>
      <c r="B99" s="24">
        <v>1815</v>
      </c>
      <c r="C99" s="33" t="s">
        <v>26</v>
      </c>
      <c r="D99" s="26">
        <f>'[2]App.2-B_Fixed Asset Con_2010'!$E21</f>
        <v>5379894.7399999993</v>
      </c>
      <c r="E99" s="26">
        <f>'[2]App.2-B_Fixed Asset Con_2010'!$F21</f>
        <v>19801.690000000002</v>
      </c>
      <c r="F99" s="26">
        <f>'[2]App.2-B_Fixed Asset Con_2010'!$G21</f>
        <v>0</v>
      </c>
      <c r="G99" s="27">
        <f t="shared" si="10"/>
        <v>5399696.4299999997</v>
      </c>
      <c r="H99" s="28"/>
      <c r="I99" s="29">
        <f>'[2]App.2-B_Fixed Asset Con_2010'!$J21</f>
        <v>-711768.27</v>
      </c>
      <c r="J99" s="26">
        <f>'[2]App.2-B_Fixed Asset Con_2010'!$K21</f>
        <v>-134744.91</v>
      </c>
      <c r="K99" s="26">
        <f>'[2]App.2-B_Fixed Asset Con_2010'!$L21</f>
        <v>0</v>
      </c>
      <c r="L99" s="27">
        <f t="shared" si="11"/>
        <v>-846513.18</v>
      </c>
      <c r="M99" s="30">
        <f t="shared" si="12"/>
        <v>4553183.25</v>
      </c>
    </row>
    <row r="100" spans="1:13" ht="15" hidden="1" x14ac:dyDescent="0.25">
      <c r="A100" s="24">
        <v>47</v>
      </c>
      <c r="B100" s="24">
        <v>1820</v>
      </c>
      <c r="C100" s="25" t="s">
        <v>27</v>
      </c>
      <c r="D100" s="26">
        <f>'[2]App.2-B_Fixed Asset Con_2010'!$E22</f>
        <v>160630.29</v>
      </c>
      <c r="E100" s="26">
        <f>'[2]App.2-B_Fixed Asset Con_2010'!$F22</f>
        <v>0</v>
      </c>
      <c r="F100" s="26">
        <f>'[2]App.2-B_Fixed Asset Con_2010'!$G22</f>
        <v>0</v>
      </c>
      <c r="G100" s="27">
        <f t="shared" si="10"/>
        <v>160630.29</v>
      </c>
      <c r="H100" s="28"/>
      <c r="I100" s="29">
        <f>'[2]App.2-B_Fixed Asset Con_2010'!$J22</f>
        <v>-103497.18999999999</v>
      </c>
      <c r="J100" s="26">
        <f>'[2]App.2-B_Fixed Asset Con_2010'!$K22</f>
        <v>-3068.4</v>
      </c>
      <c r="K100" s="26">
        <f>'[2]App.2-B_Fixed Asset Con_2010'!$L22</f>
        <v>0</v>
      </c>
      <c r="L100" s="27">
        <f t="shared" si="11"/>
        <v>-106565.58999999998</v>
      </c>
      <c r="M100" s="30">
        <f t="shared" si="12"/>
        <v>54064.700000000026</v>
      </c>
    </row>
    <row r="101" spans="1:13" ht="15" hidden="1" x14ac:dyDescent="0.25">
      <c r="A101" s="24">
        <v>47</v>
      </c>
      <c r="B101" s="24">
        <v>1825</v>
      </c>
      <c r="C101" s="33" t="s">
        <v>28</v>
      </c>
      <c r="D101" s="26">
        <f>'[2]App.2-B_Fixed Asset Con_2010'!$E23</f>
        <v>0</v>
      </c>
      <c r="E101" s="26">
        <f>'[2]App.2-B_Fixed Asset Con_2010'!$F23</f>
        <v>0</v>
      </c>
      <c r="F101" s="26">
        <f>'[2]App.2-B_Fixed Asset Con_2010'!$G23</f>
        <v>0</v>
      </c>
      <c r="G101" s="27">
        <f t="shared" si="10"/>
        <v>0</v>
      </c>
      <c r="H101" s="28"/>
      <c r="I101" s="29">
        <f>'[2]App.2-B_Fixed Asset Con_2010'!$J23</f>
        <v>0</v>
      </c>
      <c r="J101" s="26">
        <f>'[2]App.2-B_Fixed Asset Con_2010'!$K23</f>
        <v>0</v>
      </c>
      <c r="K101" s="26">
        <f>'[2]App.2-B_Fixed Asset Con_2010'!$L23</f>
        <v>0</v>
      </c>
      <c r="L101" s="27">
        <f t="shared" si="11"/>
        <v>0</v>
      </c>
      <c r="M101" s="30">
        <f t="shared" si="12"/>
        <v>0</v>
      </c>
    </row>
    <row r="102" spans="1:13" ht="15" hidden="1" x14ac:dyDescent="0.25">
      <c r="A102" s="24">
        <v>47</v>
      </c>
      <c r="B102" s="24">
        <v>1830</v>
      </c>
      <c r="C102" s="33" t="s">
        <v>29</v>
      </c>
      <c r="D102" s="26">
        <f>'[2]App.2-B_Fixed Asset Con_2010'!$E24</f>
        <v>4609780.1399999997</v>
      </c>
      <c r="E102" s="26">
        <f>'[2]App.2-B_Fixed Asset Con_2010'!$F24</f>
        <v>207278.2</v>
      </c>
      <c r="F102" s="26">
        <f>'[2]App.2-B_Fixed Asset Con_2010'!$G24</f>
        <v>0</v>
      </c>
      <c r="G102" s="27">
        <f t="shared" si="10"/>
        <v>4817058.34</v>
      </c>
      <c r="H102" s="28"/>
      <c r="I102" s="29">
        <f>'[2]App.2-B_Fixed Asset Con_2010'!$J24</f>
        <v>-2703823.6599999997</v>
      </c>
      <c r="J102" s="26">
        <f>'[2]App.2-B_Fixed Asset Con_2010'!$K24</f>
        <v>-142248.42000000001</v>
      </c>
      <c r="K102" s="26">
        <f>'[2]App.2-B_Fixed Asset Con_2010'!$L24</f>
        <v>0</v>
      </c>
      <c r="L102" s="27">
        <f t="shared" si="11"/>
        <v>-2846072.0799999996</v>
      </c>
      <c r="M102" s="30">
        <f t="shared" si="12"/>
        <v>1970986.2600000002</v>
      </c>
    </row>
    <row r="103" spans="1:13" ht="15" hidden="1" x14ac:dyDescent="0.25">
      <c r="A103" s="24">
        <v>47</v>
      </c>
      <c r="B103" s="24">
        <v>1835</v>
      </c>
      <c r="C103" s="33" t="s">
        <v>30</v>
      </c>
      <c r="D103" s="26">
        <f>'[2]App.2-B_Fixed Asset Con_2010'!$E25</f>
        <v>6230220.3099999996</v>
      </c>
      <c r="E103" s="26">
        <f>'[2]App.2-B_Fixed Asset Con_2010'!$F25</f>
        <v>157804.28</v>
      </c>
      <c r="F103" s="26">
        <f>'[2]App.2-B_Fixed Asset Con_2010'!$G25</f>
        <v>0</v>
      </c>
      <c r="G103" s="27">
        <f t="shared" si="10"/>
        <v>6388024.5899999999</v>
      </c>
      <c r="H103" s="28"/>
      <c r="I103" s="29">
        <f>'[2]App.2-B_Fixed Asset Con_2010'!$J25</f>
        <v>-3434160.31</v>
      </c>
      <c r="J103" s="26">
        <f>'[2]App.2-B_Fixed Asset Con_2010'!$K25</f>
        <v>-194452.89</v>
      </c>
      <c r="K103" s="26">
        <f>'[2]App.2-B_Fixed Asset Con_2010'!$L25</f>
        <v>0</v>
      </c>
      <c r="L103" s="27">
        <f t="shared" si="11"/>
        <v>-3628613.2</v>
      </c>
      <c r="M103" s="30">
        <f t="shared" si="12"/>
        <v>2759411.3899999997</v>
      </c>
    </row>
    <row r="104" spans="1:13" ht="15" hidden="1" x14ac:dyDescent="0.25">
      <c r="A104" s="24">
        <v>47</v>
      </c>
      <c r="B104" s="24">
        <v>1840</v>
      </c>
      <c r="C104" s="33" t="s">
        <v>31</v>
      </c>
      <c r="D104" s="26">
        <f>'[2]App.2-B_Fixed Asset Con_2010'!$E26</f>
        <v>4197407.67</v>
      </c>
      <c r="E104" s="26">
        <f>'[2]App.2-B_Fixed Asset Con_2010'!$F26</f>
        <v>254322.15</v>
      </c>
      <c r="F104" s="26">
        <f>'[2]App.2-B_Fixed Asset Con_2010'!$G26</f>
        <v>0</v>
      </c>
      <c r="G104" s="27">
        <f t="shared" si="10"/>
        <v>4451729.82</v>
      </c>
      <c r="H104" s="28"/>
      <c r="I104" s="29">
        <f>'[2]App.2-B_Fixed Asset Con_2010'!$J26</f>
        <v>-1757143.66</v>
      </c>
      <c r="J104" s="26">
        <f>'[2]App.2-B_Fixed Asset Con_2010'!$K26</f>
        <v>-169251.83</v>
      </c>
      <c r="K104" s="26">
        <f>'[2]App.2-B_Fixed Asset Con_2010'!$L26</f>
        <v>0</v>
      </c>
      <c r="L104" s="27">
        <f t="shared" si="11"/>
        <v>-1926395.49</v>
      </c>
      <c r="M104" s="30">
        <f t="shared" si="12"/>
        <v>2525334.33</v>
      </c>
    </row>
    <row r="105" spans="1:13" ht="15" hidden="1" x14ac:dyDescent="0.25">
      <c r="A105" s="24">
        <v>47</v>
      </c>
      <c r="B105" s="24">
        <v>1845</v>
      </c>
      <c r="C105" s="33" t="s">
        <v>32</v>
      </c>
      <c r="D105" s="26">
        <f>'[2]App.2-B_Fixed Asset Con_2010'!$E27</f>
        <v>7878888.9400000004</v>
      </c>
      <c r="E105" s="26">
        <f>'[2]App.2-B_Fixed Asset Con_2010'!$F27</f>
        <v>296644.74</v>
      </c>
      <c r="F105" s="26">
        <f>'[2]App.2-B_Fixed Asset Con_2010'!$G27</f>
        <v>0</v>
      </c>
      <c r="G105" s="27">
        <f t="shared" si="10"/>
        <v>8175533.6800000006</v>
      </c>
      <c r="H105" s="28"/>
      <c r="I105" s="29">
        <f>'[2]App.2-B_Fixed Asset Con_2010'!$J27</f>
        <v>-3685967.64</v>
      </c>
      <c r="J105" s="26">
        <f>'[2]App.2-B_Fixed Asset Con_2010'!$K27</f>
        <v>-312965.81</v>
      </c>
      <c r="K105" s="26">
        <f>'[2]App.2-B_Fixed Asset Con_2010'!$L27</f>
        <v>0</v>
      </c>
      <c r="L105" s="27">
        <f t="shared" si="11"/>
        <v>-3998933.45</v>
      </c>
      <c r="M105" s="30">
        <f t="shared" si="12"/>
        <v>4176600.2300000004</v>
      </c>
    </row>
    <row r="106" spans="1:13" ht="15" hidden="1" x14ac:dyDescent="0.25">
      <c r="A106" s="24">
        <v>47</v>
      </c>
      <c r="B106" s="24">
        <v>1850</v>
      </c>
      <c r="C106" s="33" t="s">
        <v>33</v>
      </c>
      <c r="D106" s="26">
        <f>'[2]App.2-B_Fixed Asset Con_2010'!$E28</f>
        <v>7192735.2700000005</v>
      </c>
      <c r="E106" s="26">
        <f>'[2]App.2-B_Fixed Asset Con_2010'!$F28</f>
        <v>240841.69999999998</v>
      </c>
      <c r="F106" s="26">
        <f>'[2]App.2-B_Fixed Asset Con_2010'!$G28</f>
        <v>-83112.97</v>
      </c>
      <c r="G106" s="27">
        <f t="shared" si="10"/>
        <v>7350464.0000000009</v>
      </c>
      <c r="H106" s="28"/>
      <c r="I106" s="29">
        <f>'[2]App.2-B_Fixed Asset Con_2010'!$J28</f>
        <v>-3203623.94</v>
      </c>
      <c r="J106" s="26">
        <f>'[2]App.2-B_Fixed Asset Con_2010'!$K28</f>
        <v>-265753.33</v>
      </c>
      <c r="K106" s="26">
        <f>'[2]App.2-B_Fixed Asset Con_2010'!$L28</f>
        <v>4019.24</v>
      </c>
      <c r="L106" s="27">
        <f t="shared" si="11"/>
        <v>-3465358.03</v>
      </c>
      <c r="M106" s="30">
        <f t="shared" si="12"/>
        <v>3885105.9700000011</v>
      </c>
    </row>
    <row r="107" spans="1:13" ht="15" hidden="1" x14ac:dyDescent="0.25">
      <c r="A107" s="24">
        <v>47</v>
      </c>
      <c r="B107" s="24">
        <v>1855</v>
      </c>
      <c r="C107" s="33" t="s">
        <v>34</v>
      </c>
      <c r="D107" s="26">
        <f>'[2]App.2-B_Fixed Asset Con_2010'!$E29</f>
        <v>2148444.8199999998</v>
      </c>
      <c r="E107" s="26">
        <f>'[2]App.2-B_Fixed Asset Con_2010'!$F29</f>
        <v>191396.27</v>
      </c>
      <c r="F107" s="26">
        <f>'[2]App.2-B_Fixed Asset Con_2010'!$G29</f>
        <v>0</v>
      </c>
      <c r="G107" s="27">
        <f t="shared" si="10"/>
        <v>2339841.09</v>
      </c>
      <c r="H107" s="28"/>
      <c r="I107" s="29">
        <f>'[2]App.2-B_Fixed Asset Con_2010'!$J29</f>
        <v>-466790.87000000005</v>
      </c>
      <c r="J107" s="26">
        <f>'[2]App.2-B_Fixed Asset Con_2010'!$K29</f>
        <v>-89765.72</v>
      </c>
      <c r="K107" s="26">
        <f>'[2]App.2-B_Fixed Asset Con_2010'!$L29</f>
        <v>0</v>
      </c>
      <c r="L107" s="27">
        <f t="shared" si="11"/>
        <v>-556556.59000000008</v>
      </c>
      <c r="M107" s="30">
        <f t="shared" si="12"/>
        <v>1783284.4999999998</v>
      </c>
    </row>
    <row r="108" spans="1:13" ht="15" hidden="1" x14ac:dyDescent="0.25">
      <c r="A108" s="24">
        <v>47</v>
      </c>
      <c r="B108" s="24">
        <v>1860</v>
      </c>
      <c r="C108" s="33" t="s">
        <v>35</v>
      </c>
      <c r="D108" s="26">
        <f>'[2]App.2-B_Fixed Asset Con_2010'!$E30</f>
        <v>1061510.81</v>
      </c>
      <c r="E108" s="26">
        <f>'[2]App.2-B_Fixed Asset Con_2010'!$F30</f>
        <v>10560.32</v>
      </c>
      <c r="F108" s="26">
        <f>'[2]App.2-B_Fixed Asset Con_2010'!$G30</f>
        <v>0</v>
      </c>
      <c r="G108" s="27">
        <f t="shared" si="10"/>
        <v>1072071.1300000001</v>
      </c>
      <c r="H108" s="28"/>
      <c r="I108" s="29">
        <f>'[2]App.2-B_Fixed Asset Con_2010'!$J30</f>
        <v>-654697.91</v>
      </c>
      <c r="J108" s="26">
        <f>'[2]App.2-B_Fixed Asset Con_2010'!$K30</f>
        <v>-15871.29</v>
      </c>
      <c r="K108" s="26">
        <f>'[2]App.2-B_Fixed Asset Con_2010'!$L30</f>
        <v>0</v>
      </c>
      <c r="L108" s="27">
        <f t="shared" si="11"/>
        <v>-670569.20000000007</v>
      </c>
      <c r="M108" s="30">
        <f t="shared" si="12"/>
        <v>401501.93000000005</v>
      </c>
    </row>
    <row r="109" spans="1:13" ht="15" hidden="1" x14ac:dyDescent="0.25">
      <c r="A109" s="31">
        <v>47</v>
      </c>
      <c r="B109" s="31">
        <v>1860</v>
      </c>
      <c r="C109" s="32" t="s">
        <v>36</v>
      </c>
      <c r="D109" s="26">
        <f>'[2]App.2-B_Fixed Asset Con_2010'!$E31</f>
        <v>0</v>
      </c>
      <c r="E109" s="26">
        <f>'[2]App.2-B_Fixed Asset Con_2010'!$F31</f>
        <v>0</v>
      </c>
      <c r="F109" s="26">
        <f>'[2]App.2-B_Fixed Asset Con_2010'!$G31</f>
        <v>0</v>
      </c>
      <c r="G109" s="27">
        <f t="shared" si="10"/>
        <v>0</v>
      </c>
      <c r="H109" s="28"/>
      <c r="I109" s="29">
        <f>'[2]App.2-B_Fixed Asset Con_2010'!$J31</f>
        <v>0</v>
      </c>
      <c r="J109" s="26">
        <f>'[2]App.2-B_Fixed Asset Con_2010'!$K31</f>
        <v>0</v>
      </c>
      <c r="K109" s="26">
        <f>'[2]App.2-B_Fixed Asset Con_2010'!$L31</f>
        <v>0</v>
      </c>
      <c r="L109" s="27">
        <f t="shared" si="11"/>
        <v>0</v>
      </c>
      <c r="M109" s="30">
        <f t="shared" si="12"/>
        <v>0</v>
      </c>
    </row>
    <row r="110" spans="1:13" ht="15" hidden="1" x14ac:dyDescent="0.25">
      <c r="A110" s="31" t="s">
        <v>22</v>
      </c>
      <c r="B110" s="31">
        <v>1905</v>
      </c>
      <c r="C110" s="32" t="s">
        <v>23</v>
      </c>
      <c r="D110" s="26">
        <f>'[2]App.2-B_Fixed Asset Con_2010'!$E32</f>
        <v>49000</v>
      </c>
      <c r="E110" s="26">
        <f>'[2]App.2-B_Fixed Asset Con_2010'!$F32</f>
        <v>0</v>
      </c>
      <c r="F110" s="26">
        <f>'[2]App.2-B_Fixed Asset Con_2010'!$G32</f>
        <v>0</v>
      </c>
      <c r="G110" s="27">
        <f t="shared" si="10"/>
        <v>49000</v>
      </c>
      <c r="H110" s="28"/>
      <c r="I110" s="29">
        <f>'[2]App.2-B_Fixed Asset Con_2010'!$J32</f>
        <v>0</v>
      </c>
      <c r="J110" s="26">
        <f>'[2]App.2-B_Fixed Asset Con_2010'!$K32</f>
        <v>0</v>
      </c>
      <c r="K110" s="26">
        <f>'[2]App.2-B_Fixed Asset Con_2010'!$L32</f>
        <v>0</v>
      </c>
      <c r="L110" s="27">
        <f t="shared" si="11"/>
        <v>0</v>
      </c>
      <c r="M110" s="30">
        <f t="shared" si="12"/>
        <v>49000</v>
      </c>
    </row>
    <row r="111" spans="1:13" ht="15" hidden="1" x14ac:dyDescent="0.25">
      <c r="A111" s="24">
        <v>47</v>
      </c>
      <c r="B111" s="24">
        <v>1908</v>
      </c>
      <c r="C111" s="33" t="s">
        <v>37</v>
      </c>
      <c r="D111" s="26">
        <f>'[2]App.2-B_Fixed Asset Con_2010'!$E33</f>
        <v>983279.26</v>
      </c>
      <c r="E111" s="26">
        <f>'[2]App.2-B_Fixed Asset Con_2010'!$F33</f>
        <v>24696.44</v>
      </c>
      <c r="F111" s="26">
        <f>'[2]App.2-B_Fixed Asset Con_2010'!$G33</f>
        <v>0</v>
      </c>
      <c r="G111" s="27">
        <f t="shared" si="10"/>
        <v>1007975.7</v>
      </c>
      <c r="H111" s="28"/>
      <c r="I111" s="29">
        <f>'[2]App.2-B_Fixed Asset Con_2010'!$J33</f>
        <v>-319708.69</v>
      </c>
      <c r="J111" s="26">
        <f>'[2]App.2-B_Fixed Asset Con_2010'!$K33</f>
        <v>-17534.73</v>
      </c>
      <c r="K111" s="26">
        <f>'[2]App.2-B_Fixed Asset Con_2010'!$L33</f>
        <v>0</v>
      </c>
      <c r="L111" s="27">
        <f t="shared" si="11"/>
        <v>-337243.42</v>
      </c>
      <c r="M111" s="30">
        <f t="shared" si="12"/>
        <v>670732.28</v>
      </c>
    </row>
    <row r="112" spans="1:13" ht="15" hidden="1" x14ac:dyDescent="0.25">
      <c r="A112" s="24">
        <v>13</v>
      </c>
      <c r="B112" s="24">
        <v>1910</v>
      </c>
      <c r="C112" s="33" t="s">
        <v>25</v>
      </c>
      <c r="D112" s="26">
        <f>'[2]App.2-B_Fixed Asset Con_2010'!$E34</f>
        <v>0</v>
      </c>
      <c r="E112" s="26">
        <f>'[2]App.2-B_Fixed Asset Con_2010'!$F34</f>
        <v>0</v>
      </c>
      <c r="F112" s="26">
        <f>'[2]App.2-B_Fixed Asset Con_2010'!$G34</f>
        <v>0</v>
      </c>
      <c r="G112" s="27">
        <f t="shared" si="10"/>
        <v>0</v>
      </c>
      <c r="H112" s="28"/>
      <c r="I112" s="29">
        <f>'[2]App.2-B_Fixed Asset Con_2010'!$J34</f>
        <v>0</v>
      </c>
      <c r="J112" s="26">
        <f>'[2]App.2-B_Fixed Asset Con_2010'!$K34</f>
        <v>0</v>
      </c>
      <c r="K112" s="26">
        <f>'[2]App.2-B_Fixed Asset Con_2010'!$L34</f>
        <v>0</v>
      </c>
      <c r="L112" s="27">
        <f t="shared" si="11"/>
        <v>0</v>
      </c>
      <c r="M112" s="30">
        <f t="shared" si="12"/>
        <v>0</v>
      </c>
    </row>
    <row r="113" spans="1:13" ht="15" hidden="1" x14ac:dyDescent="0.25">
      <c r="A113" s="24">
        <v>8</v>
      </c>
      <c r="B113" s="24">
        <v>1915</v>
      </c>
      <c r="C113" s="33" t="s">
        <v>38</v>
      </c>
      <c r="D113" s="26">
        <f>'[2]App.2-B_Fixed Asset Con_2010'!$E35</f>
        <v>195175.38</v>
      </c>
      <c r="E113" s="26">
        <f>'[2]App.2-B_Fixed Asset Con_2010'!$F35</f>
        <v>7261.75</v>
      </c>
      <c r="F113" s="26">
        <f>'[2]App.2-B_Fixed Asset Con_2010'!$G35</f>
        <v>0</v>
      </c>
      <c r="G113" s="27">
        <f t="shared" si="10"/>
        <v>202437.13</v>
      </c>
      <c r="H113" s="28"/>
      <c r="I113" s="29">
        <f>'[2]App.2-B_Fixed Asset Con_2010'!$J35</f>
        <v>-145203.19</v>
      </c>
      <c r="J113" s="26">
        <f>'[2]App.2-B_Fixed Asset Con_2010'!$K35</f>
        <v>-8085.6</v>
      </c>
      <c r="K113" s="26">
        <f>'[2]App.2-B_Fixed Asset Con_2010'!$L35</f>
        <v>0</v>
      </c>
      <c r="L113" s="27">
        <f t="shared" si="11"/>
        <v>-153288.79</v>
      </c>
      <c r="M113" s="30">
        <f t="shared" si="12"/>
        <v>49148.34</v>
      </c>
    </row>
    <row r="114" spans="1:13" ht="15" hidden="1" x14ac:dyDescent="0.25">
      <c r="A114" s="24">
        <v>8</v>
      </c>
      <c r="B114" s="24">
        <v>1915</v>
      </c>
      <c r="C114" s="33" t="s">
        <v>39</v>
      </c>
      <c r="D114" s="26">
        <f>'[2]App.2-B_Fixed Asset Con_2010'!$E36</f>
        <v>0</v>
      </c>
      <c r="E114" s="26">
        <f>'[2]App.2-B_Fixed Asset Con_2010'!$F36</f>
        <v>0</v>
      </c>
      <c r="F114" s="26">
        <f>'[2]App.2-B_Fixed Asset Con_2010'!$G36</f>
        <v>0</v>
      </c>
      <c r="G114" s="27">
        <f t="shared" si="10"/>
        <v>0</v>
      </c>
      <c r="H114" s="28"/>
      <c r="I114" s="29">
        <f>'[2]App.2-B_Fixed Asset Con_2010'!$J36</f>
        <v>0</v>
      </c>
      <c r="J114" s="26">
        <f>'[2]App.2-B_Fixed Asset Con_2010'!$K36</f>
        <v>0</v>
      </c>
      <c r="K114" s="26">
        <f>'[2]App.2-B_Fixed Asset Con_2010'!$L36</f>
        <v>0</v>
      </c>
      <c r="L114" s="27">
        <f t="shared" si="11"/>
        <v>0</v>
      </c>
      <c r="M114" s="30">
        <f t="shared" si="12"/>
        <v>0</v>
      </c>
    </row>
    <row r="115" spans="1:13" ht="15" hidden="1" x14ac:dyDescent="0.25">
      <c r="A115" s="24">
        <v>10</v>
      </c>
      <c r="B115" s="24">
        <v>1920</v>
      </c>
      <c r="C115" s="33" t="s">
        <v>40</v>
      </c>
      <c r="D115" s="26">
        <f>'[2]App.2-B_Fixed Asset Con_2010'!$E37</f>
        <v>332960.03000000003</v>
      </c>
      <c r="E115" s="26">
        <f>'[2]App.2-B_Fixed Asset Con_2010'!$F37</f>
        <v>14202.92</v>
      </c>
      <c r="F115" s="26">
        <f>'[2]App.2-B_Fixed Asset Con_2010'!$G37</f>
        <v>0</v>
      </c>
      <c r="G115" s="27">
        <f t="shared" si="10"/>
        <v>347162.95</v>
      </c>
      <c r="H115" s="28"/>
      <c r="I115" s="29">
        <f>'[2]App.2-B_Fixed Asset Con_2010'!$J37</f>
        <v>-284670.42000000004</v>
      </c>
      <c r="J115" s="26">
        <f>'[2]App.2-B_Fixed Asset Con_2010'!$K37</f>
        <v>-18275.77</v>
      </c>
      <c r="K115" s="26">
        <f>'[2]App.2-B_Fixed Asset Con_2010'!$L37</f>
        <v>0</v>
      </c>
      <c r="L115" s="27">
        <f t="shared" si="11"/>
        <v>-302946.19000000006</v>
      </c>
      <c r="M115" s="30">
        <f t="shared" si="12"/>
        <v>44216.759999999951</v>
      </c>
    </row>
    <row r="116" spans="1:13" ht="25.5" hidden="1" x14ac:dyDescent="0.25">
      <c r="A116" s="24">
        <v>45</v>
      </c>
      <c r="B116" s="34">
        <v>1920</v>
      </c>
      <c r="C116" s="25" t="s">
        <v>41</v>
      </c>
      <c r="D116" s="26"/>
      <c r="E116" s="26"/>
      <c r="F116" s="26"/>
      <c r="G116" s="27">
        <f t="shared" si="10"/>
        <v>0</v>
      </c>
      <c r="H116" s="28"/>
      <c r="I116" s="29"/>
      <c r="J116" s="26"/>
      <c r="K116" s="26"/>
      <c r="L116" s="27">
        <f t="shared" si="11"/>
        <v>0</v>
      </c>
      <c r="M116" s="30">
        <f t="shared" si="12"/>
        <v>0</v>
      </c>
    </row>
    <row r="117" spans="1:13" ht="25.5" hidden="1" x14ac:dyDescent="0.25">
      <c r="A117" s="24">
        <v>45.1</v>
      </c>
      <c r="B117" s="34">
        <v>1920</v>
      </c>
      <c r="C117" s="25" t="s">
        <v>42</v>
      </c>
      <c r="D117" s="26"/>
      <c r="E117" s="26"/>
      <c r="F117" s="26"/>
      <c r="G117" s="27">
        <f t="shared" si="10"/>
        <v>0</v>
      </c>
      <c r="H117" s="28"/>
      <c r="I117" s="29"/>
      <c r="J117" s="26"/>
      <c r="K117" s="26"/>
      <c r="L117" s="27">
        <f t="shared" si="11"/>
        <v>0</v>
      </c>
      <c r="M117" s="30">
        <f t="shared" si="12"/>
        <v>0</v>
      </c>
    </row>
    <row r="118" spans="1:13" ht="15" hidden="1" x14ac:dyDescent="0.25">
      <c r="A118" s="24">
        <v>12</v>
      </c>
      <c r="B118" s="34">
        <v>1925</v>
      </c>
      <c r="C118" s="25" t="s">
        <v>43</v>
      </c>
      <c r="D118" s="26">
        <f>'[2]App.2-B_Fixed Asset Con_2010'!$E40</f>
        <v>1256209.1599999999</v>
      </c>
      <c r="E118" s="26">
        <f>'[2]App.2-B_Fixed Asset Con_2010'!$F40</f>
        <v>300300.38</v>
      </c>
      <c r="F118" s="26">
        <f>'[2]App.2-B_Fixed Asset Con_2010'!$G40</f>
        <v>0</v>
      </c>
      <c r="G118" s="27">
        <f t="shared" si="10"/>
        <v>1556509.54</v>
      </c>
      <c r="H118" s="28"/>
      <c r="I118" s="29">
        <f>'[2]App.2-B_Fixed Asset Con_2010'!$J40</f>
        <v>-974294.11</v>
      </c>
      <c r="J118" s="26">
        <f>'[2]App.2-B_Fixed Asset Con_2010'!$K40</f>
        <v>-182715.36</v>
      </c>
      <c r="K118" s="26">
        <f>'[2]App.2-B_Fixed Asset Con_2010'!$L40</f>
        <v>0</v>
      </c>
      <c r="L118" s="27">
        <f t="shared" si="11"/>
        <v>-1157009.47</v>
      </c>
      <c r="M118" s="30">
        <f t="shared" si="12"/>
        <v>399500.07000000007</v>
      </c>
    </row>
    <row r="119" spans="1:13" ht="15" hidden="1" x14ac:dyDescent="0.25">
      <c r="A119" s="24">
        <v>12</v>
      </c>
      <c r="B119" s="34">
        <v>1925</v>
      </c>
      <c r="C119" s="25" t="s">
        <v>44</v>
      </c>
      <c r="D119" s="26">
        <v>0</v>
      </c>
      <c r="E119" s="26">
        <v>0</v>
      </c>
      <c r="F119" s="26">
        <v>0</v>
      </c>
      <c r="G119" s="27">
        <f t="shared" si="10"/>
        <v>0</v>
      </c>
      <c r="H119" s="28"/>
      <c r="I119" s="29">
        <v>0</v>
      </c>
      <c r="J119" s="26">
        <v>0</v>
      </c>
      <c r="K119" s="26">
        <v>0</v>
      </c>
      <c r="L119" s="27">
        <f t="shared" si="11"/>
        <v>0</v>
      </c>
      <c r="M119" s="30">
        <f t="shared" si="12"/>
        <v>0</v>
      </c>
    </row>
    <row r="120" spans="1:13" ht="15" hidden="1" x14ac:dyDescent="0.25">
      <c r="A120" s="24">
        <v>10</v>
      </c>
      <c r="B120" s="24">
        <v>1930</v>
      </c>
      <c r="C120" s="33" t="s">
        <v>45</v>
      </c>
      <c r="D120" s="26">
        <f>'[2]App.2-B_Fixed Asset Con_2010'!$E41</f>
        <v>1016072.48</v>
      </c>
      <c r="E120" s="26">
        <f>'[2]App.2-B_Fixed Asset Con_2010'!$F41</f>
        <v>85681.3</v>
      </c>
      <c r="F120" s="26">
        <f>'[2]App.2-B_Fixed Asset Con_2010'!$G41</f>
        <v>-35962.120000000003</v>
      </c>
      <c r="G120" s="27">
        <f t="shared" si="10"/>
        <v>1065791.6599999999</v>
      </c>
      <c r="H120" s="28"/>
      <c r="I120" s="29">
        <f>'[2]App.2-B_Fixed Asset Con_2010'!$J41</f>
        <v>-768586.20000000007</v>
      </c>
      <c r="J120" s="26">
        <f>'[2]App.2-B_Fixed Asset Con_2010'!$K41</f>
        <v>-63035.97</v>
      </c>
      <c r="K120" s="26">
        <f>'[2]App.2-B_Fixed Asset Con_2010'!$L41</f>
        <v>35962.120000000003</v>
      </c>
      <c r="L120" s="27">
        <f t="shared" si="11"/>
        <v>-795660.05</v>
      </c>
      <c r="M120" s="30">
        <f t="shared" si="12"/>
        <v>270131.60999999987</v>
      </c>
    </row>
    <row r="121" spans="1:13" ht="15" hidden="1" x14ac:dyDescent="0.25">
      <c r="A121" s="24">
        <v>8</v>
      </c>
      <c r="B121" s="24">
        <v>1935</v>
      </c>
      <c r="C121" s="33" t="s">
        <v>46</v>
      </c>
      <c r="D121" s="26">
        <f>'[2]App.2-B_Fixed Asset Con_2010'!$E42</f>
        <v>24638.14</v>
      </c>
      <c r="E121" s="26">
        <f>'[2]App.2-B_Fixed Asset Con_2010'!$F42</f>
        <v>0</v>
      </c>
      <c r="F121" s="26">
        <f>'[2]App.2-B_Fixed Asset Con_2010'!$G42</f>
        <v>0</v>
      </c>
      <c r="G121" s="27">
        <f t="shared" si="10"/>
        <v>24638.14</v>
      </c>
      <c r="H121" s="28"/>
      <c r="I121" s="29">
        <f>'[2]App.2-B_Fixed Asset Con_2010'!$J42</f>
        <v>-15245.8</v>
      </c>
      <c r="J121" s="26">
        <f>'[2]App.2-B_Fixed Asset Con_2010'!$K42</f>
        <v>-1044.1199999999999</v>
      </c>
      <c r="K121" s="26">
        <f>'[2]App.2-B_Fixed Asset Con_2010'!$L42</f>
        <v>0</v>
      </c>
      <c r="L121" s="27">
        <f t="shared" si="11"/>
        <v>-16289.919999999998</v>
      </c>
      <c r="M121" s="30">
        <f t="shared" si="12"/>
        <v>8348.2200000000012</v>
      </c>
    </row>
    <row r="122" spans="1:13" ht="15" hidden="1" x14ac:dyDescent="0.25">
      <c r="A122" s="24">
        <v>8</v>
      </c>
      <c r="B122" s="24">
        <v>1940</v>
      </c>
      <c r="C122" s="33" t="s">
        <v>47</v>
      </c>
      <c r="D122" s="26">
        <f>'[2]App.2-B_Fixed Asset Con_2010'!$E43</f>
        <v>438310.73</v>
      </c>
      <c r="E122" s="26">
        <f>'[2]App.2-B_Fixed Asset Con_2010'!$F43</f>
        <v>13683.11</v>
      </c>
      <c r="F122" s="26">
        <f>'[2]App.2-B_Fixed Asset Con_2010'!$G43</f>
        <v>0</v>
      </c>
      <c r="G122" s="27">
        <f t="shared" si="10"/>
        <v>451993.83999999997</v>
      </c>
      <c r="H122" s="28"/>
      <c r="I122" s="29">
        <f>'[2]App.2-B_Fixed Asset Con_2010'!$J43</f>
        <v>-322837.11</v>
      </c>
      <c r="J122" s="26">
        <f>'[2]App.2-B_Fixed Asset Con_2010'!$K43</f>
        <v>-30616.799999999999</v>
      </c>
      <c r="K122" s="26">
        <f>'[2]App.2-B_Fixed Asset Con_2010'!$L43</f>
        <v>0</v>
      </c>
      <c r="L122" s="27">
        <f t="shared" si="11"/>
        <v>-353453.91</v>
      </c>
      <c r="M122" s="30">
        <f t="shared" si="12"/>
        <v>98539.93</v>
      </c>
    </row>
    <row r="123" spans="1:13" ht="15" hidden="1" x14ac:dyDescent="0.25">
      <c r="A123" s="24">
        <v>8</v>
      </c>
      <c r="B123" s="24">
        <v>1945</v>
      </c>
      <c r="C123" s="33" t="s">
        <v>48</v>
      </c>
      <c r="D123" s="26">
        <f>'[2]App.2-B_Fixed Asset Con_2010'!$E44</f>
        <v>0</v>
      </c>
      <c r="E123" s="26">
        <f>'[2]App.2-B_Fixed Asset Con_2010'!$F44</f>
        <v>0</v>
      </c>
      <c r="F123" s="26">
        <f>'[2]App.2-B_Fixed Asset Con_2010'!$G44</f>
        <v>0</v>
      </c>
      <c r="G123" s="27">
        <f t="shared" si="10"/>
        <v>0</v>
      </c>
      <c r="H123" s="28"/>
      <c r="I123" s="29">
        <f>'[2]App.2-B_Fixed Asset Con_2010'!$J44</f>
        <v>0</v>
      </c>
      <c r="J123" s="26">
        <f>'[2]App.2-B_Fixed Asset Con_2010'!$K44</f>
        <v>0</v>
      </c>
      <c r="K123" s="26">
        <f>'[2]App.2-B_Fixed Asset Con_2010'!$L44</f>
        <v>0</v>
      </c>
      <c r="L123" s="27">
        <f t="shared" si="11"/>
        <v>0</v>
      </c>
      <c r="M123" s="30">
        <f t="shared" si="12"/>
        <v>0</v>
      </c>
    </row>
    <row r="124" spans="1:13" ht="15" hidden="1" x14ac:dyDescent="0.25">
      <c r="A124" s="24">
        <v>8</v>
      </c>
      <c r="B124" s="24">
        <v>1950</v>
      </c>
      <c r="C124" s="33" t="s">
        <v>49</v>
      </c>
      <c r="D124" s="26">
        <f>'[2]App.2-B_Fixed Asset Con_2010'!$E45</f>
        <v>0</v>
      </c>
      <c r="E124" s="26">
        <f>'[2]App.2-B_Fixed Asset Con_2010'!$F45</f>
        <v>0</v>
      </c>
      <c r="F124" s="26">
        <f>'[2]App.2-B_Fixed Asset Con_2010'!$G45</f>
        <v>0</v>
      </c>
      <c r="G124" s="27">
        <f t="shared" si="10"/>
        <v>0</v>
      </c>
      <c r="H124" s="28"/>
      <c r="I124" s="35">
        <f>'[2]App.2-B_Fixed Asset Con_2010'!$J45</f>
        <v>0</v>
      </c>
      <c r="J124" s="26">
        <f>'[2]App.2-B_Fixed Asset Con_2010'!$K45</f>
        <v>0</v>
      </c>
      <c r="K124" s="26">
        <f>'[2]App.2-B_Fixed Asset Con_2010'!$L45</f>
        <v>0</v>
      </c>
      <c r="L124" s="27">
        <f t="shared" si="11"/>
        <v>0</v>
      </c>
      <c r="M124" s="30">
        <f t="shared" si="12"/>
        <v>0</v>
      </c>
    </row>
    <row r="125" spans="1:13" ht="15" hidden="1" x14ac:dyDescent="0.25">
      <c r="A125" s="24">
        <v>8</v>
      </c>
      <c r="B125" s="24">
        <v>1955</v>
      </c>
      <c r="C125" s="33" t="s">
        <v>50</v>
      </c>
      <c r="D125" s="26">
        <f>'[2]App.2-B_Fixed Asset Con_2010'!$E46</f>
        <v>53360.479999999996</v>
      </c>
      <c r="E125" s="26">
        <f>'[2]App.2-B_Fixed Asset Con_2010'!$F46</f>
        <v>1022.63</v>
      </c>
      <c r="F125" s="26">
        <f>'[2]App.2-B_Fixed Asset Con_2010'!$G46</f>
        <v>0</v>
      </c>
      <c r="G125" s="27">
        <f t="shared" si="10"/>
        <v>54383.109999999993</v>
      </c>
      <c r="H125" s="28"/>
      <c r="I125" s="29">
        <f>'[2]App.2-B_Fixed Asset Con_2010'!$J46</f>
        <v>-26498.379999999997</v>
      </c>
      <c r="J125" s="26">
        <f>'[2]App.2-B_Fixed Asset Con_2010'!$K46</f>
        <v>-3944.38</v>
      </c>
      <c r="K125" s="26">
        <f>'[2]App.2-B_Fixed Asset Con_2010'!$L46</f>
        <v>0</v>
      </c>
      <c r="L125" s="27">
        <f t="shared" si="11"/>
        <v>-30442.76</v>
      </c>
      <c r="M125" s="30">
        <f t="shared" si="12"/>
        <v>23940.349999999995</v>
      </c>
    </row>
    <row r="126" spans="1:13" ht="15" hidden="1" x14ac:dyDescent="0.25">
      <c r="A126" s="36">
        <v>8</v>
      </c>
      <c r="B126" s="36">
        <v>1955</v>
      </c>
      <c r="C126" s="37" t="s">
        <v>51</v>
      </c>
      <c r="D126" s="26">
        <f>'[2]App.2-B_Fixed Asset Con_2010'!$E47</f>
        <v>0</v>
      </c>
      <c r="E126" s="26">
        <f>'[2]App.2-B_Fixed Asset Con_2010'!$F47</f>
        <v>0</v>
      </c>
      <c r="F126" s="26">
        <f>'[2]App.2-B_Fixed Asset Con_2010'!$G47</f>
        <v>0</v>
      </c>
      <c r="G126" s="27">
        <f t="shared" si="10"/>
        <v>0</v>
      </c>
      <c r="H126" s="28"/>
      <c r="I126" s="29">
        <f>'[2]App.2-B_Fixed Asset Con_2010'!$J47</f>
        <v>0</v>
      </c>
      <c r="J126" s="26">
        <f>'[2]App.2-B_Fixed Asset Con_2010'!$K47</f>
        <v>0</v>
      </c>
      <c r="K126" s="26">
        <f>'[2]App.2-B_Fixed Asset Con_2010'!$L47</f>
        <v>0</v>
      </c>
      <c r="L126" s="27">
        <f t="shared" si="11"/>
        <v>0</v>
      </c>
      <c r="M126" s="30">
        <f t="shared" si="12"/>
        <v>0</v>
      </c>
    </row>
    <row r="127" spans="1:13" ht="15" hidden="1" x14ac:dyDescent="0.25">
      <c r="A127" s="34">
        <v>8</v>
      </c>
      <c r="B127" s="34">
        <v>1960</v>
      </c>
      <c r="C127" s="25" t="s">
        <v>52</v>
      </c>
      <c r="D127" s="26">
        <f>'[2]App.2-B_Fixed Asset Con_2010'!$E48</f>
        <v>0</v>
      </c>
      <c r="E127" s="26">
        <f>'[2]App.2-B_Fixed Asset Con_2010'!$F48</f>
        <v>0</v>
      </c>
      <c r="F127" s="26">
        <f>'[2]App.2-B_Fixed Asset Con_2010'!$G48</f>
        <v>0</v>
      </c>
      <c r="G127" s="27">
        <f t="shared" si="10"/>
        <v>0</v>
      </c>
      <c r="H127" s="28"/>
      <c r="I127" s="29">
        <f>'[2]App.2-B_Fixed Asset Con_2010'!$J48</f>
        <v>0</v>
      </c>
      <c r="J127" s="26">
        <f>'[2]App.2-B_Fixed Asset Con_2010'!$K48</f>
        <v>0</v>
      </c>
      <c r="K127" s="26">
        <f>'[2]App.2-B_Fixed Asset Con_2010'!$L48</f>
        <v>0</v>
      </c>
      <c r="L127" s="27">
        <f t="shared" si="11"/>
        <v>0</v>
      </c>
      <c r="M127" s="30">
        <f t="shared" si="12"/>
        <v>0</v>
      </c>
    </row>
    <row r="128" spans="1:13" ht="25.5" hidden="1" x14ac:dyDescent="0.25">
      <c r="A128" s="1">
        <v>47</v>
      </c>
      <c r="B128" s="34">
        <v>1970</v>
      </c>
      <c r="C128" s="33" t="s">
        <v>53</v>
      </c>
      <c r="D128" s="26"/>
      <c r="E128" s="26"/>
      <c r="F128" s="26"/>
      <c r="G128" s="27">
        <f t="shared" si="10"/>
        <v>0</v>
      </c>
      <c r="H128" s="28"/>
      <c r="I128" s="29"/>
      <c r="J128" s="26"/>
      <c r="K128" s="26"/>
      <c r="L128" s="27">
        <f t="shared" si="11"/>
        <v>0</v>
      </c>
      <c r="M128" s="30">
        <f t="shared" si="12"/>
        <v>0</v>
      </c>
    </row>
    <row r="129" spans="1:13" ht="25.5" hidden="1" x14ac:dyDescent="0.25">
      <c r="A129" s="24">
        <v>47</v>
      </c>
      <c r="B129" s="24">
        <v>1975</v>
      </c>
      <c r="C129" s="33" t="s">
        <v>54</v>
      </c>
      <c r="D129" s="26"/>
      <c r="E129" s="26"/>
      <c r="F129" s="26"/>
      <c r="G129" s="27">
        <f t="shared" si="10"/>
        <v>0</v>
      </c>
      <c r="H129" s="28"/>
      <c r="I129" s="29"/>
      <c r="J129" s="26"/>
      <c r="K129" s="26"/>
      <c r="L129" s="27">
        <f t="shared" si="11"/>
        <v>0</v>
      </c>
      <c r="M129" s="30">
        <f t="shared" si="12"/>
        <v>0</v>
      </c>
    </row>
    <row r="130" spans="1:13" ht="15" hidden="1" x14ac:dyDescent="0.25">
      <c r="A130" s="24">
        <v>47</v>
      </c>
      <c r="B130" s="24">
        <v>1980</v>
      </c>
      <c r="C130" s="33" t="s">
        <v>55</v>
      </c>
      <c r="D130" s="26">
        <f>'[2]App.2-B_Fixed Asset Con_2010'!$E50</f>
        <v>315962.27</v>
      </c>
      <c r="E130" s="26">
        <f>'[2]App.2-B_Fixed Asset Con_2010'!$F50</f>
        <v>1890</v>
      </c>
      <c r="F130" s="26">
        <f>'[2]App.2-B_Fixed Asset Con_2010'!$G50</f>
        <v>0</v>
      </c>
      <c r="G130" s="27">
        <f t="shared" si="10"/>
        <v>317852.27</v>
      </c>
      <c r="H130" s="28"/>
      <c r="I130" s="29">
        <f>'[2]App.2-B_Fixed Asset Con_2010'!$J50</f>
        <v>-162018.6</v>
      </c>
      <c r="J130" s="26">
        <f>'[2]App.2-B_Fixed Asset Con_2010'!$K50</f>
        <v>-21127.08</v>
      </c>
      <c r="K130" s="26">
        <f>'[2]App.2-B_Fixed Asset Con_2010'!$L50</f>
        <v>0</v>
      </c>
      <c r="L130" s="27">
        <f t="shared" si="11"/>
        <v>-183145.68</v>
      </c>
      <c r="M130" s="30">
        <f t="shared" si="12"/>
        <v>134706.59000000003</v>
      </c>
    </row>
    <row r="131" spans="1:13" ht="15" hidden="1" x14ac:dyDescent="0.25">
      <c r="A131" s="24">
        <v>47</v>
      </c>
      <c r="B131" s="24">
        <v>1985</v>
      </c>
      <c r="C131" s="33" t="s">
        <v>56</v>
      </c>
      <c r="D131" s="26">
        <f>'[2]App.2-B_Fixed Asset Con_2010'!$E51</f>
        <v>0</v>
      </c>
      <c r="E131" s="26">
        <f>'[2]App.2-B_Fixed Asset Con_2010'!$F51</f>
        <v>0</v>
      </c>
      <c r="F131" s="26">
        <f>'[2]App.2-B_Fixed Asset Con_2010'!$G51</f>
        <v>0</v>
      </c>
      <c r="G131" s="27">
        <f t="shared" si="10"/>
        <v>0</v>
      </c>
      <c r="H131" s="28"/>
      <c r="I131" s="29">
        <f>'[2]App.2-B_Fixed Asset Con_2010'!$J51</f>
        <v>0</v>
      </c>
      <c r="J131" s="26">
        <f>'[2]App.2-B_Fixed Asset Con_2010'!$K51</f>
        <v>0</v>
      </c>
      <c r="K131" s="26">
        <f>'[2]App.2-B_Fixed Asset Con_2010'!$L51</f>
        <v>0</v>
      </c>
      <c r="L131" s="27">
        <f t="shared" si="11"/>
        <v>0</v>
      </c>
      <c r="M131" s="30">
        <f t="shared" si="12"/>
        <v>0</v>
      </c>
    </row>
    <row r="132" spans="1:13" ht="15" hidden="1" x14ac:dyDescent="0.25">
      <c r="A132" s="1">
        <v>47</v>
      </c>
      <c r="B132" s="24">
        <v>1990</v>
      </c>
      <c r="C132" s="38" t="s">
        <v>57</v>
      </c>
      <c r="D132" s="26"/>
      <c r="E132" s="26"/>
      <c r="F132" s="26"/>
      <c r="G132" s="27">
        <f t="shared" si="10"/>
        <v>0</v>
      </c>
      <c r="H132" s="28"/>
      <c r="I132" s="29"/>
      <c r="J132" s="26"/>
      <c r="K132" s="26"/>
      <c r="L132" s="27">
        <f t="shared" si="11"/>
        <v>0</v>
      </c>
      <c r="M132" s="30">
        <f t="shared" si="12"/>
        <v>0</v>
      </c>
    </row>
    <row r="133" spans="1:13" ht="15" hidden="1" x14ac:dyDescent="0.25">
      <c r="A133" s="24">
        <v>47</v>
      </c>
      <c r="B133" s="24">
        <v>1995</v>
      </c>
      <c r="C133" s="33" t="s">
        <v>58</v>
      </c>
      <c r="D133" s="26">
        <f>'[2]App.2-B_Fixed Asset Con_2010'!$E52</f>
        <v>-5507838.3899999997</v>
      </c>
      <c r="E133" s="26">
        <f>'[2]App.2-B_Fixed Asset Con_2010'!$F52</f>
        <v>-300139.41000000003</v>
      </c>
      <c r="F133" s="26">
        <f>'[2]App.2-B_Fixed Asset Con_2010'!$G52</f>
        <v>0</v>
      </c>
      <c r="G133" s="27">
        <f t="shared" si="10"/>
        <v>-5807977.7999999998</v>
      </c>
      <c r="H133" s="28"/>
      <c r="I133" s="29">
        <f>'[2]App.2-B_Fixed Asset Con_2010'!$J52</f>
        <v>1266411.25</v>
      </c>
      <c r="J133" s="26">
        <f>'[2]App.2-B_Fixed Asset Con_2010'!$K52</f>
        <v>225667.49000000002</v>
      </c>
      <c r="K133" s="26">
        <f>'[2]App.2-B_Fixed Asset Con_2010'!$L52</f>
        <v>0</v>
      </c>
      <c r="L133" s="27">
        <f t="shared" si="11"/>
        <v>1492078.74</v>
      </c>
      <c r="M133" s="30">
        <f t="shared" si="12"/>
        <v>-4315899.0599999996</v>
      </c>
    </row>
    <row r="134" spans="1:13" ht="15" hidden="1" x14ac:dyDescent="0.25">
      <c r="A134" s="39"/>
      <c r="B134" s="39" t="s">
        <v>59</v>
      </c>
      <c r="C134" s="40"/>
      <c r="D134" s="26"/>
      <c r="E134" s="26"/>
      <c r="F134" s="26"/>
      <c r="G134" s="27">
        <f t="shared" si="10"/>
        <v>0</v>
      </c>
      <c r="I134" s="26"/>
      <c r="J134" s="26"/>
      <c r="K134" s="26"/>
      <c r="L134" s="27">
        <f t="shared" si="11"/>
        <v>0</v>
      </c>
      <c r="M134" s="30">
        <f t="shared" si="12"/>
        <v>0</v>
      </c>
    </row>
    <row r="135" spans="1:13" ht="15" hidden="1" x14ac:dyDescent="0.25">
      <c r="A135" s="39"/>
      <c r="B135" s="39"/>
      <c r="C135" s="40"/>
      <c r="D135" s="26"/>
      <c r="E135" s="26"/>
      <c r="F135" s="26"/>
      <c r="G135" s="27">
        <f t="shared" si="10"/>
        <v>0</v>
      </c>
      <c r="I135" s="41"/>
      <c r="J135" s="41"/>
      <c r="K135" s="41"/>
      <c r="L135" s="27">
        <f t="shared" si="11"/>
        <v>0</v>
      </c>
      <c r="M135" s="30">
        <f t="shared" si="12"/>
        <v>0</v>
      </c>
    </row>
    <row r="136" spans="1:13" hidden="1" x14ac:dyDescent="0.2">
      <c r="A136" s="39"/>
      <c r="B136" s="39"/>
      <c r="C136" s="42" t="s">
        <v>60</v>
      </c>
      <c r="D136" s="43">
        <f>SUM(D94:D135)</f>
        <v>38274776.739999995</v>
      </c>
      <c r="E136" s="43">
        <f t="shared" ref="E136:G136" si="13">SUM(E94:E135)</f>
        <v>1527248.4699999997</v>
      </c>
      <c r="F136" s="43">
        <f t="shared" si="13"/>
        <v>-119075.09</v>
      </c>
      <c r="G136" s="43">
        <f t="shared" si="13"/>
        <v>39682950.12000002</v>
      </c>
      <c r="H136" s="43"/>
      <c r="I136" s="43">
        <f t="shared" ref="I136:M136" si="14">SUM(I94:I135)</f>
        <v>-18474124.700000003</v>
      </c>
      <c r="J136" s="43">
        <f t="shared" si="14"/>
        <v>-1448834.9200000002</v>
      </c>
      <c r="K136" s="43">
        <f t="shared" si="14"/>
        <v>39981.360000000001</v>
      </c>
      <c r="L136" s="43">
        <f t="shared" si="14"/>
        <v>-19882978.260000005</v>
      </c>
      <c r="M136" s="43">
        <f t="shared" si="14"/>
        <v>19799971.860000003</v>
      </c>
    </row>
    <row r="137" spans="1:13" ht="37.5" hidden="1" x14ac:dyDescent="0.25">
      <c r="A137" s="39"/>
      <c r="B137" s="39"/>
      <c r="C137" s="44" t="s">
        <v>61</v>
      </c>
      <c r="D137" s="41"/>
      <c r="E137" s="41"/>
      <c r="F137" s="41"/>
      <c r="G137" s="27">
        <f t="shared" ref="G137:G138" si="15">D137+E137+F137</f>
        <v>0</v>
      </c>
      <c r="I137" s="41"/>
      <c r="J137" s="41"/>
      <c r="K137" s="41"/>
      <c r="L137" s="27">
        <f t="shared" ref="L137:L138" si="16">I137+J137+K137</f>
        <v>0</v>
      </c>
      <c r="M137" s="30">
        <f t="shared" ref="M137:M138" si="17">G137+L137</f>
        <v>0</v>
      </c>
    </row>
    <row r="138" spans="1:13" ht="25.5" hidden="1" x14ac:dyDescent="0.25">
      <c r="A138" s="39"/>
      <c r="B138" s="39"/>
      <c r="C138" s="45" t="s">
        <v>62</v>
      </c>
      <c r="D138" s="41"/>
      <c r="E138" s="41"/>
      <c r="F138" s="41"/>
      <c r="G138" s="27">
        <f t="shared" si="15"/>
        <v>0</v>
      </c>
      <c r="I138" s="41"/>
      <c r="J138" s="41"/>
      <c r="K138" s="41"/>
      <c r="L138" s="27">
        <f t="shared" si="16"/>
        <v>0</v>
      </c>
      <c r="M138" s="30">
        <f t="shared" si="17"/>
        <v>0</v>
      </c>
    </row>
    <row r="139" spans="1:13" hidden="1" x14ac:dyDescent="0.2">
      <c r="A139" s="39"/>
      <c r="B139" s="39"/>
      <c r="C139" s="42" t="s">
        <v>63</v>
      </c>
      <c r="D139" s="43">
        <f>SUM(D136:D138)</f>
        <v>38274776.739999995</v>
      </c>
      <c r="E139" s="43">
        <f t="shared" ref="E139:G139" si="18">SUM(E136:E138)</f>
        <v>1527248.4699999997</v>
      </c>
      <c r="F139" s="43">
        <f t="shared" si="18"/>
        <v>-119075.09</v>
      </c>
      <c r="G139" s="43">
        <f t="shared" si="18"/>
        <v>39682950.12000002</v>
      </c>
      <c r="H139" s="43"/>
      <c r="I139" s="43">
        <f t="shared" ref="I139:M139" si="19">SUM(I136:I138)</f>
        <v>-18474124.700000003</v>
      </c>
      <c r="J139" s="43">
        <f t="shared" si="19"/>
        <v>-1448834.9200000002</v>
      </c>
      <c r="K139" s="43">
        <f t="shared" si="19"/>
        <v>39981.360000000001</v>
      </c>
      <c r="L139" s="43">
        <f t="shared" si="19"/>
        <v>-19882978.260000005</v>
      </c>
      <c r="M139" s="43">
        <f t="shared" si="19"/>
        <v>19799971.860000003</v>
      </c>
    </row>
    <row r="140" spans="1:13" hidden="1" x14ac:dyDescent="0.2"/>
    <row r="141" spans="1:13" hidden="1" x14ac:dyDescent="0.2">
      <c r="I141" s="46" t="s">
        <v>72</v>
      </c>
      <c r="J141" s="47"/>
    </row>
    <row r="142" spans="1:13" ht="15" hidden="1" x14ac:dyDescent="0.25">
      <c r="A142" s="39">
        <v>10</v>
      </c>
      <c r="B142" s="39"/>
      <c r="C142" s="40" t="s">
        <v>65</v>
      </c>
      <c r="I142" s="47" t="s">
        <v>65</v>
      </c>
      <c r="J142" s="47"/>
      <c r="K142" s="48">
        <f>'[2]App.2-B_Fixed Asset Con_2010'!$L$58</f>
        <v>-63035.97</v>
      </c>
    </row>
    <row r="143" spans="1:13" ht="15" hidden="1" x14ac:dyDescent="0.25">
      <c r="A143" s="39">
        <v>8</v>
      </c>
      <c r="B143" s="39"/>
      <c r="C143" s="40" t="s">
        <v>46</v>
      </c>
      <c r="I143" s="47" t="s">
        <v>46</v>
      </c>
      <c r="J143" s="47"/>
      <c r="K143" s="49">
        <f>'[2]App.2-B_Fixed Asset Con_2010'!$L$59</f>
        <v>-1044.1199999999999</v>
      </c>
    </row>
    <row r="144" spans="1:13" ht="15" hidden="1" x14ac:dyDescent="0.25">
      <c r="I144" s="50" t="s">
        <v>66</v>
      </c>
      <c r="K144" s="51">
        <f>J139-K142-K143</f>
        <v>-1384754.83</v>
      </c>
    </row>
    <row r="145" spans="1:13" ht="15" hidden="1" x14ac:dyDescent="0.25">
      <c r="I145" s="50"/>
      <c r="K145" s="55"/>
    </row>
    <row r="146" spans="1:13" hidden="1" x14ac:dyDescent="0.2">
      <c r="L146" s="4" t="s">
        <v>0</v>
      </c>
      <c r="M146" s="5" t="str">
        <f>EBNUMBER</f>
        <v>EB-2013-0155</v>
      </c>
    </row>
    <row r="147" spans="1:13" hidden="1" x14ac:dyDescent="0.2">
      <c r="L147" s="4" t="s">
        <v>1</v>
      </c>
      <c r="M147" s="6" t="s">
        <v>73</v>
      </c>
    </row>
    <row r="148" spans="1:13" hidden="1" x14ac:dyDescent="0.2">
      <c r="L148" s="4" t="s">
        <v>2</v>
      </c>
      <c r="M148" s="6">
        <f>$M3</f>
        <v>2</v>
      </c>
    </row>
    <row r="149" spans="1:13" hidden="1" x14ac:dyDescent="0.2">
      <c r="L149" s="4" t="s">
        <v>3</v>
      </c>
      <c r="M149" s="6">
        <f>$M4</f>
        <v>1</v>
      </c>
    </row>
    <row r="150" spans="1:13" hidden="1" x14ac:dyDescent="0.2">
      <c r="L150" s="4" t="s">
        <v>4</v>
      </c>
      <c r="M150" s="6">
        <f>$M5</f>
        <v>1</v>
      </c>
    </row>
    <row r="151" spans="1:13" hidden="1" x14ac:dyDescent="0.2">
      <c r="L151" s="4"/>
      <c r="M151" s="5"/>
    </row>
    <row r="152" spans="1:13" hidden="1" x14ac:dyDescent="0.2">
      <c r="L152" s="4" t="s">
        <v>5</v>
      </c>
      <c r="M152" s="9">
        <v>41548</v>
      </c>
    </row>
    <row r="153" spans="1:13" hidden="1" x14ac:dyDescent="0.2"/>
    <row r="154" spans="1:13" ht="18" hidden="1" x14ac:dyDescent="0.2">
      <c r="A154" s="162" t="s">
        <v>6</v>
      </c>
      <c r="B154" s="162"/>
      <c r="C154" s="162"/>
      <c r="D154" s="162"/>
      <c r="E154" s="162"/>
      <c r="F154" s="162"/>
      <c r="G154" s="162"/>
      <c r="H154" s="162"/>
      <c r="I154" s="162"/>
      <c r="J154" s="162"/>
      <c r="K154" s="162"/>
      <c r="L154" s="162"/>
      <c r="M154" s="162"/>
    </row>
    <row r="155" spans="1:13" ht="18" hidden="1" x14ac:dyDescent="0.2">
      <c r="A155" s="162" t="s">
        <v>7</v>
      </c>
      <c r="B155" s="162"/>
      <c r="C155" s="162"/>
      <c r="D155" s="162"/>
      <c r="E155" s="162"/>
      <c r="F155" s="162"/>
      <c r="G155" s="162"/>
      <c r="H155" s="162"/>
      <c r="I155" s="162"/>
      <c r="J155" s="162"/>
      <c r="K155" s="162"/>
      <c r="L155" s="162"/>
      <c r="M155" s="162"/>
    </row>
    <row r="156" spans="1:13" hidden="1" x14ac:dyDescent="0.2"/>
    <row r="157" spans="1:13" ht="15" hidden="1" x14ac:dyDescent="0.25">
      <c r="C157" s="10"/>
      <c r="E157" s="11" t="s">
        <v>8</v>
      </c>
      <c r="F157" s="12">
        <v>2011</v>
      </c>
      <c r="G157" s="13"/>
    </row>
    <row r="158" spans="1:13" hidden="1" x14ac:dyDescent="0.2"/>
    <row r="159" spans="1:13" hidden="1" x14ac:dyDescent="0.2">
      <c r="D159" s="159" t="s">
        <v>9</v>
      </c>
      <c r="E159" s="160"/>
      <c r="F159" s="160"/>
      <c r="G159" s="161"/>
      <c r="I159" s="14"/>
      <c r="J159" s="15" t="s">
        <v>10</v>
      </c>
      <c r="K159" s="15"/>
      <c r="L159" s="16"/>
      <c r="M159" s="3"/>
    </row>
    <row r="160" spans="1:13" ht="25.5" hidden="1" x14ac:dyDescent="0.2">
      <c r="A160" s="17" t="s">
        <v>11</v>
      </c>
      <c r="B160" s="18" t="s">
        <v>12</v>
      </c>
      <c r="C160" s="19" t="s">
        <v>13</v>
      </c>
      <c r="D160" s="17" t="s">
        <v>14</v>
      </c>
      <c r="E160" s="18" t="s">
        <v>15</v>
      </c>
      <c r="F160" s="18" t="s">
        <v>16</v>
      </c>
      <c r="G160" s="17" t="s">
        <v>17</v>
      </c>
      <c r="H160" s="20"/>
      <c r="I160" s="21" t="s">
        <v>14</v>
      </c>
      <c r="J160" s="22" t="s">
        <v>15</v>
      </c>
      <c r="K160" s="22" t="s">
        <v>16</v>
      </c>
      <c r="L160" s="23" t="s">
        <v>17</v>
      </c>
      <c r="M160" s="17" t="s">
        <v>18</v>
      </c>
    </row>
    <row r="161" spans="1:13" ht="25.5" hidden="1" x14ac:dyDescent="0.25">
      <c r="A161" s="24">
        <v>12</v>
      </c>
      <c r="B161" s="24">
        <v>1611</v>
      </c>
      <c r="C161" s="25" t="s">
        <v>19</v>
      </c>
      <c r="D161" s="26">
        <f>'[2]App.2-B_Fixed Asset Con_2011'!$E16</f>
        <v>0</v>
      </c>
      <c r="E161" s="26">
        <f>'[2]App.2-B_Fixed Asset Con_2011'!$F16</f>
        <v>0</v>
      </c>
      <c r="F161" s="26">
        <f>'[2]App.2-B_Fixed Asset Con_2011'!$G16</f>
        <v>0</v>
      </c>
      <c r="G161" s="27">
        <f>D161+E161+F161</f>
        <v>0</v>
      </c>
      <c r="H161" s="28"/>
      <c r="I161" s="29">
        <f>'[2]App.2-B_Fixed Asset Con_2011'!$J16</f>
        <v>0</v>
      </c>
      <c r="J161" s="26">
        <f>'[2]App.2-B_Fixed Asset Con_2011'!$K16</f>
        <v>0</v>
      </c>
      <c r="K161" s="26">
        <f>'[2]App.2-B_Fixed Asset Con_2011'!$L16</f>
        <v>0</v>
      </c>
      <c r="L161" s="27">
        <f>I161+J161+K161</f>
        <v>0</v>
      </c>
      <c r="M161" s="30">
        <f>G161+L161</f>
        <v>0</v>
      </c>
    </row>
    <row r="162" spans="1:13" ht="25.5" hidden="1" x14ac:dyDescent="0.25">
      <c r="A162" s="24" t="s">
        <v>20</v>
      </c>
      <c r="B162" s="24">
        <v>1612</v>
      </c>
      <c r="C162" s="25" t="s">
        <v>21</v>
      </c>
      <c r="D162" s="26"/>
      <c r="E162" s="26">
        <v>0</v>
      </c>
      <c r="F162" s="26">
        <v>0</v>
      </c>
      <c r="G162" s="27">
        <f>D162+E162+F162</f>
        <v>0</v>
      </c>
      <c r="H162" s="28"/>
      <c r="I162" s="29">
        <f>L95</f>
        <v>0</v>
      </c>
      <c r="J162" s="26"/>
      <c r="K162" s="26">
        <f>'[2]App.2-B_Fixed Asset Con_2011'!$L17</f>
        <v>0</v>
      </c>
      <c r="L162" s="27">
        <f>I162+J162+K162</f>
        <v>0</v>
      </c>
      <c r="M162" s="30">
        <f>G162+L162</f>
        <v>0</v>
      </c>
    </row>
    <row r="163" spans="1:13" ht="15" hidden="1" x14ac:dyDescent="0.25">
      <c r="A163" s="31" t="s">
        <v>22</v>
      </c>
      <c r="B163" s="31">
        <v>1805</v>
      </c>
      <c r="C163" s="32" t="s">
        <v>23</v>
      </c>
      <c r="D163" s="26">
        <f>'[2]App.2-B_Fixed Asset Con_2011'!$E18</f>
        <v>258134.21000000002</v>
      </c>
      <c r="E163" s="26">
        <f>'[2]App.2-B_Fixed Asset Con_2011'!$F18</f>
        <v>0</v>
      </c>
      <c r="F163" s="26">
        <f>'[2]App.2-B_Fixed Asset Con_2011'!$G18</f>
        <v>0</v>
      </c>
      <c r="G163" s="27">
        <f>D163+E163+F163</f>
        <v>258134.21000000002</v>
      </c>
      <c r="H163" s="28"/>
      <c r="I163" s="29">
        <f>'[2]App.2-B_Fixed Asset Con_2011'!$J18</f>
        <v>0</v>
      </c>
      <c r="J163" s="26">
        <f>'[2]App.2-B_Fixed Asset Con_2011'!$K18</f>
        <v>0</v>
      </c>
      <c r="K163" s="26">
        <f>'[2]App.2-B_Fixed Asset Con_2011'!$L18</f>
        <v>0</v>
      </c>
      <c r="L163" s="27">
        <f>I163+J163+K163</f>
        <v>0</v>
      </c>
      <c r="M163" s="30">
        <f>G163+L163</f>
        <v>258134.21000000002</v>
      </c>
    </row>
    <row r="164" spans="1:13" ht="15" hidden="1" x14ac:dyDescent="0.25">
      <c r="A164" s="24">
        <v>47</v>
      </c>
      <c r="B164" s="24">
        <v>1808</v>
      </c>
      <c r="C164" s="33" t="s">
        <v>24</v>
      </c>
      <c r="D164" s="26">
        <f>'[2]App.2-B_Fixed Asset Con_2011'!$E19</f>
        <v>0</v>
      </c>
      <c r="E164" s="26">
        <f>'[2]App.2-B_Fixed Asset Con_2011'!$F19</f>
        <v>0</v>
      </c>
      <c r="F164" s="26">
        <f>'[2]App.2-B_Fixed Asset Con_2011'!$G19</f>
        <v>0</v>
      </c>
      <c r="G164" s="27">
        <f t="shared" ref="G164:G202" si="20">D164+E164+F164</f>
        <v>0</v>
      </c>
      <c r="H164" s="28"/>
      <c r="I164" s="29">
        <f>'[2]App.2-B_Fixed Asset Con_2011'!$J19</f>
        <v>0</v>
      </c>
      <c r="J164" s="26">
        <f>'[2]App.2-B_Fixed Asset Con_2011'!$K19</f>
        <v>0</v>
      </c>
      <c r="K164" s="26">
        <f>'[2]App.2-B_Fixed Asset Con_2011'!$L19</f>
        <v>0</v>
      </c>
      <c r="L164" s="27">
        <f t="shared" ref="L164:L202" si="21">I164+J164+K164</f>
        <v>0</v>
      </c>
      <c r="M164" s="30">
        <f t="shared" ref="M164:M202" si="22">G164+L164</f>
        <v>0</v>
      </c>
    </row>
    <row r="165" spans="1:13" ht="15" hidden="1" x14ac:dyDescent="0.25">
      <c r="A165" s="24">
        <v>13</v>
      </c>
      <c r="B165" s="24">
        <v>1810</v>
      </c>
      <c r="C165" s="33" t="s">
        <v>25</v>
      </c>
      <c r="D165" s="26">
        <f>'[2]App.2-B_Fixed Asset Con_2011'!$E20</f>
        <v>0</v>
      </c>
      <c r="E165" s="26">
        <f>'[2]App.2-B_Fixed Asset Con_2011'!$F20</f>
        <v>0</v>
      </c>
      <c r="F165" s="26">
        <f>'[2]App.2-B_Fixed Asset Con_2011'!$G20</f>
        <v>0</v>
      </c>
      <c r="G165" s="27">
        <f t="shared" si="20"/>
        <v>0</v>
      </c>
      <c r="H165" s="28"/>
      <c r="I165" s="29">
        <f>'[2]App.2-B_Fixed Asset Con_2011'!$J20</f>
        <v>0</v>
      </c>
      <c r="J165" s="26">
        <f>'[2]App.2-B_Fixed Asset Con_2011'!$K20</f>
        <v>0</v>
      </c>
      <c r="K165" s="26">
        <f>'[2]App.2-B_Fixed Asset Con_2011'!$L20</f>
        <v>0</v>
      </c>
      <c r="L165" s="27">
        <f t="shared" si="21"/>
        <v>0</v>
      </c>
      <c r="M165" s="30">
        <f t="shared" si="22"/>
        <v>0</v>
      </c>
    </row>
    <row r="166" spans="1:13" ht="15" hidden="1" x14ac:dyDescent="0.25">
      <c r="A166" s="24">
        <v>47</v>
      </c>
      <c r="B166" s="24">
        <v>1815</v>
      </c>
      <c r="C166" s="33" t="s">
        <v>26</v>
      </c>
      <c r="D166" s="26">
        <f>'[2]App.2-B_Fixed Asset Con_2011'!$E21</f>
        <v>5399696.4299999997</v>
      </c>
      <c r="E166" s="26">
        <f>'[2]App.2-B_Fixed Asset Con_2011'!$F21</f>
        <v>11331.609999999999</v>
      </c>
      <c r="F166" s="26">
        <f>'[2]App.2-B_Fixed Asset Con_2011'!$G21</f>
        <v>0</v>
      </c>
      <c r="G166" s="27">
        <f t="shared" si="20"/>
        <v>5411028.04</v>
      </c>
      <c r="H166" s="28"/>
      <c r="I166" s="29">
        <f>'[2]App.2-B_Fixed Asset Con_2011'!$J21</f>
        <v>-846513.18</v>
      </c>
      <c r="J166" s="26">
        <f>'[2]App.2-B_Fixed Asset Con_2011'!$K21</f>
        <v>-135056.35</v>
      </c>
      <c r="K166" s="26">
        <f>'[2]App.2-B_Fixed Asset Con_2011'!$L21</f>
        <v>0</v>
      </c>
      <c r="L166" s="27">
        <f t="shared" si="21"/>
        <v>-981569.53</v>
      </c>
      <c r="M166" s="30">
        <f t="shared" si="22"/>
        <v>4429458.51</v>
      </c>
    </row>
    <row r="167" spans="1:13" ht="15" hidden="1" x14ac:dyDescent="0.25">
      <c r="A167" s="24">
        <v>47</v>
      </c>
      <c r="B167" s="24">
        <v>1820</v>
      </c>
      <c r="C167" s="25" t="s">
        <v>27</v>
      </c>
      <c r="D167" s="26">
        <f>'[2]App.2-B_Fixed Asset Con_2011'!$E22</f>
        <v>160630.29</v>
      </c>
      <c r="E167" s="26">
        <f>'[2]App.2-B_Fixed Asset Con_2011'!$F22</f>
        <v>0</v>
      </c>
      <c r="F167" s="26">
        <f>'[2]App.2-B_Fixed Asset Con_2011'!$G22</f>
        <v>0</v>
      </c>
      <c r="G167" s="27">
        <f t="shared" si="20"/>
        <v>160630.29</v>
      </c>
      <c r="H167" s="28"/>
      <c r="I167" s="29">
        <f>'[2]App.2-B_Fixed Asset Con_2011'!$J22</f>
        <v>-106565.58999999998</v>
      </c>
      <c r="J167" s="26">
        <f>'[2]App.2-B_Fixed Asset Con_2011'!$K22</f>
        <v>-3064.69</v>
      </c>
      <c r="K167" s="26">
        <f>'[2]App.2-B_Fixed Asset Con_2011'!$L22</f>
        <v>0</v>
      </c>
      <c r="L167" s="27">
        <f t="shared" si="21"/>
        <v>-109630.27999999998</v>
      </c>
      <c r="M167" s="30">
        <f t="shared" si="22"/>
        <v>51000.010000000024</v>
      </c>
    </row>
    <row r="168" spans="1:13" ht="15" hidden="1" x14ac:dyDescent="0.25">
      <c r="A168" s="24">
        <v>47</v>
      </c>
      <c r="B168" s="24">
        <v>1825</v>
      </c>
      <c r="C168" s="33" t="s">
        <v>28</v>
      </c>
      <c r="D168" s="26">
        <f>'[2]App.2-B_Fixed Asset Con_2011'!$E23</f>
        <v>0</v>
      </c>
      <c r="E168" s="26">
        <f>'[2]App.2-B_Fixed Asset Con_2011'!$F23</f>
        <v>0</v>
      </c>
      <c r="F168" s="26">
        <f>'[2]App.2-B_Fixed Asset Con_2011'!$G23</f>
        <v>0</v>
      </c>
      <c r="G168" s="27">
        <f t="shared" si="20"/>
        <v>0</v>
      </c>
      <c r="H168" s="28"/>
      <c r="I168" s="29">
        <f>'[2]App.2-B_Fixed Asset Con_2011'!$J23</f>
        <v>0</v>
      </c>
      <c r="J168" s="26">
        <f>'[2]App.2-B_Fixed Asset Con_2011'!$K23</f>
        <v>0</v>
      </c>
      <c r="K168" s="26">
        <f>'[2]App.2-B_Fixed Asset Con_2011'!$L23</f>
        <v>0</v>
      </c>
      <c r="L168" s="27">
        <f t="shared" si="21"/>
        <v>0</v>
      </c>
      <c r="M168" s="30">
        <f t="shared" si="22"/>
        <v>0</v>
      </c>
    </row>
    <row r="169" spans="1:13" ht="15" hidden="1" x14ac:dyDescent="0.25">
      <c r="A169" s="24">
        <v>47</v>
      </c>
      <c r="B169" s="24">
        <v>1830</v>
      </c>
      <c r="C169" s="33" t="s">
        <v>29</v>
      </c>
      <c r="D169" s="26">
        <f>'[2]App.2-B_Fixed Asset Con_2011'!$E24</f>
        <v>4817058.34</v>
      </c>
      <c r="E169" s="26">
        <f>'[2]App.2-B_Fixed Asset Con_2011'!$F24</f>
        <v>102060.42</v>
      </c>
      <c r="F169" s="26">
        <f>'[2]App.2-B_Fixed Asset Con_2011'!$G24</f>
        <v>0</v>
      </c>
      <c r="G169" s="27">
        <f t="shared" si="20"/>
        <v>4919118.76</v>
      </c>
      <c r="H169" s="28"/>
      <c r="I169" s="29">
        <f>'[2]App.2-B_Fixed Asset Con_2011'!$J24</f>
        <v>-2846072.0799999996</v>
      </c>
      <c r="J169" s="26">
        <f>'[2]App.2-B_Fixed Asset Con_2011'!$K24</f>
        <v>-146242.93</v>
      </c>
      <c r="K169" s="26">
        <f>'[2]App.2-B_Fixed Asset Con_2011'!$L24</f>
        <v>0</v>
      </c>
      <c r="L169" s="27">
        <f t="shared" si="21"/>
        <v>-2992315.01</v>
      </c>
      <c r="M169" s="30">
        <f t="shared" si="22"/>
        <v>1926803.75</v>
      </c>
    </row>
    <row r="170" spans="1:13" ht="15" hidden="1" x14ac:dyDescent="0.25">
      <c r="A170" s="24">
        <v>47</v>
      </c>
      <c r="B170" s="24">
        <v>1835</v>
      </c>
      <c r="C170" s="33" t="s">
        <v>30</v>
      </c>
      <c r="D170" s="26">
        <f>'[2]App.2-B_Fixed Asset Con_2011'!$E25</f>
        <v>6388024.5899999999</v>
      </c>
      <c r="E170" s="26">
        <f>'[2]App.2-B_Fixed Asset Con_2011'!$F25</f>
        <v>63032.75</v>
      </c>
      <c r="F170" s="26">
        <f>'[2]App.2-B_Fixed Asset Con_2011'!$G25</f>
        <v>0</v>
      </c>
      <c r="G170" s="27">
        <f t="shared" si="20"/>
        <v>6451057.3399999999</v>
      </c>
      <c r="H170" s="28"/>
      <c r="I170" s="29">
        <f>'[2]App.2-B_Fixed Asset Con_2011'!$J25</f>
        <v>-3628613.2</v>
      </c>
      <c r="J170" s="26">
        <f>'[2]App.2-B_Fixed Asset Con_2011'!$K25</f>
        <v>-196304.1</v>
      </c>
      <c r="K170" s="26">
        <f>'[2]App.2-B_Fixed Asset Con_2011'!$L25</f>
        <v>0</v>
      </c>
      <c r="L170" s="27">
        <f t="shared" si="21"/>
        <v>-3824917.3000000003</v>
      </c>
      <c r="M170" s="30">
        <f t="shared" si="22"/>
        <v>2626140.0399999996</v>
      </c>
    </row>
    <row r="171" spans="1:13" ht="15" hidden="1" x14ac:dyDescent="0.25">
      <c r="A171" s="24">
        <v>47</v>
      </c>
      <c r="B171" s="24">
        <v>1840</v>
      </c>
      <c r="C171" s="33" t="s">
        <v>31</v>
      </c>
      <c r="D171" s="26">
        <f>'[2]App.2-B_Fixed Asset Con_2011'!$E26</f>
        <v>4451729.82</v>
      </c>
      <c r="E171" s="26">
        <f>'[2]App.2-B_Fixed Asset Con_2011'!$F26</f>
        <v>148616.66</v>
      </c>
      <c r="F171" s="26">
        <f>'[2]App.2-B_Fixed Asset Con_2011'!$G26</f>
        <v>0</v>
      </c>
      <c r="G171" s="27">
        <f t="shared" si="20"/>
        <v>4600346.4800000004</v>
      </c>
      <c r="H171" s="28"/>
      <c r="I171" s="29">
        <f>'[2]App.2-B_Fixed Asset Con_2011'!$J26</f>
        <v>-1926395.49</v>
      </c>
      <c r="J171" s="26">
        <f>'[2]App.2-B_Fixed Asset Con_2011'!$K26</f>
        <v>-173471.27</v>
      </c>
      <c r="K171" s="26">
        <f>'[2]App.2-B_Fixed Asset Con_2011'!$L26</f>
        <v>0</v>
      </c>
      <c r="L171" s="27">
        <f t="shared" si="21"/>
        <v>-2099866.7599999998</v>
      </c>
      <c r="M171" s="30">
        <f t="shared" si="22"/>
        <v>2500479.7200000007</v>
      </c>
    </row>
    <row r="172" spans="1:13" ht="15" hidden="1" x14ac:dyDescent="0.25">
      <c r="A172" s="24">
        <v>47</v>
      </c>
      <c r="B172" s="24">
        <v>1845</v>
      </c>
      <c r="C172" s="33" t="s">
        <v>32</v>
      </c>
      <c r="D172" s="26">
        <f>'[2]App.2-B_Fixed Asset Con_2011'!$E27</f>
        <v>8175533.6800000006</v>
      </c>
      <c r="E172" s="26">
        <f>'[2]App.2-B_Fixed Asset Con_2011'!$F27</f>
        <v>319800.37</v>
      </c>
      <c r="F172" s="26">
        <f>'[2]App.2-B_Fixed Asset Con_2011'!$G27</f>
        <v>0</v>
      </c>
      <c r="G172" s="27">
        <f t="shared" si="20"/>
        <v>8495334.0500000007</v>
      </c>
      <c r="H172" s="28"/>
      <c r="I172" s="29">
        <f>'[2]App.2-B_Fixed Asset Con_2011'!$J27</f>
        <v>-3998933.45</v>
      </c>
      <c r="J172" s="26">
        <f>'[2]App.2-B_Fixed Asset Con_2011'!$K27</f>
        <v>-316983.11</v>
      </c>
      <c r="K172" s="26">
        <f>'[2]App.2-B_Fixed Asset Con_2011'!$L27</f>
        <v>0</v>
      </c>
      <c r="L172" s="27">
        <f t="shared" si="21"/>
        <v>-4315916.5600000005</v>
      </c>
      <c r="M172" s="30">
        <f t="shared" si="22"/>
        <v>4179417.49</v>
      </c>
    </row>
    <row r="173" spans="1:13" ht="15" hidden="1" x14ac:dyDescent="0.25">
      <c r="A173" s="24">
        <v>47</v>
      </c>
      <c r="B173" s="24">
        <v>1850</v>
      </c>
      <c r="C173" s="33" t="s">
        <v>33</v>
      </c>
      <c r="D173" s="26">
        <f>'[2]App.2-B_Fixed Asset Con_2011'!$E28</f>
        <v>7350464.0000000009</v>
      </c>
      <c r="E173" s="26">
        <f>'[2]App.2-B_Fixed Asset Con_2011'!$F28</f>
        <v>263346.02</v>
      </c>
      <c r="F173" s="26">
        <f>'[2]App.2-B_Fixed Asset Con_2011'!$G28</f>
        <v>0</v>
      </c>
      <c r="G173" s="27">
        <f t="shared" si="20"/>
        <v>7613810.0200000014</v>
      </c>
      <c r="H173" s="28"/>
      <c r="I173" s="29">
        <f>'[2]App.2-B_Fixed Asset Con_2011'!$J28</f>
        <v>-3465358.03</v>
      </c>
      <c r="J173" s="26">
        <f>'[2]App.2-B_Fixed Asset Con_2011'!$K28</f>
        <v>-271912.90000000002</v>
      </c>
      <c r="K173" s="26">
        <f>'[2]App.2-B_Fixed Asset Con_2011'!$L28</f>
        <v>0</v>
      </c>
      <c r="L173" s="27">
        <f t="shared" si="21"/>
        <v>-3737270.9299999997</v>
      </c>
      <c r="M173" s="30">
        <f t="shared" si="22"/>
        <v>3876539.0900000017</v>
      </c>
    </row>
    <row r="174" spans="1:13" ht="15" hidden="1" x14ac:dyDescent="0.25">
      <c r="A174" s="24">
        <v>47</v>
      </c>
      <c r="B174" s="24">
        <v>1855</v>
      </c>
      <c r="C174" s="33" t="s">
        <v>34</v>
      </c>
      <c r="D174" s="26">
        <f>'[2]App.2-B_Fixed Asset Con_2011'!$E29</f>
        <v>2339841.09</v>
      </c>
      <c r="E174" s="26">
        <f>'[2]App.2-B_Fixed Asset Con_2011'!$F29</f>
        <v>182503.46</v>
      </c>
      <c r="F174" s="26">
        <f>'[2]App.2-B_Fixed Asset Con_2011'!$G29</f>
        <v>0</v>
      </c>
      <c r="G174" s="27">
        <f t="shared" si="20"/>
        <v>2522344.5499999998</v>
      </c>
      <c r="H174" s="28"/>
      <c r="I174" s="29">
        <f>'[2]App.2-B_Fixed Asset Con_2011'!$J29</f>
        <v>-556556.59000000008</v>
      </c>
      <c r="J174" s="26">
        <f>'[2]App.2-B_Fixed Asset Con_2011'!$K29</f>
        <v>-97171.83</v>
      </c>
      <c r="K174" s="26">
        <f>'[2]App.2-B_Fixed Asset Con_2011'!$L29</f>
        <v>0</v>
      </c>
      <c r="L174" s="27">
        <f t="shared" si="21"/>
        <v>-653728.42000000004</v>
      </c>
      <c r="M174" s="30">
        <f t="shared" si="22"/>
        <v>1868616.13</v>
      </c>
    </row>
    <row r="175" spans="1:13" ht="15" hidden="1" x14ac:dyDescent="0.25">
      <c r="A175" s="24">
        <v>47</v>
      </c>
      <c r="B175" s="24">
        <v>1860</v>
      </c>
      <c r="C175" s="33" t="s">
        <v>35</v>
      </c>
      <c r="D175" s="26">
        <f>'[2]App.2-B_Fixed Asset Con_2011'!$E30</f>
        <v>1072071.1300000001</v>
      </c>
      <c r="E175" s="26">
        <f>'[2]App.2-B_Fixed Asset Con_2011'!$F30</f>
        <v>6974.8899999999558</v>
      </c>
      <c r="F175" s="26">
        <f>'[2]App.2-B_Fixed Asset Con_2011'!$G30</f>
        <v>0</v>
      </c>
      <c r="G175" s="27">
        <f t="shared" si="20"/>
        <v>1079046.02</v>
      </c>
      <c r="H175" s="28"/>
      <c r="I175" s="29">
        <f>'[2]App.2-B_Fixed Asset Con_2011'!$J30</f>
        <v>-670569.20000000007</v>
      </c>
      <c r="J175" s="26">
        <f>'[2]App.2-B_Fixed Asset Con_2011'!$K30</f>
        <v>-20576.050000000017</v>
      </c>
      <c r="K175" s="26">
        <f>'[2]App.2-B_Fixed Asset Con_2011'!$L30</f>
        <v>0</v>
      </c>
      <c r="L175" s="27">
        <f t="shared" si="21"/>
        <v>-691145.25000000012</v>
      </c>
      <c r="M175" s="30">
        <f t="shared" si="22"/>
        <v>387900.7699999999</v>
      </c>
    </row>
    <row r="176" spans="1:13" ht="15" hidden="1" x14ac:dyDescent="0.25">
      <c r="A176" s="31">
        <v>47</v>
      </c>
      <c r="B176" s="31">
        <v>1860</v>
      </c>
      <c r="C176" s="32" t="s">
        <v>36</v>
      </c>
      <c r="D176" s="26">
        <f>'[2]App.2-B_Fixed Asset Con_2011'!$E31</f>
        <v>0</v>
      </c>
      <c r="E176" s="26">
        <f>'[2]App.2-B_Fixed Asset Con_2011'!$F31</f>
        <v>0</v>
      </c>
      <c r="F176" s="26">
        <f>'[2]App.2-B_Fixed Asset Con_2011'!$G31</f>
        <v>0</v>
      </c>
      <c r="G176" s="27">
        <f t="shared" si="20"/>
        <v>0</v>
      </c>
      <c r="H176" s="28"/>
      <c r="I176" s="29">
        <f>'[2]App.2-B_Fixed Asset Con_2011'!$J31</f>
        <v>0</v>
      </c>
      <c r="J176" s="26">
        <f>'[2]App.2-B_Fixed Asset Con_2011'!$K31</f>
        <v>0</v>
      </c>
      <c r="K176" s="26">
        <f>'[2]App.2-B_Fixed Asset Con_2011'!$L31</f>
        <v>0</v>
      </c>
      <c r="L176" s="27">
        <f t="shared" si="21"/>
        <v>0</v>
      </c>
      <c r="M176" s="30">
        <f t="shared" si="22"/>
        <v>0</v>
      </c>
    </row>
    <row r="177" spans="1:13" ht="15" hidden="1" x14ac:dyDescent="0.25">
      <c r="A177" s="31" t="s">
        <v>22</v>
      </c>
      <c r="B177" s="31">
        <v>1905</v>
      </c>
      <c r="C177" s="32" t="s">
        <v>23</v>
      </c>
      <c r="D177" s="26">
        <f>'[2]App.2-B_Fixed Asset Con_2011'!$E32</f>
        <v>49000</v>
      </c>
      <c r="E177" s="26">
        <f>'[2]App.2-B_Fixed Asset Con_2011'!$F32</f>
        <v>0</v>
      </c>
      <c r="F177" s="26">
        <f>'[2]App.2-B_Fixed Asset Con_2011'!$G32</f>
        <v>0</v>
      </c>
      <c r="G177" s="27">
        <f t="shared" si="20"/>
        <v>49000</v>
      </c>
      <c r="H177" s="28"/>
      <c r="I177" s="29">
        <f>'[2]App.2-B_Fixed Asset Con_2011'!$J32</f>
        <v>0</v>
      </c>
      <c r="J177" s="26">
        <f>'[2]App.2-B_Fixed Asset Con_2011'!$K32</f>
        <v>0</v>
      </c>
      <c r="K177" s="26">
        <f>'[2]App.2-B_Fixed Asset Con_2011'!$L32</f>
        <v>0</v>
      </c>
      <c r="L177" s="27">
        <f t="shared" si="21"/>
        <v>0</v>
      </c>
      <c r="M177" s="30">
        <f t="shared" si="22"/>
        <v>49000</v>
      </c>
    </row>
    <row r="178" spans="1:13" ht="15" hidden="1" x14ac:dyDescent="0.25">
      <c r="A178" s="24">
        <v>47</v>
      </c>
      <c r="B178" s="24">
        <v>1908</v>
      </c>
      <c r="C178" s="33" t="s">
        <v>37</v>
      </c>
      <c r="D178" s="26">
        <f>'[2]App.2-B_Fixed Asset Con_2011'!$E33</f>
        <v>1007975.7</v>
      </c>
      <c r="E178" s="26">
        <f>'[2]App.2-B_Fixed Asset Con_2011'!$F33</f>
        <v>18949.5</v>
      </c>
      <c r="F178" s="26">
        <f>'[2]App.2-B_Fixed Asset Con_2011'!$G33</f>
        <v>0</v>
      </c>
      <c r="G178" s="27">
        <f t="shared" si="20"/>
        <v>1026925.2</v>
      </c>
      <c r="H178" s="28"/>
      <c r="I178" s="29">
        <f>'[2]App.2-B_Fixed Asset Con_2011'!$J33</f>
        <v>-337243.42</v>
      </c>
      <c r="J178" s="26">
        <f>'[2]App.2-B_Fixed Asset Con_2011'!$K33</f>
        <v>-17961.900000000001</v>
      </c>
      <c r="K178" s="26">
        <f>'[2]App.2-B_Fixed Asset Con_2011'!$L33</f>
        <v>0</v>
      </c>
      <c r="L178" s="27">
        <f t="shared" si="21"/>
        <v>-355205.32</v>
      </c>
      <c r="M178" s="30">
        <f t="shared" si="22"/>
        <v>671719.87999999989</v>
      </c>
    </row>
    <row r="179" spans="1:13" ht="15" hidden="1" x14ac:dyDescent="0.25">
      <c r="A179" s="24">
        <v>13</v>
      </c>
      <c r="B179" s="24">
        <v>1910</v>
      </c>
      <c r="C179" s="33" t="s">
        <v>25</v>
      </c>
      <c r="D179" s="26">
        <f>'[2]App.2-B_Fixed Asset Con_2011'!$E34</f>
        <v>0</v>
      </c>
      <c r="E179" s="26">
        <f>'[2]App.2-B_Fixed Asset Con_2011'!$F34</f>
        <v>0</v>
      </c>
      <c r="F179" s="26">
        <f>'[2]App.2-B_Fixed Asset Con_2011'!$G34</f>
        <v>0</v>
      </c>
      <c r="G179" s="27">
        <f t="shared" si="20"/>
        <v>0</v>
      </c>
      <c r="H179" s="28"/>
      <c r="I179" s="29">
        <f>'[2]App.2-B_Fixed Asset Con_2011'!$J34</f>
        <v>0</v>
      </c>
      <c r="J179" s="26">
        <f>'[2]App.2-B_Fixed Asset Con_2011'!$K34</f>
        <v>0</v>
      </c>
      <c r="K179" s="26">
        <f>'[2]App.2-B_Fixed Asset Con_2011'!$L34</f>
        <v>0</v>
      </c>
      <c r="L179" s="27">
        <f t="shared" si="21"/>
        <v>0</v>
      </c>
      <c r="M179" s="30">
        <f t="shared" si="22"/>
        <v>0</v>
      </c>
    </row>
    <row r="180" spans="1:13" ht="15" hidden="1" x14ac:dyDescent="0.25">
      <c r="A180" s="24">
        <v>8</v>
      </c>
      <c r="B180" s="24">
        <v>1915</v>
      </c>
      <c r="C180" s="33" t="s">
        <v>38</v>
      </c>
      <c r="D180" s="26">
        <f>'[2]App.2-B_Fixed Asset Con_2011'!$E35</f>
        <v>202437.13</v>
      </c>
      <c r="E180" s="26">
        <f>'[2]App.2-B_Fixed Asset Con_2011'!$F35</f>
        <v>11687.44</v>
      </c>
      <c r="F180" s="26">
        <f>'[2]App.2-B_Fixed Asset Con_2011'!$G35</f>
        <v>0</v>
      </c>
      <c r="G180" s="27">
        <f t="shared" si="20"/>
        <v>214124.57</v>
      </c>
      <c r="H180" s="28"/>
      <c r="I180" s="29">
        <f>'[2]App.2-B_Fixed Asset Con_2011'!$J35</f>
        <v>-153288.79</v>
      </c>
      <c r="J180" s="26">
        <f>'[2]App.2-B_Fixed Asset Con_2011'!$K35</f>
        <v>-8673.4500000000007</v>
      </c>
      <c r="K180" s="26">
        <f>'[2]App.2-B_Fixed Asset Con_2011'!$L35</f>
        <v>0</v>
      </c>
      <c r="L180" s="27">
        <f t="shared" si="21"/>
        <v>-161962.24000000002</v>
      </c>
      <c r="M180" s="30">
        <f t="shared" si="22"/>
        <v>52162.329999999987</v>
      </c>
    </row>
    <row r="181" spans="1:13" ht="15" hidden="1" x14ac:dyDescent="0.25">
      <c r="A181" s="24">
        <v>8</v>
      </c>
      <c r="B181" s="24">
        <v>1915</v>
      </c>
      <c r="C181" s="33" t="s">
        <v>39</v>
      </c>
      <c r="D181" s="26">
        <f>'[2]App.2-B_Fixed Asset Con_2011'!$E36</f>
        <v>0</v>
      </c>
      <c r="E181" s="26">
        <f>'[2]App.2-B_Fixed Asset Con_2011'!$F36</f>
        <v>0</v>
      </c>
      <c r="F181" s="26">
        <f>'[2]App.2-B_Fixed Asset Con_2011'!$G36</f>
        <v>0</v>
      </c>
      <c r="G181" s="27">
        <f t="shared" si="20"/>
        <v>0</v>
      </c>
      <c r="H181" s="28"/>
      <c r="I181" s="29">
        <f>'[2]App.2-B_Fixed Asset Con_2011'!$J36</f>
        <v>0</v>
      </c>
      <c r="J181" s="26">
        <f>'[2]App.2-B_Fixed Asset Con_2011'!$K36</f>
        <v>0</v>
      </c>
      <c r="K181" s="26">
        <f>'[2]App.2-B_Fixed Asset Con_2011'!$L36</f>
        <v>0</v>
      </c>
      <c r="L181" s="27">
        <f t="shared" si="21"/>
        <v>0</v>
      </c>
      <c r="M181" s="30">
        <f t="shared" si="22"/>
        <v>0</v>
      </c>
    </row>
    <row r="182" spans="1:13" ht="15" hidden="1" x14ac:dyDescent="0.25">
      <c r="A182" s="24">
        <v>10</v>
      </c>
      <c r="B182" s="24">
        <v>1920</v>
      </c>
      <c r="C182" s="33" t="s">
        <v>40</v>
      </c>
      <c r="D182" s="26">
        <f>'[2]App.2-B_Fixed Asset Con_2011'!$E37</f>
        <v>347162.95</v>
      </c>
      <c r="E182" s="26">
        <f>'[2]App.2-B_Fixed Asset Con_2011'!$F37</f>
        <v>13224.29</v>
      </c>
      <c r="F182" s="26">
        <f>'[2]App.2-B_Fixed Asset Con_2011'!$G37</f>
        <v>0</v>
      </c>
      <c r="G182" s="27">
        <f t="shared" si="20"/>
        <v>360387.24</v>
      </c>
      <c r="H182" s="28"/>
      <c r="I182" s="29">
        <f>'[2]App.2-B_Fixed Asset Con_2011'!$J37</f>
        <v>-302946.19000000006</v>
      </c>
      <c r="J182" s="26">
        <f>'[2]App.2-B_Fixed Asset Con_2011'!$K37</f>
        <v>-17813.64</v>
      </c>
      <c r="K182" s="26">
        <f>'[2]App.2-B_Fixed Asset Con_2011'!$L37</f>
        <v>0</v>
      </c>
      <c r="L182" s="27">
        <f t="shared" si="21"/>
        <v>-320759.83000000007</v>
      </c>
      <c r="M182" s="30">
        <f t="shared" si="22"/>
        <v>39627.409999999916</v>
      </c>
    </row>
    <row r="183" spans="1:13" ht="25.5" hidden="1" x14ac:dyDescent="0.25">
      <c r="A183" s="24">
        <v>45</v>
      </c>
      <c r="B183" s="34">
        <v>1920</v>
      </c>
      <c r="C183" s="25" t="s">
        <v>41</v>
      </c>
      <c r="D183" s="26"/>
      <c r="E183" s="26"/>
      <c r="F183" s="26"/>
      <c r="G183" s="27">
        <f t="shared" si="20"/>
        <v>0</v>
      </c>
      <c r="H183" s="28"/>
      <c r="I183" s="29"/>
      <c r="J183" s="26"/>
      <c r="K183" s="26"/>
      <c r="L183" s="27">
        <f t="shared" si="21"/>
        <v>0</v>
      </c>
      <c r="M183" s="30">
        <f t="shared" si="22"/>
        <v>0</v>
      </c>
    </row>
    <row r="184" spans="1:13" ht="25.5" hidden="1" x14ac:dyDescent="0.25">
      <c r="A184" s="24">
        <v>45.1</v>
      </c>
      <c r="B184" s="34">
        <v>1920</v>
      </c>
      <c r="C184" s="25" t="s">
        <v>42</v>
      </c>
      <c r="D184" s="26"/>
      <c r="E184" s="26"/>
      <c r="F184" s="26"/>
      <c r="G184" s="27">
        <f t="shared" si="20"/>
        <v>0</v>
      </c>
      <c r="H184" s="28"/>
      <c r="I184" s="29"/>
      <c r="J184" s="26"/>
      <c r="K184" s="26"/>
      <c r="L184" s="27">
        <f t="shared" si="21"/>
        <v>0</v>
      </c>
      <c r="M184" s="30">
        <f t="shared" si="22"/>
        <v>0</v>
      </c>
    </row>
    <row r="185" spans="1:13" ht="15" hidden="1" x14ac:dyDescent="0.25">
      <c r="A185" s="24">
        <v>12</v>
      </c>
      <c r="B185" s="34">
        <v>1925</v>
      </c>
      <c r="C185" s="25" t="s">
        <v>43</v>
      </c>
      <c r="D185" s="26">
        <f>'[2]App.2-B_Fixed Asset Con_2011'!$E40</f>
        <v>1556509.54</v>
      </c>
      <c r="E185" s="26">
        <f>'[2]App.2-B_Fixed Asset Con_2011'!$F40</f>
        <v>39569.4</v>
      </c>
      <c r="F185" s="26">
        <f>'[2]App.2-B_Fixed Asset Con_2011'!$G40</f>
        <v>0</v>
      </c>
      <c r="G185" s="27">
        <f t="shared" si="20"/>
        <v>1596078.94</v>
      </c>
      <c r="H185" s="28"/>
      <c r="I185" s="29">
        <f>'[2]App.2-B_Fixed Asset Con_2011'!$J40</f>
        <v>-1157009.47</v>
      </c>
      <c r="J185" s="26">
        <f>'[2]App.2-B_Fixed Asset Con_2011'!$K40</f>
        <v>-211834.84</v>
      </c>
      <c r="K185" s="26">
        <f>'[2]App.2-B_Fixed Asset Con_2011'!$L40</f>
        <v>0</v>
      </c>
      <c r="L185" s="27">
        <f t="shared" si="21"/>
        <v>-1368844.31</v>
      </c>
      <c r="M185" s="30">
        <f t="shared" si="22"/>
        <v>227234.62999999989</v>
      </c>
    </row>
    <row r="186" spans="1:13" ht="15" hidden="1" x14ac:dyDescent="0.25">
      <c r="A186" s="24">
        <v>12</v>
      </c>
      <c r="B186" s="34">
        <v>1925</v>
      </c>
      <c r="C186" s="25" t="s">
        <v>44</v>
      </c>
      <c r="D186" s="26">
        <v>0</v>
      </c>
      <c r="E186" s="26">
        <v>0</v>
      </c>
      <c r="F186" s="26">
        <v>0</v>
      </c>
      <c r="G186" s="27">
        <f t="shared" si="20"/>
        <v>0</v>
      </c>
      <c r="H186" s="28"/>
      <c r="I186" s="29">
        <v>0</v>
      </c>
      <c r="J186" s="26">
        <v>0</v>
      </c>
      <c r="K186" s="26">
        <v>0</v>
      </c>
      <c r="L186" s="27">
        <f t="shared" si="21"/>
        <v>0</v>
      </c>
      <c r="M186" s="30">
        <f t="shared" si="22"/>
        <v>0</v>
      </c>
    </row>
    <row r="187" spans="1:13" ht="15" hidden="1" x14ac:dyDescent="0.25">
      <c r="A187" s="24">
        <v>10</v>
      </c>
      <c r="B187" s="24">
        <v>1930</v>
      </c>
      <c r="C187" s="33" t="s">
        <v>45</v>
      </c>
      <c r="D187" s="26">
        <f>'[2]App.2-B_Fixed Asset Con_2011'!$E41</f>
        <v>1065791.6599999999</v>
      </c>
      <c r="E187" s="26">
        <f>'[2]App.2-B_Fixed Asset Con_2011'!$F41</f>
        <v>307291</v>
      </c>
      <c r="F187" s="26">
        <f>'[2]App.2-B_Fixed Asset Con_2011'!$G41</f>
        <v>-233245.24</v>
      </c>
      <c r="G187" s="27">
        <f t="shared" si="20"/>
        <v>1139837.42</v>
      </c>
      <c r="H187" s="28"/>
      <c r="I187" s="29">
        <f>'[2]App.2-B_Fixed Asset Con_2011'!$J41</f>
        <v>-795660.05</v>
      </c>
      <c r="J187" s="26">
        <f>'[2]App.2-B_Fixed Asset Con_2011'!$K41</f>
        <v>-79661.47</v>
      </c>
      <c r="K187" s="26">
        <f>'[2]App.2-B_Fixed Asset Con_2011'!$L41</f>
        <v>233245</v>
      </c>
      <c r="L187" s="27">
        <f t="shared" si="21"/>
        <v>-642076.52</v>
      </c>
      <c r="M187" s="30">
        <f t="shared" si="22"/>
        <v>497760.89999999991</v>
      </c>
    </row>
    <row r="188" spans="1:13" ht="15" hidden="1" x14ac:dyDescent="0.25">
      <c r="A188" s="24">
        <v>8</v>
      </c>
      <c r="B188" s="24">
        <v>1935</v>
      </c>
      <c r="C188" s="33" t="s">
        <v>46</v>
      </c>
      <c r="D188" s="26">
        <f>'[2]App.2-B_Fixed Asset Con_2011'!$E42</f>
        <v>24638.14</v>
      </c>
      <c r="E188" s="26">
        <f>'[2]App.2-B_Fixed Asset Con_2011'!$F42</f>
        <v>0</v>
      </c>
      <c r="F188" s="26">
        <f>'[2]App.2-B_Fixed Asset Con_2011'!$G42</f>
        <v>0</v>
      </c>
      <c r="G188" s="27">
        <f t="shared" si="20"/>
        <v>24638.14</v>
      </c>
      <c r="H188" s="28"/>
      <c r="I188" s="29">
        <f>'[2]App.2-B_Fixed Asset Con_2011'!$J42</f>
        <v>-16289.919999999998</v>
      </c>
      <c r="J188" s="26">
        <f>'[2]App.2-B_Fixed Asset Con_2011'!$K42</f>
        <v>-1039.82</v>
      </c>
      <c r="K188" s="26">
        <f>'[2]App.2-B_Fixed Asset Con_2011'!$L42</f>
        <v>0</v>
      </c>
      <c r="L188" s="27">
        <f t="shared" si="21"/>
        <v>-17329.739999999998</v>
      </c>
      <c r="M188" s="30">
        <f t="shared" si="22"/>
        <v>7308.4000000000015</v>
      </c>
    </row>
    <row r="189" spans="1:13" ht="15" hidden="1" x14ac:dyDescent="0.25">
      <c r="A189" s="24">
        <v>8</v>
      </c>
      <c r="B189" s="24">
        <v>1940</v>
      </c>
      <c r="C189" s="33" t="s">
        <v>47</v>
      </c>
      <c r="D189" s="26">
        <f>'[2]App.2-B_Fixed Asset Con_2011'!$E43</f>
        <v>451993.83999999997</v>
      </c>
      <c r="E189" s="26">
        <f>'[2]App.2-B_Fixed Asset Con_2011'!$F43</f>
        <v>8053.27</v>
      </c>
      <c r="F189" s="26">
        <f>'[2]App.2-B_Fixed Asset Con_2011'!$G43</f>
        <v>0</v>
      </c>
      <c r="G189" s="27">
        <f t="shared" si="20"/>
        <v>460047.11</v>
      </c>
      <c r="H189" s="28"/>
      <c r="I189" s="29">
        <f>'[2]App.2-B_Fixed Asset Con_2011'!$J43</f>
        <v>-353453.91</v>
      </c>
      <c r="J189" s="26">
        <f>'[2]App.2-B_Fixed Asset Con_2011'!$K43</f>
        <v>-30572.2</v>
      </c>
      <c r="K189" s="26">
        <f>'[2]App.2-B_Fixed Asset Con_2011'!$L43</f>
        <v>0</v>
      </c>
      <c r="L189" s="27">
        <f t="shared" si="21"/>
        <v>-384026.11</v>
      </c>
      <c r="M189" s="30">
        <f t="shared" si="22"/>
        <v>76021</v>
      </c>
    </row>
    <row r="190" spans="1:13" ht="15" hidden="1" x14ac:dyDescent="0.25">
      <c r="A190" s="24">
        <v>8</v>
      </c>
      <c r="B190" s="24">
        <v>1945</v>
      </c>
      <c r="C190" s="33" t="s">
        <v>48</v>
      </c>
      <c r="D190" s="26">
        <f>'[2]App.2-B_Fixed Asset Con_2011'!$E44</f>
        <v>0</v>
      </c>
      <c r="E190" s="26">
        <f>'[2]App.2-B_Fixed Asset Con_2011'!$F44</f>
        <v>0</v>
      </c>
      <c r="F190" s="26">
        <f>'[2]App.2-B_Fixed Asset Con_2011'!$G44</f>
        <v>0</v>
      </c>
      <c r="G190" s="27">
        <f t="shared" si="20"/>
        <v>0</v>
      </c>
      <c r="H190" s="28"/>
      <c r="I190" s="29">
        <f>'[2]App.2-B_Fixed Asset Con_2011'!$J44</f>
        <v>0</v>
      </c>
      <c r="J190" s="26">
        <f>'[2]App.2-B_Fixed Asset Con_2011'!$K44</f>
        <v>0</v>
      </c>
      <c r="K190" s="26">
        <f>'[2]App.2-B_Fixed Asset Con_2011'!$L44</f>
        <v>0</v>
      </c>
      <c r="L190" s="27">
        <f t="shared" si="21"/>
        <v>0</v>
      </c>
      <c r="M190" s="30">
        <f t="shared" si="22"/>
        <v>0</v>
      </c>
    </row>
    <row r="191" spans="1:13" ht="15" hidden="1" x14ac:dyDescent="0.25">
      <c r="A191" s="24">
        <v>8</v>
      </c>
      <c r="B191" s="24">
        <v>1950</v>
      </c>
      <c r="C191" s="33" t="s">
        <v>49</v>
      </c>
      <c r="D191" s="26">
        <f>'[2]App.2-B_Fixed Asset Con_2011'!$E45</f>
        <v>0</v>
      </c>
      <c r="E191" s="26">
        <f>'[2]App.2-B_Fixed Asset Con_2011'!$F45</f>
        <v>0</v>
      </c>
      <c r="F191" s="26">
        <f>'[2]App.2-B_Fixed Asset Con_2011'!$G45</f>
        <v>0</v>
      </c>
      <c r="G191" s="27">
        <f t="shared" si="20"/>
        <v>0</v>
      </c>
      <c r="H191" s="28"/>
      <c r="I191" s="35">
        <f>'[2]App.2-B_Fixed Asset Con_2011'!$J45</f>
        <v>0</v>
      </c>
      <c r="J191" s="26">
        <f>'[2]App.2-B_Fixed Asset Con_2011'!$K45</f>
        <v>0</v>
      </c>
      <c r="K191" s="26">
        <f>'[2]App.2-B_Fixed Asset Con_2011'!$L45</f>
        <v>0</v>
      </c>
      <c r="L191" s="27">
        <f t="shared" si="21"/>
        <v>0</v>
      </c>
      <c r="M191" s="30">
        <f t="shared" si="22"/>
        <v>0</v>
      </c>
    </row>
    <row r="192" spans="1:13" ht="15" hidden="1" x14ac:dyDescent="0.25">
      <c r="A192" s="24">
        <v>8</v>
      </c>
      <c r="B192" s="24">
        <v>1955</v>
      </c>
      <c r="C192" s="33" t="s">
        <v>50</v>
      </c>
      <c r="D192" s="26">
        <f>'[2]App.2-B_Fixed Asset Con_2011'!$E46</f>
        <v>54383.109999999993</v>
      </c>
      <c r="E192" s="26">
        <f>'[2]App.2-B_Fixed Asset Con_2011'!$F46</f>
        <v>0</v>
      </c>
      <c r="F192" s="26">
        <f>'[2]App.2-B_Fixed Asset Con_2011'!$G46</f>
        <v>0</v>
      </c>
      <c r="G192" s="27">
        <f t="shared" si="20"/>
        <v>54383.109999999993</v>
      </c>
      <c r="H192" s="28"/>
      <c r="I192" s="29">
        <f>'[2]App.2-B_Fixed Asset Con_2011'!$J46</f>
        <v>-30442.76</v>
      </c>
      <c r="J192" s="26">
        <f>'[2]App.2-B_Fixed Asset Con_2011'!$K46</f>
        <v>-3995.82</v>
      </c>
      <c r="K192" s="26">
        <f>'[2]App.2-B_Fixed Asset Con_2011'!$L46</f>
        <v>0</v>
      </c>
      <c r="L192" s="27">
        <f t="shared" si="21"/>
        <v>-34438.58</v>
      </c>
      <c r="M192" s="30">
        <f t="shared" si="22"/>
        <v>19944.529999999992</v>
      </c>
    </row>
    <row r="193" spans="1:13" ht="15" hidden="1" x14ac:dyDescent="0.25">
      <c r="A193" s="36">
        <v>8</v>
      </c>
      <c r="B193" s="36">
        <v>1955</v>
      </c>
      <c r="C193" s="37" t="s">
        <v>51</v>
      </c>
      <c r="D193" s="26">
        <f>'[2]App.2-B_Fixed Asset Con_2011'!$E47</f>
        <v>0</v>
      </c>
      <c r="E193" s="26">
        <f>'[2]App.2-B_Fixed Asset Con_2011'!$F47</f>
        <v>0</v>
      </c>
      <c r="F193" s="26">
        <f>'[2]App.2-B_Fixed Asset Con_2011'!$G47</f>
        <v>0</v>
      </c>
      <c r="G193" s="27">
        <f t="shared" si="20"/>
        <v>0</v>
      </c>
      <c r="H193" s="28"/>
      <c r="I193" s="29">
        <f>'[2]App.2-B_Fixed Asset Con_2011'!$J47</f>
        <v>0</v>
      </c>
      <c r="J193" s="26">
        <f>'[2]App.2-B_Fixed Asset Con_2011'!$K47</f>
        <v>0</v>
      </c>
      <c r="K193" s="26">
        <f>'[2]App.2-B_Fixed Asset Con_2011'!$L47</f>
        <v>0</v>
      </c>
      <c r="L193" s="27">
        <f t="shared" si="21"/>
        <v>0</v>
      </c>
      <c r="M193" s="30">
        <f t="shared" si="22"/>
        <v>0</v>
      </c>
    </row>
    <row r="194" spans="1:13" ht="15" hidden="1" x14ac:dyDescent="0.25">
      <c r="A194" s="34">
        <v>8</v>
      </c>
      <c r="B194" s="34">
        <v>1960</v>
      </c>
      <c r="C194" s="25" t="s">
        <v>52</v>
      </c>
      <c r="D194" s="26">
        <f>'[2]App.2-B_Fixed Asset Con_2011'!$E48</f>
        <v>0</v>
      </c>
      <c r="E194" s="26">
        <f>'[2]App.2-B_Fixed Asset Con_2011'!$F48</f>
        <v>0</v>
      </c>
      <c r="F194" s="26">
        <f>'[2]App.2-B_Fixed Asset Con_2011'!$G48</f>
        <v>0</v>
      </c>
      <c r="G194" s="27">
        <f t="shared" si="20"/>
        <v>0</v>
      </c>
      <c r="H194" s="28"/>
      <c r="I194" s="29">
        <f>'[2]App.2-B_Fixed Asset Con_2011'!$J48</f>
        <v>0</v>
      </c>
      <c r="J194" s="26">
        <f>'[2]App.2-B_Fixed Asset Con_2011'!$K48</f>
        <v>0</v>
      </c>
      <c r="K194" s="26">
        <f>'[2]App.2-B_Fixed Asset Con_2011'!$L48</f>
        <v>0</v>
      </c>
      <c r="L194" s="27">
        <f t="shared" si="21"/>
        <v>0</v>
      </c>
      <c r="M194" s="30">
        <f t="shared" si="22"/>
        <v>0</v>
      </c>
    </row>
    <row r="195" spans="1:13" ht="25.5" hidden="1" x14ac:dyDescent="0.25">
      <c r="A195" s="1">
        <v>47</v>
      </c>
      <c r="B195" s="34">
        <v>1970</v>
      </c>
      <c r="C195" s="33" t="s">
        <v>53</v>
      </c>
      <c r="D195" s="26"/>
      <c r="E195" s="26"/>
      <c r="F195" s="26"/>
      <c r="G195" s="27">
        <f t="shared" si="20"/>
        <v>0</v>
      </c>
      <c r="H195" s="28"/>
      <c r="I195" s="29"/>
      <c r="J195" s="26"/>
      <c r="K195" s="26"/>
      <c r="L195" s="27">
        <f t="shared" si="21"/>
        <v>0</v>
      </c>
      <c r="M195" s="30">
        <f t="shared" si="22"/>
        <v>0</v>
      </c>
    </row>
    <row r="196" spans="1:13" ht="25.5" hidden="1" x14ac:dyDescent="0.25">
      <c r="A196" s="24">
        <v>47</v>
      </c>
      <c r="B196" s="24">
        <v>1975</v>
      </c>
      <c r="C196" s="33" t="s">
        <v>54</v>
      </c>
      <c r="D196" s="26"/>
      <c r="E196" s="26"/>
      <c r="F196" s="26"/>
      <c r="G196" s="27">
        <f t="shared" si="20"/>
        <v>0</v>
      </c>
      <c r="H196" s="28"/>
      <c r="I196" s="29"/>
      <c r="J196" s="26"/>
      <c r="K196" s="26"/>
      <c r="L196" s="27">
        <f t="shared" si="21"/>
        <v>0</v>
      </c>
      <c r="M196" s="30">
        <f t="shared" si="22"/>
        <v>0</v>
      </c>
    </row>
    <row r="197" spans="1:13" ht="15" hidden="1" x14ac:dyDescent="0.25">
      <c r="A197" s="24">
        <v>47</v>
      </c>
      <c r="B197" s="24">
        <v>1980</v>
      </c>
      <c r="C197" s="33" t="s">
        <v>55</v>
      </c>
      <c r="D197" s="26">
        <f>'[2]App.2-B_Fixed Asset Con_2011'!$E50</f>
        <v>317852.27</v>
      </c>
      <c r="E197" s="26">
        <f>'[2]App.2-B_Fixed Asset Con_2011'!$F50</f>
        <v>8115.44</v>
      </c>
      <c r="F197" s="26">
        <f>'[2]App.2-B_Fixed Asset Con_2011'!$G50</f>
        <v>0</v>
      </c>
      <c r="G197" s="27">
        <f t="shared" si="20"/>
        <v>325967.71000000002</v>
      </c>
      <c r="H197" s="28"/>
      <c r="I197" s="29">
        <f>'[2]App.2-B_Fixed Asset Con_2011'!$J50</f>
        <v>-183145.68</v>
      </c>
      <c r="J197" s="26">
        <f>'[2]App.2-B_Fixed Asset Con_2011'!$K50</f>
        <v>-15880.09</v>
      </c>
      <c r="K197" s="26">
        <f>'[2]App.2-B_Fixed Asset Con_2011'!$L50</f>
        <v>0</v>
      </c>
      <c r="L197" s="27">
        <f t="shared" si="21"/>
        <v>-199025.77</v>
      </c>
      <c r="M197" s="30">
        <f t="shared" si="22"/>
        <v>126941.94000000003</v>
      </c>
    </row>
    <row r="198" spans="1:13" ht="15" hidden="1" x14ac:dyDescent="0.25">
      <c r="A198" s="24">
        <v>47</v>
      </c>
      <c r="B198" s="24">
        <v>1985</v>
      </c>
      <c r="C198" s="33" t="s">
        <v>56</v>
      </c>
      <c r="D198" s="26">
        <f>'[2]App.2-B_Fixed Asset Con_2011'!$E51</f>
        <v>0</v>
      </c>
      <c r="E198" s="26">
        <f>'[2]App.2-B_Fixed Asset Con_2011'!$F51</f>
        <v>0</v>
      </c>
      <c r="F198" s="26">
        <f>'[2]App.2-B_Fixed Asset Con_2011'!$G51</f>
        <v>0</v>
      </c>
      <c r="G198" s="27">
        <f t="shared" si="20"/>
        <v>0</v>
      </c>
      <c r="H198" s="28"/>
      <c r="I198" s="29">
        <f>'[2]App.2-B_Fixed Asset Con_2011'!$J51</f>
        <v>0</v>
      </c>
      <c r="J198" s="26">
        <f>'[2]App.2-B_Fixed Asset Con_2011'!$K51</f>
        <v>0</v>
      </c>
      <c r="K198" s="26">
        <f>'[2]App.2-B_Fixed Asset Con_2011'!$L51</f>
        <v>0</v>
      </c>
      <c r="L198" s="27">
        <f t="shared" si="21"/>
        <v>0</v>
      </c>
      <c r="M198" s="30">
        <f t="shared" si="22"/>
        <v>0</v>
      </c>
    </row>
    <row r="199" spans="1:13" ht="15" hidden="1" x14ac:dyDescent="0.25">
      <c r="A199" s="1">
        <v>47</v>
      </c>
      <c r="B199" s="24">
        <v>1990</v>
      </c>
      <c r="C199" s="38" t="s">
        <v>57</v>
      </c>
      <c r="D199" s="26"/>
      <c r="E199" s="26"/>
      <c r="F199" s="26"/>
      <c r="G199" s="27">
        <f t="shared" si="20"/>
        <v>0</v>
      </c>
      <c r="H199" s="28"/>
      <c r="I199" s="29"/>
      <c r="J199" s="26"/>
      <c r="K199" s="26"/>
      <c r="L199" s="27">
        <f t="shared" si="21"/>
        <v>0</v>
      </c>
      <c r="M199" s="30">
        <f t="shared" si="22"/>
        <v>0</v>
      </c>
    </row>
    <row r="200" spans="1:13" ht="15" hidden="1" x14ac:dyDescent="0.25">
      <c r="A200" s="24">
        <v>47</v>
      </c>
      <c r="B200" s="24">
        <v>1995</v>
      </c>
      <c r="C200" s="33" t="s">
        <v>58</v>
      </c>
      <c r="D200" s="26">
        <f>'[2]App.2-B_Fixed Asset Con_2011'!$E52</f>
        <v>-5807977.7999999998</v>
      </c>
      <c r="E200" s="26">
        <f>'[2]App.2-B_Fixed Asset Con_2011'!$F52</f>
        <v>-445665.9</v>
      </c>
      <c r="F200" s="26">
        <f>'[2]App.2-B_Fixed Asset Con_2011'!$G52</f>
        <v>0</v>
      </c>
      <c r="G200" s="27">
        <f t="shared" si="20"/>
        <v>-6253643.7000000002</v>
      </c>
      <c r="H200" s="28"/>
      <c r="I200" s="29">
        <f>'[2]App.2-B_Fixed Asset Con_2011'!$J52</f>
        <v>1492078.74</v>
      </c>
      <c r="J200" s="26">
        <f>'[2]App.2-B_Fixed Asset Con_2011'!$K52</f>
        <v>240583.57</v>
      </c>
      <c r="K200" s="26">
        <f>'[2]App.2-B_Fixed Asset Con_2011'!$L52</f>
        <v>0</v>
      </c>
      <c r="L200" s="27">
        <f t="shared" si="21"/>
        <v>1732662.31</v>
      </c>
      <c r="M200" s="30">
        <f t="shared" si="22"/>
        <v>-4520981.3900000006</v>
      </c>
    </row>
    <row r="201" spans="1:13" ht="15" hidden="1" x14ac:dyDescent="0.25">
      <c r="A201" s="39"/>
      <c r="B201" s="39" t="s">
        <v>59</v>
      </c>
      <c r="C201" s="40"/>
      <c r="D201" s="26"/>
      <c r="E201" s="26"/>
      <c r="F201" s="26"/>
      <c r="G201" s="27">
        <f t="shared" si="20"/>
        <v>0</v>
      </c>
      <c r="I201" s="26"/>
      <c r="J201" s="26"/>
      <c r="K201" s="26"/>
      <c r="L201" s="27">
        <f t="shared" si="21"/>
        <v>0</v>
      </c>
      <c r="M201" s="30">
        <f t="shared" si="22"/>
        <v>0</v>
      </c>
    </row>
    <row r="202" spans="1:13" ht="15" hidden="1" x14ac:dyDescent="0.25">
      <c r="A202" s="39"/>
      <c r="B202" s="39"/>
      <c r="C202" s="40"/>
      <c r="D202" s="26"/>
      <c r="E202" s="26"/>
      <c r="F202" s="26"/>
      <c r="G202" s="27">
        <f t="shared" si="20"/>
        <v>0</v>
      </c>
      <c r="I202" s="41"/>
      <c r="J202" s="41"/>
      <c r="K202" s="41"/>
      <c r="L202" s="27">
        <f t="shared" si="21"/>
        <v>0</v>
      </c>
      <c r="M202" s="30">
        <f t="shared" si="22"/>
        <v>0</v>
      </c>
    </row>
    <row r="203" spans="1:13" hidden="1" x14ac:dyDescent="0.2">
      <c r="A203" s="39"/>
      <c r="B203" s="39"/>
      <c r="C203" s="42" t="s">
        <v>60</v>
      </c>
      <c r="D203" s="43">
        <f>SUM(D161:D202)</f>
        <v>39682950.12000002</v>
      </c>
      <c r="E203" s="43">
        <f t="shared" ref="E203:G203" si="23">SUM(E161:E202)</f>
        <v>1058890.6199999996</v>
      </c>
      <c r="F203" s="43">
        <f t="shared" si="23"/>
        <v>-233245.24</v>
      </c>
      <c r="G203" s="43">
        <f t="shared" si="23"/>
        <v>40508595.500000007</v>
      </c>
      <c r="H203" s="43"/>
      <c r="I203" s="43">
        <f t="shared" ref="I203:M203" si="24">SUM(I161:I202)</f>
        <v>-19882978.260000005</v>
      </c>
      <c r="J203" s="43">
        <f t="shared" si="24"/>
        <v>-1507632.8900000001</v>
      </c>
      <c r="K203" s="43">
        <f t="shared" si="24"/>
        <v>233245</v>
      </c>
      <c r="L203" s="43">
        <f t="shared" si="24"/>
        <v>-21157366.149999995</v>
      </c>
      <c r="M203" s="43">
        <f t="shared" si="24"/>
        <v>19351229.349999994</v>
      </c>
    </row>
    <row r="204" spans="1:13" ht="37.5" hidden="1" x14ac:dyDescent="0.25">
      <c r="A204" s="39"/>
      <c r="B204" s="39"/>
      <c r="C204" s="44" t="s">
        <v>61</v>
      </c>
      <c r="D204" s="41"/>
      <c r="E204" s="41"/>
      <c r="F204" s="41"/>
      <c r="G204" s="27">
        <f t="shared" ref="G204:G205" si="25">D204+E204+F204</f>
        <v>0</v>
      </c>
      <c r="I204" s="41"/>
      <c r="J204" s="41"/>
      <c r="K204" s="41"/>
      <c r="L204" s="27">
        <f t="shared" ref="L204:L205" si="26">I204+J204+K204</f>
        <v>0</v>
      </c>
      <c r="M204" s="30">
        <f t="shared" ref="M204:M205" si="27">G204+L204</f>
        <v>0</v>
      </c>
    </row>
    <row r="205" spans="1:13" ht="25.5" hidden="1" x14ac:dyDescent="0.25">
      <c r="A205" s="39"/>
      <c r="B205" s="39"/>
      <c r="C205" s="45" t="s">
        <v>62</v>
      </c>
      <c r="D205" s="41"/>
      <c r="E205" s="41"/>
      <c r="F205" s="41"/>
      <c r="G205" s="27">
        <f t="shared" si="25"/>
        <v>0</v>
      </c>
      <c r="I205" s="41"/>
      <c r="J205" s="41"/>
      <c r="K205" s="41"/>
      <c r="L205" s="27">
        <f t="shared" si="26"/>
        <v>0</v>
      </c>
      <c r="M205" s="30">
        <f t="shared" si="27"/>
        <v>0</v>
      </c>
    </row>
    <row r="206" spans="1:13" hidden="1" x14ac:dyDescent="0.2">
      <c r="A206" s="39"/>
      <c r="B206" s="39"/>
      <c r="C206" s="42" t="s">
        <v>63</v>
      </c>
      <c r="D206" s="43">
        <f>SUM(D203:D205)</f>
        <v>39682950.12000002</v>
      </c>
      <c r="E206" s="43">
        <f t="shared" ref="E206:G206" si="28">SUM(E203:E205)</f>
        <v>1058890.6199999996</v>
      </c>
      <c r="F206" s="43">
        <f t="shared" si="28"/>
        <v>-233245.24</v>
      </c>
      <c r="G206" s="43">
        <f t="shared" si="28"/>
        <v>40508595.500000007</v>
      </c>
      <c r="H206" s="43"/>
      <c r="I206" s="43">
        <f t="shared" ref="I206:M206" si="29">SUM(I203:I205)</f>
        <v>-19882978.260000005</v>
      </c>
      <c r="J206" s="43">
        <f t="shared" si="29"/>
        <v>-1507632.8900000001</v>
      </c>
      <c r="K206" s="43">
        <f t="shared" si="29"/>
        <v>233245</v>
      </c>
      <c r="L206" s="43">
        <f t="shared" si="29"/>
        <v>-21157366.149999995</v>
      </c>
      <c r="M206" s="43">
        <f t="shared" si="29"/>
        <v>19351229.349999994</v>
      </c>
    </row>
    <row r="207" spans="1:13" hidden="1" x14ac:dyDescent="0.2"/>
    <row r="208" spans="1:13" hidden="1" x14ac:dyDescent="0.2">
      <c r="I208" s="46" t="s">
        <v>72</v>
      </c>
      <c r="J208" s="47"/>
    </row>
    <row r="209" spans="1:13" ht="15" hidden="1" x14ac:dyDescent="0.25">
      <c r="A209" s="39">
        <v>10</v>
      </c>
      <c r="B209" s="39"/>
      <c r="C209" s="40" t="s">
        <v>65</v>
      </c>
      <c r="I209" s="47" t="s">
        <v>65</v>
      </c>
      <c r="J209" s="47"/>
      <c r="K209" s="48">
        <f>'[2]App.2-B_Fixed Asset Con_2011'!$L$58</f>
        <v>-79661.47</v>
      </c>
    </row>
    <row r="210" spans="1:13" ht="15" hidden="1" x14ac:dyDescent="0.25">
      <c r="A210" s="39">
        <v>8</v>
      </c>
      <c r="B210" s="39"/>
      <c r="C210" s="40" t="s">
        <v>46</v>
      </c>
      <c r="I210" s="47" t="s">
        <v>46</v>
      </c>
      <c r="J210" s="47"/>
      <c r="K210" s="49">
        <f>'[2]App.2-B_Fixed Asset Con_2011'!$L$59</f>
        <v>-1039.82</v>
      </c>
    </row>
    <row r="211" spans="1:13" ht="15" hidden="1" x14ac:dyDescent="0.25">
      <c r="I211" s="50" t="s">
        <v>66</v>
      </c>
      <c r="K211" s="51">
        <f>J206-K209-K210</f>
        <v>-1426931.6</v>
      </c>
    </row>
    <row r="212" spans="1:13" hidden="1" x14ac:dyDescent="0.2"/>
    <row r="213" spans="1:13" hidden="1" x14ac:dyDescent="0.2">
      <c r="L213" s="4" t="s">
        <v>0</v>
      </c>
      <c r="M213" s="5" t="str">
        <f>EBNUMBER</f>
        <v>EB-2013-0155</v>
      </c>
    </row>
    <row r="214" spans="1:13" hidden="1" x14ac:dyDescent="0.2">
      <c r="L214" s="4" t="s">
        <v>1</v>
      </c>
      <c r="M214" s="6" t="s">
        <v>73</v>
      </c>
    </row>
    <row r="215" spans="1:13" hidden="1" x14ac:dyDescent="0.2">
      <c r="L215" s="4" t="s">
        <v>2</v>
      </c>
      <c r="M215" s="6">
        <f>$M3</f>
        <v>2</v>
      </c>
    </row>
    <row r="216" spans="1:13" hidden="1" x14ac:dyDescent="0.2">
      <c r="L216" s="4" t="s">
        <v>3</v>
      </c>
      <c r="M216" s="6">
        <f>$M4</f>
        <v>1</v>
      </c>
    </row>
    <row r="217" spans="1:13" hidden="1" x14ac:dyDescent="0.2">
      <c r="L217" s="4" t="s">
        <v>4</v>
      </c>
      <c r="M217" s="6">
        <f>$M5</f>
        <v>1</v>
      </c>
    </row>
    <row r="218" spans="1:13" hidden="1" x14ac:dyDescent="0.2">
      <c r="L218" s="4"/>
      <c r="M218" s="5"/>
    </row>
    <row r="219" spans="1:13" hidden="1" x14ac:dyDescent="0.2">
      <c r="L219" s="4" t="s">
        <v>5</v>
      </c>
      <c r="M219" s="9">
        <v>41548</v>
      </c>
    </row>
    <row r="220" spans="1:13" hidden="1" x14ac:dyDescent="0.2"/>
    <row r="221" spans="1:13" ht="18" hidden="1" x14ac:dyDescent="0.2">
      <c r="A221" s="162" t="s">
        <v>6</v>
      </c>
      <c r="B221" s="162"/>
      <c r="C221" s="162"/>
      <c r="D221" s="162"/>
      <c r="E221" s="162"/>
      <c r="F221" s="162"/>
      <c r="G221" s="162"/>
      <c r="H221" s="162"/>
      <c r="I221" s="162"/>
      <c r="J221" s="162"/>
      <c r="K221" s="162"/>
      <c r="L221" s="162"/>
      <c r="M221" s="162"/>
    </row>
    <row r="222" spans="1:13" ht="18" hidden="1" x14ac:dyDescent="0.2">
      <c r="A222" s="162" t="s">
        <v>7</v>
      </c>
      <c r="B222" s="162"/>
      <c r="C222" s="162"/>
      <c r="D222" s="162"/>
      <c r="E222" s="162"/>
      <c r="F222" s="162"/>
      <c r="G222" s="162"/>
      <c r="H222" s="162"/>
      <c r="I222" s="162"/>
      <c r="J222" s="162"/>
      <c r="K222" s="162"/>
      <c r="L222" s="162"/>
      <c r="M222" s="162"/>
    </row>
    <row r="223" spans="1:13" hidden="1" x14ac:dyDescent="0.2"/>
    <row r="224" spans="1:13" ht="15" hidden="1" x14ac:dyDescent="0.25">
      <c r="C224" s="10"/>
      <c r="E224" s="11" t="s">
        <v>8</v>
      </c>
      <c r="F224" s="12">
        <v>2012</v>
      </c>
      <c r="G224" s="13"/>
    </row>
    <row r="225" spans="1:13" hidden="1" x14ac:dyDescent="0.2"/>
    <row r="226" spans="1:13" hidden="1" x14ac:dyDescent="0.2">
      <c r="D226" s="159" t="s">
        <v>9</v>
      </c>
      <c r="E226" s="160"/>
      <c r="F226" s="160"/>
      <c r="G226" s="161"/>
      <c r="I226" s="14"/>
      <c r="J226" s="15" t="s">
        <v>10</v>
      </c>
      <c r="K226" s="15"/>
      <c r="L226" s="16"/>
      <c r="M226" s="3"/>
    </row>
    <row r="227" spans="1:13" ht="25.5" hidden="1" x14ac:dyDescent="0.2">
      <c r="A227" s="17" t="s">
        <v>11</v>
      </c>
      <c r="B227" s="18" t="s">
        <v>12</v>
      </c>
      <c r="C227" s="19" t="s">
        <v>13</v>
      </c>
      <c r="D227" s="17" t="s">
        <v>14</v>
      </c>
      <c r="E227" s="18" t="s">
        <v>15</v>
      </c>
      <c r="F227" s="18" t="s">
        <v>16</v>
      </c>
      <c r="G227" s="17" t="s">
        <v>17</v>
      </c>
      <c r="H227" s="20"/>
      <c r="I227" s="21" t="s">
        <v>14</v>
      </c>
      <c r="J227" s="22" t="s">
        <v>15</v>
      </c>
      <c r="K227" s="22" t="s">
        <v>16</v>
      </c>
      <c r="L227" s="23" t="s">
        <v>17</v>
      </c>
      <c r="M227" s="17" t="s">
        <v>18</v>
      </c>
    </row>
    <row r="228" spans="1:13" ht="25.5" hidden="1" x14ac:dyDescent="0.25">
      <c r="A228" s="24">
        <v>12</v>
      </c>
      <c r="B228" s="24">
        <v>1611</v>
      </c>
      <c r="C228" s="25" t="s">
        <v>19</v>
      </c>
      <c r="D228" s="26">
        <f>'[2]App.2-B_Fixed Asset_2012'!$E16</f>
        <v>0</v>
      </c>
      <c r="E228" s="26">
        <f>'[2]App.2-B_Fixed Asset_2012'!$F16</f>
        <v>0</v>
      </c>
      <c r="F228" s="26">
        <f>'[2]App.2-B_Fixed Asset_2012'!$G16</f>
        <v>0</v>
      </c>
      <c r="G228" s="27">
        <f>D228+E228+F228</f>
        <v>0</v>
      </c>
      <c r="H228" s="28"/>
      <c r="I228" s="29">
        <f>'[2]App.2-B_Fixed Asset_2012'!$J16</f>
        <v>0</v>
      </c>
      <c r="J228" s="26">
        <f>'[2]App.2-B_Fixed Asset_2012'!$K16</f>
        <v>0</v>
      </c>
      <c r="K228" s="26">
        <f>'[2]App.2-B_Fixed Asset_2012'!$L16</f>
        <v>0</v>
      </c>
      <c r="L228" s="27">
        <f>I228+J228+K228</f>
        <v>0</v>
      </c>
      <c r="M228" s="30">
        <f>G228+L228</f>
        <v>0</v>
      </c>
    </row>
    <row r="229" spans="1:13" ht="25.5" hidden="1" x14ac:dyDescent="0.25">
      <c r="A229" s="24" t="s">
        <v>20</v>
      </c>
      <c r="B229" s="24">
        <v>1612</v>
      </c>
      <c r="C229" s="25" t="s">
        <v>21</v>
      </c>
      <c r="D229" s="26"/>
      <c r="E229" s="26">
        <v>0</v>
      </c>
      <c r="F229" s="26">
        <v>0</v>
      </c>
      <c r="G229" s="27">
        <f>D229+E229+F229</f>
        <v>0</v>
      </c>
      <c r="H229" s="28"/>
      <c r="I229" s="29">
        <f>L162</f>
        <v>0</v>
      </c>
      <c r="J229" s="26"/>
      <c r="K229" s="26">
        <f>'[2]App.2-B_Fixed Asset_2012'!$L17</f>
        <v>0</v>
      </c>
      <c r="L229" s="27">
        <f>I229+J229+K229</f>
        <v>0</v>
      </c>
      <c r="M229" s="30">
        <f>G229+L229</f>
        <v>0</v>
      </c>
    </row>
    <row r="230" spans="1:13" ht="15" hidden="1" x14ac:dyDescent="0.25">
      <c r="A230" s="31" t="s">
        <v>22</v>
      </c>
      <c r="B230" s="31">
        <v>1805</v>
      </c>
      <c r="C230" s="32" t="s">
        <v>23</v>
      </c>
      <c r="D230" s="26">
        <f>'[2]App.2-B_Fixed Asset_2012'!$E18</f>
        <v>258134.21000000002</v>
      </c>
      <c r="E230" s="26">
        <f>'[2]App.2-B_Fixed Asset_2012'!$F18</f>
        <v>0</v>
      </c>
      <c r="F230" s="26">
        <f>'[2]App.2-B_Fixed Asset_2012'!$G18</f>
        <v>0</v>
      </c>
      <c r="G230" s="27">
        <f>D230+E230+F230</f>
        <v>258134.21000000002</v>
      </c>
      <c r="H230" s="28"/>
      <c r="I230" s="29">
        <f>'[2]App.2-B_Fixed Asset_2012'!$J18</f>
        <v>0</v>
      </c>
      <c r="J230" s="26">
        <f>'[2]App.2-B_Fixed Asset_2012'!$K18</f>
        <v>0</v>
      </c>
      <c r="K230" s="26">
        <f>'[2]App.2-B_Fixed Asset_2012'!$L18</f>
        <v>0</v>
      </c>
      <c r="L230" s="27">
        <f>I230+J230+K230</f>
        <v>0</v>
      </c>
      <c r="M230" s="30">
        <f>G230+L230</f>
        <v>258134.21000000002</v>
      </c>
    </row>
    <row r="231" spans="1:13" ht="15" hidden="1" x14ac:dyDescent="0.25">
      <c r="A231" s="24">
        <v>47</v>
      </c>
      <c r="B231" s="24">
        <v>1808</v>
      </c>
      <c r="C231" s="33" t="s">
        <v>24</v>
      </c>
      <c r="D231" s="26">
        <f>'[2]App.2-B_Fixed Asset_2012'!$E19</f>
        <v>0</v>
      </c>
      <c r="E231" s="26">
        <f>'[2]App.2-B_Fixed Asset_2012'!$F19</f>
        <v>0</v>
      </c>
      <c r="F231" s="26">
        <f>'[2]App.2-B_Fixed Asset_2012'!$G19</f>
        <v>0</v>
      </c>
      <c r="G231" s="27">
        <f t="shared" ref="G231:G272" si="30">D231+E231+F231</f>
        <v>0</v>
      </c>
      <c r="H231" s="28"/>
      <c r="I231" s="29">
        <f>'[2]App.2-B_Fixed Asset_2012'!$J19</f>
        <v>0</v>
      </c>
      <c r="J231" s="26">
        <f>'[2]App.2-B_Fixed Asset_2012'!$K19</f>
        <v>0</v>
      </c>
      <c r="K231" s="26">
        <f>'[2]App.2-B_Fixed Asset_2012'!$L19</f>
        <v>0</v>
      </c>
      <c r="L231" s="27">
        <f t="shared" ref="L231:L272" si="31">I231+J231+K231</f>
        <v>0</v>
      </c>
      <c r="M231" s="30">
        <f t="shared" ref="M231:M272" si="32">G231+L231</f>
        <v>0</v>
      </c>
    </row>
    <row r="232" spans="1:13" ht="15" hidden="1" x14ac:dyDescent="0.25">
      <c r="A232" s="24">
        <v>13</v>
      </c>
      <c r="B232" s="24">
        <v>1810</v>
      </c>
      <c r="C232" s="33" t="s">
        <v>25</v>
      </c>
      <c r="D232" s="26">
        <f>'[2]App.2-B_Fixed Asset_2012'!$E20</f>
        <v>0</v>
      </c>
      <c r="E232" s="26">
        <f>'[2]App.2-B_Fixed Asset_2012'!$F20</f>
        <v>0</v>
      </c>
      <c r="F232" s="26">
        <f>'[2]App.2-B_Fixed Asset_2012'!$G20</f>
        <v>0</v>
      </c>
      <c r="G232" s="27">
        <f t="shared" si="30"/>
        <v>0</v>
      </c>
      <c r="H232" s="28"/>
      <c r="I232" s="29">
        <f>'[2]App.2-B_Fixed Asset_2012'!$J20</f>
        <v>0</v>
      </c>
      <c r="J232" s="26">
        <f>'[2]App.2-B_Fixed Asset_2012'!$K20</f>
        <v>0</v>
      </c>
      <c r="K232" s="26">
        <f>'[2]App.2-B_Fixed Asset_2012'!$L20</f>
        <v>0</v>
      </c>
      <c r="L232" s="27">
        <f t="shared" si="31"/>
        <v>0</v>
      </c>
      <c r="M232" s="30">
        <f t="shared" si="32"/>
        <v>0</v>
      </c>
    </row>
    <row r="233" spans="1:13" ht="15" hidden="1" x14ac:dyDescent="0.25">
      <c r="A233" s="24">
        <v>47</v>
      </c>
      <c r="B233" s="24">
        <v>1815</v>
      </c>
      <c r="C233" s="33" t="s">
        <v>26</v>
      </c>
      <c r="D233" s="26">
        <f>'[2]App.2-B_Fixed Asset_2012'!$E21</f>
        <v>5411028.04</v>
      </c>
      <c r="E233" s="26">
        <f>'[2]App.2-B_Fixed Asset_2012'!$F21</f>
        <v>11980</v>
      </c>
      <c r="F233" s="26">
        <f>'[2]App.2-B_Fixed Asset_2012'!$G21</f>
        <v>0</v>
      </c>
      <c r="G233" s="27">
        <f t="shared" si="30"/>
        <v>5423008.04</v>
      </c>
      <c r="H233" s="28"/>
      <c r="I233" s="29">
        <f>'[2]App.2-B_Fixed Asset_2012'!$J21</f>
        <v>-981569.53</v>
      </c>
      <c r="J233" s="26">
        <f>'[2]App.2-B_Fixed Asset_2012'!$K21</f>
        <v>-135717.35999999999</v>
      </c>
      <c r="K233" s="26">
        <f>'[2]App.2-B_Fixed Asset_2012'!$L21</f>
        <v>0</v>
      </c>
      <c r="L233" s="27">
        <f t="shared" si="31"/>
        <v>-1117286.8900000001</v>
      </c>
      <c r="M233" s="30">
        <f t="shared" si="32"/>
        <v>4305721.1500000004</v>
      </c>
    </row>
    <row r="234" spans="1:13" ht="15" hidden="1" x14ac:dyDescent="0.25">
      <c r="A234" s="24">
        <v>47</v>
      </c>
      <c r="B234" s="24">
        <v>1820</v>
      </c>
      <c r="C234" s="25" t="s">
        <v>27</v>
      </c>
      <c r="D234" s="26">
        <f>'[2]App.2-B_Fixed Asset_2012'!$E22</f>
        <v>160630.29</v>
      </c>
      <c r="E234" s="26">
        <f>'[2]App.2-B_Fixed Asset_2012'!$F22</f>
        <v>0</v>
      </c>
      <c r="F234" s="26">
        <f>'[2]App.2-B_Fixed Asset_2012'!$G22</f>
        <v>0</v>
      </c>
      <c r="G234" s="27">
        <f t="shared" si="30"/>
        <v>160630.29</v>
      </c>
      <c r="H234" s="28"/>
      <c r="I234" s="29">
        <f>'[2]App.2-B_Fixed Asset_2012'!$J22</f>
        <v>-109630.27999999998</v>
      </c>
      <c r="J234" s="26">
        <f>'[2]App.2-B_Fixed Asset_2012'!$K22</f>
        <v>-3073.1</v>
      </c>
      <c r="K234" s="26">
        <f>'[2]App.2-B_Fixed Asset_2012'!$L22</f>
        <v>0</v>
      </c>
      <c r="L234" s="27">
        <f t="shared" si="31"/>
        <v>-112703.37999999999</v>
      </c>
      <c r="M234" s="30">
        <f t="shared" si="32"/>
        <v>47926.910000000018</v>
      </c>
    </row>
    <row r="235" spans="1:13" ht="15" hidden="1" x14ac:dyDescent="0.25">
      <c r="A235" s="24">
        <v>47</v>
      </c>
      <c r="B235" s="24">
        <v>1825</v>
      </c>
      <c r="C235" s="33" t="s">
        <v>28</v>
      </c>
      <c r="D235" s="26">
        <f>'[2]App.2-B_Fixed Asset_2012'!$E23</f>
        <v>0</v>
      </c>
      <c r="E235" s="26">
        <f>'[2]App.2-B_Fixed Asset_2012'!$F23</f>
        <v>0</v>
      </c>
      <c r="F235" s="26">
        <f>'[2]App.2-B_Fixed Asset_2012'!$G23</f>
        <v>0</v>
      </c>
      <c r="G235" s="27">
        <f t="shared" si="30"/>
        <v>0</v>
      </c>
      <c r="H235" s="28"/>
      <c r="I235" s="29">
        <f>'[2]App.2-B_Fixed Asset_2012'!$J23</f>
        <v>0</v>
      </c>
      <c r="J235" s="26">
        <f>'[2]App.2-B_Fixed Asset_2012'!$K23</f>
        <v>0</v>
      </c>
      <c r="K235" s="26">
        <f>'[2]App.2-B_Fixed Asset_2012'!$L23</f>
        <v>0</v>
      </c>
      <c r="L235" s="27">
        <f t="shared" si="31"/>
        <v>0</v>
      </c>
      <c r="M235" s="30">
        <f t="shared" si="32"/>
        <v>0</v>
      </c>
    </row>
    <row r="236" spans="1:13" ht="15" hidden="1" x14ac:dyDescent="0.25">
      <c r="A236" s="24">
        <v>47</v>
      </c>
      <c r="B236" s="24">
        <v>1830</v>
      </c>
      <c r="C236" s="33" t="s">
        <v>29</v>
      </c>
      <c r="D236" s="26">
        <f>'[2]App.2-B_Fixed Asset_2012'!$E24</f>
        <v>4919118.76</v>
      </c>
      <c r="E236" s="26">
        <f>'[2]App.2-B_Fixed Asset_2012'!$F24</f>
        <v>357777.4</v>
      </c>
      <c r="F236" s="26">
        <f>'[2]App.2-B_Fixed Asset_2012'!$G24</f>
        <v>-182317</v>
      </c>
      <c r="G236" s="27">
        <f t="shared" si="30"/>
        <v>5094579.16</v>
      </c>
      <c r="H236" s="28"/>
      <c r="I236" s="29">
        <f>'[2]App.2-B_Fixed Asset_2012'!$J24</f>
        <v>-2992315.01</v>
      </c>
      <c r="J236" s="26">
        <f>'[2]App.2-B_Fixed Asset_2012'!$K24</f>
        <v>-154063.9</v>
      </c>
      <c r="K236" s="26">
        <f>'[2]App.2-B_Fixed Asset_2012'!$L24</f>
        <v>182317</v>
      </c>
      <c r="L236" s="27">
        <f t="shared" si="31"/>
        <v>-2964061.9099999997</v>
      </c>
      <c r="M236" s="30">
        <f t="shared" si="32"/>
        <v>2130517.2500000005</v>
      </c>
    </row>
    <row r="237" spans="1:13" ht="15" hidden="1" x14ac:dyDescent="0.25">
      <c r="A237" s="24">
        <v>47</v>
      </c>
      <c r="B237" s="24">
        <v>1835</v>
      </c>
      <c r="C237" s="33" t="s">
        <v>30</v>
      </c>
      <c r="D237" s="26">
        <f>'[2]App.2-B_Fixed Asset_2012'!$E25</f>
        <v>6451057.3399999999</v>
      </c>
      <c r="E237" s="26">
        <f>'[2]App.2-B_Fixed Asset_2012'!$F25</f>
        <v>416800.87</v>
      </c>
      <c r="F237" s="26">
        <f>'[2]App.2-B_Fixed Asset_2012'!$G25</f>
        <v>-215251.8</v>
      </c>
      <c r="G237" s="27">
        <f t="shared" si="30"/>
        <v>6652606.4100000001</v>
      </c>
      <c r="H237" s="28"/>
      <c r="I237" s="29">
        <f>'[2]App.2-B_Fixed Asset_2012'!$J25</f>
        <v>-3824917.3000000003</v>
      </c>
      <c r="J237" s="26">
        <f>'[2]App.2-B_Fixed Asset_2012'!$K25</f>
        <v>-204279.96</v>
      </c>
      <c r="K237" s="26">
        <f>'[2]App.2-B_Fixed Asset_2012'!$L25</f>
        <v>215251.8</v>
      </c>
      <c r="L237" s="27">
        <f t="shared" si="31"/>
        <v>-3813945.4600000004</v>
      </c>
      <c r="M237" s="30">
        <f t="shared" si="32"/>
        <v>2838660.9499999997</v>
      </c>
    </row>
    <row r="238" spans="1:13" ht="15" hidden="1" x14ac:dyDescent="0.25">
      <c r="A238" s="24">
        <v>47</v>
      </c>
      <c r="B238" s="24">
        <v>1840</v>
      </c>
      <c r="C238" s="33" t="s">
        <v>31</v>
      </c>
      <c r="D238" s="26">
        <f>'[2]App.2-B_Fixed Asset_2012'!$E26</f>
        <v>4600346.4800000004</v>
      </c>
      <c r="E238" s="26">
        <f>'[2]App.2-B_Fixed Asset_2012'!$F26</f>
        <v>387761.07</v>
      </c>
      <c r="F238" s="26">
        <f>'[2]App.2-B_Fixed Asset_2012'!$G26</f>
        <v>0</v>
      </c>
      <c r="G238" s="27">
        <f t="shared" si="30"/>
        <v>4988107.5500000007</v>
      </c>
      <c r="H238" s="28"/>
      <c r="I238" s="29">
        <f>'[2]App.2-B_Fixed Asset_2012'!$J26</f>
        <v>-2099866.7599999998</v>
      </c>
      <c r="J238" s="26">
        <f>'[2]App.2-B_Fixed Asset_2012'!$K26</f>
        <v>-182931.13</v>
      </c>
      <c r="K238" s="26">
        <f>'[2]App.2-B_Fixed Asset_2012'!$L26</f>
        <v>0</v>
      </c>
      <c r="L238" s="27">
        <f t="shared" si="31"/>
        <v>-2282797.8899999997</v>
      </c>
      <c r="M238" s="30">
        <f t="shared" si="32"/>
        <v>2705309.6600000011</v>
      </c>
    </row>
    <row r="239" spans="1:13" ht="15" hidden="1" x14ac:dyDescent="0.25">
      <c r="A239" s="24">
        <v>47</v>
      </c>
      <c r="B239" s="24">
        <v>1845</v>
      </c>
      <c r="C239" s="33" t="s">
        <v>32</v>
      </c>
      <c r="D239" s="26">
        <f>'[2]App.2-B_Fixed Asset_2012'!$E27</f>
        <v>8495334.0500000007</v>
      </c>
      <c r="E239" s="26">
        <f>'[2]App.2-B_Fixed Asset_2012'!$F27</f>
        <v>315423.09000000003</v>
      </c>
      <c r="F239" s="26">
        <f>'[2]App.2-B_Fixed Asset_2012'!$G27</f>
        <v>0</v>
      </c>
      <c r="G239" s="27">
        <f t="shared" si="30"/>
        <v>8810757.1400000006</v>
      </c>
      <c r="H239" s="28"/>
      <c r="I239" s="29">
        <f>'[2]App.2-B_Fixed Asset_2012'!$J27</f>
        <v>-4315916.5600000005</v>
      </c>
      <c r="J239" s="26">
        <f>'[2]App.2-B_Fixed Asset_2012'!$K27</f>
        <v>-326783.90999999997</v>
      </c>
      <c r="K239" s="26">
        <f>'[2]App.2-B_Fixed Asset_2012'!$L27</f>
        <v>0</v>
      </c>
      <c r="L239" s="27">
        <f t="shared" si="31"/>
        <v>-4642700.4700000007</v>
      </c>
      <c r="M239" s="30">
        <f t="shared" si="32"/>
        <v>4168056.67</v>
      </c>
    </row>
    <row r="240" spans="1:13" ht="15" hidden="1" x14ac:dyDescent="0.25">
      <c r="A240" s="24">
        <v>47</v>
      </c>
      <c r="B240" s="24">
        <v>1850</v>
      </c>
      <c r="C240" s="33" t="s">
        <v>33</v>
      </c>
      <c r="D240" s="26">
        <f>'[2]App.2-B_Fixed Asset_2012'!$E28</f>
        <v>7613810.0200000014</v>
      </c>
      <c r="E240" s="26">
        <f>'[2]App.2-B_Fixed Asset_2012'!$F28</f>
        <v>433677.99000000005</v>
      </c>
      <c r="F240" s="26">
        <f>'[2]App.2-B_Fixed Asset_2012'!$G28</f>
        <v>-187198.06999999998</v>
      </c>
      <c r="G240" s="27">
        <f t="shared" si="30"/>
        <v>7860289.9400000013</v>
      </c>
      <c r="H240" s="28"/>
      <c r="I240" s="29">
        <f>'[2]App.2-B_Fixed Asset_2012'!$J28</f>
        <v>-3737270.9299999997</v>
      </c>
      <c r="J240" s="26">
        <f>'[2]App.2-B_Fixed Asset_2012'!$K28</f>
        <v>-280804.58</v>
      </c>
      <c r="K240" s="26">
        <f>'[2]App.2-B_Fixed Asset_2012'!$L28</f>
        <v>102768.12</v>
      </c>
      <c r="L240" s="27">
        <f t="shared" si="31"/>
        <v>-3915307.3899999997</v>
      </c>
      <c r="M240" s="30">
        <f t="shared" si="32"/>
        <v>3944982.5500000017</v>
      </c>
    </row>
    <row r="241" spans="1:13" ht="15" hidden="1" x14ac:dyDescent="0.25">
      <c r="A241" s="24">
        <v>47</v>
      </c>
      <c r="B241" s="24">
        <v>1855</v>
      </c>
      <c r="C241" s="33" t="s">
        <v>34</v>
      </c>
      <c r="D241" s="26">
        <f>'[2]App.2-B_Fixed Asset_2012'!$E29</f>
        <v>2522344.5499999998</v>
      </c>
      <c r="E241" s="26">
        <f>'[2]App.2-B_Fixed Asset_2012'!$F29</f>
        <v>361866.38</v>
      </c>
      <c r="F241" s="26">
        <f>'[2]App.2-B_Fixed Asset_2012'!$G29</f>
        <v>0</v>
      </c>
      <c r="G241" s="27">
        <f t="shared" si="30"/>
        <v>2884210.9299999997</v>
      </c>
      <c r="H241" s="28"/>
      <c r="I241" s="29">
        <f>'[2]App.2-B_Fixed Asset_2012'!$J29</f>
        <v>-653728.42000000004</v>
      </c>
      <c r="J241" s="26">
        <f>'[2]App.2-B_Fixed Asset_2012'!$K29</f>
        <v>-108315.45</v>
      </c>
      <c r="K241" s="26">
        <f>'[2]App.2-B_Fixed Asset_2012'!$L29</f>
        <v>0</v>
      </c>
      <c r="L241" s="27">
        <f t="shared" si="31"/>
        <v>-762043.87</v>
      </c>
      <c r="M241" s="30">
        <f t="shared" si="32"/>
        <v>2122167.0599999996</v>
      </c>
    </row>
    <row r="242" spans="1:13" ht="15" hidden="1" x14ac:dyDescent="0.25">
      <c r="A242" s="24">
        <v>47</v>
      </c>
      <c r="B242" s="24">
        <v>1860</v>
      </c>
      <c r="C242" s="33" t="s">
        <v>35</v>
      </c>
      <c r="D242" s="26">
        <f>'[2]App.2-B_Fixed Asset_2012'!$E30</f>
        <v>1079046.02</v>
      </c>
      <c r="E242" s="26">
        <f>'[2]App.2-B_Fixed Asset_2012'!$F30</f>
        <v>2179.7600000000093</v>
      </c>
      <c r="F242" s="26">
        <f>'[2]App.2-B_Fixed Asset_2012'!$G30</f>
        <v>0</v>
      </c>
      <c r="G242" s="27">
        <f t="shared" si="30"/>
        <v>1081225.78</v>
      </c>
      <c r="H242" s="28"/>
      <c r="I242" s="29">
        <f>'[2]App.2-B_Fixed Asset_2012'!$J30</f>
        <v>-691145.25000000012</v>
      </c>
      <c r="J242" s="26">
        <f>'[2]App.2-B_Fixed Asset_2012'!$K30</f>
        <v>-51586</v>
      </c>
      <c r="K242" s="26">
        <f>'[2]App.2-B_Fixed Asset_2012'!$L30</f>
        <v>0</v>
      </c>
      <c r="L242" s="27">
        <f t="shared" si="31"/>
        <v>-742731.25000000012</v>
      </c>
      <c r="M242" s="30">
        <f t="shared" si="32"/>
        <v>338494.52999999991</v>
      </c>
    </row>
    <row r="243" spans="1:13" ht="15" hidden="1" x14ac:dyDescent="0.25">
      <c r="A243" s="31">
        <v>47</v>
      </c>
      <c r="B243" s="31">
        <v>1860</v>
      </c>
      <c r="C243" s="32" t="s">
        <v>36</v>
      </c>
      <c r="D243" s="26">
        <f>'[2]App.2-B_Fixed Asset_2012'!$E31</f>
        <v>0</v>
      </c>
      <c r="E243" s="26">
        <f>'[2]App.2-B_Fixed Asset_2012'!$F31</f>
        <v>1699031.54</v>
      </c>
      <c r="F243" s="26">
        <f>'[2]App.2-B_Fixed Asset_2012'!$G31</f>
        <v>0</v>
      </c>
      <c r="G243" s="27">
        <f t="shared" si="30"/>
        <v>1699031.54</v>
      </c>
      <c r="H243" s="28"/>
      <c r="I243" s="29">
        <f>'[2]App.2-B_Fixed Asset_2012'!$J31</f>
        <v>0</v>
      </c>
      <c r="J243" s="26">
        <f>'[2]App.2-B_Fixed Asset_2012'!$K31</f>
        <v>-281583.78000000003</v>
      </c>
      <c r="K243" s="26">
        <f>'[2]App.2-B_Fixed Asset_2012'!$L31</f>
        <v>0</v>
      </c>
      <c r="L243" s="27">
        <f t="shared" si="31"/>
        <v>-281583.78000000003</v>
      </c>
      <c r="M243" s="30">
        <f t="shared" si="32"/>
        <v>1417447.76</v>
      </c>
    </row>
    <row r="244" spans="1:13" ht="15" hidden="1" x14ac:dyDescent="0.25">
      <c r="A244" s="31" t="s">
        <v>22</v>
      </c>
      <c r="B244" s="31">
        <v>1905</v>
      </c>
      <c r="C244" s="32" t="s">
        <v>23</v>
      </c>
      <c r="D244" s="26">
        <f>'[2]App.2-B_Fixed Asset_2012'!$E32</f>
        <v>49000</v>
      </c>
      <c r="E244" s="26">
        <f>'[2]App.2-B_Fixed Asset_2012'!$F32</f>
        <v>0</v>
      </c>
      <c r="F244" s="26">
        <f>'[2]App.2-B_Fixed Asset_2012'!$G32</f>
        <v>0</v>
      </c>
      <c r="G244" s="27">
        <f t="shared" si="30"/>
        <v>49000</v>
      </c>
      <c r="H244" s="28"/>
      <c r="I244" s="29">
        <f>'[2]App.2-B_Fixed Asset_2012'!$J32</f>
        <v>0</v>
      </c>
      <c r="J244" s="26">
        <f>'[2]App.2-B_Fixed Asset_2012'!$K32</f>
        <v>0</v>
      </c>
      <c r="K244" s="26">
        <f>'[2]App.2-B_Fixed Asset_2012'!$L32</f>
        <v>0</v>
      </c>
      <c r="L244" s="27">
        <f t="shared" si="31"/>
        <v>0</v>
      </c>
      <c r="M244" s="30">
        <f t="shared" si="32"/>
        <v>49000</v>
      </c>
    </row>
    <row r="245" spans="1:13" ht="15" hidden="1" x14ac:dyDescent="0.25">
      <c r="A245" s="24">
        <v>47</v>
      </c>
      <c r="B245" s="24">
        <v>1908</v>
      </c>
      <c r="C245" s="33" t="s">
        <v>37</v>
      </c>
      <c r="D245" s="26">
        <f>'[2]App.2-B_Fixed Asset_2012'!$E33</f>
        <v>1026925.2</v>
      </c>
      <c r="E245" s="26">
        <f>'[2]App.2-B_Fixed Asset_2012'!$F33</f>
        <v>26722.84</v>
      </c>
      <c r="F245" s="26">
        <f>'[2]App.2-B_Fixed Asset_2012'!$G33</f>
        <v>0</v>
      </c>
      <c r="G245" s="27">
        <f t="shared" si="30"/>
        <v>1053648.04</v>
      </c>
      <c r="H245" s="28"/>
      <c r="I245" s="29">
        <f>'[2]App.2-B_Fixed Asset_2012'!$J33</f>
        <v>-355205.32</v>
      </c>
      <c r="J245" s="26">
        <f>'[2]App.2-B_Fixed Asset_2012'!$K33</f>
        <v>-18467.39</v>
      </c>
      <c r="K245" s="26">
        <f>'[2]App.2-B_Fixed Asset_2012'!$L33</f>
        <v>0</v>
      </c>
      <c r="L245" s="27">
        <f t="shared" si="31"/>
        <v>-373672.71</v>
      </c>
      <c r="M245" s="30">
        <f t="shared" si="32"/>
        <v>679975.33000000007</v>
      </c>
    </row>
    <row r="246" spans="1:13" ht="15" hidden="1" x14ac:dyDescent="0.25">
      <c r="A246" s="24">
        <v>13</v>
      </c>
      <c r="B246" s="24">
        <v>1910</v>
      </c>
      <c r="C246" s="33" t="s">
        <v>25</v>
      </c>
      <c r="D246" s="26">
        <f>'[2]App.2-B_Fixed Asset_2012'!$E34</f>
        <v>0</v>
      </c>
      <c r="E246" s="26">
        <f>'[2]App.2-B_Fixed Asset_2012'!$F34</f>
        <v>0</v>
      </c>
      <c r="F246" s="26">
        <f>'[2]App.2-B_Fixed Asset_2012'!$G34</f>
        <v>0</v>
      </c>
      <c r="G246" s="27">
        <f t="shared" si="30"/>
        <v>0</v>
      </c>
      <c r="H246" s="28"/>
      <c r="I246" s="29">
        <f>'[2]App.2-B_Fixed Asset_2012'!$J34</f>
        <v>0</v>
      </c>
      <c r="J246" s="26">
        <f>'[2]App.2-B_Fixed Asset_2012'!$K34</f>
        <v>0</v>
      </c>
      <c r="K246" s="26">
        <f>'[2]App.2-B_Fixed Asset_2012'!$L34</f>
        <v>0</v>
      </c>
      <c r="L246" s="27">
        <f t="shared" si="31"/>
        <v>0</v>
      </c>
      <c r="M246" s="30">
        <f t="shared" si="32"/>
        <v>0</v>
      </c>
    </row>
    <row r="247" spans="1:13" ht="15" hidden="1" x14ac:dyDescent="0.25">
      <c r="A247" s="24">
        <v>8</v>
      </c>
      <c r="B247" s="24">
        <v>1915</v>
      </c>
      <c r="C247" s="33" t="s">
        <v>38</v>
      </c>
      <c r="D247" s="26">
        <f>'[2]App.2-B_Fixed Asset_2012'!$E35</f>
        <v>214124.57</v>
      </c>
      <c r="E247" s="26">
        <f>'[2]App.2-B_Fixed Asset_2012'!$F35</f>
        <v>0</v>
      </c>
      <c r="F247" s="26">
        <f>'[2]App.2-B_Fixed Asset_2012'!$G35</f>
        <v>0</v>
      </c>
      <c r="G247" s="27">
        <f t="shared" si="30"/>
        <v>214124.57</v>
      </c>
      <c r="H247" s="28"/>
      <c r="I247" s="29">
        <f>'[2]App.2-B_Fixed Asset_2012'!$J35</f>
        <v>-161962.24000000002</v>
      </c>
      <c r="J247" s="26">
        <f>'[2]App.2-B_Fixed Asset_2012'!$K35</f>
        <v>-8898.2900000000009</v>
      </c>
      <c r="K247" s="26">
        <f>'[2]App.2-B_Fixed Asset_2012'!$L35</f>
        <v>0</v>
      </c>
      <c r="L247" s="27">
        <f t="shared" si="31"/>
        <v>-170860.53000000003</v>
      </c>
      <c r="M247" s="30">
        <f t="shared" si="32"/>
        <v>43264.039999999979</v>
      </c>
    </row>
    <row r="248" spans="1:13" ht="15" hidden="1" x14ac:dyDescent="0.25">
      <c r="A248" s="24">
        <v>8</v>
      </c>
      <c r="B248" s="24">
        <v>1915</v>
      </c>
      <c r="C248" s="33" t="s">
        <v>39</v>
      </c>
      <c r="D248" s="26">
        <f>'[2]App.2-B_Fixed Asset_2012'!$E36</f>
        <v>0</v>
      </c>
      <c r="E248" s="26">
        <f>'[2]App.2-B_Fixed Asset_2012'!$F36</f>
        <v>0</v>
      </c>
      <c r="F248" s="26">
        <f>'[2]App.2-B_Fixed Asset_2012'!$G36</f>
        <v>0</v>
      </c>
      <c r="G248" s="27">
        <f t="shared" si="30"/>
        <v>0</v>
      </c>
      <c r="H248" s="28"/>
      <c r="I248" s="29">
        <f>'[2]App.2-B_Fixed Asset_2012'!$J36</f>
        <v>0</v>
      </c>
      <c r="J248" s="26">
        <f>'[2]App.2-B_Fixed Asset_2012'!$K36</f>
        <v>0</v>
      </c>
      <c r="K248" s="26">
        <f>'[2]App.2-B_Fixed Asset_2012'!$L36</f>
        <v>0</v>
      </c>
      <c r="L248" s="27">
        <f t="shared" si="31"/>
        <v>0</v>
      </c>
      <c r="M248" s="30">
        <f t="shared" si="32"/>
        <v>0</v>
      </c>
    </row>
    <row r="249" spans="1:13" ht="15" hidden="1" x14ac:dyDescent="0.25">
      <c r="A249" s="24">
        <v>10</v>
      </c>
      <c r="B249" s="24">
        <v>1920</v>
      </c>
      <c r="C249" s="33" t="s">
        <v>40</v>
      </c>
      <c r="D249" s="26">
        <f>'[2]App.2-B_Fixed Asset_2012'!$E37</f>
        <v>360387.24</v>
      </c>
      <c r="E249" s="26">
        <f>'[2]App.2-B_Fixed Asset_2012'!$F37</f>
        <v>15753.01</v>
      </c>
      <c r="F249" s="26">
        <f>'[2]App.2-B_Fixed Asset_2012'!$G37</f>
        <v>0</v>
      </c>
      <c r="G249" s="27">
        <f t="shared" si="30"/>
        <v>376140.25</v>
      </c>
      <c r="H249" s="28"/>
      <c r="I249" s="29">
        <f>'[2]App.2-B_Fixed Asset_2012'!$J37</f>
        <v>-320759.83000000007</v>
      </c>
      <c r="J249" s="26">
        <f>'[2]App.2-B_Fixed Asset_2012'!$K37</f>
        <v>-17158.54</v>
      </c>
      <c r="K249" s="26">
        <f>'[2]App.2-B_Fixed Asset_2012'!$L37</f>
        <v>0</v>
      </c>
      <c r="L249" s="27">
        <f t="shared" si="31"/>
        <v>-337918.37000000005</v>
      </c>
      <c r="M249" s="30">
        <f t="shared" si="32"/>
        <v>38221.879999999946</v>
      </c>
    </row>
    <row r="250" spans="1:13" ht="25.5" hidden="1" x14ac:dyDescent="0.25">
      <c r="A250" s="24">
        <v>45</v>
      </c>
      <c r="B250" s="34">
        <v>1920</v>
      </c>
      <c r="C250" s="25" t="s">
        <v>41</v>
      </c>
      <c r="D250" s="26"/>
      <c r="E250" s="26"/>
      <c r="F250" s="26"/>
      <c r="G250" s="27">
        <f t="shared" si="30"/>
        <v>0</v>
      </c>
      <c r="H250" s="28"/>
      <c r="I250" s="29"/>
      <c r="J250" s="26"/>
      <c r="K250" s="26"/>
      <c r="L250" s="27">
        <f t="shared" si="31"/>
        <v>0</v>
      </c>
      <c r="M250" s="30">
        <f t="shared" si="32"/>
        <v>0</v>
      </c>
    </row>
    <row r="251" spans="1:13" ht="25.5" hidden="1" x14ac:dyDescent="0.25">
      <c r="A251" s="24">
        <v>45.1</v>
      </c>
      <c r="B251" s="34">
        <v>1920</v>
      </c>
      <c r="C251" s="25" t="s">
        <v>42</v>
      </c>
      <c r="D251" s="26"/>
      <c r="E251" s="26"/>
      <c r="F251" s="26"/>
      <c r="G251" s="27">
        <f t="shared" si="30"/>
        <v>0</v>
      </c>
      <c r="H251" s="28"/>
      <c r="I251" s="29"/>
      <c r="J251" s="26"/>
      <c r="K251" s="26"/>
      <c r="L251" s="27">
        <f t="shared" si="31"/>
        <v>0</v>
      </c>
      <c r="M251" s="30">
        <f t="shared" si="32"/>
        <v>0</v>
      </c>
    </row>
    <row r="252" spans="1:13" ht="15" hidden="1" x14ac:dyDescent="0.25">
      <c r="A252" s="24">
        <v>12</v>
      </c>
      <c r="B252" s="34">
        <v>1925</v>
      </c>
      <c r="C252" s="25" t="s">
        <v>43</v>
      </c>
      <c r="D252" s="26">
        <f>'[2]App.2-B_Fixed Asset_2012'!$E40-D253</f>
        <v>1596078.94</v>
      </c>
      <c r="E252" s="26">
        <f>'[2]App.2-B_Fixed Asset_2012'!$F40-E253</f>
        <v>115338.03000000003</v>
      </c>
      <c r="F252" s="26">
        <f>'[2]App.2-B_Fixed Asset_2012'!$G40-F253</f>
        <v>0</v>
      </c>
      <c r="G252" s="27">
        <f t="shared" si="30"/>
        <v>1711416.97</v>
      </c>
      <c r="H252" s="28"/>
      <c r="I252" s="29">
        <f>'[2]App.2-B_Fixed Asset_2012'!$J40-I253</f>
        <v>-1368844.31</v>
      </c>
      <c r="J252" s="26">
        <f>'[2]App.2-B_Fixed Asset_2012'!$K40-J253</f>
        <v>-177007.1</v>
      </c>
      <c r="K252" s="26">
        <f>'[2]App.2-B_Fixed Asset_2012'!$L40</f>
        <v>0</v>
      </c>
      <c r="L252" s="27">
        <f t="shared" si="31"/>
        <v>-1545851.4100000001</v>
      </c>
      <c r="M252" s="30">
        <f t="shared" si="32"/>
        <v>165565.55999999982</v>
      </c>
    </row>
    <row r="253" spans="1:13" ht="15" hidden="1" x14ac:dyDescent="0.25">
      <c r="A253" s="24">
        <v>12</v>
      </c>
      <c r="B253" s="34">
        <v>1925</v>
      </c>
      <c r="C253" s="25" t="s">
        <v>44</v>
      </c>
      <c r="D253" s="26">
        <f>'[3]Asset Continuity'!$C$68</f>
        <v>0</v>
      </c>
      <c r="E253" s="26">
        <f>'[3]Asset Continuity'!$D$68</f>
        <v>170000</v>
      </c>
      <c r="F253" s="26">
        <v>0</v>
      </c>
      <c r="G253" s="27">
        <f t="shared" si="30"/>
        <v>170000</v>
      </c>
      <c r="H253" s="28"/>
      <c r="I253" s="29">
        <f>'[3]Asset Continuity'!$J$68</f>
        <v>0</v>
      </c>
      <c r="J253" s="26">
        <f>'[3]Asset Continuity'!$K$68</f>
        <v>-51000</v>
      </c>
      <c r="K253" s="26">
        <v>0</v>
      </c>
      <c r="L253" s="27">
        <f t="shared" si="31"/>
        <v>-51000</v>
      </c>
      <c r="M253" s="30">
        <f t="shared" si="32"/>
        <v>119000</v>
      </c>
    </row>
    <row r="254" spans="1:13" ht="15" hidden="1" x14ac:dyDescent="0.25">
      <c r="A254" s="24">
        <v>10</v>
      </c>
      <c r="B254" s="34">
        <v>1930</v>
      </c>
      <c r="C254" s="25" t="s">
        <v>74</v>
      </c>
      <c r="D254" s="26">
        <f>'[2]App.2-B_Fixed Asset_2012'!$E41-SUM(D255:D257)</f>
        <v>141064.75999999978</v>
      </c>
      <c r="E254" s="26">
        <f>'[2]App.2-B_Fixed Asset_2012'!$F41-SUM(E255:E257)</f>
        <v>0</v>
      </c>
      <c r="F254" s="26">
        <f>'[2]App.2-B_Fixed Asset_2012'!$G41-SUM(F255:F257)</f>
        <v>0</v>
      </c>
      <c r="G254" s="27">
        <f t="shared" si="30"/>
        <v>141064.75999999978</v>
      </c>
      <c r="H254" s="28"/>
      <c r="I254" s="29">
        <f>'[2]App.2-B_Fixed Asset_2012'!$J41-SUM(I255:I257)</f>
        <v>-48655.5</v>
      </c>
      <c r="J254" s="26">
        <f>'[2]App.2-B_Fixed Asset_2012'!$K41-SUM(J255:J257)</f>
        <v>-80702.109999999928</v>
      </c>
      <c r="K254" s="26">
        <f>'[2]App.2-B_Fixed Asset_2012'!$L41-SUM(K255:K257)</f>
        <v>0</v>
      </c>
      <c r="L254" s="27">
        <f t="shared" si="31"/>
        <v>-129357.60999999993</v>
      </c>
      <c r="M254" s="30">
        <f t="shared" si="32"/>
        <v>11707.149999999849</v>
      </c>
    </row>
    <row r="255" spans="1:13" ht="15" hidden="1" x14ac:dyDescent="0.25">
      <c r="A255" s="24">
        <v>10</v>
      </c>
      <c r="B255" s="34">
        <v>1930</v>
      </c>
      <c r="C255" s="25" t="s">
        <v>75</v>
      </c>
      <c r="D255" s="26">
        <f>'[3]Asset Continuity'!$C$70</f>
        <v>960314.6100000001</v>
      </c>
      <c r="E255" s="26">
        <f>'[3]Asset Continuity'!$D$70</f>
        <v>246480.92999999996</v>
      </c>
      <c r="F255" s="26">
        <f>'[3]Asset Continuity'!$F$70</f>
        <v>-266214.46999999997</v>
      </c>
      <c r="G255" s="27">
        <f t="shared" si="30"/>
        <v>940581.07000000007</v>
      </c>
      <c r="H255" s="28"/>
      <c r="I255" s="29">
        <f>'[3]Asset Continuity'!$J$70</f>
        <v>-89807.81</v>
      </c>
      <c r="J255" s="29">
        <f>'[3]Asset Continuity'!$K$70</f>
        <v>-493874.92999999993</v>
      </c>
      <c r="K255" s="29">
        <f>'[3]Asset Continuity'!$M$70</f>
        <v>266214.46999999997</v>
      </c>
      <c r="L255" s="27">
        <f t="shared" si="31"/>
        <v>-317468.27</v>
      </c>
      <c r="M255" s="30">
        <f t="shared" si="32"/>
        <v>623112.80000000005</v>
      </c>
    </row>
    <row r="256" spans="1:13" ht="15" hidden="1" x14ac:dyDescent="0.25">
      <c r="A256" s="24">
        <v>10</v>
      </c>
      <c r="B256" s="34">
        <v>1930</v>
      </c>
      <c r="C256" s="25" t="s">
        <v>76</v>
      </c>
      <c r="D256" s="26">
        <f>'[3]Asset Continuity'!$C$71</f>
        <v>38458.050000000003</v>
      </c>
      <c r="E256" s="26">
        <f>'[3]Asset Continuity'!$D$71</f>
        <v>0</v>
      </c>
      <c r="F256" s="26">
        <f>'[3]Asset Continuity'!$F$71</f>
        <v>0</v>
      </c>
      <c r="G256" s="27">
        <f t="shared" si="30"/>
        <v>38458.050000000003</v>
      </c>
      <c r="H256" s="28"/>
      <c r="I256" s="29">
        <f>'[3]Asset Continuity'!$J$71</f>
        <v>-8553.23</v>
      </c>
      <c r="J256" s="29">
        <f>'[3]Asset Continuity'!$K$71</f>
        <v>-29904.82</v>
      </c>
      <c r="K256" s="29">
        <f>'[3]Asset Continuity'!$M$71</f>
        <v>0</v>
      </c>
      <c r="L256" s="27">
        <f t="shared" si="31"/>
        <v>-38458.050000000003</v>
      </c>
      <c r="M256" s="30">
        <f t="shared" si="32"/>
        <v>0</v>
      </c>
    </row>
    <row r="257" spans="1:13" ht="15" hidden="1" x14ac:dyDescent="0.25">
      <c r="A257" s="24">
        <v>10</v>
      </c>
      <c r="B257" s="34">
        <v>1930</v>
      </c>
      <c r="C257" s="25" t="s">
        <v>77</v>
      </c>
      <c r="D257" s="26">
        <f>'[3]Asset Continuity'!$C$72</f>
        <v>0</v>
      </c>
      <c r="E257" s="26">
        <f>'[3]Asset Continuity'!$D$72</f>
        <v>0</v>
      </c>
      <c r="F257" s="26">
        <f>'[3]Asset Continuity'!$F$72</f>
        <v>0</v>
      </c>
      <c r="G257" s="27">
        <f t="shared" si="30"/>
        <v>0</v>
      </c>
      <c r="H257" s="28"/>
      <c r="I257" s="29">
        <f>'[3]Asset Continuity'!$J$72</f>
        <v>-495059.98</v>
      </c>
      <c r="J257" s="29">
        <f>'[3]Asset Continuity'!$K$72</f>
        <v>495059.98</v>
      </c>
      <c r="K257" s="29">
        <f>'[3]Asset Continuity'!$M$72</f>
        <v>0</v>
      </c>
      <c r="L257" s="27">
        <f t="shared" si="31"/>
        <v>0</v>
      </c>
      <c r="M257" s="30">
        <f t="shared" si="32"/>
        <v>0</v>
      </c>
    </row>
    <row r="258" spans="1:13" ht="15" hidden="1" x14ac:dyDescent="0.25">
      <c r="A258" s="24">
        <v>8</v>
      </c>
      <c r="B258" s="24">
        <v>1935</v>
      </c>
      <c r="C258" s="33" t="s">
        <v>46</v>
      </c>
      <c r="D258" s="26">
        <f>'[2]App.2-B_Fixed Asset_2012'!$E42</f>
        <v>24638.14</v>
      </c>
      <c r="E258" s="26">
        <f>'[2]App.2-B_Fixed Asset_2012'!$F42</f>
        <v>45.47</v>
      </c>
      <c r="F258" s="26">
        <f>'[2]App.2-B_Fixed Asset_2012'!$G42</f>
        <v>0</v>
      </c>
      <c r="G258" s="27">
        <f t="shared" si="30"/>
        <v>24683.61</v>
      </c>
      <c r="H258" s="28"/>
      <c r="I258" s="29">
        <f>'[2]App.2-B_Fixed Asset_2012'!$J42</f>
        <v>-17329.739999999998</v>
      </c>
      <c r="J258" s="26">
        <f>'[2]App.2-B_Fixed Asset_2012'!$K42</f>
        <v>-1044.94</v>
      </c>
      <c r="K258" s="26">
        <f>'[2]App.2-B_Fixed Asset_2012'!$L42</f>
        <v>0</v>
      </c>
      <c r="L258" s="27">
        <f t="shared" si="31"/>
        <v>-18374.679999999997</v>
      </c>
      <c r="M258" s="30">
        <f t="shared" si="32"/>
        <v>6308.9300000000039</v>
      </c>
    </row>
    <row r="259" spans="1:13" ht="15" hidden="1" x14ac:dyDescent="0.25">
      <c r="A259" s="24">
        <v>8</v>
      </c>
      <c r="B259" s="24">
        <v>1940</v>
      </c>
      <c r="C259" s="33" t="s">
        <v>47</v>
      </c>
      <c r="D259" s="26">
        <f>'[2]App.2-B_Fixed Asset_2012'!$E43</f>
        <v>460047.11</v>
      </c>
      <c r="E259" s="26">
        <f>'[2]App.2-B_Fixed Asset_2012'!$F43</f>
        <v>3265.7</v>
      </c>
      <c r="F259" s="26">
        <f>'[2]App.2-B_Fixed Asset_2012'!$G43</f>
        <v>0</v>
      </c>
      <c r="G259" s="27">
        <f t="shared" si="30"/>
        <v>463312.81</v>
      </c>
      <c r="H259" s="28"/>
      <c r="I259" s="29">
        <f>'[2]App.2-B_Fixed Asset_2012'!$J43</f>
        <v>-384026.11</v>
      </c>
      <c r="J259" s="26">
        <f>'[2]App.2-B_Fixed Asset_2012'!$K43</f>
        <v>-16115.26</v>
      </c>
      <c r="K259" s="26">
        <f>'[2]App.2-B_Fixed Asset_2012'!$L43</f>
        <v>0</v>
      </c>
      <c r="L259" s="27">
        <f t="shared" si="31"/>
        <v>-400141.37</v>
      </c>
      <c r="M259" s="30">
        <f t="shared" si="32"/>
        <v>63171.44</v>
      </c>
    </row>
    <row r="260" spans="1:13" ht="15" hidden="1" x14ac:dyDescent="0.25">
      <c r="A260" s="24">
        <v>8</v>
      </c>
      <c r="B260" s="24">
        <v>1945</v>
      </c>
      <c r="C260" s="33" t="s">
        <v>48</v>
      </c>
      <c r="D260" s="26">
        <f>'[2]App.2-B_Fixed Asset_2012'!$E44</f>
        <v>0</v>
      </c>
      <c r="E260" s="26">
        <f>'[2]App.2-B_Fixed Asset_2012'!$F44</f>
        <v>0</v>
      </c>
      <c r="F260" s="26">
        <f>'[2]App.2-B_Fixed Asset_2012'!$G44</f>
        <v>0</v>
      </c>
      <c r="G260" s="27">
        <f t="shared" si="30"/>
        <v>0</v>
      </c>
      <c r="H260" s="28"/>
      <c r="I260" s="29">
        <f>'[2]App.2-B_Fixed Asset_2012'!$J44</f>
        <v>0</v>
      </c>
      <c r="J260" s="26">
        <f>'[2]App.2-B_Fixed Asset_2012'!$K44</f>
        <v>0</v>
      </c>
      <c r="K260" s="26">
        <f>'[2]App.2-B_Fixed Asset_2012'!$L44</f>
        <v>0</v>
      </c>
      <c r="L260" s="27">
        <f t="shared" si="31"/>
        <v>0</v>
      </c>
      <c r="M260" s="30">
        <f t="shared" si="32"/>
        <v>0</v>
      </c>
    </row>
    <row r="261" spans="1:13" ht="15" hidden="1" x14ac:dyDescent="0.25">
      <c r="A261" s="24">
        <v>8</v>
      </c>
      <c r="B261" s="24">
        <v>1950</v>
      </c>
      <c r="C261" s="33" t="s">
        <v>49</v>
      </c>
      <c r="D261" s="26">
        <f>'[2]App.2-B_Fixed Asset_2012'!$E45</f>
        <v>0</v>
      </c>
      <c r="E261" s="26">
        <f>'[2]App.2-B_Fixed Asset_2012'!$F45</f>
        <v>0</v>
      </c>
      <c r="F261" s="26">
        <f>'[2]App.2-B_Fixed Asset_2012'!$G45</f>
        <v>0</v>
      </c>
      <c r="G261" s="27">
        <f t="shared" si="30"/>
        <v>0</v>
      </c>
      <c r="H261" s="28"/>
      <c r="I261" s="35">
        <f>'[2]App.2-B_Fixed Asset_2012'!$J45</f>
        <v>0</v>
      </c>
      <c r="J261" s="26">
        <f>'[2]App.2-B_Fixed Asset_2012'!$K45</f>
        <v>0</v>
      </c>
      <c r="K261" s="26">
        <f>'[2]App.2-B_Fixed Asset_2012'!$L45</f>
        <v>0</v>
      </c>
      <c r="L261" s="27">
        <f t="shared" si="31"/>
        <v>0</v>
      </c>
      <c r="M261" s="30">
        <f t="shared" si="32"/>
        <v>0</v>
      </c>
    </row>
    <row r="262" spans="1:13" ht="15" hidden="1" x14ac:dyDescent="0.25">
      <c r="A262" s="24">
        <v>8</v>
      </c>
      <c r="B262" s="24">
        <v>1955</v>
      </c>
      <c r="C262" s="33" t="s">
        <v>50</v>
      </c>
      <c r="D262" s="26">
        <f>'[2]App.2-B_Fixed Asset_2012'!$E46</f>
        <v>54383.109999999993</v>
      </c>
      <c r="E262" s="26">
        <f>'[2]App.2-B_Fixed Asset_2012'!$F46</f>
        <v>0</v>
      </c>
      <c r="F262" s="26">
        <f>'[2]App.2-B_Fixed Asset_2012'!$G46</f>
        <v>0</v>
      </c>
      <c r="G262" s="27">
        <f t="shared" si="30"/>
        <v>54383.109999999993</v>
      </c>
      <c r="H262" s="28"/>
      <c r="I262" s="29">
        <f>'[2]App.2-B_Fixed Asset_2012'!$J46</f>
        <v>-34438.58</v>
      </c>
      <c r="J262" s="26">
        <f>'[2]App.2-B_Fixed Asset_2012'!$K46</f>
        <v>-4006.77</v>
      </c>
      <c r="K262" s="26">
        <f>'[2]App.2-B_Fixed Asset_2012'!$L46</f>
        <v>0</v>
      </c>
      <c r="L262" s="27">
        <f t="shared" si="31"/>
        <v>-38445.35</v>
      </c>
      <c r="M262" s="30">
        <f t="shared" si="32"/>
        <v>15937.759999999995</v>
      </c>
    </row>
    <row r="263" spans="1:13" ht="15" hidden="1" x14ac:dyDescent="0.25">
      <c r="A263" s="36">
        <v>8</v>
      </c>
      <c r="B263" s="36">
        <v>1955</v>
      </c>
      <c r="C263" s="37" t="s">
        <v>51</v>
      </c>
      <c r="D263" s="26">
        <f>'[2]App.2-B_Fixed Asset_2012'!$E47</f>
        <v>0</v>
      </c>
      <c r="E263" s="26">
        <f>'[2]App.2-B_Fixed Asset_2012'!$F47</f>
        <v>0</v>
      </c>
      <c r="F263" s="26">
        <f>'[2]App.2-B_Fixed Asset_2012'!$G47</f>
        <v>0</v>
      </c>
      <c r="G263" s="27">
        <f t="shared" si="30"/>
        <v>0</v>
      </c>
      <c r="H263" s="28"/>
      <c r="I263" s="29">
        <f>'[2]App.2-B_Fixed Asset_2012'!$J47</f>
        <v>0</v>
      </c>
      <c r="J263" s="26">
        <f>'[2]App.2-B_Fixed Asset_2012'!$K47</f>
        <v>0</v>
      </c>
      <c r="K263" s="26">
        <f>'[2]App.2-B_Fixed Asset_2012'!$L47</f>
        <v>0</v>
      </c>
      <c r="L263" s="27">
        <f t="shared" si="31"/>
        <v>0</v>
      </c>
      <c r="M263" s="30">
        <f t="shared" si="32"/>
        <v>0</v>
      </c>
    </row>
    <row r="264" spans="1:13" ht="15" hidden="1" x14ac:dyDescent="0.25">
      <c r="A264" s="34">
        <v>8</v>
      </c>
      <c r="B264" s="34">
        <v>1960</v>
      </c>
      <c r="C264" s="25" t="s">
        <v>52</v>
      </c>
      <c r="D264" s="26">
        <f>'[2]App.2-B_Fixed Asset_2012'!$E48</f>
        <v>0</v>
      </c>
      <c r="E264" s="26">
        <f>'[2]App.2-B_Fixed Asset_2012'!$F48</f>
        <v>0</v>
      </c>
      <c r="F264" s="26">
        <f>'[2]App.2-B_Fixed Asset_2012'!$G48</f>
        <v>0</v>
      </c>
      <c r="G264" s="27">
        <f t="shared" si="30"/>
        <v>0</v>
      </c>
      <c r="H264" s="28"/>
      <c r="I264" s="29">
        <f>'[2]App.2-B_Fixed Asset_2012'!$J48</f>
        <v>0</v>
      </c>
      <c r="J264" s="26">
        <f>'[2]App.2-B_Fixed Asset_2012'!$K48</f>
        <v>0</v>
      </c>
      <c r="K264" s="26">
        <f>'[2]App.2-B_Fixed Asset_2012'!$L48</f>
        <v>0</v>
      </c>
      <c r="L264" s="27">
        <f t="shared" si="31"/>
        <v>0</v>
      </c>
      <c r="M264" s="30">
        <f t="shared" si="32"/>
        <v>0</v>
      </c>
    </row>
    <row r="265" spans="1:13" ht="25.5" hidden="1" x14ac:dyDescent="0.25">
      <c r="A265" s="1">
        <v>47</v>
      </c>
      <c r="B265" s="34">
        <v>1970</v>
      </c>
      <c r="C265" s="33" t="s">
        <v>53</v>
      </c>
      <c r="D265" s="26"/>
      <c r="E265" s="26"/>
      <c r="F265" s="26"/>
      <c r="G265" s="27">
        <f t="shared" si="30"/>
        <v>0</v>
      </c>
      <c r="H265" s="28"/>
      <c r="I265" s="29"/>
      <c r="J265" s="26"/>
      <c r="K265" s="26"/>
      <c r="L265" s="27">
        <f t="shared" si="31"/>
        <v>0</v>
      </c>
      <c r="M265" s="30">
        <f t="shared" si="32"/>
        <v>0</v>
      </c>
    </row>
    <row r="266" spans="1:13" ht="25.5" hidden="1" x14ac:dyDescent="0.25">
      <c r="A266" s="24">
        <v>47</v>
      </c>
      <c r="B266" s="24">
        <v>1975</v>
      </c>
      <c r="C266" s="33" t="s">
        <v>54</v>
      </c>
      <c r="D266" s="26"/>
      <c r="E266" s="26"/>
      <c r="F266" s="26"/>
      <c r="G266" s="27">
        <f t="shared" si="30"/>
        <v>0</v>
      </c>
      <c r="H266" s="28"/>
      <c r="I266" s="29"/>
      <c r="J266" s="26"/>
      <c r="K266" s="26"/>
      <c r="L266" s="27">
        <f t="shared" si="31"/>
        <v>0</v>
      </c>
      <c r="M266" s="30">
        <f t="shared" si="32"/>
        <v>0</v>
      </c>
    </row>
    <row r="267" spans="1:13" ht="15" hidden="1" x14ac:dyDescent="0.25">
      <c r="A267" s="24">
        <v>47</v>
      </c>
      <c r="B267" s="24">
        <v>1980</v>
      </c>
      <c r="C267" s="33" t="s">
        <v>55</v>
      </c>
      <c r="D267" s="26">
        <f>'[2]App.2-B_Fixed Asset_2012'!$E50</f>
        <v>325967.71000000002</v>
      </c>
      <c r="E267" s="26">
        <f>'[2]App.2-B_Fixed Asset_2012'!$F50</f>
        <v>0</v>
      </c>
      <c r="F267" s="26">
        <f>'[2]App.2-B_Fixed Asset_2012'!$G50</f>
        <v>0</v>
      </c>
      <c r="G267" s="27">
        <f t="shared" si="30"/>
        <v>325967.71000000002</v>
      </c>
      <c r="H267" s="28"/>
      <c r="I267" s="29">
        <f>'[2]App.2-B_Fixed Asset_2012'!$J50</f>
        <v>-199025.77</v>
      </c>
      <c r="J267" s="26">
        <f>'[2]App.2-B_Fixed Asset_2012'!$K50</f>
        <v>-16193.38</v>
      </c>
      <c r="K267" s="26">
        <f>'[2]App.2-B_Fixed Asset_2012'!$L50</f>
        <v>0</v>
      </c>
      <c r="L267" s="27">
        <f t="shared" si="31"/>
        <v>-215219.15</v>
      </c>
      <c r="M267" s="30">
        <f t="shared" si="32"/>
        <v>110748.56000000003</v>
      </c>
    </row>
    <row r="268" spans="1:13" ht="15" hidden="1" x14ac:dyDescent="0.25">
      <c r="A268" s="24">
        <v>47</v>
      </c>
      <c r="B268" s="24">
        <v>1985</v>
      </c>
      <c r="C268" s="33" t="s">
        <v>56</v>
      </c>
      <c r="D268" s="26">
        <f>'[2]App.2-B_Fixed Asset_2012'!$E51</f>
        <v>0</v>
      </c>
      <c r="E268" s="26">
        <f>'[2]App.2-B_Fixed Asset_2012'!$F51</f>
        <v>0</v>
      </c>
      <c r="F268" s="26">
        <f>'[2]App.2-B_Fixed Asset_2012'!$G51</f>
        <v>0</v>
      </c>
      <c r="G268" s="27">
        <f t="shared" si="30"/>
        <v>0</v>
      </c>
      <c r="H268" s="28"/>
      <c r="I268" s="29">
        <f>'[2]App.2-B_Fixed Asset_2012'!$J51</f>
        <v>0</v>
      </c>
      <c r="J268" s="26">
        <f>'[2]App.2-B_Fixed Asset_2012'!$K51</f>
        <v>0</v>
      </c>
      <c r="K268" s="26">
        <f>'[2]App.2-B_Fixed Asset_2012'!$L51</f>
        <v>0</v>
      </c>
      <c r="L268" s="27">
        <f t="shared" si="31"/>
        <v>0</v>
      </c>
      <c r="M268" s="30">
        <f t="shared" si="32"/>
        <v>0</v>
      </c>
    </row>
    <row r="269" spans="1:13" ht="15" hidden="1" x14ac:dyDescent="0.25">
      <c r="A269" s="1">
        <v>47</v>
      </c>
      <c r="B269" s="24">
        <v>1990</v>
      </c>
      <c r="C269" s="38" t="s">
        <v>57</v>
      </c>
      <c r="D269" s="26"/>
      <c r="E269" s="26"/>
      <c r="F269" s="26"/>
      <c r="G269" s="27">
        <f t="shared" si="30"/>
        <v>0</v>
      </c>
      <c r="H269" s="28"/>
      <c r="I269" s="29"/>
      <c r="J269" s="26"/>
      <c r="K269" s="26"/>
      <c r="L269" s="27">
        <f t="shared" si="31"/>
        <v>0</v>
      </c>
      <c r="M269" s="30">
        <f t="shared" si="32"/>
        <v>0</v>
      </c>
    </row>
    <row r="270" spans="1:13" ht="15" hidden="1" x14ac:dyDescent="0.25">
      <c r="A270" s="24">
        <v>47</v>
      </c>
      <c r="B270" s="24">
        <v>1995</v>
      </c>
      <c r="C270" s="33" t="s">
        <v>58</v>
      </c>
      <c r="D270" s="26">
        <f>'[2]App.2-B_Fixed Asset_2012'!$E52</f>
        <v>-6253643.7000000002</v>
      </c>
      <c r="E270" s="26">
        <f>'[2]App.2-B_Fixed Asset_2012'!$F52</f>
        <v>-382455.77999999991</v>
      </c>
      <c r="F270" s="26">
        <f>'[2]App.2-B_Fixed Asset_2012'!$G52</f>
        <v>0</v>
      </c>
      <c r="G270" s="27">
        <f t="shared" si="30"/>
        <v>-6636099.4800000004</v>
      </c>
      <c r="H270" s="28"/>
      <c r="I270" s="29">
        <f>'[2]App.2-B_Fixed Asset_2012'!$J52</f>
        <v>1732662.31</v>
      </c>
      <c r="J270" s="26">
        <f>'[2]App.2-B_Fixed Asset_2012'!$K52</f>
        <v>257146.02999999994</v>
      </c>
      <c r="K270" s="26">
        <f>'[2]App.2-B_Fixed Asset_2012'!$L52</f>
        <v>0</v>
      </c>
      <c r="L270" s="27">
        <f t="shared" si="31"/>
        <v>1989808.34</v>
      </c>
      <c r="M270" s="30">
        <f t="shared" si="32"/>
        <v>-4646291.1400000006</v>
      </c>
    </row>
    <row r="271" spans="1:13" ht="15" hidden="1" x14ac:dyDescent="0.25">
      <c r="A271" s="39"/>
      <c r="B271" s="39" t="s">
        <v>59</v>
      </c>
      <c r="C271" s="40"/>
      <c r="D271" s="26"/>
      <c r="E271" s="26"/>
      <c r="F271" s="26"/>
      <c r="G271" s="27">
        <f t="shared" si="30"/>
        <v>0</v>
      </c>
      <c r="I271" s="26"/>
      <c r="J271" s="26"/>
      <c r="K271" s="26"/>
      <c r="L271" s="27">
        <f t="shared" si="31"/>
        <v>0</v>
      </c>
      <c r="M271" s="30">
        <f t="shared" si="32"/>
        <v>0</v>
      </c>
    </row>
    <row r="272" spans="1:13" ht="15" hidden="1" x14ac:dyDescent="0.25">
      <c r="A272" s="39"/>
      <c r="B272" s="39"/>
      <c r="C272" s="40"/>
      <c r="D272" s="26"/>
      <c r="E272" s="26"/>
      <c r="F272" s="26"/>
      <c r="G272" s="27">
        <f t="shared" si="30"/>
        <v>0</v>
      </c>
      <c r="I272" s="41"/>
      <c r="J272" s="41"/>
      <c r="K272" s="41"/>
      <c r="L272" s="27">
        <f t="shared" si="31"/>
        <v>0</v>
      </c>
      <c r="M272" s="30">
        <f t="shared" si="32"/>
        <v>0</v>
      </c>
    </row>
    <row r="273" spans="1:13" hidden="1" x14ac:dyDescent="0.2">
      <c r="A273" s="39"/>
      <c r="B273" s="39"/>
      <c r="C273" s="42" t="s">
        <v>60</v>
      </c>
      <c r="D273" s="43">
        <f>SUM(D228:D272)</f>
        <v>40508595.5</v>
      </c>
      <c r="E273" s="43">
        <f>SUM(E228:E272)</f>
        <v>4181648.3000000003</v>
      </c>
      <c r="F273" s="43">
        <f>SUM(F228:F272)</f>
        <v>-850981.34</v>
      </c>
      <c r="G273" s="43">
        <f>SUM(G228:G272)</f>
        <v>43839262.459999993</v>
      </c>
      <c r="H273" s="43"/>
      <c r="I273" s="43">
        <f>SUM(I228:I272)</f>
        <v>-21157366.149999995</v>
      </c>
      <c r="J273" s="43">
        <f>SUM(J228:J272)</f>
        <v>-1891306.6899999992</v>
      </c>
      <c r="K273" s="43">
        <f>SUM(K228:K272)</f>
        <v>766551.3899999999</v>
      </c>
      <c r="L273" s="43">
        <f>SUM(L228:L272)</f>
        <v>-22282121.450000007</v>
      </c>
      <c r="M273" s="43">
        <f>SUM(M228:M272)</f>
        <v>21557141.010000005</v>
      </c>
    </row>
    <row r="274" spans="1:13" ht="37.5" hidden="1" x14ac:dyDescent="0.25">
      <c r="A274" s="39"/>
      <c r="B274" s="39"/>
      <c r="C274" s="44" t="s">
        <v>61</v>
      </c>
      <c r="D274" s="41"/>
      <c r="E274" s="41"/>
      <c r="F274" s="41"/>
      <c r="G274" s="27">
        <f t="shared" ref="G274:G275" si="33">D274+E274+F274</f>
        <v>0</v>
      </c>
      <c r="I274" s="41"/>
      <c r="J274" s="41"/>
      <c r="K274" s="41"/>
      <c r="L274" s="27">
        <f t="shared" ref="L274:L275" si="34">I274+J274+K274</f>
        <v>0</v>
      </c>
      <c r="M274" s="30">
        <f t="shared" ref="M274:M275" si="35">G274+L274</f>
        <v>0</v>
      </c>
    </row>
    <row r="275" spans="1:13" ht="25.5" hidden="1" x14ac:dyDescent="0.25">
      <c r="A275" s="39"/>
      <c r="B275" s="39"/>
      <c r="C275" s="45" t="s">
        <v>62</v>
      </c>
      <c r="D275" s="41"/>
      <c r="E275" s="41"/>
      <c r="F275" s="41"/>
      <c r="G275" s="27">
        <f t="shared" si="33"/>
        <v>0</v>
      </c>
      <c r="I275" s="41"/>
      <c r="J275" s="41"/>
      <c r="K275" s="41"/>
      <c r="L275" s="27">
        <f t="shared" si="34"/>
        <v>0</v>
      </c>
      <c r="M275" s="30">
        <f t="shared" si="35"/>
        <v>0</v>
      </c>
    </row>
    <row r="276" spans="1:13" hidden="1" x14ac:dyDescent="0.2">
      <c r="A276" s="39"/>
      <c r="B276" s="39"/>
      <c r="C276" s="42" t="s">
        <v>63</v>
      </c>
      <c r="D276" s="43">
        <f>SUM(D273:D275)</f>
        <v>40508595.5</v>
      </c>
      <c r="E276" s="43">
        <f t="shared" ref="E276:G276" si="36">SUM(E273:E275)</f>
        <v>4181648.3000000003</v>
      </c>
      <c r="F276" s="43">
        <f t="shared" si="36"/>
        <v>-850981.34</v>
      </c>
      <c r="G276" s="43">
        <f t="shared" si="36"/>
        <v>43839262.459999993</v>
      </c>
      <c r="H276" s="43"/>
      <c r="I276" s="43">
        <f t="shared" ref="I276:M276" si="37">SUM(I273:I275)</f>
        <v>-21157366.149999995</v>
      </c>
      <c r="J276" s="43">
        <f t="shared" si="37"/>
        <v>-1891306.6899999992</v>
      </c>
      <c r="K276" s="43">
        <f t="shared" si="37"/>
        <v>766551.3899999999</v>
      </c>
      <c r="L276" s="43">
        <f t="shared" si="37"/>
        <v>-22282121.450000007</v>
      </c>
      <c r="M276" s="43">
        <f t="shared" si="37"/>
        <v>21557141.010000005</v>
      </c>
    </row>
    <row r="277" spans="1:13" hidden="1" x14ac:dyDescent="0.2"/>
    <row r="278" spans="1:13" hidden="1" x14ac:dyDescent="0.2">
      <c r="I278" s="46" t="s">
        <v>72</v>
      </c>
      <c r="J278" s="47"/>
    </row>
    <row r="279" spans="1:13" ht="15" hidden="1" x14ac:dyDescent="0.25">
      <c r="A279" s="39">
        <v>10</v>
      </c>
      <c r="B279" s="39"/>
      <c r="C279" s="40" t="s">
        <v>65</v>
      </c>
      <c r="I279" s="47" t="s">
        <v>65</v>
      </c>
      <c r="J279" s="47"/>
      <c r="K279" s="48">
        <f>'[2]App.2-B_Fixed Asset_2012'!$L$58</f>
        <v>-109421.87999999989</v>
      </c>
    </row>
    <row r="280" spans="1:13" ht="15" hidden="1" x14ac:dyDescent="0.25">
      <c r="A280" s="39">
        <v>8</v>
      </c>
      <c r="B280" s="39"/>
      <c r="C280" s="40" t="s">
        <v>46</v>
      </c>
      <c r="I280" s="47" t="s">
        <v>46</v>
      </c>
      <c r="J280" s="47"/>
      <c r="K280" s="49">
        <f>'[2]App.2-B_Fixed Asset_2012'!$L$59</f>
        <v>-1044.94</v>
      </c>
    </row>
    <row r="281" spans="1:13" ht="15" hidden="1" x14ac:dyDescent="0.25">
      <c r="I281" s="50" t="s">
        <v>66</v>
      </c>
      <c r="K281" s="51">
        <f>J276-K279-K280</f>
        <v>-1780839.8699999994</v>
      </c>
    </row>
    <row r="282" spans="1:13" hidden="1" x14ac:dyDescent="0.2"/>
    <row r="283" spans="1:13" hidden="1" x14ac:dyDescent="0.2">
      <c r="L283" s="4" t="s">
        <v>0</v>
      </c>
      <c r="M283" s="5" t="str">
        <f>EBNUMBER</f>
        <v>EB-2013-0155</v>
      </c>
    </row>
    <row r="284" spans="1:13" hidden="1" x14ac:dyDescent="0.2">
      <c r="L284" s="4" t="s">
        <v>1</v>
      </c>
      <c r="M284" s="6" t="s">
        <v>73</v>
      </c>
    </row>
    <row r="285" spans="1:13" hidden="1" x14ac:dyDescent="0.2">
      <c r="L285" s="4" t="s">
        <v>2</v>
      </c>
      <c r="M285" s="6">
        <f>$M3</f>
        <v>2</v>
      </c>
    </row>
    <row r="286" spans="1:13" hidden="1" x14ac:dyDescent="0.2">
      <c r="L286" s="4" t="s">
        <v>3</v>
      </c>
      <c r="M286" s="6">
        <f>$M4</f>
        <v>1</v>
      </c>
    </row>
    <row r="287" spans="1:13" hidden="1" x14ac:dyDescent="0.2">
      <c r="L287" s="4" t="s">
        <v>4</v>
      </c>
      <c r="M287" s="6">
        <f>$M5</f>
        <v>1</v>
      </c>
    </row>
    <row r="288" spans="1:13" hidden="1" x14ac:dyDescent="0.2">
      <c r="L288" s="4"/>
      <c r="M288" s="5"/>
    </row>
    <row r="289" spans="1:13" hidden="1" x14ac:dyDescent="0.2">
      <c r="L289" s="4" t="s">
        <v>5</v>
      </c>
      <c r="M289" s="9">
        <v>41684</v>
      </c>
    </row>
    <row r="290" spans="1:13" hidden="1" x14ac:dyDescent="0.2"/>
    <row r="291" spans="1:13" ht="18" hidden="1" x14ac:dyDescent="0.2">
      <c r="A291" s="162" t="s">
        <v>6</v>
      </c>
      <c r="B291" s="162"/>
      <c r="C291" s="162"/>
      <c r="D291" s="162"/>
      <c r="E291" s="162"/>
      <c r="F291" s="162"/>
      <c r="G291" s="162"/>
      <c r="H291" s="162"/>
      <c r="I291" s="162"/>
      <c r="J291" s="162"/>
      <c r="K291" s="162"/>
      <c r="L291" s="162"/>
      <c r="M291" s="162"/>
    </row>
    <row r="292" spans="1:13" ht="18" hidden="1" x14ac:dyDescent="0.2">
      <c r="A292" s="162" t="s">
        <v>7</v>
      </c>
      <c r="B292" s="162"/>
      <c r="C292" s="162"/>
      <c r="D292" s="162"/>
      <c r="E292" s="162"/>
      <c r="F292" s="162"/>
      <c r="G292" s="162"/>
      <c r="H292" s="162"/>
      <c r="I292" s="162"/>
      <c r="J292" s="162"/>
      <c r="K292" s="162"/>
      <c r="L292" s="162"/>
      <c r="M292" s="162"/>
    </row>
    <row r="294" spans="1:13" ht="18" x14ac:dyDescent="0.25">
      <c r="C294" s="10"/>
      <c r="E294" s="11" t="s">
        <v>8</v>
      </c>
      <c r="F294" s="156" t="s">
        <v>159</v>
      </c>
      <c r="G294" s="153"/>
      <c r="H294" s="154"/>
      <c r="I294" s="155"/>
      <c r="J294" s="155"/>
    </row>
    <row r="296" spans="1:13" x14ac:dyDescent="0.2">
      <c r="D296" s="159" t="s">
        <v>9</v>
      </c>
      <c r="E296" s="160"/>
      <c r="F296" s="160"/>
      <c r="G296" s="161"/>
      <c r="I296" s="14"/>
      <c r="J296" s="15" t="s">
        <v>10</v>
      </c>
      <c r="K296" s="15"/>
      <c r="L296" s="16"/>
      <c r="M296" s="3"/>
    </row>
    <row r="297" spans="1:13" ht="25.5" x14ac:dyDescent="0.2">
      <c r="A297" s="17" t="s">
        <v>11</v>
      </c>
      <c r="B297" s="18" t="s">
        <v>12</v>
      </c>
      <c r="C297" s="19" t="s">
        <v>13</v>
      </c>
      <c r="D297" s="17" t="s">
        <v>14</v>
      </c>
      <c r="E297" s="18" t="s">
        <v>15</v>
      </c>
      <c r="F297" s="18" t="s">
        <v>16</v>
      </c>
      <c r="G297" s="17" t="s">
        <v>17</v>
      </c>
      <c r="H297" s="20"/>
      <c r="I297" s="21" t="s">
        <v>14</v>
      </c>
      <c r="J297" s="22" t="s">
        <v>15</v>
      </c>
      <c r="K297" s="22" t="s">
        <v>16</v>
      </c>
      <c r="L297" s="23" t="s">
        <v>17</v>
      </c>
      <c r="M297" s="17" t="s">
        <v>18</v>
      </c>
    </row>
    <row r="298" spans="1:13" ht="25.5" x14ac:dyDescent="0.25">
      <c r="A298" s="24">
        <v>12</v>
      </c>
      <c r="B298" s="24">
        <v>1611</v>
      </c>
      <c r="C298" s="25" t="s">
        <v>19</v>
      </c>
      <c r="D298" s="26"/>
      <c r="E298" s="26"/>
      <c r="F298" s="26"/>
      <c r="G298" s="27">
        <f>D298+E298+F298</f>
        <v>0</v>
      </c>
      <c r="H298" s="28"/>
      <c r="I298" s="29"/>
      <c r="J298" s="26"/>
      <c r="K298" s="26"/>
      <c r="L298" s="27">
        <f>I298+J298+K298</f>
        <v>0</v>
      </c>
      <c r="M298" s="30">
        <f>G298+L298</f>
        <v>0</v>
      </c>
    </row>
    <row r="299" spans="1:13" ht="25.5" x14ac:dyDescent="0.25">
      <c r="A299" s="24" t="s">
        <v>20</v>
      </c>
      <c r="B299" s="24">
        <v>1612</v>
      </c>
      <c r="C299" s="25" t="s">
        <v>21</v>
      </c>
      <c r="D299" s="26"/>
      <c r="E299" s="26"/>
      <c r="F299" s="26"/>
      <c r="G299" s="27">
        <f>D299+E299+F299</f>
        <v>0</v>
      </c>
      <c r="H299" s="28"/>
      <c r="I299" s="29"/>
      <c r="J299" s="26"/>
      <c r="K299" s="26"/>
      <c r="L299" s="27">
        <f>I299+J299+K299</f>
        <v>0</v>
      </c>
      <c r="M299" s="30">
        <f>G299+L299</f>
        <v>0</v>
      </c>
    </row>
    <row r="300" spans="1:13" ht="15" x14ac:dyDescent="0.25">
      <c r="A300" s="31" t="s">
        <v>22</v>
      </c>
      <c r="B300" s="31">
        <v>1805</v>
      </c>
      <c r="C300" s="32" t="s">
        <v>23</v>
      </c>
      <c r="D300" s="67">
        <f>SUM('[4]Asset Continuity'!$C$10:$C$15)</f>
        <v>258134.21000000002</v>
      </c>
      <c r="E300" s="26"/>
      <c r="F300" s="26"/>
      <c r="G300" s="27">
        <f>D300+E300+F300</f>
        <v>258134.21000000002</v>
      </c>
      <c r="H300" s="28"/>
      <c r="I300" s="29"/>
      <c r="J300" s="26"/>
      <c r="K300" s="26"/>
      <c r="L300" s="27">
        <f>I300+J300+K300</f>
        <v>0</v>
      </c>
      <c r="M300" s="30">
        <f>G300+L300</f>
        <v>258134.21000000002</v>
      </c>
    </row>
    <row r="301" spans="1:13" ht="15" x14ac:dyDescent="0.25">
      <c r="A301" s="24">
        <v>47</v>
      </c>
      <c r="B301" s="24">
        <v>1808</v>
      </c>
      <c r="C301" s="33" t="s">
        <v>24</v>
      </c>
      <c r="D301" s="26"/>
      <c r="E301" s="26"/>
      <c r="F301" s="26"/>
      <c r="G301" s="27">
        <f t="shared" ref="G301:G359" si="38">D301+E301+F301</f>
        <v>0</v>
      </c>
      <c r="H301" s="28"/>
      <c r="I301" s="29"/>
      <c r="J301" s="26"/>
      <c r="K301" s="26"/>
      <c r="L301" s="27">
        <f t="shared" ref="L301:L359" si="39">I301+J301+K301</f>
        <v>0</v>
      </c>
      <c r="M301" s="30">
        <f t="shared" ref="M301:M359" si="40">G301+L301</f>
        <v>0</v>
      </c>
    </row>
    <row r="302" spans="1:13" ht="15" x14ac:dyDescent="0.25">
      <c r="A302" s="24">
        <v>13</v>
      </c>
      <c r="B302" s="24">
        <v>1810</v>
      </c>
      <c r="C302" s="33" t="s">
        <v>25</v>
      </c>
      <c r="D302" s="26"/>
      <c r="E302" s="26"/>
      <c r="F302" s="26"/>
      <c r="G302" s="27">
        <f t="shared" si="38"/>
        <v>0</v>
      </c>
      <c r="H302" s="28"/>
      <c r="I302" s="29"/>
      <c r="J302" s="26"/>
      <c r="K302" s="26"/>
      <c r="L302" s="27">
        <f t="shared" si="39"/>
        <v>0</v>
      </c>
      <c r="M302" s="30">
        <f t="shared" si="40"/>
        <v>0</v>
      </c>
    </row>
    <row r="303" spans="1:13" ht="15" x14ac:dyDescent="0.25">
      <c r="A303" s="24">
        <v>47</v>
      </c>
      <c r="B303" s="24">
        <v>1815</v>
      </c>
      <c r="C303" s="33" t="s">
        <v>78</v>
      </c>
      <c r="D303" s="67">
        <f>'[4]Asset Continuity'!$C$19</f>
        <v>1915161.5799999998</v>
      </c>
      <c r="E303" s="26"/>
      <c r="F303" s="26"/>
      <c r="G303" s="27">
        <f t="shared" si="38"/>
        <v>1915161.5799999998</v>
      </c>
      <c r="H303" s="28"/>
      <c r="I303" s="71">
        <f>'[4]Asset Continuity'!$J$19</f>
        <v>-449086.66</v>
      </c>
      <c r="J303" s="67">
        <f>'[4]Asset Continuity'!$K$19</f>
        <v>-32109.534506908523</v>
      </c>
      <c r="K303" s="26"/>
      <c r="L303" s="27">
        <f t="shared" si="39"/>
        <v>-481196.19450690848</v>
      </c>
      <c r="M303" s="30">
        <f t="shared" si="40"/>
        <v>1433965.3854930913</v>
      </c>
    </row>
    <row r="304" spans="1:13" ht="15" x14ac:dyDescent="0.25">
      <c r="A304" s="24">
        <v>47</v>
      </c>
      <c r="B304" s="24">
        <v>1815</v>
      </c>
      <c r="C304" s="33" t="s">
        <v>79</v>
      </c>
      <c r="D304" s="67">
        <f>'[4]Asset Continuity'!$C$20</f>
        <v>827000</v>
      </c>
      <c r="E304" s="26"/>
      <c r="F304" s="26"/>
      <c r="G304" s="27">
        <f t="shared" si="38"/>
        <v>827000</v>
      </c>
      <c r="H304" s="28"/>
      <c r="I304" s="71">
        <f>'[4]Asset Continuity'!$J$20</f>
        <v>-196412.5</v>
      </c>
      <c r="J304" s="67">
        <f>'[4]Asset Continuity'!$K$20</f>
        <v>-17752.335493091476</v>
      </c>
      <c r="K304" s="26"/>
      <c r="L304" s="27">
        <f t="shared" si="39"/>
        <v>-214164.83549309146</v>
      </c>
      <c r="M304" s="30">
        <f t="shared" si="40"/>
        <v>612835.16450690851</v>
      </c>
    </row>
    <row r="305" spans="1:15" ht="15" x14ac:dyDescent="0.25">
      <c r="A305" s="24">
        <v>47</v>
      </c>
      <c r="B305" s="24">
        <v>1815</v>
      </c>
      <c r="C305" s="33" t="s">
        <v>80</v>
      </c>
      <c r="D305" s="67">
        <f>'[4]Asset Continuity'!$C$21</f>
        <v>2002110.27</v>
      </c>
      <c r="E305" s="26"/>
      <c r="F305" s="26"/>
      <c r="G305" s="27">
        <f t="shared" si="38"/>
        <v>2002110.27</v>
      </c>
      <c r="H305" s="28"/>
      <c r="I305" s="71">
        <f>'[4]Asset Continuity'!$J$21</f>
        <v>-346036.69</v>
      </c>
      <c r="J305" s="67">
        <f>'[4]Asset Continuity'!$K$21</f>
        <v>-34386.185095035435</v>
      </c>
      <c r="K305" s="26"/>
      <c r="L305" s="27">
        <f t="shared" si="39"/>
        <v>-380422.87509503542</v>
      </c>
      <c r="M305" s="30">
        <f t="shared" si="40"/>
        <v>1621687.3949049646</v>
      </c>
    </row>
    <row r="306" spans="1:15" ht="15" x14ac:dyDescent="0.25">
      <c r="A306" s="24">
        <v>47</v>
      </c>
      <c r="B306" s="24">
        <v>1815</v>
      </c>
      <c r="C306" s="33" t="s">
        <v>81</v>
      </c>
      <c r="D306" s="67">
        <f>'[4]Asset Continuity'!$C$22</f>
        <v>678736.19</v>
      </c>
      <c r="E306" s="26"/>
      <c r="F306" s="26"/>
      <c r="G306" s="27">
        <f t="shared" si="38"/>
        <v>678736.19</v>
      </c>
      <c r="H306" s="28"/>
      <c r="I306" s="71">
        <f>'[4]Asset Continuity'!$J$22</f>
        <v>-125751.03999999999</v>
      </c>
      <c r="J306" s="67">
        <f>'[4]Asset Continuity'!$K$22</f>
        <v>-14691.514904964564</v>
      </c>
      <c r="K306" s="26"/>
      <c r="L306" s="27">
        <f t="shared" si="39"/>
        <v>-140442.55490496455</v>
      </c>
      <c r="M306" s="30">
        <f t="shared" si="40"/>
        <v>538293.63509503542</v>
      </c>
    </row>
    <row r="307" spans="1:15" ht="15" x14ac:dyDescent="0.25">
      <c r="A307" s="24">
        <v>47</v>
      </c>
      <c r="B307" s="24">
        <v>1820</v>
      </c>
      <c r="C307" s="25" t="s">
        <v>27</v>
      </c>
      <c r="D307" s="67">
        <f>'[4]Asset Continuity'!$C$26</f>
        <v>160630.29</v>
      </c>
      <c r="E307" s="26"/>
      <c r="F307" s="26"/>
      <c r="G307" s="27">
        <f t="shared" si="38"/>
        <v>160630.29</v>
      </c>
      <c r="H307" s="28"/>
      <c r="I307" s="71">
        <f>'[4]Asset Continuity'!$J$31</f>
        <v>-112703.37999999999</v>
      </c>
      <c r="J307" s="67">
        <f>'[4]Asset Continuity'!$K$31</f>
        <v>-47926.91</v>
      </c>
      <c r="K307" s="26"/>
      <c r="L307" s="27">
        <f t="shared" si="39"/>
        <v>-160630.28999999998</v>
      </c>
      <c r="M307" s="30">
        <f t="shared" si="40"/>
        <v>0</v>
      </c>
    </row>
    <row r="308" spans="1:15" ht="15" x14ac:dyDescent="0.25">
      <c r="A308" s="24">
        <v>47</v>
      </c>
      <c r="B308" s="24">
        <v>1825</v>
      </c>
      <c r="C308" s="33" t="s">
        <v>28</v>
      </c>
      <c r="D308" s="26"/>
      <c r="E308" s="26"/>
      <c r="F308" s="26"/>
      <c r="G308" s="27">
        <f t="shared" si="38"/>
        <v>0</v>
      </c>
      <c r="H308" s="28"/>
      <c r="I308" s="29"/>
      <c r="J308" s="26"/>
      <c r="K308" s="26"/>
      <c r="L308" s="27">
        <f t="shared" si="39"/>
        <v>0</v>
      </c>
      <c r="M308" s="30">
        <f t="shared" si="40"/>
        <v>0</v>
      </c>
    </row>
    <row r="309" spans="1:15" ht="15" x14ac:dyDescent="0.25">
      <c r="A309" s="24">
        <v>47</v>
      </c>
      <c r="B309" s="24">
        <v>1830</v>
      </c>
      <c r="C309" s="33" t="s">
        <v>29</v>
      </c>
      <c r="D309" s="67">
        <f>'[4]Asset Continuity'!$C$33</f>
        <v>5094579.16</v>
      </c>
      <c r="E309" s="67">
        <f>'[4]Asset Continuity'!$D$33</f>
        <v>261715.02</v>
      </c>
      <c r="F309" s="67">
        <f>'[4]Asset Continuity'!$F$33</f>
        <v>-29886</v>
      </c>
      <c r="G309" s="27">
        <f t="shared" si="38"/>
        <v>5326408.18</v>
      </c>
      <c r="H309" s="28"/>
      <c r="I309" s="71">
        <f>'[4]Asset Continuity'!$J$33</f>
        <v>-2964061.9099999997</v>
      </c>
      <c r="J309" s="67">
        <f>'[4]Asset Continuity'!$K$33</f>
        <v>-82214.86</v>
      </c>
      <c r="K309" s="67">
        <f>'[4]Asset Continuity'!$M$33</f>
        <v>28187.919999999998</v>
      </c>
      <c r="L309" s="27">
        <f t="shared" si="39"/>
        <v>-3018088.8499999996</v>
      </c>
      <c r="M309" s="30">
        <f t="shared" si="40"/>
        <v>2308319.33</v>
      </c>
      <c r="O309" s="56"/>
    </row>
    <row r="310" spans="1:15" ht="15" x14ac:dyDescent="0.25">
      <c r="A310" s="24">
        <v>47</v>
      </c>
      <c r="B310" s="24">
        <v>1835</v>
      </c>
      <c r="C310" s="33" t="s">
        <v>30</v>
      </c>
      <c r="D310" s="67">
        <f>'[4]Asset Continuity'!$C$34</f>
        <v>6652606.4100000001</v>
      </c>
      <c r="E310" s="67">
        <f>'[4]Asset Continuity'!$D$34</f>
        <v>145955.54</v>
      </c>
      <c r="F310" s="67">
        <f>'[4]Asset Continuity'!$F$34</f>
        <v>-27866.799999999999</v>
      </c>
      <c r="G310" s="27">
        <f t="shared" si="38"/>
        <v>6770695.1500000004</v>
      </c>
      <c r="H310" s="28"/>
      <c r="I310" s="71">
        <f>'[4]Asset Continuity'!$J$34</f>
        <v>-3813945.4600000004</v>
      </c>
      <c r="J310" s="67">
        <f>'[4]Asset Continuity'!$K$34</f>
        <v>-69292.58</v>
      </c>
      <c r="K310" s="67">
        <f>'[4]Asset Continuity'!$M$34</f>
        <v>26009.39</v>
      </c>
      <c r="L310" s="27">
        <f t="shared" si="39"/>
        <v>-3857228.6500000004</v>
      </c>
      <c r="M310" s="30">
        <f t="shared" si="40"/>
        <v>2913466.5</v>
      </c>
      <c r="O310" s="56"/>
    </row>
    <row r="311" spans="1:15" ht="15" x14ac:dyDescent="0.25">
      <c r="A311" s="24">
        <v>47</v>
      </c>
      <c r="B311" s="24">
        <v>1840</v>
      </c>
      <c r="C311" s="33" t="s">
        <v>31</v>
      </c>
      <c r="D311" s="67">
        <f>'[4]Asset Continuity'!$C$41</f>
        <v>4988107.55</v>
      </c>
      <c r="E311" s="67">
        <f>'[4]Asset Continuity'!$D$41</f>
        <v>261598.54</v>
      </c>
      <c r="F311" s="26"/>
      <c r="G311" s="27">
        <f t="shared" si="38"/>
        <v>5249706.09</v>
      </c>
      <c r="H311" s="28"/>
      <c r="I311" s="71">
        <f>'[4]Asset Continuity'!$J$41</f>
        <v>-2282797.8899999997</v>
      </c>
      <c r="J311" s="67">
        <f>'[4]Asset Continuity'!$K$41</f>
        <v>-52802.32</v>
      </c>
      <c r="K311" s="26"/>
      <c r="L311" s="27">
        <f t="shared" si="39"/>
        <v>-2335600.2099999995</v>
      </c>
      <c r="M311" s="30">
        <f t="shared" si="40"/>
        <v>2914105.8800000004</v>
      </c>
      <c r="O311" s="56"/>
    </row>
    <row r="312" spans="1:15" ht="15" x14ac:dyDescent="0.25">
      <c r="A312" s="24">
        <v>47</v>
      </c>
      <c r="B312" s="24">
        <v>1845</v>
      </c>
      <c r="C312" s="33" t="s">
        <v>32</v>
      </c>
      <c r="D312" s="67">
        <f>'[4]Asset Continuity'!$C$42</f>
        <v>8810757.1400000006</v>
      </c>
      <c r="E312" s="67">
        <f>'[4]Asset Continuity'!$D$42</f>
        <v>518222.21</v>
      </c>
      <c r="F312" s="26"/>
      <c r="G312" s="27">
        <f t="shared" si="38"/>
        <v>9328979.3500000015</v>
      </c>
      <c r="H312" s="28"/>
      <c r="I312" s="71">
        <f>'[4]Asset Continuity'!$J$42</f>
        <v>-4642700.4700000007</v>
      </c>
      <c r="J312" s="67">
        <f>'[4]Asset Continuity'!$K$42</f>
        <v>-145139.07999999999</v>
      </c>
      <c r="K312" s="26"/>
      <c r="L312" s="27">
        <f t="shared" si="39"/>
        <v>-4787839.5500000007</v>
      </c>
      <c r="M312" s="30">
        <f t="shared" si="40"/>
        <v>4541139.8000000007</v>
      </c>
      <c r="O312" s="56"/>
    </row>
    <row r="313" spans="1:15" ht="15" x14ac:dyDescent="0.25">
      <c r="A313" s="24">
        <v>47</v>
      </c>
      <c r="B313" s="24">
        <v>1850</v>
      </c>
      <c r="C313" s="33" t="s">
        <v>33</v>
      </c>
      <c r="D313" s="67">
        <f>SUM('[4]Asset Continuity'!$C$49:$C$52)</f>
        <v>7860289.9400000004</v>
      </c>
      <c r="E313" s="67">
        <f>SUM('[4]Asset Continuity'!$D$49:$D$52)</f>
        <v>249315.89</v>
      </c>
      <c r="F313" s="67">
        <f>'[4]Asset Continuity'!$F$49</f>
        <v>-18950.689999999999</v>
      </c>
      <c r="G313" s="27">
        <f t="shared" si="38"/>
        <v>8090655.1399999997</v>
      </c>
      <c r="H313" s="28"/>
      <c r="I313" s="71">
        <f>SUM('[4]Asset Continuity'!$J$49:$J$52)</f>
        <v>-3915307.39</v>
      </c>
      <c r="J313" s="67">
        <f>SUM('[4]Asset Continuity'!$K$49:$K$52)</f>
        <v>-108813.49</v>
      </c>
      <c r="K313" s="67">
        <f>'[4]Asset Continuity'!$M$49</f>
        <v>14531.54</v>
      </c>
      <c r="L313" s="27">
        <f t="shared" si="39"/>
        <v>-4009589.3400000003</v>
      </c>
      <c r="M313" s="30">
        <f t="shared" si="40"/>
        <v>4081065.7999999993</v>
      </c>
      <c r="O313" s="56"/>
    </row>
    <row r="314" spans="1:15" ht="15" x14ac:dyDescent="0.25">
      <c r="A314" s="24">
        <v>47</v>
      </c>
      <c r="B314" s="24">
        <v>1855</v>
      </c>
      <c r="C314" s="33" t="s">
        <v>82</v>
      </c>
      <c r="D314" s="67">
        <f>'[4]Asset Continuity'!$C$35</f>
        <v>575399.94999999995</v>
      </c>
      <c r="E314" s="67">
        <f>'[4]Asset Continuity'!$D$35</f>
        <v>30148.32</v>
      </c>
      <c r="F314" s="26"/>
      <c r="G314" s="27">
        <f t="shared" si="38"/>
        <v>605548.2699999999</v>
      </c>
      <c r="H314" s="28"/>
      <c r="I314" s="71">
        <f>'[4]Asset Continuity'!$J$35</f>
        <v>-132293.1</v>
      </c>
      <c r="J314" s="67">
        <f>'[4]Asset Continuity'!$K$35</f>
        <v>-8295.4</v>
      </c>
      <c r="K314" s="26"/>
      <c r="L314" s="27">
        <f t="shared" si="39"/>
        <v>-140588.5</v>
      </c>
      <c r="M314" s="30">
        <f t="shared" si="40"/>
        <v>464959.7699999999</v>
      </c>
      <c r="O314" s="56"/>
    </row>
    <row r="315" spans="1:15" ht="15" x14ac:dyDescent="0.25">
      <c r="A315" s="24">
        <v>47</v>
      </c>
      <c r="B315" s="24">
        <v>1855</v>
      </c>
      <c r="C315" s="33" t="s">
        <v>83</v>
      </c>
      <c r="D315" s="67">
        <f>'[4]Asset Continuity'!$C$43</f>
        <v>2308810.98</v>
      </c>
      <c r="E315" s="67">
        <f>'[4]Asset Continuity'!$D$43</f>
        <v>225648.48</v>
      </c>
      <c r="F315" s="26"/>
      <c r="G315" s="27">
        <f t="shared" si="38"/>
        <v>2534459.46</v>
      </c>
      <c r="H315" s="28"/>
      <c r="I315" s="71">
        <f>'[4]Asset Continuity'!$J$43</f>
        <v>-629750.77</v>
      </c>
      <c r="J315" s="67">
        <f>'[4]Asset Continuity'!$K$43</f>
        <v>-45991.58</v>
      </c>
      <c r="K315" s="26"/>
      <c r="L315" s="27">
        <f t="shared" si="39"/>
        <v>-675742.35</v>
      </c>
      <c r="M315" s="30">
        <f t="shared" si="40"/>
        <v>1858717.1099999999</v>
      </c>
      <c r="O315" s="56"/>
    </row>
    <row r="316" spans="1:15" ht="15" x14ac:dyDescent="0.25">
      <c r="A316" s="24">
        <v>47</v>
      </c>
      <c r="B316" s="24">
        <v>1860</v>
      </c>
      <c r="C316" s="33" t="s">
        <v>84</v>
      </c>
      <c r="D316" s="67">
        <f>'[4]Asset Continuity'!$C$56</f>
        <v>455666.37</v>
      </c>
      <c r="E316" s="67">
        <f>'[4]Asset Continuity'!$D$56</f>
        <v>0</v>
      </c>
      <c r="F316" s="26"/>
      <c r="G316" s="27">
        <f t="shared" si="38"/>
        <v>455666.37</v>
      </c>
      <c r="H316" s="28"/>
      <c r="I316" s="71">
        <f>'[4]Asset Continuity'!$J$56</f>
        <v>-320701.84000000003</v>
      </c>
      <c r="J316" s="67">
        <f>'[4]Asset Continuity'!$K$56</f>
        <v>-4606.3236896151475</v>
      </c>
      <c r="K316" s="26"/>
      <c r="L316" s="27">
        <f t="shared" si="39"/>
        <v>-325308.16368961515</v>
      </c>
      <c r="M316" s="30">
        <f t="shared" si="40"/>
        <v>130358.20631038485</v>
      </c>
      <c r="O316" s="56"/>
    </row>
    <row r="317" spans="1:15" ht="15" x14ac:dyDescent="0.25">
      <c r="A317" s="24">
        <v>47</v>
      </c>
      <c r="B317" s="24">
        <v>1860</v>
      </c>
      <c r="C317" s="33" t="s">
        <v>85</v>
      </c>
      <c r="D317" s="67">
        <f>'[4]Asset Continuity'!$C$57+'[4]Asset Continuity'!$C$60</f>
        <v>276293.07</v>
      </c>
      <c r="E317" s="67">
        <f>'[4]Asset Continuity'!$D$57+'[4]Asset Continuity'!$D$60</f>
        <v>26502.080000000002</v>
      </c>
      <c r="F317" s="26"/>
      <c r="G317" s="27">
        <f t="shared" si="38"/>
        <v>302795.15000000002</v>
      </c>
      <c r="H317" s="28"/>
      <c r="I317" s="71">
        <f>'[4]Asset Continuity'!$J$57+'[4]Asset Continuity'!$J$60</f>
        <v>-175009.34000000003</v>
      </c>
      <c r="J317" s="67">
        <f>'[4]Asset Continuity'!$K$57+'[4]Asset Continuity'!$K$60</f>
        <v>-8426.4163103848532</v>
      </c>
      <c r="K317" s="26"/>
      <c r="L317" s="27">
        <f t="shared" si="39"/>
        <v>-183435.75631038487</v>
      </c>
      <c r="M317" s="30">
        <f t="shared" si="40"/>
        <v>119359.39368961516</v>
      </c>
      <c r="O317" s="56"/>
    </row>
    <row r="318" spans="1:15" ht="15" x14ac:dyDescent="0.25">
      <c r="A318" s="24">
        <v>47</v>
      </c>
      <c r="B318" s="24">
        <v>1860</v>
      </c>
      <c r="C318" s="33" t="s">
        <v>86</v>
      </c>
      <c r="D318" s="67">
        <f>'[4]Asset Continuity'!$C$59</f>
        <v>349266.36</v>
      </c>
      <c r="E318" s="67">
        <f>'[4]Asset Continuity'!$D$59</f>
        <v>0</v>
      </c>
      <c r="F318" s="67">
        <f>'[4]Asset Continuity'!$F$59</f>
        <v>-349266.36</v>
      </c>
      <c r="G318" s="27">
        <f t="shared" si="38"/>
        <v>0</v>
      </c>
      <c r="H318" s="28"/>
      <c r="I318" s="71">
        <f>'[4]Asset Continuity'!$J$59</f>
        <v>-247020.07</v>
      </c>
      <c r="J318" s="67">
        <f>'[4]Asset Continuity'!$K$59</f>
        <v>0</v>
      </c>
      <c r="K318" s="67">
        <f>'[4]Asset Continuity'!$M$59</f>
        <v>247020.07</v>
      </c>
      <c r="L318" s="27">
        <f t="shared" si="39"/>
        <v>0</v>
      </c>
      <c r="M318" s="30">
        <f t="shared" si="40"/>
        <v>0</v>
      </c>
      <c r="O318" s="56"/>
    </row>
    <row r="319" spans="1:15" ht="15" x14ac:dyDescent="0.25">
      <c r="A319" s="31">
        <v>47</v>
      </c>
      <c r="B319" s="31">
        <v>1860</v>
      </c>
      <c r="C319" s="32" t="s">
        <v>36</v>
      </c>
      <c r="D319" s="67">
        <f>'[4]Asset Continuity'!$C$62+'[4]Asset Continuity'!$C$63</f>
        <v>1699031.54</v>
      </c>
      <c r="E319" s="67">
        <f>'[4]Asset Continuity'!$D$62+'[4]Asset Continuity'!$D$63</f>
        <v>18645</v>
      </c>
      <c r="F319" s="26"/>
      <c r="G319" s="27">
        <f t="shared" si="38"/>
        <v>1717676.54</v>
      </c>
      <c r="H319" s="28"/>
      <c r="I319" s="71">
        <f>'[4]Asset Continuity'!$J$62+'[4]Asset Continuity'!$J$63</f>
        <v>-281583.78000000003</v>
      </c>
      <c r="J319" s="67">
        <f>'[4]Asset Continuity'!$K$62+'[4]Asset Continuity'!$K$63</f>
        <v>-114503.72</v>
      </c>
      <c r="K319" s="26"/>
      <c r="L319" s="27">
        <f t="shared" si="39"/>
        <v>-396087.5</v>
      </c>
      <c r="M319" s="30">
        <f t="shared" si="40"/>
        <v>1321589.04</v>
      </c>
      <c r="O319" s="56"/>
    </row>
    <row r="320" spans="1:15" ht="15" x14ac:dyDescent="0.25">
      <c r="A320" s="31" t="s">
        <v>22</v>
      </c>
      <c r="B320" s="31">
        <v>1905</v>
      </c>
      <c r="C320" s="32" t="s">
        <v>23</v>
      </c>
      <c r="D320" s="67">
        <f>'[2]App.2-B_Fixed Asset Con_2013'!$E32</f>
        <v>49000</v>
      </c>
      <c r="E320" s="26"/>
      <c r="F320" s="26"/>
      <c r="G320" s="27">
        <f t="shared" si="38"/>
        <v>49000</v>
      </c>
      <c r="H320" s="28"/>
      <c r="I320" s="29"/>
      <c r="J320" s="26"/>
      <c r="K320" s="26"/>
      <c r="L320" s="27">
        <f t="shared" si="39"/>
        <v>0</v>
      </c>
      <c r="M320" s="30">
        <f t="shared" si="40"/>
        <v>49000</v>
      </c>
      <c r="O320" s="56"/>
    </row>
    <row r="321" spans="1:15" ht="15" x14ac:dyDescent="0.25">
      <c r="A321" s="24">
        <v>47</v>
      </c>
      <c r="B321" s="24">
        <v>1908</v>
      </c>
      <c r="C321" s="33" t="s">
        <v>87</v>
      </c>
      <c r="D321" s="67">
        <f>'[4]Asset Continuity'!$C$67</f>
        <v>1044957.63</v>
      </c>
      <c r="E321" s="67">
        <f>'[4]Asset Continuity'!$D$67</f>
        <v>1060</v>
      </c>
      <c r="F321" s="26"/>
      <c r="G321" s="27">
        <f t="shared" si="38"/>
        <v>1046017.63</v>
      </c>
      <c r="H321" s="28"/>
      <c r="I321" s="71">
        <f>'[4]Asset Continuity'!$J$67</f>
        <v>-366587.8</v>
      </c>
      <c r="J321" s="67">
        <f>'[4]Asset Continuity'!$K$67</f>
        <v>-17257.52</v>
      </c>
      <c r="K321" s="26"/>
      <c r="L321" s="27">
        <f t="shared" si="39"/>
        <v>-383845.32</v>
      </c>
      <c r="M321" s="30">
        <f t="shared" si="40"/>
        <v>662172.31000000006</v>
      </c>
      <c r="O321" s="56"/>
    </row>
    <row r="322" spans="1:15" ht="15" x14ac:dyDescent="0.25">
      <c r="A322" s="24">
        <v>47</v>
      </c>
      <c r="B322" s="24">
        <v>1908</v>
      </c>
      <c r="C322" s="33" t="s">
        <v>88</v>
      </c>
      <c r="D322" s="67">
        <f>'[4]Asset Continuity'!$C$68</f>
        <v>8690.41</v>
      </c>
      <c r="E322" s="26"/>
      <c r="F322" s="26"/>
      <c r="G322" s="27">
        <f t="shared" si="38"/>
        <v>8690.41</v>
      </c>
      <c r="H322" s="28"/>
      <c r="I322" s="71">
        <f>'[4]Asset Continuity'!$J$68</f>
        <v>-7084.91</v>
      </c>
      <c r="J322" s="67">
        <f>'[4]Asset Continuity'!$K$68</f>
        <v>-320.92</v>
      </c>
      <c r="K322" s="26"/>
      <c r="L322" s="27">
        <f t="shared" si="39"/>
        <v>-7405.83</v>
      </c>
      <c r="M322" s="30">
        <f t="shared" si="40"/>
        <v>1284.58</v>
      </c>
      <c r="O322" s="56"/>
    </row>
    <row r="323" spans="1:15" ht="15" x14ac:dyDescent="0.25">
      <c r="A323" s="24">
        <v>13</v>
      </c>
      <c r="B323" s="24">
        <v>1910</v>
      </c>
      <c r="C323" s="33" t="s">
        <v>25</v>
      </c>
      <c r="D323" s="26"/>
      <c r="E323" s="26"/>
      <c r="F323" s="26"/>
      <c r="G323" s="27">
        <f t="shared" si="38"/>
        <v>0</v>
      </c>
      <c r="H323" s="28"/>
      <c r="I323" s="29"/>
      <c r="J323" s="26"/>
      <c r="K323" s="26"/>
      <c r="L323" s="27">
        <f t="shared" si="39"/>
        <v>0</v>
      </c>
      <c r="M323" s="30">
        <f t="shared" si="40"/>
        <v>0</v>
      </c>
      <c r="O323" s="56"/>
    </row>
    <row r="324" spans="1:15" ht="15" x14ac:dyDescent="0.25">
      <c r="A324" s="24">
        <v>8</v>
      </c>
      <c r="B324" s="24">
        <v>1915</v>
      </c>
      <c r="C324" s="33" t="s">
        <v>38</v>
      </c>
      <c r="D324" s="67">
        <f>'[4]Asset Continuity'!$C$72</f>
        <v>214124.57</v>
      </c>
      <c r="E324" s="67">
        <f>'[4]Asset Continuity'!$D$72</f>
        <v>2508.75</v>
      </c>
      <c r="F324" s="26"/>
      <c r="G324" s="27">
        <f t="shared" si="38"/>
        <v>216633.32</v>
      </c>
      <c r="H324" s="28"/>
      <c r="I324" s="71">
        <f>'[4]Asset Continuity'!$J$72</f>
        <v>-170860.53000000003</v>
      </c>
      <c r="J324" s="67">
        <f>'[4]Asset Continuity'!$K$72</f>
        <v>-7176.88</v>
      </c>
      <c r="K324" s="26"/>
      <c r="L324" s="27">
        <f t="shared" si="39"/>
        <v>-178037.41000000003</v>
      </c>
      <c r="M324" s="30">
        <f t="shared" si="40"/>
        <v>38595.909999999974</v>
      </c>
      <c r="O324" s="56"/>
    </row>
    <row r="325" spans="1:15" ht="15" x14ac:dyDescent="0.25">
      <c r="A325" s="24">
        <v>8</v>
      </c>
      <c r="B325" s="24">
        <v>1915</v>
      </c>
      <c r="C325" s="33" t="s">
        <v>39</v>
      </c>
      <c r="D325" s="26"/>
      <c r="E325" s="26"/>
      <c r="F325" s="26"/>
      <c r="G325" s="27">
        <f t="shared" si="38"/>
        <v>0</v>
      </c>
      <c r="H325" s="28"/>
      <c r="I325" s="29"/>
      <c r="J325" s="26"/>
      <c r="K325" s="26"/>
      <c r="L325" s="27">
        <f t="shared" si="39"/>
        <v>0</v>
      </c>
      <c r="M325" s="30">
        <f t="shared" si="40"/>
        <v>0</v>
      </c>
      <c r="O325" s="56"/>
    </row>
    <row r="326" spans="1:15" ht="15" x14ac:dyDescent="0.25">
      <c r="A326" s="57">
        <v>50</v>
      </c>
      <c r="B326" s="24">
        <v>1920</v>
      </c>
      <c r="C326" s="33" t="s">
        <v>40</v>
      </c>
      <c r="D326" s="67">
        <f>'[4]Asset Continuity'!$C$73</f>
        <v>376140.25</v>
      </c>
      <c r="E326" s="67">
        <f>'[4]Asset Continuity'!$D$73</f>
        <v>38761.72</v>
      </c>
      <c r="F326" s="26"/>
      <c r="G326" s="27">
        <f t="shared" si="38"/>
        <v>414901.97</v>
      </c>
      <c r="H326" s="28"/>
      <c r="I326" s="71">
        <f>'[4]Asset Continuity'!$J$73</f>
        <v>-337918.37000000005</v>
      </c>
      <c r="J326" s="67">
        <f>'[4]Asset Continuity'!$K$73</f>
        <v>-32101.71</v>
      </c>
      <c r="K326" s="26"/>
      <c r="L326" s="27">
        <f t="shared" si="39"/>
        <v>-370020.08000000007</v>
      </c>
      <c r="M326" s="30">
        <f t="shared" si="40"/>
        <v>44881.889999999898</v>
      </c>
      <c r="O326" s="56"/>
    </row>
    <row r="327" spans="1:15" ht="25.5" x14ac:dyDescent="0.25">
      <c r="A327" s="24">
        <v>45</v>
      </c>
      <c r="B327" s="34">
        <v>1920</v>
      </c>
      <c r="C327" s="25" t="s">
        <v>41</v>
      </c>
      <c r="D327" s="26"/>
      <c r="E327" s="26"/>
      <c r="F327" s="26"/>
      <c r="G327" s="27">
        <f t="shared" si="38"/>
        <v>0</v>
      </c>
      <c r="H327" s="28"/>
      <c r="I327" s="29"/>
      <c r="J327" s="26"/>
      <c r="K327" s="26"/>
      <c r="L327" s="27">
        <f t="shared" si="39"/>
        <v>0</v>
      </c>
      <c r="M327" s="30">
        <f t="shared" si="40"/>
        <v>0</v>
      </c>
      <c r="O327" s="56"/>
    </row>
    <row r="328" spans="1:15" ht="25.5" x14ac:dyDescent="0.25">
      <c r="A328" s="24">
        <v>45.1</v>
      </c>
      <c r="B328" s="34">
        <v>1920</v>
      </c>
      <c r="C328" s="25" t="s">
        <v>42</v>
      </c>
      <c r="D328" s="26"/>
      <c r="E328" s="26"/>
      <c r="F328" s="26"/>
      <c r="G328" s="27">
        <f t="shared" si="38"/>
        <v>0</v>
      </c>
      <c r="H328" s="28"/>
      <c r="I328" s="29"/>
      <c r="J328" s="26"/>
      <c r="K328" s="26"/>
      <c r="L328" s="27">
        <f t="shared" si="39"/>
        <v>0</v>
      </c>
      <c r="M328" s="30">
        <f t="shared" si="40"/>
        <v>0</v>
      </c>
      <c r="O328" s="56"/>
    </row>
    <row r="329" spans="1:15" ht="15" x14ac:dyDescent="0.25">
      <c r="A329" s="24">
        <v>12</v>
      </c>
      <c r="B329" s="24">
        <v>1925</v>
      </c>
      <c r="C329" s="33" t="s">
        <v>43</v>
      </c>
      <c r="D329" s="67">
        <f>'[4]Asset Continuity'!$C$74</f>
        <v>1711416.97</v>
      </c>
      <c r="E329" s="67">
        <f>'[4]Asset Continuity'!$D$74</f>
        <v>104895.44</v>
      </c>
      <c r="F329" s="26"/>
      <c r="G329" s="27">
        <f t="shared" si="38"/>
        <v>1816312.41</v>
      </c>
      <c r="H329" s="28"/>
      <c r="I329" s="71">
        <f>'[4]Asset Continuity'!$J$74</f>
        <v>-1545851.4100000001</v>
      </c>
      <c r="J329" s="67">
        <f>'[4]Asset Continuity'!$K$74</f>
        <v>-120866.17</v>
      </c>
      <c r="K329" s="26"/>
      <c r="L329" s="27">
        <f t="shared" si="39"/>
        <v>-1666717.58</v>
      </c>
      <c r="M329" s="30">
        <f t="shared" si="40"/>
        <v>149594.82999999984</v>
      </c>
      <c r="O329" s="56"/>
    </row>
    <row r="330" spans="1:15" ht="15" x14ac:dyDescent="0.25">
      <c r="A330" s="24">
        <v>12</v>
      </c>
      <c r="B330" s="24">
        <v>1925</v>
      </c>
      <c r="C330" s="33" t="s">
        <v>44</v>
      </c>
      <c r="D330" s="67">
        <f>'[4]Asset Continuity'!$C$75</f>
        <v>170000</v>
      </c>
      <c r="E330" s="26"/>
      <c r="F330" s="26"/>
      <c r="G330" s="27">
        <f t="shared" si="38"/>
        <v>170000</v>
      </c>
      <c r="H330" s="28"/>
      <c r="I330" s="71">
        <f>'[4]Asset Continuity'!$J$75</f>
        <v>-51000</v>
      </c>
      <c r="J330" s="67">
        <f>'[4]Asset Continuity'!$K$75</f>
        <v>-34013.31</v>
      </c>
      <c r="K330" s="26"/>
      <c r="L330" s="27">
        <f t="shared" si="39"/>
        <v>-85013.31</v>
      </c>
      <c r="M330" s="30">
        <f t="shared" si="40"/>
        <v>84986.69</v>
      </c>
      <c r="O330" s="56"/>
    </row>
    <row r="331" spans="1:15" ht="15" x14ac:dyDescent="0.25">
      <c r="A331" s="24">
        <v>10</v>
      </c>
      <c r="B331" s="24">
        <v>1930</v>
      </c>
      <c r="C331" s="33" t="s">
        <v>74</v>
      </c>
      <c r="D331" s="67">
        <f>'[4]Asset Continuity'!$C$76</f>
        <v>141064.76</v>
      </c>
      <c r="E331" s="67">
        <f>'[4]Asset Continuity'!$D$76</f>
        <v>53680.71</v>
      </c>
      <c r="F331" s="67">
        <f>'[4]Asset Continuity'!$F$76</f>
        <v>-35340.519999999997</v>
      </c>
      <c r="G331" s="27">
        <f t="shared" si="38"/>
        <v>159404.95000000001</v>
      </c>
      <c r="H331" s="28"/>
      <c r="I331" s="71">
        <f>'[4]Asset Continuity'!$J$76</f>
        <v>-129357.61000000002</v>
      </c>
      <c r="J331" s="67">
        <f>'[4]Asset Continuity'!$K$76</f>
        <v>-14072.39</v>
      </c>
      <c r="K331" s="67">
        <f>'[4]Asset Continuity'!$M$76</f>
        <v>35340.519999999997</v>
      </c>
      <c r="L331" s="27">
        <f t="shared" si="39"/>
        <v>-108089.48000000001</v>
      </c>
      <c r="M331" s="30">
        <f t="shared" si="40"/>
        <v>51315.47</v>
      </c>
      <c r="O331" s="56"/>
    </row>
    <row r="332" spans="1:15" ht="15" x14ac:dyDescent="0.25">
      <c r="A332" s="24">
        <v>10</v>
      </c>
      <c r="B332" s="24">
        <v>1930</v>
      </c>
      <c r="C332" s="33" t="s">
        <v>75</v>
      </c>
      <c r="D332" s="67">
        <f>'[4]Asset Continuity'!$C$77</f>
        <v>940581.07</v>
      </c>
      <c r="E332" s="26"/>
      <c r="F332" s="26"/>
      <c r="G332" s="27">
        <f t="shared" si="38"/>
        <v>940581.07</v>
      </c>
      <c r="H332" s="28"/>
      <c r="I332" s="71">
        <f>'[4]Asset Continuity'!$J$77</f>
        <v>-317468.27</v>
      </c>
      <c r="J332" s="67">
        <f>'[4]Asset Continuity'!$K$77</f>
        <v>-79258.009999999995</v>
      </c>
      <c r="K332" s="26"/>
      <c r="L332" s="27">
        <f t="shared" si="39"/>
        <v>-396726.28</v>
      </c>
      <c r="M332" s="30">
        <f t="shared" si="40"/>
        <v>543854.78999999992</v>
      </c>
      <c r="O332" s="56"/>
    </row>
    <row r="333" spans="1:15" ht="15" x14ac:dyDescent="0.25">
      <c r="A333" s="24">
        <v>10</v>
      </c>
      <c r="B333" s="24">
        <v>1930</v>
      </c>
      <c r="C333" s="33" t="s">
        <v>76</v>
      </c>
      <c r="D333" s="67">
        <f>'[4]Asset Continuity'!$C$78</f>
        <v>38458.050000000003</v>
      </c>
      <c r="E333" s="26"/>
      <c r="F333" s="26"/>
      <c r="G333" s="27">
        <f t="shared" si="38"/>
        <v>38458.050000000003</v>
      </c>
      <c r="H333" s="28"/>
      <c r="I333" s="71">
        <f>'[4]Asset Continuity'!$J$78</f>
        <v>-38458.050000000003</v>
      </c>
      <c r="J333" s="67">
        <f>'[4]Asset Continuity'!$K$78</f>
        <v>0</v>
      </c>
      <c r="K333" s="26"/>
      <c r="L333" s="27">
        <f t="shared" si="39"/>
        <v>-38458.050000000003</v>
      </c>
      <c r="M333" s="30">
        <f t="shared" si="40"/>
        <v>0</v>
      </c>
      <c r="O333" s="56"/>
    </row>
    <row r="334" spans="1:15" ht="15" x14ac:dyDescent="0.25">
      <c r="A334" s="24">
        <v>10</v>
      </c>
      <c r="B334" s="24">
        <v>1930</v>
      </c>
      <c r="C334" s="33" t="s">
        <v>77</v>
      </c>
      <c r="D334" s="26"/>
      <c r="E334" s="26"/>
      <c r="F334" s="26"/>
      <c r="G334" s="27"/>
      <c r="H334" s="28"/>
      <c r="I334" s="29"/>
      <c r="J334" s="26"/>
      <c r="K334" s="26"/>
      <c r="L334" s="27"/>
      <c r="M334" s="30"/>
      <c r="O334" s="56"/>
    </row>
    <row r="335" spans="1:15" ht="15" x14ac:dyDescent="0.25">
      <c r="A335" s="24">
        <v>8</v>
      </c>
      <c r="B335" s="24">
        <v>1935</v>
      </c>
      <c r="C335" s="33" t="s">
        <v>46</v>
      </c>
      <c r="D335" s="67">
        <f>'[4]Asset Continuity'!$C$80</f>
        <v>24683.61</v>
      </c>
      <c r="E335" s="26"/>
      <c r="F335" s="26"/>
      <c r="G335" s="27">
        <f t="shared" si="38"/>
        <v>24683.61</v>
      </c>
      <c r="H335" s="28"/>
      <c r="I335" s="71">
        <f>'[4]Asset Continuity'!$J$80</f>
        <v>-18374.679999999997</v>
      </c>
      <c r="J335" s="67">
        <f>'[4]Asset Continuity'!$K$80</f>
        <v>-1044.3800000000001</v>
      </c>
      <c r="K335" s="26"/>
      <c r="L335" s="27">
        <f t="shared" si="39"/>
        <v>-19419.059999999998</v>
      </c>
      <c r="M335" s="30">
        <f t="shared" si="40"/>
        <v>5264.5500000000029</v>
      </c>
      <c r="O335" s="56"/>
    </row>
    <row r="336" spans="1:15" ht="15" x14ac:dyDescent="0.25">
      <c r="A336" s="24">
        <v>8</v>
      </c>
      <c r="B336" s="24">
        <v>1940</v>
      </c>
      <c r="C336" s="33" t="s">
        <v>47</v>
      </c>
      <c r="D336" s="67">
        <f>'[4]Asset Continuity'!$C$81</f>
        <v>463312.81</v>
      </c>
      <c r="E336" s="67">
        <f>'[4]Asset Continuity'!$D$81</f>
        <v>7787.75</v>
      </c>
      <c r="F336" s="26"/>
      <c r="G336" s="27">
        <f t="shared" si="38"/>
        <v>471100.56</v>
      </c>
      <c r="H336" s="28"/>
      <c r="I336" s="71">
        <f>'[4]Asset Continuity'!$J$81</f>
        <v>-400141.37</v>
      </c>
      <c r="J336" s="67">
        <f>'[4]Asset Continuity'!$K$81</f>
        <v>-24660.17</v>
      </c>
      <c r="K336" s="26"/>
      <c r="L336" s="27">
        <f t="shared" si="39"/>
        <v>-424801.54</v>
      </c>
      <c r="M336" s="30">
        <f t="shared" si="40"/>
        <v>46299.020000000019</v>
      </c>
      <c r="O336" s="56"/>
    </row>
    <row r="337" spans="1:15" ht="15" x14ac:dyDescent="0.25">
      <c r="A337" s="24">
        <v>8</v>
      </c>
      <c r="B337" s="24">
        <v>1945</v>
      </c>
      <c r="C337" s="33" t="s">
        <v>48</v>
      </c>
      <c r="D337" s="26"/>
      <c r="E337" s="26"/>
      <c r="F337" s="26"/>
      <c r="G337" s="27">
        <f t="shared" si="38"/>
        <v>0</v>
      </c>
      <c r="H337" s="28"/>
      <c r="I337" s="29"/>
      <c r="J337" s="26"/>
      <c r="K337" s="26"/>
      <c r="L337" s="27">
        <f t="shared" si="39"/>
        <v>0</v>
      </c>
      <c r="M337" s="30">
        <f t="shared" si="40"/>
        <v>0</v>
      </c>
      <c r="O337" s="56"/>
    </row>
    <row r="338" spans="1:15" ht="15" x14ac:dyDescent="0.25">
      <c r="A338" s="24">
        <v>8</v>
      </c>
      <c r="B338" s="24">
        <v>1950</v>
      </c>
      <c r="C338" s="33" t="s">
        <v>49</v>
      </c>
      <c r="D338" s="26"/>
      <c r="E338" s="26"/>
      <c r="F338" s="26"/>
      <c r="G338" s="27">
        <f t="shared" si="38"/>
        <v>0</v>
      </c>
      <c r="H338" s="28"/>
      <c r="I338" s="35"/>
      <c r="J338" s="26"/>
      <c r="K338" s="26"/>
      <c r="L338" s="27">
        <f t="shared" si="39"/>
        <v>0</v>
      </c>
      <c r="M338" s="30">
        <f t="shared" si="40"/>
        <v>0</v>
      </c>
      <c r="O338" s="56"/>
    </row>
    <row r="339" spans="1:15" ht="15" x14ac:dyDescent="0.25">
      <c r="A339" s="24">
        <v>8</v>
      </c>
      <c r="B339" s="24">
        <v>1955</v>
      </c>
      <c r="C339" s="33" t="s">
        <v>50</v>
      </c>
      <c r="D339" s="67">
        <f>'[4]Asset Continuity'!$C$82</f>
        <v>54383.11</v>
      </c>
      <c r="E339" s="26"/>
      <c r="F339" s="26"/>
      <c r="G339" s="27">
        <f t="shared" si="38"/>
        <v>54383.11</v>
      </c>
      <c r="H339" s="28"/>
      <c r="I339" s="71">
        <f>'[4]Asset Continuity'!$J$82</f>
        <v>-38445.35</v>
      </c>
      <c r="J339" s="67">
        <f>'[4]Asset Continuity'!$K$82</f>
        <v>-3994.87</v>
      </c>
      <c r="K339" s="26"/>
      <c r="L339" s="27">
        <f t="shared" si="39"/>
        <v>-42440.22</v>
      </c>
      <c r="M339" s="30">
        <f t="shared" si="40"/>
        <v>11942.89</v>
      </c>
      <c r="O339" s="56"/>
    </row>
    <row r="340" spans="1:15" ht="15" x14ac:dyDescent="0.25">
      <c r="A340" s="36">
        <v>8</v>
      </c>
      <c r="B340" s="36">
        <v>1955</v>
      </c>
      <c r="C340" s="37" t="s">
        <v>51</v>
      </c>
      <c r="D340" s="26"/>
      <c r="E340" s="26"/>
      <c r="F340" s="26"/>
      <c r="G340" s="27">
        <f t="shared" si="38"/>
        <v>0</v>
      </c>
      <c r="H340" s="28"/>
      <c r="I340" s="29"/>
      <c r="J340" s="26"/>
      <c r="K340" s="26"/>
      <c r="L340" s="27">
        <f t="shared" si="39"/>
        <v>0</v>
      </c>
      <c r="M340" s="30">
        <f t="shared" si="40"/>
        <v>0</v>
      </c>
      <c r="O340" s="56"/>
    </row>
    <row r="341" spans="1:15" ht="15" x14ac:dyDescent="0.25">
      <c r="A341" s="34">
        <v>8</v>
      </c>
      <c r="B341" s="34">
        <v>1960</v>
      </c>
      <c r="C341" s="25" t="s">
        <v>52</v>
      </c>
      <c r="D341" s="26"/>
      <c r="E341" s="26"/>
      <c r="F341" s="26"/>
      <c r="G341" s="27">
        <f t="shared" si="38"/>
        <v>0</v>
      </c>
      <c r="H341" s="28"/>
      <c r="I341" s="29"/>
      <c r="J341" s="26"/>
      <c r="K341" s="26"/>
      <c r="L341" s="27">
        <f t="shared" si="39"/>
        <v>0</v>
      </c>
      <c r="M341" s="30">
        <f t="shared" si="40"/>
        <v>0</v>
      </c>
      <c r="O341" s="56"/>
    </row>
    <row r="342" spans="1:15" ht="25.5" x14ac:dyDescent="0.25">
      <c r="A342" s="1">
        <v>47</v>
      </c>
      <c r="B342" s="34">
        <v>1970</v>
      </c>
      <c r="C342" s="33" t="s">
        <v>53</v>
      </c>
      <c r="D342" s="26"/>
      <c r="E342" s="26"/>
      <c r="F342" s="26"/>
      <c r="G342" s="27">
        <f t="shared" si="38"/>
        <v>0</v>
      </c>
      <c r="H342" s="28"/>
      <c r="I342" s="29"/>
      <c r="J342" s="26"/>
      <c r="K342" s="26"/>
      <c r="L342" s="27">
        <f t="shared" si="39"/>
        <v>0</v>
      </c>
      <c r="M342" s="30">
        <f t="shared" si="40"/>
        <v>0</v>
      </c>
      <c r="O342" s="56"/>
    </row>
    <row r="343" spans="1:15" ht="25.5" x14ac:dyDescent="0.25">
      <c r="A343" s="24">
        <v>47</v>
      </c>
      <c r="B343" s="24">
        <v>1975</v>
      </c>
      <c r="C343" s="33" t="s">
        <v>54</v>
      </c>
      <c r="D343" s="26"/>
      <c r="E343" s="26"/>
      <c r="F343" s="26"/>
      <c r="G343" s="27">
        <f t="shared" si="38"/>
        <v>0</v>
      </c>
      <c r="H343" s="28"/>
      <c r="I343" s="29"/>
      <c r="J343" s="26"/>
      <c r="K343" s="26"/>
      <c r="L343" s="27">
        <f t="shared" si="39"/>
        <v>0</v>
      </c>
      <c r="M343" s="30">
        <f t="shared" si="40"/>
        <v>0</v>
      </c>
      <c r="O343" s="56"/>
    </row>
    <row r="344" spans="1:15" ht="15" x14ac:dyDescent="0.25">
      <c r="A344" s="24">
        <v>47</v>
      </c>
      <c r="B344" s="24">
        <v>1980</v>
      </c>
      <c r="C344" s="33" t="s">
        <v>55</v>
      </c>
      <c r="D344" s="67">
        <f>'[4]Asset Continuity'!$C$83</f>
        <v>325967.71000000002</v>
      </c>
      <c r="E344" s="26"/>
      <c r="F344" s="26"/>
      <c r="G344" s="27">
        <f t="shared" si="38"/>
        <v>325967.71000000002</v>
      </c>
      <c r="H344" s="28"/>
      <c r="I344" s="71">
        <f>'[4]Asset Continuity'!$J$83</f>
        <v>-215219.15</v>
      </c>
      <c r="J344" s="67">
        <f>'[4]Asset Continuity'!$K$83</f>
        <v>-51628.51</v>
      </c>
      <c r="K344" s="26"/>
      <c r="L344" s="27">
        <f t="shared" si="39"/>
        <v>-266847.65999999997</v>
      </c>
      <c r="M344" s="30">
        <f t="shared" si="40"/>
        <v>59120.050000000047</v>
      </c>
      <c r="O344" s="56"/>
    </row>
    <row r="345" spans="1:15" ht="15" x14ac:dyDescent="0.25">
      <c r="A345" s="24">
        <v>47</v>
      </c>
      <c r="B345" s="24">
        <v>1980</v>
      </c>
      <c r="C345" s="33" t="s">
        <v>89</v>
      </c>
      <c r="D345" s="26"/>
      <c r="E345" s="67">
        <f>'[4]Asset Continuity'!$D$84</f>
        <v>237952</v>
      </c>
      <c r="F345" s="26"/>
      <c r="G345" s="27">
        <f t="shared" si="38"/>
        <v>237952</v>
      </c>
      <c r="H345" s="28"/>
      <c r="I345" s="71">
        <f>'[4]Asset Continuity'!$J$84</f>
        <v>0</v>
      </c>
      <c r="J345" s="67">
        <f>'[4]Asset Continuity'!$K$84</f>
        <v>-18227</v>
      </c>
      <c r="K345" s="26"/>
      <c r="L345" s="27">
        <f t="shared" si="39"/>
        <v>-18227</v>
      </c>
      <c r="M345" s="30">
        <f t="shared" si="40"/>
        <v>219725</v>
      </c>
      <c r="O345" s="56"/>
    </row>
    <row r="346" spans="1:15" ht="15" x14ac:dyDescent="0.25">
      <c r="A346" s="24">
        <v>47</v>
      </c>
      <c r="B346" s="24">
        <v>1985</v>
      </c>
      <c r="C346" s="33" t="s">
        <v>56</v>
      </c>
      <c r="D346" s="26"/>
      <c r="E346" s="26"/>
      <c r="F346" s="26"/>
      <c r="G346" s="27">
        <f t="shared" si="38"/>
        <v>0</v>
      </c>
      <c r="H346" s="28"/>
      <c r="I346" s="29"/>
      <c r="J346" s="26"/>
      <c r="K346" s="26"/>
      <c r="L346" s="27">
        <f t="shared" si="39"/>
        <v>0</v>
      </c>
      <c r="M346" s="30">
        <f t="shared" si="40"/>
        <v>0</v>
      </c>
      <c r="O346" s="56"/>
    </row>
    <row r="347" spans="1:15" ht="15" x14ac:dyDescent="0.25">
      <c r="A347" s="1">
        <v>47</v>
      </c>
      <c r="B347" s="24">
        <v>1990</v>
      </c>
      <c r="C347" s="38" t="s">
        <v>57</v>
      </c>
      <c r="D347" s="26"/>
      <c r="E347" s="26"/>
      <c r="F347" s="26"/>
      <c r="G347" s="27">
        <f t="shared" si="38"/>
        <v>0</v>
      </c>
      <c r="H347" s="28"/>
      <c r="I347" s="29"/>
      <c r="J347" s="26"/>
      <c r="K347" s="26"/>
      <c r="L347" s="27">
        <f t="shared" si="39"/>
        <v>0</v>
      </c>
      <c r="M347" s="30">
        <f t="shared" si="40"/>
        <v>0</v>
      </c>
      <c r="O347" s="56"/>
    </row>
    <row r="348" spans="1:15" ht="15" x14ac:dyDescent="0.25">
      <c r="A348" s="24">
        <v>47</v>
      </c>
      <c r="B348" s="24">
        <v>1995</v>
      </c>
      <c r="C348" s="33" t="s">
        <v>90</v>
      </c>
      <c r="D348" s="67">
        <f>'[4]Asset Continuity'!$C$36</f>
        <v>-231682.75999999995</v>
      </c>
      <c r="E348" s="67">
        <f>'[4]Asset Continuity'!$D$36</f>
        <v>-6683.25</v>
      </c>
      <c r="F348" s="26"/>
      <c r="G348" s="27">
        <f t="shared" si="38"/>
        <v>-238366.00999999995</v>
      </c>
      <c r="H348" s="28"/>
      <c r="I348" s="71">
        <f>'[4]Asset Continuity'!$J$36</f>
        <v>62117.51</v>
      </c>
      <c r="J348" s="67">
        <f>'[4]Asset Continuity'!$K$36</f>
        <v>4473.3999999999996</v>
      </c>
      <c r="K348" s="26"/>
      <c r="L348" s="27">
        <f t="shared" si="39"/>
        <v>66590.91</v>
      </c>
      <c r="M348" s="30">
        <f t="shared" si="40"/>
        <v>-171775.09999999995</v>
      </c>
      <c r="O348" s="56"/>
    </row>
    <row r="349" spans="1:15" ht="15" x14ac:dyDescent="0.25">
      <c r="A349" s="24">
        <v>47</v>
      </c>
      <c r="B349" s="24">
        <v>1995</v>
      </c>
      <c r="C349" s="33" t="s">
        <v>91</v>
      </c>
      <c r="D349" s="67">
        <f>'[4]Asset Continuity'!$C$37</f>
        <v>-235221.35</v>
      </c>
      <c r="E349" s="67">
        <f>'[4]Asset Continuity'!$D$37</f>
        <v>0</v>
      </c>
      <c r="F349" s="26"/>
      <c r="G349" s="27">
        <f t="shared" si="38"/>
        <v>-235221.35</v>
      </c>
      <c r="H349" s="28"/>
      <c r="I349" s="71">
        <f>'[4]Asset Continuity'!$J$37</f>
        <v>71105.23</v>
      </c>
      <c r="J349" s="67">
        <f>'[4]Asset Continuity'!$K$37</f>
        <v>3107.27</v>
      </c>
      <c r="K349" s="26"/>
      <c r="L349" s="27">
        <f t="shared" si="39"/>
        <v>74212.5</v>
      </c>
      <c r="M349" s="30">
        <f t="shared" si="40"/>
        <v>-161008.85</v>
      </c>
      <c r="O349" s="56"/>
    </row>
    <row r="350" spans="1:15" ht="15" x14ac:dyDescent="0.25">
      <c r="A350" s="24">
        <v>47</v>
      </c>
      <c r="B350" s="24">
        <v>1995</v>
      </c>
      <c r="C350" s="33" t="s">
        <v>92</v>
      </c>
      <c r="D350" s="67">
        <f>'[4]Asset Continuity'!$C$38</f>
        <v>-137548.74</v>
      </c>
      <c r="E350" s="67">
        <f>'[4]Asset Continuity'!$D$38</f>
        <v>-9013.56</v>
      </c>
      <c r="F350" s="26"/>
      <c r="G350" s="27">
        <f t="shared" si="38"/>
        <v>-146562.29999999999</v>
      </c>
      <c r="H350" s="28"/>
      <c r="I350" s="71">
        <f>'[4]Asset Continuity'!$J$38</f>
        <v>49028.37</v>
      </c>
      <c r="J350" s="67">
        <f>'[4]Asset Continuity'!$K$38</f>
        <v>1802.82</v>
      </c>
      <c r="K350" s="26"/>
      <c r="L350" s="27">
        <f t="shared" si="39"/>
        <v>50831.19</v>
      </c>
      <c r="M350" s="30">
        <f t="shared" si="40"/>
        <v>-95731.109999999986</v>
      </c>
      <c r="O350" s="56"/>
    </row>
    <row r="351" spans="1:15" ht="15" x14ac:dyDescent="0.25">
      <c r="A351" s="24">
        <v>47</v>
      </c>
      <c r="B351" s="24">
        <v>1995</v>
      </c>
      <c r="C351" s="33" t="s">
        <v>93</v>
      </c>
      <c r="D351" s="67">
        <f>'[4]Asset Continuity'!$C$44</f>
        <v>-781543.96000000008</v>
      </c>
      <c r="E351" s="67">
        <f>'[4]Asset Continuity'!$D$44</f>
        <v>-97677.7</v>
      </c>
      <c r="F351" s="26"/>
      <c r="G351" s="27">
        <f t="shared" si="38"/>
        <v>-879221.66</v>
      </c>
      <c r="H351" s="28"/>
      <c r="I351" s="71">
        <f>'[4]Asset Continuity'!$J$44</f>
        <v>203427.17</v>
      </c>
      <c r="J351" s="67">
        <f>'[4]Asset Continuity'!$K$44</f>
        <v>10800.49</v>
      </c>
      <c r="K351" s="26"/>
      <c r="L351" s="27">
        <f t="shared" si="39"/>
        <v>214227.66</v>
      </c>
      <c r="M351" s="30">
        <f t="shared" si="40"/>
        <v>-664994</v>
      </c>
      <c r="O351" s="56"/>
    </row>
    <row r="352" spans="1:15" ht="15" x14ac:dyDescent="0.25">
      <c r="A352" s="24">
        <v>47</v>
      </c>
      <c r="B352" s="24">
        <v>1995</v>
      </c>
      <c r="C352" s="33" t="s">
        <v>94</v>
      </c>
      <c r="D352" s="67">
        <f>'[4]Asset Continuity'!$C$45</f>
        <v>-1644447.5599999998</v>
      </c>
      <c r="E352" s="67">
        <f>'[4]Asset Continuity'!$D$45</f>
        <v>-144330.32</v>
      </c>
      <c r="F352" s="26"/>
      <c r="G352" s="27">
        <f t="shared" si="38"/>
        <v>-1788777.88</v>
      </c>
      <c r="H352" s="28"/>
      <c r="I352" s="71">
        <f>'[4]Asset Continuity'!$J$45</f>
        <v>553918.18999999994</v>
      </c>
      <c r="J352" s="67">
        <f>'[4]Asset Continuity'!$K$45</f>
        <v>31408.37</v>
      </c>
      <c r="K352" s="26"/>
      <c r="L352" s="27">
        <f t="shared" si="39"/>
        <v>585326.55999999994</v>
      </c>
      <c r="M352" s="30">
        <f t="shared" si="40"/>
        <v>-1203451.3199999998</v>
      </c>
      <c r="O352" s="56"/>
    </row>
    <row r="353" spans="1:15" ht="15" x14ac:dyDescent="0.25">
      <c r="A353" s="24">
        <v>47</v>
      </c>
      <c r="B353" s="24">
        <v>1995</v>
      </c>
      <c r="C353" s="33" t="s">
        <v>95</v>
      </c>
      <c r="D353" s="67">
        <f>'[4]Asset Continuity'!$C$46</f>
        <v>-1435421.0800000003</v>
      </c>
      <c r="E353" s="67">
        <f>'[4]Asset Continuity'!$D$46</f>
        <v>-171231.45</v>
      </c>
      <c r="F353" s="26"/>
      <c r="G353" s="27">
        <f t="shared" si="38"/>
        <v>-1606652.5300000003</v>
      </c>
      <c r="H353" s="28"/>
      <c r="I353" s="71">
        <f>'[4]Asset Continuity'!$J$46</f>
        <v>403556.12</v>
      </c>
      <c r="J353" s="67">
        <f>'[4]Asset Continuity'!$K$46</f>
        <v>28722.02</v>
      </c>
      <c r="K353" s="26"/>
      <c r="L353" s="27">
        <f t="shared" si="39"/>
        <v>432278.14</v>
      </c>
      <c r="M353" s="30">
        <f t="shared" si="40"/>
        <v>-1174374.3900000001</v>
      </c>
      <c r="O353" s="56"/>
    </row>
    <row r="354" spans="1:15" ht="15" x14ac:dyDescent="0.25">
      <c r="A354" s="24">
        <v>47</v>
      </c>
      <c r="B354" s="24">
        <v>1995</v>
      </c>
      <c r="C354" s="33" t="s">
        <v>96</v>
      </c>
      <c r="D354" s="67">
        <f>'[4]Asset Continuity'!$C$53</f>
        <v>-2140168.37</v>
      </c>
      <c r="E354" s="67">
        <f>'[4]Asset Continuity'!$D$53</f>
        <v>-143572.74</v>
      </c>
      <c r="F354" s="26"/>
      <c r="G354" s="27">
        <f t="shared" si="38"/>
        <v>-2283741.1100000003</v>
      </c>
      <c r="H354" s="28"/>
      <c r="I354" s="71">
        <f>'[4]Asset Continuity'!$J$53</f>
        <v>630529.11</v>
      </c>
      <c r="J354" s="67">
        <f>'[4]Asset Continuity'!$K$53</f>
        <v>41531.08</v>
      </c>
      <c r="K354" s="26"/>
      <c r="L354" s="27">
        <f t="shared" si="39"/>
        <v>672060.19</v>
      </c>
      <c r="M354" s="30">
        <f t="shared" si="40"/>
        <v>-1611680.9200000004</v>
      </c>
      <c r="O354" s="56"/>
    </row>
    <row r="355" spans="1:15" ht="15" x14ac:dyDescent="0.25">
      <c r="A355" s="24">
        <v>47</v>
      </c>
      <c r="B355" s="24">
        <v>1995</v>
      </c>
      <c r="C355" s="33" t="s">
        <v>97</v>
      </c>
      <c r="D355" s="67">
        <f>'[4]Asset Continuity'!$C$69</f>
        <v>-13000</v>
      </c>
      <c r="E355" s="67">
        <f>'[4]Asset Continuity'!$D$69</f>
        <v>0</v>
      </c>
      <c r="F355" s="26"/>
      <c r="G355" s="27">
        <f t="shared" si="38"/>
        <v>-13000</v>
      </c>
      <c r="H355" s="28"/>
      <c r="I355" s="71">
        <f>'[4]Asset Continuity'!$J$69</f>
        <v>3380.27</v>
      </c>
      <c r="J355" s="67">
        <f>'[4]Asset Continuity'!$K$69</f>
        <v>187.64</v>
      </c>
      <c r="K355" s="26"/>
      <c r="L355" s="27">
        <f t="shared" si="39"/>
        <v>3567.91</v>
      </c>
      <c r="M355" s="30">
        <f t="shared" si="40"/>
        <v>-9432.09</v>
      </c>
      <c r="O355" s="56"/>
    </row>
    <row r="356" spans="1:15" ht="15" x14ac:dyDescent="0.25">
      <c r="A356" s="24">
        <v>47</v>
      </c>
      <c r="B356" s="24">
        <v>1995</v>
      </c>
      <c r="C356" s="33" t="s">
        <v>98</v>
      </c>
      <c r="D356" s="67">
        <f>'[4]Asset Continuity'!$C$64</f>
        <v>-7343.7300000000014</v>
      </c>
      <c r="E356" s="67">
        <f>'[4]Asset Continuity'!$D$64</f>
        <v>0</v>
      </c>
      <c r="F356" s="26"/>
      <c r="G356" s="27">
        <f t="shared" si="38"/>
        <v>-7343.7300000000014</v>
      </c>
      <c r="H356" s="28"/>
      <c r="I356" s="71">
        <f>'[4]Asset Continuity'!$J$64</f>
        <v>3024.3999999999996</v>
      </c>
      <c r="J356" s="67">
        <f>'[4]Asset Continuity'!$K$64</f>
        <v>293.76</v>
      </c>
      <c r="K356" s="26"/>
      <c r="L356" s="27">
        <f t="shared" si="39"/>
        <v>3318.16</v>
      </c>
      <c r="M356" s="30">
        <f t="shared" si="40"/>
        <v>-4025.5700000000015</v>
      </c>
      <c r="O356" s="56"/>
    </row>
    <row r="357" spans="1:15" ht="15" x14ac:dyDescent="0.25">
      <c r="A357" s="24">
        <v>47</v>
      </c>
      <c r="B357" s="24">
        <v>1995</v>
      </c>
      <c r="C357" s="33" t="s">
        <v>99</v>
      </c>
      <c r="D357" s="67">
        <f>'[4]Asset Continuity'!$C$85</f>
        <v>-9721.93</v>
      </c>
      <c r="E357" s="67">
        <f>'[4]Asset Continuity'!$D$85</f>
        <v>0</v>
      </c>
      <c r="F357" s="26"/>
      <c r="G357" s="27">
        <f t="shared" si="38"/>
        <v>-9721.93</v>
      </c>
      <c r="H357" s="28"/>
      <c r="I357" s="71">
        <f>'[4]Asset Continuity'!$J$85</f>
        <v>9721.9699999999993</v>
      </c>
      <c r="J357" s="67">
        <f>'[4]Asset Continuity'!$K$85</f>
        <v>0</v>
      </c>
      <c r="K357" s="26"/>
      <c r="L357" s="27">
        <f t="shared" si="39"/>
        <v>9721.9699999999993</v>
      </c>
      <c r="M357" s="30">
        <f t="shared" si="40"/>
        <v>3.9999999999054126E-2</v>
      </c>
      <c r="O357" s="56"/>
    </row>
    <row r="358" spans="1:15" ht="15" x14ac:dyDescent="0.25">
      <c r="A358" s="39"/>
      <c r="B358" s="39" t="s">
        <v>59</v>
      </c>
      <c r="C358" s="40"/>
      <c r="D358" s="26"/>
      <c r="E358" s="26"/>
      <c r="F358" s="26"/>
      <c r="G358" s="27">
        <f t="shared" si="38"/>
        <v>0</v>
      </c>
      <c r="I358" s="26"/>
      <c r="J358" s="26"/>
      <c r="K358" s="26"/>
      <c r="L358" s="27">
        <f t="shared" si="39"/>
        <v>0</v>
      </c>
      <c r="M358" s="30">
        <f t="shared" si="40"/>
        <v>0</v>
      </c>
      <c r="O358" s="56"/>
    </row>
    <row r="359" spans="1:15" ht="15" x14ac:dyDescent="0.25">
      <c r="A359" s="39"/>
      <c r="B359" s="39"/>
      <c r="C359" s="40"/>
      <c r="D359" s="26"/>
      <c r="E359" s="26"/>
      <c r="F359" s="26"/>
      <c r="G359" s="27">
        <f t="shared" si="38"/>
        <v>0</v>
      </c>
      <c r="I359" s="41"/>
      <c r="J359" s="41"/>
      <c r="K359" s="41"/>
      <c r="L359" s="27">
        <f t="shared" si="39"/>
        <v>0</v>
      </c>
      <c r="M359" s="30">
        <f t="shared" si="40"/>
        <v>0</v>
      </c>
      <c r="O359" s="56"/>
    </row>
    <row r="360" spans="1:15" x14ac:dyDescent="0.2">
      <c r="A360" s="39"/>
      <c r="B360" s="39"/>
      <c r="C360" s="42" t="s">
        <v>60</v>
      </c>
      <c r="D360" s="43">
        <f>SUM(D298:D359)</f>
        <v>43839262.479999997</v>
      </c>
      <c r="E360" s="43">
        <f>SUM(E298:E359)</f>
        <v>1611888.4300000002</v>
      </c>
      <c r="F360" s="43">
        <f>SUM(F298:F359)</f>
        <v>-461310.37</v>
      </c>
      <c r="G360" s="43">
        <f>SUM(G298:G359)</f>
        <v>44989840.539999999</v>
      </c>
      <c r="H360" s="43"/>
      <c r="I360" s="43">
        <f>SUM(I298:I359)</f>
        <v>-22282121.450000003</v>
      </c>
      <c r="J360" s="43">
        <f>SUM(J298:J359)</f>
        <v>-1069247.2399999998</v>
      </c>
      <c r="K360" s="43">
        <f>SUM(K298:K359)</f>
        <v>351089.44000000006</v>
      </c>
      <c r="L360" s="43">
        <f>SUM(L298:L359)</f>
        <v>-23000279.249999993</v>
      </c>
      <c r="M360" s="43">
        <f>SUM(M298:M359)</f>
        <v>21989561.289999992</v>
      </c>
      <c r="O360" s="56"/>
    </row>
    <row r="361" spans="1:15" ht="37.5" x14ac:dyDescent="0.25">
      <c r="A361" s="39"/>
      <c r="B361" s="39"/>
      <c r="C361" s="44" t="s">
        <v>61</v>
      </c>
      <c r="D361" s="41"/>
      <c r="E361" s="41"/>
      <c r="F361" s="41"/>
      <c r="G361" s="27">
        <f t="shared" ref="G361:G362" si="41">D361+E361+F361</f>
        <v>0</v>
      </c>
      <c r="I361" s="41"/>
      <c r="J361" s="41"/>
      <c r="K361" s="41"/>
      <c r="L361" s="27">
        <f t="shared" ref="L361:L362" si="42">I361+J361+K361</f>
        <v>0</v>
      </c>
      <c r="M361" s="30">
        <f t="shared" ref="M361:M362" si="43">G361+L361</f>
        <v>0</v>
      </c>
      <c r="O361" s="56"/>
    </row>
    <row r="362" spans="1:15" ht="25.5" x14ac:dyDescent="0.25">
      <c r="A362" s="39"/>
      <c r="B362" s="39"/>
      <c r="C362" s="45" t="s">
        <v>62</v>
      </c>
      <c r="D362" s="41"/>
      <c r="E362" s="41"/>
      <c r="F362" s="41"/>
      <c r="G362" s="27">
        <f t="shared" si="41"/>
        <v>0</v>
      </c>
      <c r="I362" s="41"/>
      <c r="J362" s="41"/>
      <c r="K362" s="41"/>
      <c r="L362" s="27">
        <f t="shared" si="42"/>
        <v>0</v>
      </c>
      <c r="M362" s="30">
        <f t="shared" si="43"/>
        <v>0</v>
      </c>
      <c r="O362" s="56"/>
    </row>
    <row r="363" spans="1:15" x14ac:dyDescent="0.2">
      <c r="A363" s="39"/>
      <c r="B363" s="39"/>
      <c r="C363" s="42" t="s">
        <v>63</v>
      </c>
      <c r="D363" s="43">
        <f>SUM(D360:D362)</f>
        <v>43839262.479999997</v>
      </c>
      <c r="E363" s="43">
        <f t="shared" ref="E363:G363" si="44">SUM(E360:E362)</f>
        <v>1611888.4300000002</v>
      </c>
      <c r="F363" s="43">
        <f t="shared" si="44"/>
        <v>-461310.37</v>
      </c>
      <c r="G363" s="43">
        <f t="shared" si="44"/>
        <v>44989840.539999999</v>
      </c>
      <c r="H363" s="43"/>
      <c r="I363" s="43">
        <f t="shared" ref="I363:M363" si="45">SUM(I360:I362)</f>
        <v>-22282121.450000003</v>
      </c>
      <c r="J363" s="43">
        <f t="shared" si="45"/>
        <v>-1069247.2399999998</v>
      </c>
      <c r="K363" s="43">
        <f t="shared" si="45"/>
        <v>351089.44000000006</v>
      </c>
      <c r="L363" s="43">
        <f t="shared" si="45"/>
        <v>-23000279.249999993</v>
      </c>
      <c r="M363" s="43">
        <f t="shared" si="45"/>
        <v>21989561.289999992</v>
      </c>
      <c r="O363" s="56"/>
    </row>
    <row r="364" spans="1:15" x14ac:dyDescent="0.2">
      <c r="O364" s="56"/>
    </row>
    <row r="365" spans="1:15" x14ac:dyDescent="0.2">
      <c r="I365" s="46" t="s">
        <v>72</v>
      </c>
      <c r="J365" s="47"/>
      <c r="O365" s="56"/>
    </row>
    <row r="366" spans="1:15" ht="15" x14ac:dyDescent="0.25">
      <c r="A366" s="39">
        <v>10</v>
      </c>
      <c r="B366" s="39"/>
      <c r="C366" s="40" t="s">
        <v>65</v>
      </c>
      <c r="I366" s="47" t="s">
        <v>65</v>
      </c>
      <c r="J366" s="47"/>
      <c r="K366" s="48">
        <f>'[2]App.2-B_Fixed Asset Con_2013'!$L$58</f>
        <v>-93814.297971004999</v>
      </c>
    </row>
    <row r="367" spans="1:15" ht="15" x14ac:dyDescent="0.25">
      <c r="A367" s="39">
        <v>8</v>
      </c>
      <c r="B367" s="39"/>
      <c r="C367" s="40" t="s">
        <v>46</v>
      </c>
      <c r="I367" s="47" t="s">
        <v>46</v>
      </c>
      <c r="J367" s="47"/>
      <c r="K367" s="49">
        <f>'[2]App.2-B_Fixed Asset Con_2013'!$L$59</f>
        <v>-1042.6286923076923</v>
      </c>
    </row>
    <row r="368" spans="1:15" ht="15" x14ac:dyDescent="0.25">
      <c r="I368" s="50" t="s">
        <v>66</v>
      </c>
      <c r="K368" s="51">
        <f>J363-K366-K367</f>
        <v>-974390.31333668705</v>
      </c>
    </row>
    <row r="370" spans="1:13" x14ac:dyDescent="0.2">
      <c r="L370" s="4" t="s">
        <v>0</v>
      </c>
      <c r="M370" s="5" t="str">
        <f>EBNUMBER</f>
        <v>EB-2013-0155</v>
      </c>
    </row>
    <row r="371" spans="1:13" x14ac:dyDescent="0.2">
      <c r="L371" s="4" t="s">
        <v>1</v>
      </c>
      <c r="M371" s="6" t="s">
        <v>73</v>
      </c>
    </row>
    <row r="372" spans="1:13" x14ac:dyDescent="0.2">
      <c r="L372" s="4" t="s">
        <v>2</v>
      </c>
      <c r="M372" s="6">
        <f>$M3</f>
        <v>2</v>
      </c>
    </row>
    <row r="373" spans="1:13" x14ac:dyDescent="0.2">
      <c r="L373" s="4" t="s">
        <v>3</v>
      </c>
      <c r="M373" s="6">
        <f>$M4</f>
        <v>1</v>
      </c>
    </row>
    <row r="374" spans="1:13" x14ac:dyDescent="0.2">
      <c r="L374" s="4" t="s">
        <v>4</v>
      </c>
      <c r="M374" s="6">
        <f>$M5</f>
        <v>1</v>
      </c>
    </row>
    <row r="375" spans="1:13" x14ac:dyDescent="0.2">
      <c r="L375" s="4"/>
      <c r="M375" s="5"/>
    </row>
    <row r="376" spans="1:13" x14ac:dyDescent="0.2">
      <c r="L376" s="4" t="s">
        <v>5</v>
      </c>
      <c r="M376" s="9">
        <v>41684</v>
      </c>
    </row>
    <row r="378" spans="1:13" ht="18" x14ac:dyDescent="0.2">
      <c r="A378" s="162" t="s">
        <v>6</v>
      </c>
      <c r="B378" s="162"/>
      <c r="C378" s="162"/>
      <c r="D378" s="162"/>
      <c r="E378" s="162"/>
      <c r="F378" s="162"/>
      <c r="G378" s="162"/>
      <c r="H378" s="162"/>
      <c r="I378" s="162"/>
      <c r="J378" s="162"/>
      <c r="K378" s="162"/>
      <c r="L378" s="162"/>
      <c r="M378" s="162"/>
    </row>
    <row r="379" spans="1:13" ht="18" x14ac:dyDescent="0.2">
      <c r="A379" s="162" t="s">
        <v>7</v>
      </c>
      <c r="B379" s="162"/>
      <c r="C379" s="162"/>
      <c r="D379" s="162"/>
      <c r="E379" s="162"/>
      <c r="F379" s="162"/>
      <c r="G379" s="162"/>
      <c r="H379" s="162"/>
      <c r="I379" s="162"/>
      <c r="J379" s="162"/>
      <c r="K379" s="162"/>
      <c r="L379" s="162"/>
      <c r="M379" s="162"/>
    </row>
    <row r="381" spans="1:13" ht="18" x14ac:dyDescent="0.25">
      <c r="C381" s="10"/>
      <c r="E381" s="11" t="s">
        <v>8</v>
      </c>
      <c r="F381" s="156" t="s">
        <v>160</v>
      </c>
      <c r="G381" s="153"/>
      <c r="H381" s="154"/>
      <c r="I381" s="155"/>
      <c r="J381" s="155"/>
    </row>
    <row r="382" spans="1:13" ht="15" x14ac:dyDescent="0.25">
      <c r="C382"/>
      <c r="D382"/>
      <c r="E382"/>
    </row>
    <row r="383" spans="1:13" x14ac:dyDescent="0.2">
      <c r="D383" s="168" t="s">
        <v>9</v>
      </c>
      <c r="E383" s="169"/>
      <c r="F383" s="160"/>
      <c r="G383" s="161"/>
      <c r="I383" s="14"/>
      <c r="J383" s="15" t="s">
        <v>10</v>
      </c>
      <c r="K383" s="15"/>
      <c r="L383" s="16"/>
      <c r="M383" s="3"/>
    </row>
    <row r="384" spans="1:13" ht="25.5" x14ac:dyDescent="0.2">
      <c r="A384" s="17" t="s">
        <v>11</v>
      </c>
      <c r="B384" s="18" t="s">
        <v>12</v>
      </c>
      <c r="C384" s="19" t="s">
        <v>13</v>
      </c>
      <c r="D384" s="58" t="s">
        <v>14</v>
      </c>
      <c r="E384" s="59" t="s">
        <v>15</v>
      </c>
      <c r="F384" s="59" t="s">
        <v>16</v>
      </c>
      <c r="G384" s="58" t="s">
        <v>17</v>
      </c>
      <c r="H384" s="20"/>
      <c r="I384" s="60" t="s">
        <v>14</v>
      </c>
      <c r="J384" s="81" t="s">
        <v>15</v>
      </c>
      <c r="K384" s="61" t="s">
        <v>16</v>
      </c>
      <c r="L384" s="23" t="s">
        <v>17</v>
      </c>
      <c r="M384" s="17" t="s">
        <v>18</v>
      </c>
    </row>
    <row r="385" spans="1:13" ht="25.5" x14ac:dyDescent="0.25">
      <c r="A385" s="24">
        <v>12</v>
      </c>
      <c r="B385" s="24">
        <v>1611</v>
      </c>
      <c r="C385" s="25" t="s">
        <v>19</v>
      </c>
      <c r="D385" s="26">
        <f>G298</f>
        <v>0</v>
      </c>
      <c r="E385" s="26"/>
      <c r="F385" s="26"/>
      <c r="G385" s="27">
        <f>D385+E385+F385</f>
        <v>0</v>
      </c>
      <c r="H385" s="28"/>
      <c r="I385" s="29">
        <f t="shared" ref="I385:I420" si="46">L298</f>
        <v>0</v>
      </c>
      <c r="J385" s="26"/>
      <c r="K385" s="26"/>
      <c r="L385" s="27">
        <f>I385+J385+K385</f>
        <v>0</v>
      </c>
      <c r="M385" s="30">
        <f>G385+L385</f>
        <v>0</v>
      </c>
    </row>
    <row r="386" spans="1:13" ht="25.5" x14ac:dyDescent="0.25">
      <c r="A386" s="24" t="s">
        <v>20</v>
      </c>
      <c r="B386" s="24">
        <v>1612</v>
      </c>
      <c r="C386" s="25" t="s">
        <v>21</v>
      </c>
      <c r="D386" s="26"/>
      <c r="E386" s="26"/>
      <c r="F386" s="26"/>
      <c r="G386" s="27">
        <f>D386+E386+F386</f>
        <v>0</v>
      </c>
      <c r="H386" s="28"/>
      <c r="I386" s="29">
        <f t="shared" si="46"/>
        <v>0</v>
      </c>
      <c r="J386" s="26"/>
      <c r="K386" s="26"/>
      <c r="L386" s="27">
        <f>I386+J386+K386</f>
        <v>0</v>
      </c>
      <c r="M386" s="30">
        <f>G386+L386</f>
        <v>0</v>
      </c>
    </row>
    <row r="387" spans="1:13" ht="15" x14ac:dyDescent="0.25">
      <c r="A387" s="31" t="s">
        <v>22</v>
      </c>
      <c r="B387" s="31">
        <v>1805</v>
      </c>
      <c r="C387" s="32" t="s">
        <v>23</v>
      </c>
      <c r="D387" s="26">
        <f t="shared" ref="D387:D420" si="47">G300</f>
        <v>258134.21000000002</v>
      </c>
      <c r="E387" s="26"/>
      <c r="F387" s="26"/>
      <c r="G387" s="27">
        <f>D387+E387+F387</f>
        <v>258134.21000000002</v>
      </c>
      <c r="H387" s="28"/>
      <c r="I387" s="29">
        <f t="shared" si="46"/>
        <v>0</v>
      </c>
      <c r="J387" s="26"/>
      <c r="K387" s="26"/>
      <c r="L387" s="27">
        <f>I387+J387+K387</f>
        <v>0</v>
      </c>
      <c r="M387" s="30">
        <f>G387+L387</f>
        <v>258134.21000000002</v>
      </c>
    </row>
    <row r="388" spans="1:13" ht="15" x14ac:dyDescent="0.25">
      <c r="A388" s="24">
        <v>47</v>
      </c>
      <c r="B388" s="24">
        <v>1808</v>
      </c>
      <c r="C388" s="33" t="s">
        <v>24</v>
      </c>
      <c r="D388" s="26">
        <f t="shared" si="47"/>
        <v>0</v>
      </c>
      <c r="E388" s="26"/>
      <c r="F388" s="26"/>
      <c r="G388" s="27">
        <f t="shared" ref="G388:G446" si="48">D388+E388+F388</f>
        <v>0</v>
      </c>
      <c r="H388" s="28"/>
      <c r="I388" s="29">
        <f t="shared" si="46"/>
        <v>0</v>
      </c>
      <c r="J388" s="26"/>
      <c r="K388" s="26"/>
      <c r="L388" s="27">
        <f t="shared" ref="L388:L446" si="49">I388+J388+K388</f>
        <v>0</v>
      </c>
      <c r="M388" s="30">
        <f t="shared" ref="M388:M446" si="50">G388+L388</f>
        <v>0</v>
      </c>
    </row>
    <row r="389" spans="1:13" ht="15" x14ac:dyDescent="0.25">
      <c r="A389" s="24">
        <v>13</v>
      </c>
      <c r="B389" s="24">
        <v>1810</v>
      </c>
      <c r="C389" s="33" t="s">
        <v>25</v>
      </c>
      <c r="D389" s="26">
        <f t="shared" si="47"/>
        <v>0</v>
      </c>
      <c r="E389" s="26"/>
      <c r="F389" s="26"/>
      <c r="G389" s="27">
        <f t="shared" si="48"/>
        <v>0</v>
      </c>
      <c r="H389" s="28"/>
      <c r="I389" s="29">
        <f t="shared" si="46"/>
        <v>0</v>
      </c>
      <c r="J389" s="26"/>
      <c r="K389" s="26"/>
      <c r="L389" s="27">
        <f t="shared" si="49"/>
        <v>0</v>
      </c>
      <c r="M389" s="30">
        <f t="shared" si="50"/>
        <v>0</v>
      </c>
    </row>
    <row r="390" spans="1:13" ht="15" x14ac:dyDescent="0.25">
      <c r="A390" s="24">
        <v>47</v>
      </c>
      <c r="B390" s="24">
        <v>1815</v>
      </c>
      <c r="C390" s="33" t="s">
        <v>78</v>
      </c>
      <c r="D390" s="26">
        <f t="shared" si="47"/>
        <v>1915161.5799999998</v>
      </c>
      <c r="E390" s="26"/>
      <c r="F390" s="26"/>
      <c r="G390" s="27">
        <f t="shared" si="48"/>
        <v>1915161.5799999998</v>
      </c>
      <c r="H390" s="28"/>
      <c r="I390" s="29">
        <f t="shared" si="46"/>
        <v>-481196.19450690848</v>
      </c>
      <c r="J390" s="67">
        <f>'[5]Asset Continuity'!$L$18</f>
        <v>-32128.874883088421</v>
      </c>
      <c r="K390" s="26"/>
      <c r="L390" s="27">
        <f t="shared" si="49"/>
        <v>-513325.06938999688</v>
      </c>
      <c r="M390" s="30">
        <f t="shared" si="50"/>
        <v>1401836.510610003</v>
      </c>
    </row>
    <row r="391" spans="1:13" ht="15" x14ac:dyDescent="0.25">
      <c r="A391" s="24">
        <v>47</v>
      </c>
      <c r="B391" s="24">
        <v>1815</v>
      </c>
      <c r="C391" s="33" t="s">
        <v>79</v>
      </c>
      <c r="D391" s="26">
        <f t="shared" si="47"/>
        <v>827000</v>
      </c>
      <c r="E391" s="26"/>
      <c r="F391" s="26"/>
      <c r="G391" s="27">
        <f t="shared" si="48"/>
        <v>827000</v>
      </c>
      <c r="H391" s="28"/>
      <c r="I391" s="29">
        <f t="shared" si="46"/>
        <v>-214164.83549309146</v>
      </c>
      <c r="J391" s="67">
        <f>'[5]Asset Continuity'!$L$19</f>
        <v>-17763.028169014084</v>
      </c>
      <c r="K391" s="26"/>
      <c r="L391" s="27">
        <f t="shared" si="49"/>
        <v>-231927.86366210555</v>
      </c>
      <c r="M391" s="30">
        <f t="shared" si="50"/>
        <v>595072.13633789448</v>
      </c>
    </row>
    <row r="392" spans="1:13" ht="15" x14ac:dyDescent="0.25">
      <c r="A392" s="24">
        <v>47</v>
      </c>
      <c r="B392" s="24">
        <v>1815</v>
      </c>
      <c r="C392" s="33" t="s">
        <v>80</v>
      </c>
      <c r="D392" s="26">
        <f t="shared" si="47"/>
        <v>2002110.27</v>
      </c>
      <c r="E392" s="26"/>
      <c r="F392" s="26"/>
      <c r="G392" s="27">
        <f t="shared" si="48"/>
        <v>2002110.27</v>
      </c>
      <c r="H392" s="28"/>
      <c r="I392" s="29">
        <f t="shared" si="46"/>
        <v>-380422.87509503542</v>
      </c>
      <c r="J392" s="67">
        <f>'[5]Asset Continuity'!$L$20</f>
        <v>-34587.126877528463</v>
      </c>
      <c r="K392" s="26"/>
      <c r="L392" s="27">
        <f t="shared" si="49"/>
        <v>-415010.00197256386</v>
      </c>
      <c r="M392" s="30">
        <f t="shared" si="50"/>
        <v>1587100.2680274362</v>
      </c>
    </row>
    <row r="393" spans="1:13" ht="15" x14ac:dyDescent="0.25">
      <c r="A393" s="24">
        <v>47</v>
      </c>
      <c r="B393" s="24">
        <v>1815</v>
      </c>
      <c r="C393" s="33" t="s">
        <v>81</v>
      </c>
      <c r="D393" s="26">
        <f t="shared" si="47"/>
        <v>678736.19</v>
      </c>
      <c r="E393" s="26"/>
      <c r="F393" s="26"/>
      <c r="G393" s="27">
        <f t="shared" si="48"/>
        <v>678736.19</v>
      </c>
      <c r="H393" s="28"/>
      <c r="I393" s="29">
        <f t="shared" si="46"/>
        <v>-140442.55490496455</v>
      </c>
      <c r="J393" s="67">
        <f>'[5]Asset Continuity'!$L$21</f>
        <v>-14518.750783333331</v>
      </c>
      <c r="K393" s="26"/>
      <c r="L393" s="27">
        <f t="shared" si="49"/>
        <v>-154961.30568829787</v>
      </c>
      <c r="M393" s="30">
        <f t="shared" si="50"/>
        <v>523774.8843117021</v>
      </c>
    </row>
    <row r="394" spans="1:13" ht="15" x14ac:dyDescent="0.25">
      <c r="A394" s="24">
        <v>47</v>
      </c>
      <c r="B394" s="24">
        <v>1820</v>
      </c>
      <c r="C394" s="25" t="s">
        <v>27</v>
      </c>
      <c r="D394" s="26">
        <f t="shared" si="47"/>
        <v>160630.29</v>
      </c>
      <c r="E394" s="26"/>
      <c r="F394" s="26"/>
      <c r="G394" s="27">
        <f t="shared" si="48"/>
        <v>160630.29</v>
      </c>
      <c r="H394" s="28"/>
      <c r="I394" s="29">
        <f t="shared" si="46"/>
        <v>-160630.28999999998</v>
      </c>
      <c r="J394" s="26"/>
      <c r="K394" s="26"/>
      <c r="L394" s="27">
        <f t="shared" si="49"/>
        <v>-160630.28999999998</v>
      </c>
      <c r="M394" s="30">
        <f t="shared" si="50"/>
        <v>0</v>
      </c>
    </row>
    <row r="395" spans="1:13" ht="15" x14ac:dyDescent="0.25">
      <c r="A395" s="24">
        <v>47</v>
      </c>
      <c r="B395" s="24">
        <v>1825</v>
      </c>
      <c r="C395" s="33" t="s">
        <v>28</v>
      </c>
      <c r="D395" s="26">
        <f t="shared" si="47"/>
        <v>0</v>
      </c>
      <c r="E395" s="26"/>
      <c r="F395" s="26"/>
      <c r="G395" s="27">
        <f t="shared" si="48"/>
        <v>0</v>
      </c>
      <c r="H395" s="28"/>
      <c r="I395" s="29">
        <f t="shared" si="46"/>
        <v>0</v>
      </c>
      <c r="J395" s="26"/>
      <c r="K395" s="26"/>
      <c r="L395" s="27">
        <f t="shared" si="49"/>
        <v>0</v>
      </c>
      <c r="M395" s="30">
        <f t="shared" si="50"/>
        <v>0</v>
      </c>
    </row>
    <row r="396" spans="1:13" ht="15" x14ac:dyDescent="0.25">
      <c r="A396" s="24">
        <v>47</v>
      </c>
      <c r="B396" s="24">
        <v>1830</v>
      </c>
      <c r="C396" s="33" t="s">
        <v>29</v>
      </c>
      <c r="D396" s="26">
        <f t="shared" si="47"/>
        <v>5326408.18</v>
      </c>
      <c r="E396" s="26"/>
      <c r="F396" s="26"/>
      <c r="G396" s="27">
        <f t="shared" si="48"/>
        <v>5326408.18</v>
      </c>
      <c r="H396" s="28"/>
      <c r="I396" s="29">
        <f t="shared" si="46"/>
        <v>-3018088.8499999996</v>
      </c>
      <c r="J396" s="67">
        <f>'[5]Asset Continuity'!$L$33</f>
        <v>-80912.35399491321</v>
      </c>
      <c r="K396" s="26"/>
      <c r="L396" s="27">
        <f t="shared" si="49"/>
        <v>-3099001.203994913</v>
      </c>
      <c r="M396" s="30">
        <f t="shared" si="50"/>
        <v>2227406.9760050867</v>
      </c>
    </row>
    <row r="397" spans="1:13" ht="15" x14ac:dyDescent="0.25">
      <c r="A397" s="24">
        <v>47</v>
      </c>
      <c r="B397" s="24">
        <v>1835</v>
      </c>
      <c r="C397" s="33" t="s">
        <v>30</v>
      </c>
      <c r="D397" s="26">
        <f t="shared" si="47"/>
        <v>6770695.1500000004</v>
      </c>
      <c r="E397" s="26"/>
      <c r="F397" s="26"/>
      <c r="G397" s="27">
        <f t="shared" si="48"/>
        <v>6770695.1500000004</v>
      </c>
      <c r="H397" s="28"/>
      <c r="I397" s="29">
        <f t="shared" si="46"/>
        <v>-3857228.6500000004</v>
      </c>
      <c r="J397" s="67">
        <f>'[5]Asset Continuity'!$L$34</f>
        <v>-70579.483823531642</v>
      </c>
      <c r="K397" s="26"/>
      <c r="L397" s="27">
        <f t="shared" si="49"/>
        <v>-3927808.1338235321</v>
      </c>
      <c r="M397" s="30">
        <f t="shared" si="50"/>
        <v>2842887.0161764682</v>
      </c>
    </row>
    <row r="398" spans="1:13" ht="15" x14ac:dyDescent="0.25">
      <c r="A398" s="24">
        <v>47</v>
      </c>
      <c r="B398" s="24">
        <v>1840</v>
      </c>
      <c r="C398" s="33" t="s">
        <v>31</v>
      </c>
      <c r="D398" s="26">
        <f t="shared" si="47"/>
        <v>5249706.09</v>
      </c>
      <c r="E398" s="26"/>
      <c r="F398" s="26"/>
      <c r="G398" s="27">
        <f t="shared" si="48"/>
        <v>5249706.09</v>
      </c>
      <c r="H398" s="28"/>
      <c r="I398" s="29">
        <f t="shared" si="46"/>
        <v>-2335600.2099999995</v>
      </c>
      <c r="J398" s="67">
        <f>'[5]Asset Continuity'!$L$41</f>
        <v>-54854.388098899581</v>
      </c>
      <c r="K398" s="26"/>
      <c r="L398" s="27">
        <f t="shared" si="49"/>
        <v>-2390454.5980988992</v>
      </c>
      <c r="M398" s="30">
        <f t="shared" si="50"/>
        <v>2859251.4919011006</v>
      </c>
    </row>
    <row r="399" spans="1:13" ht="15" x14ac:dyDescent="0.25">
      <c r="A399" s="24">
        <v>47</v>
      </c>
      <c r="B399" s="24">
        <v>1845</v>
      </c>
      <c r="C399" s="33" t="s">
        <v>32</v>
      </c>
      <c r="D399" s="26">
        <f t="shared" si="47"/>
        <v>9328979.3500000015</v>
      </c>
      <c r="E399" s="26"/>
      <c r="F399" s="26"/>
      <c r="G399" s="27">
        <f t="shared" si="48"/>
        <v>9328979.3500000015</v>
      </c>
      <c r="H399" s="28"/>
      <c r="I399" s="29">
        <f t="shared" si="46"/>
        <v>-4787839.5500000007</v>
      </c>
      <c r="J399" s="67">
        <f>'[5]Asset Continuity'!$L$42</f>
        <v>-151104.22402623476</v>
      </c>
      <c r="K399" s="26"/>
      <c r="L399" s="27">
        <f t="shared" si="49"/>
        <v>-4938943.7740262356</v>
      </c>
      <c r="M399" s="30">
        <f t="shared" si="50"/>
        <v>4390035.5759737659</v>
      </c>
    </row>
    <row r="400" spans="1:13" ht="15" x14ac:dyDescent="0.25">
      <c r="A400" s="24">
        <v>47</v>
      </c>
      <c r="B400" s="24">
        <v>1850</v>
      </c>
      <c r="C400" s="33" t="s">
        <v>33</v>
      </c>
      <c r="D400" s="26">
        <f t="shared" si="47"/>
        <v>8090655.1399999997</v>
      </c>
      <c r="E400" s="26"/>
      <c r="F400" s="26"/>
      <c r="G400" s="27">
        <f t="shared" si="48"/>
        <v>8090655.1399999997</v>
      </c>
      <c r="H400" s="28"/>
      <c r="I400" s="29">
        <f t="shared" si="46"/>
        <v>-4009589.3400000003</v>
      </c>
      <c r="J400" s="67">
        <f>SUM('[5]Asset Continuity'!$L$49:$L$52)</f>
        <v>-125398.55188670868</v>
      </c>
      <c r="K400" s="26"/>
      <c r="L400" s="27">
        <f t="shared" si="49"/>
        <v>-4134987.8918867088</v>
      </c>
      <c r="M400" s="30">
        <f t="shared" si="50"/>
        <v>3955667.2481132909</v>
      </c>
    </row>
    <row r="401" spans="1:13" ht="15" x14ac:dyDescent="0.25">
      <c r="A401" s="24">
        <v>47</v>
      </c>
      <c r="B401" s="24">
        <v>1855</v>
      </c>
      <c r="C401" s="33" t="s">
        <v>82</v>
      </c>
      <c r="D401" s="26">
        <f t="shared" si="47"/>
        <v>605548.2699999999</v>
      </c>
      <c r="E401" s="26"/>
      <c r="F401" s="26"/>
      <c r="G401" s="27">
        <f t="shared" si="48"/>
        <v>605548.2699999999</v>
      </c>
      <c r="H401" s="28"/>
      <c r="I401" s="29">
        <f t="shared" si="46"/>
        <v>-140588.5</v>
      </c>
      <c r="J401" s="67">
        <f>'[5]Asset Continuity'!$L$35</f>
        <v>-8553.3493557892762</v>
      </c>
      <c r="K401" s="26"/>
      <c r="L401" s="27">
        <f t="shared" si="49"/>
        <v>-149141.84935578928</v>
      </c>
      <c r="M401" s="30">
        <f t="shared" si="50"/>
        <v>456406.42064421065</v>
      </c>
    </row>
    <row r="402" spans="1:13" ht="15" x14ac:dyDescent="0.25">
      <c r="A402" s="24">
        <v>47</v>
      </c>
      <c r="B402" s="24">
        <v>1855</v>
      </c>
      <c r="C402" s="33" t="s">
        <v>83</v>
      </c>
      <c r="D402" s="26">
        <f t="shared" si="47"/>
        <v>2534459.46</v>
      </c>
      <c r="E402" s="26"/>
      <c r="F402" s="26"/>
      <c r="G402" s="27">
        <f t="shared" si="48"/>
        <v>2534459.46</v>
      </c>
      <c r="H402" s="28"/>
      <c r="I402" s="29">
        <f t="shared" si="46"/>
        <v>-675742.35</v>
      </c>
      <c r="J402" s="67">
        <f>'[5]Asset Continuity'!$L$43</f>
        <v>-48525.640507886012</v>
      </c>
      <c r="K402" s="26"/>
      <c r="L402" s="27">
        <f t="shared" si="49"/>
        <v>-724267.99050788605</v>
      </c>
      <c r="M402" s="30">
        <f t="shared" si="50"/>
        <v>1810191.4694921139</v>
      </c>
    </row>
    <row r="403" spans="1:13" ht="15" x14ac:dyDescent="0.25">
      <c r="A403" s="24">
        <v>47</v>
      </c>
      <c r="B403" s="24">
        <v>1860</v>
      </c>
      <c r="C403" s="33" t="s">
        <v>84</v>
      </c>
      <c r="D403" s="26">
        <f t="shared" si="47"/>
        <v>455666.37</v>
      </c>
      <c r="E403" s="26"/>
      <c r="F403" s="26"/>
      <c r="G403" s="27">
        <f t="shared" si="48"/>
        <v>455666.37</v>
      </c>
      <c r="H403" s="28"/>
      <c r="I403" s="29">
        <f t="shared" si="46"/>
        <v>-325308.16368961515</v>
      </c>
      <c r="J403" s="67">
        <f>'[5]Asset Continuity'!$L$56</f>
        <v>-4483.3473895775587</v>
      </c>
      <c r="K403" s="26"/>
      <c r="L403" s="27">
        <f t="shared" si="49"/>
        <v>-329791.51107919269</v>
      </c>
      <c r="M403" s="30">
        <f t="shared" si="50"/>
        <v>125874.85892080731</v>
      </c>
    </row>
    <row r="404" spans="1:13" ht="15" x14ac:dyDescent="0.25">
      <c r="A404" s="24">
        <v>47</v>
      </c>
      <c r="B404" s="24">
        <v>1860</v>
      </c>
      <c r="C404" s="33" t="s">
        <v>85</v>
      </c>
      <c r="D404" s="26">
        <f t="shared" si="47"/>
        <v>302795.15000000002</v>
      </c>
      <c r="E404" s="26"/>
      <c r="F404" s="26"/>
      <c r="G404" s="27">
        <f t="shared" si="48"/>
        <v>302795.15000000002</v>
      </c>
      <c r="H404" s="28"/>
      <c r="I404" s="29">
        <f t="shared" si="46"/>
        <v>-183435.75631038487</v>
      </c>
      <c r="J404" s="67">
        <f>SUM('[5]Asset Continuity'!$L$57:$L$61)</f>
        <v>-8542.1142710717886</v>
      </c>
      <c r="K404" s="26"/>
      <c r="L404" s="27">
        <f t="shared" si="49"/>
        <v>-191977.87058145666</v>
      </c>
      <c r="M404" s="30">
        <f t="shared" si="50"/>
        <v>110817.27941854336</v>
      </c>
    </row>
    <row r="405" spans="1:13" ht="15" x14ac:dyDescent="0.25">
      <c r="A405" s="24">
        <v>47</v>
      </c>
      <c r="B405" s="24">
        <v>1860</v>
      </c>
      <c r="C405" s="33" t="s">
        <v>86</v>
      </c>
      <c r="D405" s="26">
        <f t="shared" si="47"/>
        <v>0</v>
      </c>
      <c r="E405" s="26"/>
      <c r="F405" s="26"/>
      <c r="G405" s="27">
        <f t="shared" si="48"/>
        <v>0</v>
      </c>
      <c r="H405" s="28"/>
      <c r="I405" s="29">
        <f t="shared" si="46"/>
        <v>0</v>
      </c>
      <c r="J405" s="26"/>
      <c r="K405" s="26"/>
      <c r="L405" s="27">
        <f t="shared" si="49"/>
        <v>0</v>
      </c>
      <c r="M405" s="30">
        <f t="shared" si="50"/>
        <v>0</v>
      </c>
    </row>
    <row r="406" spans="1:13" ht="15" x14ac:dyDescent="0.25">
      <c r="A406" s="31">
        <v>47</v>
      </c>
      <c r="B406" s="31">
        <v>1860</v>
      </c>
      <c r="C406" s="32" t="s">
        <v>36</v>
      </c>
      <c r="D406" s="26">
        <f t="shared" si="47"/>
        <v>1717676.54</v>
      </c>
      <c r="E406" s="26"/>
      <c r="F406" s="26"/>
      <c r="G406" s="27">
        <f t="shared" si="48"/>
        <v>1717676.54</v>
      </c>
      <c r="H406" s="28"/>
      <c r="I406" s="29">
        <f t="shared" si="46"/>
        <v>-396087.5</v>
      </c>
      <c r="J406" s="67">
        <f>SUM('[5]Asset Continuity'!$L$62:$L$63)</f>
        <v>-114511.76933333333</v>
      </c>
      <c r="K406" s="26"/>
      <c r="L406" s="27">
        <f t="shared" si="49"/>
        <v>-510599.26933333336</v>
      </c>
      <c r="M406" s="30">
        <f t="shared" si="50"/>
        <v>1207077.2706666668</v>
      </c>
    </row>
    <row r="407" spans="1:13" ht="15" x14ac:dyDescent="0.25">
      <c r="A407" s="31" t="s">
        <v>22</v>
      </c>
      <c r="B407" s="31">
        <v>1905</v>
      </c>
      <c r="C407" s="32" t="s">
        <v>23</v>
      </c>
      <c r="D407" s="26">
        <f t="shared" si="47"/>
        <v>49000</v>
      </c>
      <c r="E407" s="26"/>
      <c r="F407" s="26"/>
      <c r="G407" s="27">
        <f t="shared" si="48"/>
        <v>49000</v>
      </c>
      <c r="H407" s="28"/>
      <c r="I407" s="29">
        <f t="shared" si="46"/>
        <v>0</v>
      </c>
      <c r="J407" s="26"/>
      <c r="K407" s="26"/>
      <c r="L407" s="27">
        <f t="shared" si="49"/>
        <v>0</v>
      </c>
      <c r="M407" s="30">
        <f t="shared" si="50"/>
        <v>49000</v>
      </c>
    </row>
    <row r="408" spans="1:13" ht="15" x14ac:dyDescent="0.25">
      <c r="A408" s="24">
        <v>47</v>
      </c>
      <c r="B408" s="24">
        <v>1908</v>
      </c>
      <c r="C408" s="33" t="s">
        <v>87</v>
      </c>
      <c r="D408" s="26">
        <f t="shared" si="47"/>
        <v>1046017.63</v>
      </c>
      <c r="E408" s="26"/>
      <c r="F408" s="26"/>
      <c r="G408" s="27">
        <f t="shared" si="48"/>
        <v>1046017.63</v>
      </c>
      <c r="H408" s="28"/>
      <c r="I408" s="29">
        <f t="shared" si="46"/>
        <v>-383845.32</v>
      </c>
      <c r="J408" s="67">
        <f>'[5]Asset Continuity'!$L$67</f>
        <v>-17277.107660787762</v>
      </c>
      <c r="K408" s="26"/>
      <c r="L408" s="27">
        <f t="shared" si="49"/>
        <v>-401122.42766078777</v>
      </c>
      <c r="M408" s="30">
        <f t="shared" si="50"/>
        <v>644895.20233921218</v>
      </c>
    </row>
    <row r="409" spans="1:13" ht="15" x14ac:dyDescent="0.25">
      <c r="A409" s="24">
        <v>47</v>
      </c>
      <c r="B409" s="24">
        <v>1908</v>
      </c>
      <c r="C409" s="33" t="s">
        <v>100</v>
      </c>
      <c r="D409" s="26">
        <f t="shared" si="47"/>
        <v>8690.41</v>
      </c>
      <c r="E409" s="26"/>
      <c r="F409" s="26"/>
      <c r="G409" s="27">
        <f t="shared" si="48"/>
        <v>8690.41</v>
      </c>
      <c r="H409" s="28"/>
      <c r="I409" s="29">
        <f t="shared" si="46"/>
        <v>-7405.83</v>
      </c>
      <c r="J409" s="67">
        <f>'[5]Asset Continuity'!$L$68</f>
        <v>-356.77777777777777</v>
      </c>
      <c r="K409" s="26"/>
      <c r="L409" s="27">
        <f t="shared" si="49"/>
        <v>-7762.6077777777773</v>
      </c>
      <c r="M409" s="30">
        <f t="shared" si="50"/>
        <v>927.80222222222255</v>
      </c>
    </row>
    <row r="410" spans="1:13" ht="15" x14ac:dyDescent="0.25">
      <c r="A410" s="24">
        <v>13</v>
      </c>
      <c r="B410" s="24">
        <v>1910</v>
      </c>
      <c r="C410" s="33" t="s">
        <v>25</v>
      </c>
      <c r="D410" s="26">
        <f t="shared" si="47"/>
        <v>0</v>
      </c>
      <c r="E410" s="26"/>
      <c r="F410" s="26"/>
      <c r="G410" s="27">
        <f t="shared" si="48"/>
        <v>0</v>
      </c>
      <c r="H410" s="28"/>
      <c r="I410" s="29">
        <f t="shared" si="46"/>
        <v>0</v>
      </c>
      <c r="J410" s="26">
        <f>'[2]App.2-B_Fixed Asset Con_2014'!$K34</f>
        <v>0</v>
      </c>
      <c r="K410" s="26"/>
      <c r="L410" s="27">
        <f t="shared" si="49"/>
        <v>0</v>
      </c>
      <c r="M410" s="30">
        <f t="shared" si="50"/>
        <v>0</v>
      </c>
    </row>
    <row r="411" spans="1:13" ht="15" x14ac:dyDescent="0.25">
      <c r="A411" s="24">
        <v>8</v>
      </c>
      <c r="B411" s="24">
        <v>1915</v>
      </c>
      <c r="C411" s="33" t="s">
        <v>38</v>
      </c>
      <c r="D411" s="26">
        <f t="shared" si="47"/>
        <v>216633.32</v>
      </c>
      <c r="E411" s="26"/>
      <c r="F411" s="26"/>
      <c r="G411" s="27">
        <f t="shared" si="48"/>
        <v>216633.32</v>
      </c>
      <c r="H411" s="28"/>
      <c r="I411" s="29">
        <f t="shared" si="46"/>
        <v>-178037.41000000003</v>
      </c>
      <c r="J411" s="67">
        <f>'[5]Asset Continuity'!$L$72</f>
        <v>-8177.9614999999994</v>
      </c>
      <c r="K411" s="26"/>
      <c r="L411" s="27">
        <f t="shared" si="49"/>
        <v>-186215.37150000004</v>
      </c>
      <c r="M411" s="30">
        <f t="shared" si="50"/>
        <v>30417.948499999969</v>
      </c>
    </row>
    <row r="412" spans="1:13" ht="15" x14ac:dyDescent="0.25">
      <c r="A412" s="24">
        <v>8</v>
      </c>
      <c r="B412" s="24">
        <v>1915</v>
      </c>
      <c r="C412" s="33" t="s">
        <v>39</v>
      </c>
      <c r="D412" s="26">
        <f t="shared" si="47"/>
        <v>0</v>
      </c>
      <c r="E412" s="26"/>
      <c r="F412" s="26"/>
      <c r="G412" s="27">
        <f t="shared" si="48"/>
        <v>0</v>
      </c>
      <c r="H412" s="28"/>
      <c r="I412" s="29">
        <f t="shared" si="46"/>
        <v>0</v>
      </c>
      <c r="J412" s="26">
        <f>'[2]App.2-B_Fixed Asset Con_2014'!$K36</f>
        <v>0</v>
      </c>
      <c r="K412" s="26"/>
      <c r="L412" s="27">
        <f t="shared" si="49"/>
        <v>0</v>
      </c>
      <c r="M412" s="30">
        <f t="shared" si="50"/>
        <v>0</v>
      </c>
    </row>
    <row r="413" spans="1:13" ht="15" x14ac:dyDescent="0.25">
      <c r="A413" s="57">
        <v>50</v>
      </c>
      <c r="B413" s="24">
        <v>1920</v>
      </c>
      <c r="C413" s="33" t="s">
        <v>40</v>
      </c>
      <c r="D413" s="26">
        <f t="shared" si="47"/>
        <v>414901.97</v>
      </c>
      <c r="E413" s="26"/>
      <c r="F413" s="26"/>
      <c r="G413" s="27">
        <f t="shared" si="48"/>
        <v>414901.97</v>
      </c>
      <c r="H413" s="28"/>
      <c r="I413" s="29">
        <f t="shared" si="46"/>
        <v>-370020.08000000007</v>
      </c>
      <c r="J413" s="67">
        <f>'[5]Asset Continuity'!$L$73</f>
        <v>-21677.3246</v>
      </c>
      <c r="K413" s="26"/>
      <c r="L413" s="27">
        <f t="shared" si="49"/>
        <v>-391697.40460000007</v>
      </c>
      <c r="M413" s="30">
        <f t="shared" si="50"/>
        <v>23204.565399999905</v>
      </c>
    </row>
    <row r="414" spans="1:13" ht="25.5" x14ac:dyDescent="0.25">
      <c r="A414" s="24">
        <v>45</v>
      </c>
      <c r="B414" s="34">
        <v>1920</v>
      </c>
      <c r="C414" s="25" t="s">
        <v>41</v>
      </c>
      <c r="D414" s="26">
        <f t="shared" si="47"/>
        <v>0</v>
      </c>
      <c r="E414" s="26"/>
      <c r="F414" s="26"/>
      <c r="G414" s="27">
        <f t="shared" si="48"/>
        <v>0</v>
      </c>
      <c r="H414" s="28"/>
      <c r="I414" s="29">
        <f t="shared" si="46"/>
        <v>0</v>
      </c>
      <c r="J414" s="26"/>
      <c r="K414" s="26"/>
      <c r="L414" s="27">
        <f t="shared" si="49"/>
        <v>0</v>
      </c>
      <c r="M414" s="30">
        <f t="shared" si="50"/>
        <v>0</v>
      </c>
    </row>
    <row r="415" spans="1:13" ht="25.5" x14ac:dyDescent="0.25">
      <c r="A415" s="24">
        <v>45.1</v>
      </c>
      <c r="B415" s="34">
        <v>1920</v>
      </c>
      <c r="C415" s="25" t="s">
        <v>42</v>
      </c>
      <c r="D415" s="26">
        <f t="shared" si="47"/>
        <v>0</v>
      </c>
      <c r="E415" s="26"/>
      <c r="F415" s="26"/>
      <c r="G415" s="27">
        <f t="shared" si="48"/>
        <v>0</v>
      </c>
      <c r="H415" s="28"/>
      <c r="I415" s="29">
        <f t="shared" si="46"/>
        <v>0</v>
      </c>
      <c r="J415" s="26"/>
      <c r="K415" s="26"/>
      <c r="L415" s="27">
        <f t="shared" si="49"/>
        <v>0</v>
      </c>
      <c r="M415" s="30">
        <f t="shared" si="50"/>
        <v>0</v>
      </c>
    </row>
    <row r="416" spans="1:13" ht="15" x14ac:dyDescent="0.25">
      <c r="A416" s="24">
        <v>12</v>
      </c>
      <c r="B416" s="24">
        <v>1925</v>
      </c>
      <c r="C416" s="33" t="s">
        <v>43</v>
      </c>
      <c r="D416" s="26">
        <f t="shared" si="47"/>
        <v>1816312.41</v>
      </c>
      <c r="E416" s="26"/>
      <c r="F416" s="26"/>
      <c r="G416" s="27">
        <f t="shared" si="48"/>
        <v>1816312.41</v>
      </c>
      <c r="H416" s="28"/>
      <c r="I416" s="29">
        <f t="shared" si="46"/>
        <v>-1666717.58</v>
      </c>
      <c r="J416" s="67">
        <f>'[5]Asset Continuity'!$L$74</f>
        <v>-80006.056666666671</v>
      </c>
      <c r="K416" s="26"/>
      <c r="L416" s="27">
        <f t="shared" si="49"/>
        <v>-1746723.6366666667</v>
      </c>
      <c r="M416" s="30">
        <f t="shared" si="50"/>
        <v>69588.7733333332</v>
      </c>
    </row>
    <row r="417" spans="1:13" ht="15" x14ac:dyDescent="0.25">
      <c r="A417" s="24">
        <v>12</v>
      </c>
      <c r="B417" s="24">
        <v>1925</v>
      </c>
      <c r="C417" s="33" t="s">
        <v>44</v>
      </c>
      <c r="D417" s="26">
        <f t="shared" si="47"/>
        <v>170000</v>
      </c>
      <c r="E417" s="26"/>
      <c r="F417" s="26"/>
      <c r="G417" s="27">
        <f t="shared" si="48"/>
        <v>170000</v>
      </c>
      <c r="H417" s="28"/>
      <c r="I417" s="29">
        <f t="shared" si="46"/>
        <v>-85013.31</v>
      </c>
      <c r="J417" s="67">
        <f>'[5]Asset Continuity'!$L$75</f>
        <v>-34000</v>
      </c>
      <c r="K417" s="26"/>
      <c r="L417" s="27">
        <f t="shared" si="49"/>
        <v>-119013.31</v>
      </c>
      <c r="M417" s="30">
        <f t="shared" si="50"/>
        <v>50986.69</v>
      </c>
    </row>
    <row r="418" spans="1:13" ht="15" x14ac:dyDescent="0.25">
      <c r="A418" s="24">
        <v>10</v>
      </c>
      <c r="B418" s="24">
        <v>1930</v>
      </c>
      <c r="C418" s="33" t="s">
        <v>74</v>
      </c>
      <c r="D418" s="26">
        <f t="shared" si="47"/>
        <v>159404.95000000001</v>
      </c>
      <c r="E418" s="26"/>
      <c r="F418" s="26"/>
      <c r="G418" s="27">
        <f t="shared" si="48"/>
        <v>159404.95000000001</v>
      </c>
      <c r="H418" s="28"/>
      <c r="I418" s="29">
        <f t="shared" si="46"/>
        <v>-108089.48000000001</v>
      </c>
      <c r="J418" s="67">
        <f>'[5]Asset Continuity'!$L$76</f>
        <v>-13467.847</v>
      </c>
      <c r="K418" s="26"/>
      <c r="L418" s="27">
        <f t="shared" si="49"/>
        <v>-121557.327</v>
      </c>
      <c r="M418" s="30">
        <f t="shared" si="50"/>
        <v>37847.623000000007</v>
      </c>
    </row>
    <row r="419" spans="1:13" ht="15" x14ac:dyDescent="0.25">
      <c r="A419" s="24">
        <v>10</v>
      </c>
      <c r="B419" s="24">
        <v>1930</v>
      </c>
      <c r="C419" s="33" t="s">
        <v>75</v>
      </c>
      <c r="D419" s="26">
        <f t="shared" si="47"/>
        <v>940581.07</v>
      </c>
      <c r="E419" s="26"/>
      <c r="F419" s="26"/>
      <c r="G419" s="27">
        <f t="shared" si="48"/>
        <v>940581.07</v>
      </c>
      <c r="H419" s="28"/>
      <c r="I419" s="29">
        <f t="shared" si="46"/>
        <v>-396726.28</v>
      </c>
      <c r="J419" s="67">
        <f>'[5]Asset Continuity'!$L$77</f>
        <v>-79760.576971004994</v>
      </c>
      <c r="K419" s="26"/>
      <c r="L419" s="27">
        <f t="shared" si="49"/>
        <v>-476486.85697100504</v>
      </c>
      <c r="M419" s="30">
        <f t="shared" si="50"/>
        <v>464094.21302899491</v>
      </c>
    </row>
    <row r="420" spans="1:13" ht="15" x14ac:dyDescent="0.25">
      <c r="A420" s="24">
        <v>10</v>
      </c>
      <c r="B420" s="24">
        <v>1930</v>
      </c>
      <c r="C420" s="33" t="s">
        <v>76</v>
      </c>
      <c r="D420" s="26">
        <f t="shared" si="47"/>
        <v>38458.050000000003</v>
      </c>
      <c r="E420" s="26"/>
      <c r="F420" s="26"/>
      <c r="G420" s="27">
        <f t="shared" si="48"/>
        <v>38458.050000000003</v>
      </c>
      <c r="H420" s="28"/>
      <c r="I420" s="29">
        <f t="shared" si="46"/>
        <v>-38458.050000000003</v>
      </c>
      <c r="J420" s="67">
        <f>'[5]Asset Continuity'!$L$78</f>
        <v>0</v>
      </c>
      <c r="K420" s="26"/>
      <c r="L420" s="27">
        <f t="shared" si="49"/>
        <v>-38458.050000000003</v>
      </c>
      <c r="M420" s="30">
        <f t="shared" si="50"/>
        <v>0</v>
      </c>
    </row>
    <row r="421" spans="1:13" ht="15" x14ac:dyDescent="0.25">
      <c r="A421" s="24">
        <v>10</v>
      </c>
      <c r="B421" s="24">
        <v>1930</v>
      </c>
      <c r="C421" s="33" t="s">
        <v>77</v>
      </c>
      <c r="D421" s="26"/>
      <c r="E421" s="26"/>
      <c r="F421" s="26"/>
      <c r="G421" s="27">
        <f t="shared" si="48"/>
        <v>0</v>
      </c>
      <c r="H421" s="28"/>
      <c r="I421" s="29"/>
      <c r="J421" s="26"/>
      <c r="K421" s="26"/>
      <c r="L421" s="27">
        <f t="shared" si="49"/>
        <v>0</v>
      </c>
      <c r="M421" s="30">
        <f t="shared" si="50"/>
        <v>0</v>
      </c>
    </row>
    <row r="422" spans="1:13" ht="15" x14ac:dyDescent="0.25">
      <c r="A422" s="24">
        <v>8</v>
      </c>
      <c r="B422" s="24">
        <v>1935</v>
      </c>
      <c r="C422" s="33" t="s">
        <v>46</v>
      </c>
      <c r="D422" s="26">
        <f t="shared" ref="D422:D444" si="51">G335</f>
        <v>24683.61</v>
      </c>
      <c r="E422" s="26"/>
      <c r="F422" s="26"/>
      <c r="G422" s="27">
        <f t="shared" si="48"/>
        <v>24683.61</v>
      </c>
      <c r="H422" s="28"/>
      <c r="I422" s="29">
        <f t="shared" ref="I422:I444" si="52">L335</f>
        <v>-19419.059999999998</v>
      </c>
      <c r="J422" s="67">
        <f>'[5]Asset Continuity'!$L$80</f>
        <v>-1042.6286923076923</v>
      </c>
      <c r="K422" s="26"/>
      <c r="L422" s="27">
        <f t="shared" si="49"/>
        <v>-20461.688692307689</v>
      </c>
      <c r="M422" s="30">
        <f t="shared" si="50"/>
        <v>4221.9213076923115</v>
      </c>
    </row>
    <row r="423" spans="1:13" ht="15" x14ac:dyDescent="0.25">
      <c r="A423" s="24">
        <v>8</v>
      </c>
      <c r="B423" s="24">
        <v>1940</v>
      </c>
      <c r="C423" s="33" t="s">
        <v>47</v>
      </c>
      <c r="D423" s="26">
        <f t="shared" si="51"/>
        <v>471100.56</v>
      </c>
      <c r="E423" s="26"/>
      <c r="F423" s="26"/>
      <c r="G423" s="27">
        <f t="shared" si="48"/>
        <v>471100.56</v>
      </c>
      <c r="H423" s="28"/>
      <c r="I423" s="29">
        <f t="shared" si="52"/>
        <v>-424801.54</v>
      </c>
      <c r="J423" s="67">
        <f>'[5]Asset Continuity'!$L$81</f>
        <v>-15557.963007853255</v>
      </c>
      <c r="K423" s="26"/>
      <c r="L423" s="27">
        <f t="shared" si="49"/>
        <v>-440359.50300785323</v>
      </c>
      <c r="M423" s="30">
        <f t="shared" si="50"/>
        <v>30741.056992146769</v>
      </c>
    </row>
    <row r="424" spans="1:13" ht="15" x14ac:dyDescent="0.25">
      <c r="A424" s="24">
        <v>8</v>
      </c>
      <c r="B424" s="24">
        <v>1945</v>
      </c>
      <c r="C424" s="33" t="s">
        <v>48</v>
      </c>
      <c r="D424" s="26">
        <f t="shared" si="51"/>
        <v>0</v>
      </c>
      <c r="E424" s="26"/>
      <c r="F424" s="26"/>
      <c r="G424" s="27">
        <f t="shared" si="48"/>
        <v>0</v>
      </c>
      <c r="H424" s="28"/>
      <c r="I424" s="29">
        <f t="shared" si="52"/>
        <v>0</v>
      </c>
      <c r="J424" s="26"/>
      <c r="K424" s="26"/>
      <c r="L424" s="27">
        <f t="shared" si="49"/>
        <v>0</v>
      </c>
      <c r="M424" s="30">
        <f t="shared" si="50"/>
        <v>0</v>
      </c>
    </row>
    <row r="425" spans="1:13" ht="15" x14ac:dyDescent="0.25">
      <c r="A425" s="24">
        <v>8</v>
      </c>
      <c r="B425" s="24">
        <v>1950</v>
      </c>
      <c r="C425" s="33" t="s">
        <v>49</v>
      </c>
      <c r="D425" s="26">
        <f t="shared" si="51"/>
        <v>0</v>
      </c>
      <c r="E425" s="26"/>
      <c r="F425" s="26"/>
      <c r="G425" s="27">
        <f t="shared" si="48"/>
        <v>0</v>
      </c>
      <c r="H425" s="28"/>
      <c r="I425" s="35">
        <f t="shared" si="52"/>
        <v>0</v>
      </c>
      <c r="J425" s="26"/>
      <c r="K425" s="26"/>
      <c r="L425" s="27">
        <f t="shared" si="49"/>
        <v>0</v>
      </c>
      <c r="M425" s="30">
        <f t="shared" si="50"/>
        <v>0</v>
      </c>
    </row>
    <row r="426" spans="1:13" ht="15" x14ac:dyDescent="0.25">
      <c r="A426" s="24">
        <v>8</v>
      </c>
      <c r="B426" s="24">
        <v>1955</v>
      </c>
      <c r="C426" s="33" t="s">
        <v>50</v>
      </c>
      <c r="D426" s="26">
        <f t="shared" si="51"/>
        <v>54383.11</v>
      </c>
      <c r="E426" s="26"/>
      <c r="F426" s="26"/>
      <c r="G426" s="27">
        <f t="shared" si="48"/>
        <v>54383.11</v>
      </c>
      <c r="H426" s="28"/>
      <c r="I426" s="29">
        <f t="shared" si="52"/>
        <v>-42440.22</v>
      </c>
      <c r="J426" s="67">
        <f>'[5]Asset Continuity'!$L$82</f>
        <v>-3990.828</v>
      </c>
      <c r="K426" s="26"/>
      <c r="L426" s="27">
        <f t="shared" si="49"/>
        <v>-46431.048000000003</v>
      </c>
      <c r="M426" s="30">
        <f t="shared" si="50"/>
        <v>7952.0619999999981</v>
      </c>
    </row>
    <row r="427" spans="1:13" ht="15" x14ac:dyDescent="0.25">
      <c r="A427" s="36">
        <v>8</v>
      </c>
      <c r="B427" s="36">
        <v>1955</v>
      </c>
      <c r="C427" s="37" t="s">
        <v>51</v>
      </c>
      <c r="D427" s="26">
        <f t="shared" si="51"/>
        <v>0</v>
      </c>
      <c r="E427" s="26"/>
      <c r="F427" s="26"/>
      <c r="G427" s="27">
        <f t="shared" si="48"/>
        <v>0</v>
      </c>
      <c r="H427" s="28"/>
      <c r="I427" s="29">
        <f t="shared" si="52"/>
        <v>0</v>
      </c>
      <c r="J427" s="26"/>
      <c r="K427" s="26"/>
      <c r="L427" s="27">
        <f t="shared" si="49"/>
        <v>0</v>
      </c>
      <c r="M427" s="30">
        <f t="shared" si="50"/>
        <v>0</v>
      </c>
    </row>
    <row r="428" spans="1:13" ht="15" x14ac:dyDescent="0.25">
      <c r="A428" s="34">
        <v>8</v>
      </c>
      <c r="B428" s="34">
        <v>1960</v>
      </c>
      <c r="C428" s="25" t="s">
        <v>52</v>
      </c>
      <c r="D428" s="26">
        <f t="shared" si="51"/>
        <v>0</v>
      </c>
      <c r="E428" s="26"/>
      <c r="F428" s="26"/>
      <c r="G428" s="27">
        <f t="shared" si="48"/>
        <v>0</v>
      </c>
      <c r="H428" s="28"/>
      <c r="I428" s="29">
        <f t="shared" si="52"/>
        <v>0</v>
      </c>
      <c r="J428" s="26"/>
      <c r="K428" s="26"/>
      <c r="L428" s="27">
        <f t="shared" si="49"/>
        <v>0</v>
      </c>
      <c r="M428" s="30">
        <f t="shared" si="50"/>
        <v>0</v>
      </c>
    </row>
    <row r="429" spans="1:13" ht="25.5" x14ac:dyDescent="0.25">
      <c r="A429" s="1">
        <v>47</v>
      </c>
      <c r="B429" s="34">
        <v>1970</v>
      </c>
      <c r="C429" s="33" t="s">
        <v>53</v>
      </c>
      <c r="D429" s="26">
        <f t="shared" si="51"/>
        <v>0</v>
      </c>
      <c r="E429" s="26"/>
      <c r="F429" s="26"/>
      <c r="G429" s="27">
        <f t="shared" si="48"/>
        <v>0</v>
      </c>
      <c r="H429" s="28"/>
      <c r="I429" s="29">
        <f t="shared" si="52"/>
        <v>0</v>
      </c>
      <c r="J429" s="26"/>
      <c r="K429" s="26"/>
      <c r="L429" s="27">
        <f t="shared" si="49"/>
        <v>0</v>
      </c>
      <c r="M429" s="30">
        <f t="shared" si="50"/>
        <v>0</v>
      </c>
    </row>
    <row r="430" spans="1:13" ht="25.5" x14ac:dyDescent="0.25">
      <c r="A430" s="24">
        <v>47</v>
      </c>
      <c r="B430" s="24">
        <v>1975</v>
      </c>
      <c r="C430" s="33" t="s">
        <v>54</v>
      </c>
      <c r="D430" s="26">
        <f t="shared" si="51"/>
        <v>0</v>
      </c>
      <c r="E430" s="26"/>
      <c r="F430" s="26"/>
      <c r="G430" s="27">
        <f t="shared" si="48"/>
        <v>0</v>
      </c>
      <c r="H430" s="28"/>
      <c r="I430" s="29">
        <f t="shared" si="52"/>
        <v>0</v>
      </c>
      <c r="J430" s="26"/>
      <c r="K430" s="26"/>
      <c r="L430" s="27">
        <f t="shared" si="49"/>
        <v>0</v>
      </c>
      <c r="M430" s="30">
        <f t="shared" si="50"/>
        <v>0</v>
      </c>
    </row>
    <row r="431" spans="1:13" ht="15" x14ac:dyDescent="0.25">
      <c r="A431" s="24">
        <v>47</v>
      </c>
      <c r="B431" s="24">
        <v>1980</v>
      </c>
      <c r="C431" s="33" t="s">
        <v>55</v>
      </c>
      <c r="D431" s="26">
        <f t="shared" si="51"/>
        <v>325967.71000000002</v>
      </c>
      <c r="E431" s="26"/>
      <c r="F431" s="26"/>
      <c r="G431" s="27">
        <f t="shared" si="48"/>
        <v>325967.71000000002</v>
      </c>
      <c r="H431" s="28"/>
      <c r="I431" s="29">
        <f t="shared" si="52"/>
        <v>-266847.65999999997</v>
      </c>
      <c r="J431" s="67">
        <f>'[5]Asset Continuity'!$L$83</f>
        <v>-31796.611947066009</v>
      </c>
      <c r="K431" s="26"/>
      <c r="L431" s="27">
        <f t="shared" si="49"/>
        <v>-298644.27194706601</v>
      </c>
      <c r="M431" s="30">
        <f t="shared" si="50"/>
        <v>27323.438052934012</v>
      </c>
    </row>
    <row r="432" spans="1:13" ht="15" x14ac:dyDescent="0.25">
      <c r="A432" s="24">
        <v>47</v>
      </c>
      <c r="B432" s="24">
        <v>1980</v>
      </c>
      <c r="C432" s="33" t="s">
        <v>89</v>
      </c>
      <c r="D432" s="26">
        <f t="shared" si="51"/>
        <v>237952</v>
      </c>
      <c r="E432" s="26"/>
      <c r="F432" s="26"/>
      <c r="G432" s="27">
        <f t="shared" si="48"/>
        <v>237952</v>
      </c>
      <c r="H432" s="28"/>
      <c r="I432" s="29">
        <f t="shared" si="52"/>
        <v>-18227</v>
      </c>
      <c r="J432" s="67">
        <f>'[5]Asset Continuity'!$L$84</f>
        <v>-18226.530666666666</v>
      </c>
      <c r="K432" s="26"/>
      <c r="L432" s="27">
        <f t="shared" si="49"/>
        <v>-36453.530666666666</v>
      </c>
      <c r="M432" s="30">
        <f t="shared" si="50"/>
        <v>201498.46933333334</v>
      </c>
    </row>
    <row r="433" spans="1:13" ht="15" x14ac:dyDescent="0.25">
      <c r="A433" s="24">
        <v>47</v>
      </c>
      <c r="B433" s="24">
        <v>1985</v>
      </c>
      <c r="C433" s="33" t="s">
        <v>56</v>
      </c>
      <c r="D433" s="26">
        <f t="shared" si="51"/>
        <v>0</v>
      </c>
      <c r="E433" s="26"/>
      <c r="F433" s="26"/>
      <c r="G433" s="27">
        <f t="shared" si="48"/>
        <v>0</v>
      </c>
      <c r="H433" s="28"/>
      <c r="I433" s="29">
        <f t="shared" si="52"/>
        <v>0</v>
      </c>
      <c r="J433" s="26"/>
      <c r="K433" s="26"/>
      <c r="L433" s="27">
        <f t="shared" si="49"/>
        <v>0</v>
      </c>
      <c r="M433" s="30">
        <f t="shared" si="50"/>
        <v>0</v>
      </c>
    </row>
    <row r="434" spans="1:13" ht="15" x14ac:dyDescent="0.25">
      <c r="A434" s="1">
        <v>47</v>
      </c>
      <c r="B434" s="24">
        <v>1990</v>
      </c>
      <c r="C434" s="38" t="s">
        <v>57</v>
      </c>
      <c r="D434" s="26">
        <f t="shared" si="51"/>
        <v>0</v>
      </c>
      <c r="E434" s="26"/>
      <c r="F434" s="26"/>
      <c r="G434" s="27">
        <f t="shared" si="48"/>
        <v>0</v>
      </c>
      <c r="H434" s="28"/>
      <c r="I434" s="29">
        <f t="shared" si="52"/>
        <v>0</v>
      </c>
      <c r="J434" s="26"/>
      <c r="K434" s="26"/>
      <c r="L434" s="27">
        <f t="shared" si="49"/>
        <v>0</v>
      </c>
      <c r="M434" s="30">
        <f t="shared" si="50"/>
        <v>0</v>
      </c>
    </row>
    <row r="435" spans="1:13" ht="15" x14ac:dyDescent="0.25">
      <c r="A435" s="24">
        <v>47</v>
      </c>
      <c r="B435" s="24">
        <v>1995</v>
      </c>
      <c r="C435" s="33" t="s">
        <v>90</v>
      </c>
      <c r="D435" s="26">
        <f t="shared" si="51"/>
        <v>-238366.00999999995</v>
      </c>
      <c r="E435" s="26"/>
      <c r="F435" s="26"/>
      <c r="G435" s="27">
        <f t="shared" si="48"/>
        <v>-238366.00999999995</v>
      </c>
      <c r="H435" s="28"/>
      <c r="I435" s="29">
        <f t="shared" si="52"/>
        <v>66590.91</v>
      </c>
      <c r="J435" s="67">
        <f>'[5]Asset Continuity'!$L$36</f>
        <v>4547.6443783091481</v>
      </c>
      <c r="K435" s="26"/>
      <c r="L435" s="27">
        <f t="shared" si="49"/>
        <v>71138.554378309156</v>
      </c>
      <c r="M435" s="30">
        <f t="shared" si="50"/>
        <v>-167227.45562169078</v>
      </c>
    </row>
    <row r="436" spans="1:13" ht="15" x14ac:dyDescent="0.25">
      <c r="A436" s="24">
        <v>47</v>
      </c>
      <c r="B436" s="24">
        <v>1995</v>
      </c>
      <c r="C436" s="33" t="s">
        <v>91</v>
      </c>
      <c r="D436" s="26">
        <f t="shared" si="51"/>
        <v>-235221.35</v>
      </c>
      <c r="E436" s="26"/>
      <c r="F436" s="26"/>
      <c r="G436" s="27">
        <f t="shared" si="48"/>
        <v>-235221.35</v>
      </c>
      <c r="H436" s="28"/>
      <c r="I436" s="29">
        <f t="shared" si="52"/>
        <v>74212.5</v>
      </c>
      <c r="J436" s="67">
        <f>'[5]Asset Continuity'!$L$37</f>
        <v>3107.2524453970577</v>
      </c>
      <c r="K436" s="26"/>
      <c r="L436" s="27">
        <f t="shared" si="49"/>
        <v>77319.752445397055</v>
      </c>
      <c r="M436" s="30">
        <f t="shared" si="50"/>
        <v>-157901.59755460295</v>
      </c>
    </row>
    <row r="437" spans="1:13" ht="15" x14ac:dyDescent="0.25">
      <c r="A437" s="24">
        <v>47</v>
      </c>
      <c r="B437" s="24">
        <v>1995</v>
      </c>
      <c r="C437" s="33" t="s">
        <v>92</v>
      </c>
      <c r="D437" s="26">
        <f t="shared" si="51"/>
        <v>-146562.29999999999</v>
      </c>
      <c r="E437" s="26"/>
      <c r="F437" s="26"/>
      <c r="G437" s="27">
        <f t="shared" si="48"/>
        <v>-146562.29999999999</v>
      </c>
      <c r="H437" s="28"/>
      <c r="I437" s="29">
        <f t="shared" si="52"/>
        <v>50831.19</v>
      </c>
      <c r="J437" s="67">
        <f>'[5]Asset Continuity'!$L$38</f>
        <v>1877.9328435799152</v>
      </c>
      <c r="K437" s="26"/>
      <c r="L437" s="27">
        <f t="shared" si="49"/>
        <v>52709.12284357992</v>
      </c>
      <c r="M437" s="30">
        <f t="shared" si="50"/>
        <v>-93853.177156420075</v>
      </c>
    </row>
    <row r="438" spans="1:13" ht="15" x14ac:dyDescent="0.25">
      <c r="A438" s="24">
        <v>47</v>
      </c>
      <c r="B438" s="24">
        <v>1995</v>
      </c>
      <c r="C438" s="33" t="s">
        <v>93</v>
      </c>
      <c r="D438" s="26">
        <f t="shared" si="51"/>
        <v>-879221.66</v>
      </c>
      <c r="E438" s="26"/>
      <c r="F438" s="26"/>
      <c r="G438" s="27">
        <f t="shared" si="48"/>
        <v>-879221.66</v>
      </c>
      <c r="H438" s="28"/>
      <c r="I438" s="29">
        <f t="shared" si="52"/>
        <v>214227.66</v>
      </c>
      <c r="J438" s="67">
        <f>'[5]Asset Continuity'!$L$44</f>
        <v>11279.981450451476</v>
      </c>
      <c r="K438" s="26"/>
      <c r="L438" s="27">
        <f t="shared" si="49"/>
        <v>225507.64145045148</v>
      </c>
      <c r="M438" s="30">
        <f t="shared" si="50"/>
        <v>-653714.01854954858</v>
      </c>
    </row>
    <row r="439" spans="1:13" ht="15" x14ac:dyDescent="0.25">
      <c r="A439" s="24">
        <v>47</v>
      </c>
      <c r="B439" s="24">
        <v>1995</v>
      </c>
      <c r="C439" s="33" t="s">
        <v>94</v>
      </c>
      <c r="D439" s="26">
        <f t="shared" si="51"/>
        <v>-1788777.88</v>
      </c>
      <c r="E439" s="26"/>
      <c r="F439" s="26"/>
      <c r="G439" s="27">
        <f t="shared" si="48"/>
        <v>-1788777.88</v>
      </c>
      <c r="H439" s="28"/>
      <c r="I439" s="29">
        <f t="shared" si="52"/>
        <v>585326.55999999994</v>
      </c>
      <c r="J439" s="67">
        <f>'[5]Asset Continuity'!$L$45</f>
        <v>32680.693037432306</v>
      </c>
      <c r="K439" s="26"/>
      <c r="L439" s="27">
        <f t="shared" si="49"/>
        <v>618007.25303743221</v>
      </c>
      <c r="M439" s="30">
        <f t="shared" si="50"/>
        <v>-1170770.6269625677</v>
      </c>
    </row>
    <row r="440" spans="1:13" ht="15" x14ac:dyDescent="0.25">
      <c r="A440" s="24">
        <v>47</v>
      </c>
      <c r="B440" s="24">
        <v>1995</v>
      </c>
      <c r="C440" s="33" t="s">
        <v>95</v>
      </c>
      <c r="D440" s="26">
        <f t="shared" si="51"/>
        <v>-1606652.5300000003</v>
      </c>
      <c r="E440" s="26"/>
      <c r="F440" s="26"/>
      <c r="G440" s="27">
        <f t="shared" si="48"/>
        <v>-1606652.5300000003</v>
      </c>
      <c r="H440" s="28"/>
      <c r="I440" s="29">
        <f t="shared" si="52"/>
        <v>432278.14</v>
      </c>
      <c r="J440" s="67">
        <f>'[5]Asset Continuity'!$L$46</f>
        <v>30624.599945469214</v>
      </c>
      <c r="K440" s="26"/>
      <c r="L440" s="27">
        <f t="shared" si="49"/>
        <v>462902.73994546925</v>
      </c>
      <c r="M440" s="30">
        <f t="shared" si="50"/>
        <v>-1143749.7900545311</v>
      </c>
    </row>
    <row r="441" spans="1:13" ht="15" x14ac:dyDescent="0.25">
      <c r="A441" s="24">
        <v>47</v>
      </c>
      <c r="B441" s="24">
        <v>1995</v>
      </c>
      <c r="C441" s="33" t="s">
        <v>96</v>
      </c>
      <c r="D441" s="26">
        <f t="shared" si="51"/>
        <v>-2283741.1100000003</v>
      </c>
      <c r="E441" s="26"/>
      <c r="F441" s="26"/>
      <c r="G441" s="27">
        <f t="shared" si="48"/>
        <v>-2283741.1100000003</v>
      </c>
      <c r="H441" s="28"/>
      <c r="I441" s="29">
        <f t="shared" si="52"/>
        <v>672060.19</v>
      </c>
      <c r="J441" s="67">
        <f>'[5]Asset Continuity'!$L$53</f>
        <v>42859.014427970418</v>
      </c>
      <c r="K441" s="26"/>
      <c r="L441" s="27">
        <f t="shared" si="49"/>
        <v>714919.20442797034</v>
      </c>
      <c r="M441" s="30">
        <f t="shared" si="50"/>
        <v>-1568821.90557203</v>
      </c>
    </row>
    <row r="442" spans="1:13" ht="15" x14ac:dyDescent="0.25">
      <c r="A442" s="24">
        <v>47</v>
      </c>
      <c r="B442" s="24">
        <v>1995</v>
      </c>
      <c r="C442" s="33" t="s">
        <v>97</v>
      </c>
      <c r="D442" s="26">
        <f t="shared" si="51"/>
        <v>-13000</v>
      </c>
      <c r="E442" s="26"/>
      <c r="F442" s="26"/>
      <c r="G442" s="27">
        <f t="shared" si="48"/>
        <v>-13000</v>
      </c>
      <c r="H442" s="28"/>
      <c r="I442" s="29">
        <f t="shared" si="52"/>
        <v>3567.91</v>
      </c>
      <c r="J442" s="67">
        <f>'[5]Asset Continuity'!$L$69</f>
        <v>204.68085106382978</v>
      </c>
      <c r="K442" s="26"/>
      <c r="L442" s="27">
        <f t="shared" si="49"/>
        <v>3772.5908510638296</v>
      </c>
      <c r="M442" s="30">
        <f t="shared" si="50"/>
        <v>-9227.4091489361708</v>
      </c>
    </row>
    <row r="443" spans="1:13" ht="15" x14ac:dyDescent="0.25">
      <c r="A443" s="24">
        <v>47</v>
      </c>
      <c r="B443" s="24">
        <v>1995</v>
      </c>
      <c r="C443" s="33" t="s">
        <v>98</v>
      </c>
      <c r="D443" s="26">
        <f t="shared" si="51"/>
        <v>-7343.7300000000014</v>
      </c>
      <c r="E443" s="26"/>
      <c r="F443" s="26"/>
      <c r="G443" s="27">
        <f t="shared" si="48"/>
        <v>-7343.7300000000014</v>
      </c>
      <c r="H443" s="28"/>
      <c r="I443" s="29">
        <f t="shared" si="52"/>
        <v>3318.16</v>
      </c>
      <c r="J443" s="67">
        <f>'[5]Asset Continuity'!$L$64</f>
        <v>293.74920000000003</v>
      </c>
      <c r="K443" s="26"/>
      <c r="L443" s="27">
        <f t="shared" si="49"/>
        <v>3611.9092000000001</v>
      </c>
      <c r="M443" s="30">
        <f t="shared" si="50"/>
        <v>-3731.8208000000013</v>
      </c>
    </row>
    <row r="444" spans="1:13" ht="15" x14ac:dyDescent="0.25">
      <c r="A444" s="24">
        <v>47</v>
      </c>
      <c r="B444" s="24">
        <v>1995</v>
      </c>
      <c r="C444" s="33" t="s">
        <v>99</v>
      </c>
      <c r="D444" s="26">
        <f t="shared" si="51"/>
        <v>-9721.93</v>
      </c>
      <c r="E444" s="26"/>
      <c r="F444" s="26"/>
      <c r="G444" s="27">
        <f t="shared" si="48"/>
        <v>-9721.93</v>
      </c>
      <c r="H444" s="28"/>
      <c r="I444" s="29">
        <f t="shared" si="52"/>
        <v>9721.9699999999993</v>
      </c>
      <c r="J444" s="67">
        <f>'[5]Asset Continuity'!$L$85</f>
        <v>0</v>
      </c>
      <c r="K444" s="26"/>
      <c r="L444" s="27">
        <f t="shared" si="49"/>
        <v>9721.9699999999993</v>
      </c>
      <c r="M444" s="30">
        <f t="shared" si="50"/>
        <v>3.9999999999054126E-2</v>
      </c>
    </row>
    <row r="445" spans="1:13" ht="15" x14ac:dyDescent="0.25">
      <c r="A445" s="39"/>
      <c r="B445" s="39" t="s">
        <v>59</v>
      </c>
      <c r="C445" s="40"/>
      <c r="D445" s="26"/>
      <c r="E445" s="26"/>
      <c r="F445" s="26"/>
      <c r="G445" s="27">
        <f t="shared" si="48"/>
        <v>0</v>
      </c>
      <c r="I445" s="26"/>
      <c r="J445" s="26"/>
      <c r="K445" s="26"/>
      <c r="L445" s="27">
        <f t="shared" si="49"/>
        <v>0</v>
      </c>
      <c r="M445" s="30">
        <f t="shared" si="50"/>
        <v>0</v>
      </c>
    </row>
    <row r="446" spans="1:13" ht="15" x14ac:dyDescent="0.25">
      <c r="A446" s="39"/>
      <c r="B446" s="39"/>
      <c r="C446" s="40"/>
      <c r="D446" s="26"/>
      <c r="E446" s="26"/>
      <c r="F446" s="26"/>
      <c r="G446" s="27">
        <f t="shared" si="48"/>
        <v>0</v>
      </c>
      <c r="I446" s="41"/>
      <c r="J446" s="41"/>
      <c r="K446" s="41"/>
      <c r="L446" s="27">
        <f t="shared" si="49"/>
        <v>0</v>
      </c>
      <c r="M446" s="30">
        <f t="shared" si="50"/>
        <v>0</v>
      </c>
    </row>
    <row r="447" spans="1:13" x14ac:dyDescent="0.2">
      <c r="A447" s="39"/>
      <c r="B447" s="39"/>
      <c r="C447" s="42" t="s">
        <v>60</v>
      </c>
      <c r="D447" s="43">
        <f>SUM(D385:D446)</f>
        <v>44989840.539999999</v>
      </c>
      <c r="E447" s="43">
        <f>SUM(E385:E446)</f>
        <v>0</v>
      </c>
      <c r="F447" s="43">
        <f>SUM(F385:F446)</f>
        <v>0</v>
      </c>
      <c r="G447" s="43">
        <f>SUM(G385:G446)</f>
        <v>44989840.539999999</v>
      </c>
      <c r="H447" s="43"/>
      <c r="I447" s="43">
        <f>SUM(I385:I446)</f>
        <v>-23000279.249999993</v>
      </c>
      <c r="J447" s="43">
        <f>SUM(J385:J446)</f>
        <v>-964325.66931136756</v>
      </c>
      <c r="K447" s="43">
        <f>SUM(K385:K446)</f>
        <v>0</v>
      </c>
      <c r="L447" s="43">
        <f>SUM(L385:L446)</f>
        <v>-23964604.919311382</v>
      </c>
      <c r="M447" s="43">
        <f>SUM(M385:M446)</f>
        <v>21025235.62068864</v>
      </c>
    </row>
    <row r="448" spans="1:13" ht="37.5" x14ac:dyDescent="0.25">
      <c r="A448" s="39"/>
      <c r="B448" s="39"/>
      <c r="C448" s="44" t="s">
        <v>61</v>
      </c>
      <c r="D448" s="41"/>
      <c r="E448" s="41"/>
      <c r="F448" s="41"/>
      <c r="G448" s="27">
        <f t="shared" ref="G448:G449" si="53">D448+E448+F448</f>
        <v>0</v>
      </c>
      <c r="I448" s="41"/>
      <c r="J448" s="41"/>
      <c r="K448" s="41"/>
      <c r="L448" s="27">
        <f t="shared" ref="L448:L449" si="54">I448+J448+K448</f>
        <v>0</v>
      </c>
      <c r="M448" s="30">
        <f t="shared" ref="M448:M449" si="55">G448+L448</f>
        <v>0</v>
      </c>
    </row>
    <row r="449" spans="1:13" ht="25.5" x14ac:dyDescent="0.25">
      <c r="A449" s="39"/>
      <c r="B449" s="39"/>
      <c r="C449" s="45" t="s">
        <v>62</v>
      </c>
      <c r="D449" s="41"/>
      <c r="E449" s="41"/>
      <c r="F449" s="41"/>
      <c r="G449" s="27">
        <f t="shared" si="53"/>
        <v>0</v>
      </c>
      <c r="I449" s="41"/>
      <c r="J449" s="41"/>
      <c r="K449" s="41"/>
      <c r="L449" s="27">
        <f t="shared" si="54"/>
        <v>0</v>
      </c>
      <c r="M449" s="30">
        <f t="shared" si="55"/>
        <v>0</v>
      </c>
    </row>
    <row r="450" spans="1:13" x14ac:dyDescent="0.2">
      <c r="A450" s="39"/>
      <c r="B450" s="39"/>
      <c r="C450" s="42" t="s">
        <v>63</v>
      </c>
      <c r="D450" s="43">
        <f>SUM(D447:D449)</f>
        <v>44989840.539999999</v>
      </c>
      <c r="E450" s="43">
        <f t="shared" ref="E450:G450" si="56">SUM(E447:E449)</f>
        <v>0</v>
      </c>
      <c r="F450" s="43">
        <f t="shared" si="56"/>
        <v>0</v>
      </c>
      <c r="G450" s="43">
        <f t="shared" si="56"/>
        <v>44989840.539999999</v>
      </c>
      <c r="H450" s="43"/>
      <c r="I450" s="43">
        <f t="shared" ref="I450:M450" si="57">SUM(I447:I449)</f>
        <v>-23000279.249999993</v>
      </c>
      <c r="J450" s="43">
        <f t="shared" si="57"/>
        <v>-964325.66931136756</v>
      </c>
      <c r="K450" s="43">
        <f t="shared" si="57"/>
        <v>0</v>
      </c>
      <c r="L450" s="43">
        <f t="shared" si="57"/>
        <v>-23964604.919311382</v>
      </c>
      <c r="M450" s="43">
        <f t="shared" si="57"/>
        <v>21025235.62068864</v>
      </c>
    </row>
    <row r="452" spans="1:13" x14ac:dyDescent="0.2">
      <c r="I452" s="46" t="s">
        <v>72</v>
      </c>
      <c r="J452" s="47"/>
    </row>
    <row r="453" spans="1:13" ht="15" x14ac:dyDescent="0.25">
      <c r="A453" s="39">
        <v>10</v>
      </c>
      <c r="B453" s="39"/>
      <c r="C453" s="40" t="s">
        <v>65</v>
      </c>
      <c r="I453" s="47" t="s">
        <v>65</v>
      </c>
      <c r="J453" s="47"/>
      <c r="K453" s="48">
        <f>'[2]App.2-B_Fixed Asset Con_2014'!$L$58</f>
        <v>-93228.423971004988</v>
      </c>
    </row>
    <row r="454" spans="1:13" ht="15" x14ac:dyDescent="0.25">
      <c r="A454" s="39">
        <v>8</v>
      </c>
      <c r="B454" s="39"/>
      <c r="C454" s="40" t="s">
        <v>46</v>
      </c>
      <c r="I454" s="47" t="s">
        <v>46</v>
      </c>
      <c r="J454" s="47"/>
      <c r="K454" s="49">
        <f>'[2]App.2-B_Fixed Asset Con_2014'!$L$59</f>
        <v>-1292.6286923076923</v>
      </c>
    </row>
    <row r="455" spans="1:13" ht="15" x14ac:dyDescent="0.25">
      <c r="I455" s="50" t="s">
        <v>66</v>
      </c>
      <c r="K455" s="51">
        <f>J450-K453-K454</f>
        <v>-869804.6166480548</v>
      </c>
    </row>
    <row r="458" spans="1:13" x14ac:dyDescent="0.2">
      <c r="A458" s="62"/>
      <c r="B458" s="62"/>
      <c r="C458" s="63"/>
      <c r="D458" s="63"/>
      <c r="E458" s="63"/>
      <c r="F458" s="63"/>
      <c r="G458" s="63"/>
      <c r="H458" s="64"/>
      <c r="I458" s="63"/>
      <c r="J458" s="63"/>
      <c r="K458" s="63"/>
      <c r="L458" s="63"/>
      <c r="M458" s="63"/>
    </row>
    <row r="459" spans="1:13" ht="18" x14ac:dyDescent="0.2">
      <c r="A459" s="170" t="s">
        <v>6</v>
      </c>
      <c r="B459" s="170"/>
      <c r="C459" s="170"/>
      <c r="D459" s="170"/>
      <c r="E459" s="170"/>
      <c r="F459" s="170"/>
      <c r="G459" s="170"/>
      <c r="H459" s="170"/>
      <c r="I459" s="170"/>
      <c r="J459" s="170"/>
      <c r="K459" s="170"/>
      <c r="L459" s="170"/>
      <c r="M459" s="170"/>
    </row>
    <row r="460" spans="1:13" ht="18" x14ac:dyDescent="0.2">
      <c r="A460" s="170" t="s">
        <v>7</v>
      </c>
      <c r="B460" s="170"/>
      <c r="C460" s="170"/>
      <c r="D460" s="170"/>
      <c r="E460" s="170"/>
      <c r="F460" s="170"/>
      <c r="G460" s="170"/>
      <c r="H460" s="170"/>
      <c r="I460" s="170"/>
      <c r="J460" s="170"/>
      <c r="K460" s="170"/>
      <c r="L460" s="170"/>
      <c r="M460" s="170"/>
    </row>
    <row r="462" spans="1:13" ht="18" x14ac:dyDescent="0.25">
      <c r="C462" s="10"/>
      <c r="E462" s="11" t="s">
        <v>8</v>
      </c>
      <c r="F462" s="157">
        <v>2013</v>
      </c>
      <c r="G462" s="166" t="s">
        <v>161</v>
      </c>
      <c r="H462" s="166"/>
      <c r="I462" s="166"/>
      <c r="J462" s="166"/>
      <c r="K462" s="166"/>
      <c r="L462" s="167"/>
    </row>
    <row r="464" spans="1:13" x14ac:dyDescent="0.2">
      <c r="D464" s="159" t="s">
        <v>9</v>
      </c>
      <c r="E464" s="160"/>
      <c r="F464" s="160"/>
      <c r="G464" s="161"/>
      <c r="I464" s="14"/>
      <c r="J464" s="15" t="s">
        <v>10</v>
      </c>
      <c r="K464" s="15"/>
      <c r="L464" s="16"/>
      <c r="M464" s="3"/>
    </row>
    <row r="465" spans="1:13" ht="25.5" x14ac:dyDescent="0.2">
      <c r="A465" s="17" t="s">
        <v>11</v>
      </c>
      <c r="B465" s="18" t="s">
        <v>12</v>
      </c>
      <c r="C465" s="19" t="s">
        <v>13</v>
      </c>
      <c r="D465" s="17" t="s">
        <v>14</v>
      </c>
      <c r="E465" s="18" t="s">
        <v>15</v>
      </c>
      <c r="F465" s="18" t="s">
        <v>16</v>
      </c>
      <c r="G465" s="17" t="s">
        <v>17</v>
      </c>
      <c r="H465" s="20"/>
      <c r="I465" s="21" t="s">
        <v>14</v>
      </c>
      <c r="J465" s="22" t="s">
        <v>15</v>
      </c>
      <c r="K465" s="22" t="s">
        <v>16</v>
      </c>
      <c r="L465" s="23" t="s">
        <v>17</v>
      </c>
      <c r="M465" s="17" t="s">
        <v>18</v>
      </c>
    </row>
    <row r="466" spans="1:13" ht="25.5" x14ac:dyDescent="0.25">
      <c r="A466" s="24">
        <v>12</v>
      </c>
      <c r="B466" s="24">
        <v>1611</v>
      </c>
      <c r="C466" s="25" t="s">
        <v>19</v>
      </c>
      <c r="D466" s="26"/>
      <c r="E466" s="26"/>
      <c r="F466" s="26"/>
      <c r="G466" s="69">
        <f>D466+E466+F466</f>
        <v>0</v>
      </c>
      <c r="H466" s="28"/>
      <c r="I466" s="29"/>
      <c r="J466" s="26"/>
      <c r="K466" s="26"/>
      <c r="L466" s="69">
        <f>I466+J466+K466</f>
        <v>0</v>
      </c>
      <c r="M466" s="70">
        <f>G466+L466</f>
        <v>0</v>
      </c>
    </row>
    <row r="467" spans="1:13" ht="25.5" x14ac:dyDescent="0.25">
      <c r="A467" s="24" t="s">
        <v>20</v>
      </c>
      <c r="B467" s="24">
        <v>1612</v>
      </c>
      <c r="C467" s="25" t="s">
        <v>21</v>
      </c>
      <c r="D467" s="26"/>
      <c r="E467" s="26"/>
      <c r="F467" s="26"/>
      <c r="G467" s="69">
        <f>D467+E467+F467</f>
        <v>0</v>
      </c>
      <c r="H467" s="28"/>
      <c r="I467" s="29"/>
      <c r="J467" s="26"/>
      <c r="K467" s="26"/>
      <c r="L467" s="69">
        <f>I467+J467+K467</f>
        <v>0</v>
      </c>
      <c r="M467" s="70">
        <f>G467+L467</f>
        <v>0</v>
      </c>
    </row>
    <row r="468" spans="1:13" ht="15" x14ac:dyDescent="0.25">
      <c r="A468" s="31" t="s">
        <v>22</v>
      </c>
      <c r="B468" s="31">
        <v>1805</v>
      </c>
      <c r="C468" s="32" t="s">
        <v>23</v>
      </c>
      <c r="D468" s="66">
        <f>'[6]Asset Continuity'!$D$16-'[6]Asset Continuity'!$D$15</f>
        <v>258134.21000000002</v>
      </c>
      <c r="E468" s="26"/>
      <c r="F468" s="26"/>
      <c r="G468" s="69">
        <f>D468+E468+F468</f>
        <v>258134.21000000002</v>
      </c>
      <c r="H468" s="28"/>
      <c r="I468" s="29"/>
      <c r="J468" s="26"/>
      <c r="K468" s="26"/>
      <c r="L468" s="69">
        <f>I468+J468+K468</f>
        <v>0</v>
      </c>
      <c r="M468" s="70">
        <f>G468+L468</f>
        <v>258134.21000000002</v>
      </c>
    </row>
    <row r="469" spans="1:13" ht="15" x14ac:dyDescent="0.25">
      <c r="A469" s="24">
        <v>47</v>
      </c>
      <c r="B469" s="24">
        <v>1808</v>
      </c>
      <c r="C469" s="33" t="s">
        <v>24</v>
      </c>
      <c r="D469" s="26"/>
      <c r="E469" s="26"/>
      <c r="F469" s="26"/>
      <c r="G469" s="69">
        <f t="shared" ref="G469:G511" si="58">D469+E469+F469</f>
        <v>0</v>
      </c>
      <c r="H469" s="28"/>
      <c r="I469" s="29"/>
      <c r="J469" s="26"/>
      <c r="K469" s="26"/>
      <c r="L469" s="69">
        <f t="shared" ref="L469:L511" si="59">I469+J469+K469</f>
        <v>0</v>
      </c>
      <c r="M469" s="70">
        <f t="shared" ref="M469:M511" si="60">G469+L469</f>
        <v>0</v>
      </c>
    </row>
    <row r="470" spans="1:13" ht="15" x14ac:dyDescent="0.25">
      <c r="A470" s="24">
        <v>13</v>
      </c>
      <c r="B470" s="24">
        <v>1810</v>
      </c>
      <c r="C470" s="33" t="s">
        <v>25</v>
      </c>
      <c r="D470" s="26"/>
      <c r="E470" s="26"/>
      <c r="F470" s="26"/>
      <c r="G470" s="69">
        <f t="shared" si="58"/>
        <v>0</v>
      </c>
      <c r="H470" s="28"/>
      <c r="I470" s="29"/>
      <c r="J470" s="26"/>
      <c r="K470" s="26"/>
      <c r="L470" s="69">
        <f t="shared" si="59"/>
        <v>0</v>
      </c>
      <c r="M470" s="70">
        <f t="shared" si="60"/>
        <v>0</v>
      </c>
    </row>
    <row r="471" spans="1:13" ht="15" x14ac:dyDescent="0.25">
      <c r="A471" s="24">
        <v>47</v>
      </c>
      <c r="B471" s="24">
        <v>1815</v>
      </c>
      <c r="C471" s="33" t="s">
        <v>26</v>
      </c>
      <c r="D471" s="66">
        <f>'[6]Asset Continuity'!$D$20</f>
        <v>5423008.04</v>
      </c>
      <c r="E471" s="26"/>
      <c r="F471" s="26"/>
      <c r="G471" s="69">
        <f t="shared" si="58"/>
        <v>5423008.04</v>
      </c>
      <c r="H471" s="28"/>
      <c r="I471" s="69">
        <f>'[6]Asset Continuity'!$K$20</f>
        <v>-1117286.8899999999</v>
      </c>
      <c r="J471" s="69">
        <f>'[6]Asset Continuity'!$L$20</f>
        <v>-135575.201</v>
      </c>
      <c r="K471" s="26"/>
      <c r="L471" s="69">
        <f t="shared" si="59"/>
        <v>-1252862.091</v>
      </c>
      <c r="M471" s="70">
        <f t="shared" si="60"/>
        <v>4170145.949</v>
      </c>
    </row>
    <row r="472" spans="1:13" ht="15" x14ac:dyDescent="0.25">
      <c r="A472" s="24">
        <v>47</v>
      </c>
      <c r="B472" s="24">
        <v>1820</v>
      </c>
      <c r="C472" s="25" t="s">
        <v>27</v>
      </c>
      <c r="D472" s="66">
        <f>'[6]Asset Continuity'!$D$29</f>
        <v>160630.29</v>
      </c>
      <c r="E472" s="26"/>
      <c r="F472" s="26"/>
      <c r="G472" s="69">
        <f t="shared" si="58"/>
        <v>160630.29</v>
      </c>
      <c r="H472" s="28"/>
      <c r="I472" s="69">
        <f>'[6]Asset Continuity'!$K$24</f>
        <v>-112703.37999999999</v>
      </c>
      <c r="J472" s="69">
        <f>'[6]Asset Continuity'!$L$24</f>
        <v>-47926.91066666667</v>
      </c>
      <c r="K472" s="26"/>
      <c r="L472" s="69">
        <f t="shared" si="59"/>
        <v>-160630.29066666667</v>
      </c>
      <c r="M472" s="70">
        <f t="shared" si="60"/>
        <v>-6.6666665952652693E-4</v>
      </c>
    </row>
    <row r="473" spans="1:13" ht="15" x14ac:dyDescent="0.25">
      <c r="A473" s="24">
        <v>47</v>
      </c>
      <c r="B473" s="24">
        <v>1825</v>
      </c>
      <c r="C473" s="33" t="s">
        <v>28</v>
      </c>
      <c r="D473" s="26"/>
      <c r="E473" s="26"/>
      <c r="F473" s="26"/>
      <c r="G473" s="69">
        <f t="shared" si="58"/>
        <v>0</v>
      </c>
      <c r="H473" s="28"/>
      <c r="I473" s="29"/>
      <c r="J473" s="26"/>
      <c r="K473" s="26"/>
      <c r="L473" s="69">
        <f t="shared" si="59"/>
        <v>0</v>
      </c>
      <c r="M473" s="70">
        <f t="shared" si="60"/>
        <v>0</v>
      </c>
    </row>
    <row r="474" spans="1:13" ht="15" x14ac:dyDescent="0.25">
      <c r="A474" s="24">
        <v>47</v>
      </c>
      <c r="B474" s="24">
        <v>1830</v>
      </c>
      <c r="C474" s="33" t="s">
        <v>29</v>
      </c>
      <c r="D474" s="66">
        <f>'[6]Asset Continuity'!$D$31</f>
        <v>5094579.16</v>
      </c>
      <c r="E474" s="66">
        <f>'[6]Asset Continuity'!$E$31</f>
        <v>257421.41999999998</v>
      </c>
      <c r="F474" s="66">
        <f>'[6]Asset Continuity'!$G$31</f>
        <v>-29886</v>
      </c>
      <c r="G474" s="69">
        <f t="shared" si="58"/>
        <v>5322114.58</v>
      </c>
      <c r="H474" s="28"/>
      <c r="I474" s="69">
        <f>'[6]Asset Continuity'!$K$31</f>
        <v>-2964061.9099999997</v>
      </c>
      <c r="J474" s="69">
        <f>'[6]Asset Continuity'!$L$31</f>
        <v>-164850.24600000001</v>
      </c>
      <c r="K474" s="69">
        <f>'[6]Asset Continuity'!$N$31</f>
        <v>28187.919999999998</v>
      </c>
      <c r="L474" s="69">
        <f t="shared" si="59"/>
        <v>-3100724.2359999996</v>
      </c>
      <c r="M474" s="70">
        <f t="shared" si="60"/>
        <v>2221390.3440000005</v>
      </c>
    </row>
    <row r="475" spans="1:13" ht="15" x14ac:dyDescent="0.25">
      <c r="A475" s="24">
        <v>47</v>
      </c>
      <c r="B475" s="24">
        <v>1835</v>
      </c>
      <c r="C475" s="33" t="s">
        <v>30</v>
      </c>
      <c r="D475" s="66">
        <f>'[6]Asset Continuity'!$D$32</f>
        <v>6652606.4100000001</v>
      </c>
      <c r="E475" s="66">
        <f>'[6]Asset Continuity'!$E$32</f>
        <v>145955.54</v>
      </c>
      <c r="F475" s="66">
        <f>'[6]Asset Continuity'!$G$32</f>
        <v>-27866.799999999999</v>
      </c>
      <c r="G475" s="69">
        <f t="shared" si="58"/>
        <v>6770695.1500000004</v>
      </c>
      <c r="H475" s="28"/>
      <c r="I475" s="69">
        <f>'[6]Asset Continuity'!$K$32</f>
        <v>-3813945.4600000004</v>
      </c>
      <c r="J475" s="69">
        <f>'[6]Asset Continuity'!$L$32</f>
        <v>-213509.95769999997</v>
      </c>
      <c r="K475" s="69">
        <f>'[6]Asset Continuity'!$N$32</f>
        <v>26009.39</v>
      </c>
      <c r="L475" s="69">
        <f t="shared" si="59"/>
        <v>-4001446.0277000004</v>
      </c>
      <c r="M475" s="70">
        <f t="shared" si="60"/>
        <v>2769249.1222999999</v>
      </c>
    </row>
    <row r="476" spans="1:13" ht="15" x14ac:dyDescent="0.25">
      <c r="A476" s="24">
        <v>47</v>
      </c>
      <c r="B476" s="24">
        <v>1840</v>
      </c>
      <c r="C476" s="33" t="s">
        <v>31</v>
      </c>
      <c r="D476" s="66">
        <f>'[6]Asset Continuity'!$D$37</f>
        <v>4988107.55</v>
      </c>
      <c r="E476" s="66">
        <f>'[6]Asset Continuity'!$E$37</f>
        <v>261598.54</v>
      </c>
      <c r="F476" s="26"/>
      <c r="G476" s="69">
        <f t="shared" si="58"/>
        <v>5249706.09</v>
      </c>
      <c r="H476" s="28"/>
      <c r="I476" s="69">
        <f>'[6]Asset Continuity'!$K$37</f>
        <v>-2282797.8899999997</v>
      </c>
      <c r="J476" s="69">
        <f>'[6]Asset Continuity'!$L$37</f>
        <v>-195509.334</v>
      </c>
      <c r="K476" s="26"/>
      <c r="L476" s="69">
        <f t="shared" si="59"/>
        <v>-2478307.2239999995</v>
      </c>
      <c r="M476" s="70">
        <f t="shared" si="60"/>
        <v>2771398.8660000004</v>
      </c>
    </row>
    <row r="477" spans="1:13" ht="15" x14ac:dyDescent="0.25">
      <c r="A477" s="24">
        <v>47</v>
      </c>
      <c r="B477" s="24">
        <v>1845</v>
      </c>
      <c r="C477" s="33" t="s">
        <v>32</v>
      </c>
      <c r="D477" s="66">
        <f>'[6]Asset Continuity'!$D$38</f>
        <v>8810757.1400000006</v>
      </c>
      <c r="E477" s="66">
        <f>'[6]Asset Continuity'!$E$38</f>
        <v>518222.21</v>
      </c>
      <c r="F477" s="26"/>
      <c r="G477" s="69">
        <f t="shared" si="58"/>
        <v>9328979.3500000015</v>
      </c>
      <c r="H477" s="28"/>
      <c r="I477" s="69">
        <f>'[6]Asset Continuity'!$K$38</f>
        <v>-4642700.4700000007</v>
      </c>
      <c r="J477" s="69">
        <f>'[6]Asset Continuity'!$L$38</f>
        <v>-342676.93700000003</v>
      </c>
      <c r="K477" s="26"/>
      <c r="L477" s="69">
        <f t="shared" si="59"/>
        <v>-4985377.4070000006</v>
      </c>
      <c r="M477" s="70">
        <f t="shared" si="60"/>
        <v>4343601.9430000009</v>
      </c>
    </row>
    <row r="478" spans="1:13" ht="15" x14ac:dyDescent="0.25">
      <c r="A478" s="24">
        <v>47</v>
      </c>
      <c r="B478" s="24">
        <v>1850</v>
      </c>
      <c r="C478" s="33" t="s">
        <v>33</v>
      </c>
      <c r="D478" s="66">
        <f>SUM('[6]Asset Continuity'!$D$43:$D$46)</f>
        <v>7860289.9400000004</v>
      </c>
      <c r="E478" s="66">
        <f>SUM('[6]Asset Continuity'!$E$43:$E$46)</f>
        <v>249315.89</v>
      </c>
      <c r="F478" s="66">
        <f>'[6]Asset Continuity'!$G$43</f>
        <v>-18950.689999999999</v>
      </c>
      <c r="G478" s="69">
        <f t="shared" si="58"/>
        <v>8090655.1399999997</v>
      </c>
      <c r="H478" s="28"/>
      <c r="I478" s="69">
        <f>SUM('[6]Asset Continuity'!$K$43:$K$46)</f>
        <v>-3915307.39</v>
      </c>
      <c r="J478" s="69">
        <f>SUM('[6]Asset Continuity'!$L$43:$L$46)</f>
        <v>-290320.10360000003</v>
      </c>
      <c r="K478" s="69">
        <f>'[6]Asset Continuity'!$N$43</f>
        <v>14531.54</v>
      </c>
      <c r="L478" s="69">
        <f t="shared" si="59"/>
        <v>-4191095.9535999997</v>
      </c>
      <c r="M478" s="70">
        <f t="shared" si="60"/>
        <v>3899559.1864</v>
      </c>
    </row>
    <row r="479" spans="1:13" ht="15" x14ac:dyDescent="0.25">
      <c r="A479" s="24">
        <v>47</v>
      </c>
      <c r="B479" s="24">
        <v>1855</v>
      </c>
      <c r="C479" s="33" t="s">
        <v>34</v>
      </c>
      <c r="D479" s="66">
        <f>'[6]Asset Continuity'!$D$33+'[6]Asset Continuity'!$D$39</f>
        <v>2884210.9299999997</v>
      </c>
      <c r="E479" s="66">
        <f>'[6]Asset Continuity'!$E$33+'[6]Asset Continuity'!$E$39</f>
        <v>255796.80000000002</v>
      </c>
      <c r="F479" s="26"/>
      <c r="G479" s="69">
        <f t="shared" si="58"/>
        <v>3140007.7299999995</v>
      </c>
      <c r="H479" s="28"/>
      <c r="I479" s="69">
        <f>'[6]Asset Continuity'!$K$33+'[6]Asset Continuity'!$K$39</f>
        <v>-762043.87</v>
      </c>
      <c r="J479" s="69">
        <f>'[6]Asset Continuity'!$L$33+'[6]Asset Continuity'!$L$39</f>
        <v>-120484.37479999998</v>
      </c>
      <c r="K479" s="26"/>
      <c r="L479" s="69">
        <f t="shared" si="59"/>
        <v>-882528.24479999999</v>
      </c>
      <c r="M479" s="70">
        <f t="shared" si="60"/>
        <v>2257479.4851999995</v>
      </c>
    </row>
    <row r="480" spans="1:13" ht="15" x14ac:dyDescent="0.25">
      <c r="A480" s="24">
        <v>47</v>
      </c>
      <c r="B480" s="24">
        <v>1860</v>
      </c>
      <c r="C480" s="33" t="s">
        <v>35</v>
      </c>
      <c r="D480" s="66">
        <f>'[6]Asset Continuity'!$D$50+'[6]Asset Continuity'!$D$53</f>
        <v>731959.44</v>
      </c>
      <c r="E480" s="66">
        <f>'[6]Asset Continuity'!$E$50+'[6]Asset Continuity'!$E$53</f>
        <v>26502.080000000002</v>
      </c>
      <c r="F480" s="26"/>
      <c r="G480" s="69">
        <f t="shared" si="58"/>
        <v>758461.5199999999</v>
      </c>
      <c r="H480" s="28"/>
      <c r="I480" s="69">
        <f>'[6]Asset Continuity'!$K$50+'[6]Asset Continuity'!$K$53</f>
        <v>-495711.18000000005</v>
      </c>
      <c r="J480" s="69">
        <f>'[6]Asset Continuity'!$L$50+'[6]Asset Continuity'!$L$53</f>
        <v>-19835.818769230766</v>
      </c>
      <c r="K480" s="26"/>
      <c r="L480" s="69">
        <f t="shared" si="59"/>
        <v>-515546.99876923079</v>
      </c>
      <c r="M480" s="70">
        <f t="shared" si="60"/>
        <v>242914.52123076911</v>
      </c>
    </row>
    <row r="481" spans="1:13" ht="15" x14ac:dyDescent="0.25">
      <c r="A481" s="24">
        <v>47</v>
      </c>
      <c r="B481" s="24">
        <v>1860</v>
      </c>
      <c r="C481" s="33" t="s">
        <v>101</v>
      </c>
      <c r="D481" s="66">
        <f>'[6]Asset Continuity'!$D$52</f>
        <v>349266.36</v>
      </c>
      <c r="E481" s="26"/>
      <c r="F481" s="66">
        <f>'[6]Asset Continuity'!$G$52</f>
        <v>-349266.36</v>
      </c>
      <c r="G481" s="69">
        <f t="shared" si="58"/>
        <v>0</v>
      </c>
      <c r="H481" s="28"/>
      <c r="I481" s="69">
        <f>'[6]Asset Continuity'!$K$52</f>
        <v>-247020.07</v>
      </c>
      <c r="J481" s="69">
        <f>'[6]Asset Continuity'!$L$52</f>
        <v>0</v>
      </c>
      <c r="K481" s="69">
        <f>'[6]Asset Continuity'!$N$52</f>
        <v>247020.07</v>
      </c>
      <c r="L481" s="69">
        <f t="shared" si="59"/>
        <v>0</v>
      </c>
      <c r="M481" s="70">
        <f t="shared" si="60"/>
        <v>0</v>
      </c>
    </row>
    <row r="482" spans="1:13" ht="15" x14ac:dyDescent="0.25">
      <c r="A482" s="31">
        <v>47</v>
      </c>
      <c r="B482" s="31">
        <v>1860</v>
      </c>
      <c r="C482" s="32" t="s">
        <v>36</v>
      </c>
      <c r="D482" s="66">
        <f>'[6]Asset Continuity'!$D$55+'[6]Asset Continuity'!$D$56</f>
        <v>1699031.54</v>
      </c>
      <c r="E482" s="66">
        <f>'[6]Asset Continuity'!$E$55+'[6]Asset Continuity'!$E$56</f>
        <v>18645</v>
      </c>
      <c r="F482" s="26"/>
      <c r="G482" s="69">
        <f t="shared" si="58"/>
        <v>1717676.54</v>
      </c>
      <c r="H482" s="28"/>
      <c r="I482" s="69">
        <f>'[6]Asset Continuity'!$K$55+'[6]Asset Continuity'!$K$56</f>
        <v>-281583.78000000003</v>
      </c>
      <c r="J482" s="69">
        <f>'[6]Asset Continuity'!$L$55+'[6]Asset Continuity'!$L$56</f>
        <v>-113890.26933333333</v>
      </c>
      <c r="K482" s="26"/>
      <c r="L482" s="69">
        <f t="shared" si="59"/>
        <v>-395474.04933333339</v>
      </c>
      <c r="M482" s="70">
        <f t="shared" si="60"/>
        <v>1322202.4906666665</v>
      </c>
    </row>
    <row r="483" spans="1:13" ht="15" x14ac:dyDescent="0.25">
      <c r="A483" s="31" t="s">
        <v>22</v>
      </c>
      <c r="B483" s="31">
        <v>1905</v>
      </c>
      <c r="C483" s="32" t="s">
        <v>23</v>
      </c>
      <c r="D483" s="66">
        <f>'[6]Asset Continuity'!$D$15</f>
        <v>49000</v>
      </c>
      <c r="E483" s="26"/>
      <c r="F483" s="26"/>
      <c r="G483" s="69">
        <f t="shared" si="58"/>
        <v>49000</v>
      </c>
      <c r="H483" s="28"/>
      <c r="I483" s="29"/>
      <c r="J483" s="26"/>
      <c r="K483" s="26"/>
      <c r="L483" s="69">
        <f t="shared" si="59"/>
        <v>0</v>
      </c>
      <c r="M483" s="70">
        <f t="shared" si="60"/>
        <v>49000</v>
      </c>
    </row>
    <row r="484" spans="1:13" ht="15" x14ac:dyDescent="0.25">
      <c r="A484" s="24">
        <v>47</v>
      </c>
      <c r="B484" s="24">
        <v>1908</v>
      </c>
      <c r="C484" s="33" t="s">
        <v>37</v>
      </c>
      <c r="D484" s="66">
        <f>'[6]Asset Continuity'!$D$60+'[6]Asset Continuity'!$D$61</f>
        <v>1053648.04</v>
      </c>
      <c r="E484" s="66">
        <f>'[6]Asset Continuity'!$E$60</f>
        <v>1060</v>
      </c>
      <c r="F484" s="26"/>
      <c r="G484" s="69">
        <f t="shared" si="58"/>
        <v>1054708.04</v>
      </c>
      <c r="H484" s="28"/>
      <c r="I484" s="69">
        <f>'[6]Asset Continuity'!$K$60+'[6]Asset Continuity'!$K$61</f>
        <v>-373672.70999999996</v>
      </c>
      <c r="J484" s="69">
        <f>'[6]Asset Continuity'!$L$60+'[6]Asset Continuity'!$L$61</f>
        <v>-18705.764200000005</v>
      </c>
      <c r="K484" s="26"/>
      <c r="L484" s="69">
        <f t="shared" si="59"/>
        <v>-392378.47419999994</v>
      </c>
      <c r="M484" s="70">
        <f t="shared" si="60"/>
        <v>662329.5658000001</v>
      </c>
    </row>
    <row r="485" spans="1:13" ht="15" x14ac:dyDescent="0.25">
      <c r="A485" s="24">
        <v>13</v>
      </c>
      <c r="B485" s="24">
        <v>1910</v>
      </c>
      <c r="C485" s="33" t="s">
        <v>25</v>
      </c>
      <c r="D485" s="26"/>
      <c r="E485" s="26"/>
      <c r="F485" s="26"/>
      <c r="G485" s="69">
        <f t="shared" si="58"/>
        <v>0</v>
      </c>
      <c r="H485" s="28"/>
      <c r="I485" s="29"/>
      <c r="J485" s="26"/>
      <c r="K485" s="26"/>
      <c r="L485" s="69">
        <f t="shared" si="59"/>
        <v>0</v>
      </c>
      <c r="M485" s="70">
        <f t="shared" si="60"/>
        <v>0</v>
      </c>
    </row>
    <row r="486" spans="1:13" ht="15" x14ac:dyDescent="0.25">
      <c r="A486" s="24">
        <v>8</v>
      </c>
      <c r="B486" s="24">
        <v>1915</v>
      </c>
      <c r="C486" s="33" t="s">
        <v>38</v>
      </c>
      <c r="D486" s="66">
        <f>'[6]Asset Continuity'!$D$65</f>
        <v>214124.57</v>
      </c>
      <c r="E486" s="66">
        <f>'[6]Asset Continuity'!$E$65</f>
        <v>2508.75</v>
      </c>
      <c r="F486" s="26"/>
      <c r="G486" s="69">
        <f t="shared" si="58"/>
        <v>216633.32</v>
      </c>
      <c r="H486" s="28"/>
      <c r="I486" s="69">
        <f>'[6]Asset Continuity'!$K$65</f>
        <v>-170860.53000000003</v>
      </c>
      <c r="J486" s="69">
        <f>'[6]Asset Continuity'!$L$65</f>
        <v>-8744.6665000000012</v>
      </c>
      <c r="K486" s="26"/>
      <c r="L486" s="69">
        <f t="shared" si="59"/>
        <v>-179605.19650000002</v>
      </c>
      <c r="M486" s="70">
        <f t="shared" si="60"/>
        <v>37028.123499999987</v>
      </c>
    </row>
    <row r="487" spans="1:13" ht="15" x14ac:dyDescent="0.25">
      <c r="A487" s="24">
        <v>8</v>
      </c>
      <c r="B487" s="24">
        <v>1915</v>
      </c>
      <c r="C487" s="33" t="s">
        <v>39</v>
      </c>
      <c r="D487" s="26"/>
      <c r="E487" s="26"/>
      <c r="F487" s="26"/>
      <c r="G487" s="69">
        <f t="shared" si="58"/>
        <v>0</v>
      </c>
      <c r="H487" s="28"/>
      <c r="I487" s="29"/>
      <c r="J487" s="26"/>
      <c r="K487" s="26"/>
      <c r="L487" s="69">
        <f t="shared" si="59"/>
        <v>0</v>
      </c>
      <c r="M487" s="70">
        <f t="shared" si="60"/>
        <v>0</v>
      </c>
    </row>
    <row r="488" spans="1:13" ht="15" x14ac:dyDescent="0.25">
      <c r="A488" s="24">
        <v>10</v>
      </c>
      <c r="B488" s="24">
        <v>1920</v>
      </c>
      <c r="C488" s="33" t="s">
        <v>40</v>
      </c>
      <c r="D488" s="66">
        <f>'[6]Asset Continuity'!$D$66</f>
        <v>376140.25</v>
      </c>
      <c r="E488" s="66">
        <f>'[6]Asset Continuity'!$E$66</f>
        <v>38761.72</v>
      </c>
      <c r="F488" s="26"/>
      <c r="G488" s="69">
        <f t="shared" si="58"/>
        <v>414901.97</v>
      </c>
      <c r="H488" s="28"/>
      <c r="I488" s="69">
        <f>'[6]Asset Continuity'!$K$66</f>
        <v>-337918.37000000005</v>
      </c>
      <c r="J488" s="69">
        <f>'[6]Asset Continuity'!$L$66</f>
        <v>-18359.453999999998</v>
      </c>
      <c r="K488" s="26"/>
      <c r="L488" s="69">
        <f t="shared" si="59"/>
        <v>-356277.82400000002</v>
      </c>
      <c r="M488" s="70">
        <f t="shared" si="60"/>
        <v>58624.14599999995</v>
      </c>
    </row>
    <row r="489" spans="1:13" ht="25.5" x14ac:dyDescent="0.25">
      <c r="A489" s="24">
        <v>45</v>
      </c>
      <c r="B489" s="34">
        <v>1920</v>
      </c>
      <c r="C489" s="25" t="s">
        <v>41</v>
      </c>
      <c r="D489" s="26"/>
      <c r="E489" s="26"/>
      <c r="F489" s="26"/>
      <c r="G489" s="69">
        <f t="shared" si="58"/>
        <v>0</v>
      </c>
      <c r="H489" s="28"/>
      <c r="I489" s="29"/>
      <c r="J489" s="26"/>
      <c r="K489" s="26"/>
      <c r="L489" s="69">
        <f t="shared" si="59"/>
        <v>0</v>
      </c>
      <c r="M489" s="70">
        <f t="shared" si="60"/>
        <v>0</v>
      </c>
    </row>
    <row r="490" spans="1:13" ht="25.5" x14ac:dyDescent="0.25">
      <c r="A490" s="24">
        <v>45.1</v>
      </c>
      <c r="B490" s="34">
        <v>1920</v>
      </c>
      <c r="C490" s="25" t="s">
        <v>42</v>
      </c>
      <c r="D490" s="26"/>
      <c r="E490" s="26"/>
      <c r="F490" s="26"/>
      <c r="G490" s="69">
        <f t="shared" si="58"/>
        <v>0</v>
      </c>
      <c r="H490" s="28"/>
      <c r="I490" s="29"/>
      <c r="J490" s="26"/>
      <c r="K490" s="26"/>
      <c r="L490" s="69">
        <f t="shared" si="59"/>
        <v>0</v>
      </c>
      <c r="M490" s="70">
        <f t="shared" si="60"/>
        <v>0</v>
      </c>
    </row>
    <row r="491" spans="1:13" ht="15" x14ac:dyDescent="0.25">
      <c r="A491" s="24">
        <v>12</v>
      </c>
      <c r="B491" s="34">
        <v>1925</v>
      </c>
      <c r="C491" s="25" t="s">
        <v>43</v>
      </c>
      <c r="D491" s="66">
        <f>'[6]Asset Continuity'!$D$67</f>
        <v>1711416.97</v>
      </c>
      <c r="E491" s="66">
        <f>'[6]Asset Continuity'!$E$67</f>
        <v>104895.44</v>
      </c>
      <c r="F491" s="26"/>
      <c r="G491" s="69">
        <f t="shared" si="58"/>
        <v>1816312.41</v>
      </c>
      <c r="H491" s="28"/>
      <c r="I491" s="69">
        <f>'[6]Asset Continuity'!$K$67</f>
        <v>-1545851.4100000001</v>
      </c>
      <c r="J491" s="69">
        <f>'[6]Asset Continuity'!$L$67</f>
        <v>-119168.44666666667</v>
      </c>
      <c r="K491" s="26"/>
      <c r="L491" s="69">
        <f t="shared" si="59"/>
        <v>-1665019.8566666669</v>
      </c>
      <c r="M491" s="70">
        <f t="shared" si="60"/>
        <v>151292.55333333299</v>
      </c>
    </row>
    <row r="492" spans="1:13" ht="15" x14ac:dyDescent="0.25">
      <c r="A492" s="24">
        <v>12</v>
      </c>
      <c r="B492" s="34">
        <v>1925</v>
      </c>
      <c r="C492" s="25" t="s">
        <v>44</v>
      </c>
      <c r="D492" s="66">
        <f>'[6]Asset Continuity'!$D$68</f>
        <v>170000</v>
      </c>
      <c r="E492" s="26"/>
      <c r="F492" s="26"/>
      <c r="G492" s="69">
        <f t="shared" si="58"/>
        <v>170000</v>
      </c>
      <c r="H492" s="28"/>
      <c r="I492" s="69">
        <f>'[6]Asset Continuity'!$K$68</f>
        <v>-51000</v>
      </c>
      <c r="J492" s="69">
        <f>'[6]Asset Continuity'!$L$68</f>
        <v>-34000</v>
      </c>
      <c r="K492" s="26"/>
      <c r="L492" s="69">
        <f t="shared" si="59"/>
        <v>-85000</v>
      </c>
      <c r="M492" s="70">
        <f t="shared" si="60"/>
        <v>85000</v>
      </c>
    </row>
    <row r="493" spans="1:13" ht="15" x14ac:dyDescent="0.25">
      <c r="A493" s="24">
        <v>10</v>
      </c>
      <c r="B493" s="34">
        <v>1930</v>
      </c>
      <c r="C493" s="25" t="s">
        <v>74</v>
      </c>
      <c r="D493" s="66">
        <f>'[6]Asset Continuity'!$D$69</f>
        <v>141064.76</v>
      </c>
      <c r="E493" s="66">
        <f>'[6]Asset Continuity'!$E$69</f>
        <v>53680.71</v>
      </c>
      <c r="F493" s="66">
        <f>'[6]Asset Continuity'!$G$69</f>
        <v>-35340.519999999997</v>
      </c>
      <c r="G493" s="69">
        <f t="shared" si="58"/>
        <v>159404.95000000001</v>
      </c>
      <c r="H493" s="28"/>
      <c r="I493" s="69">
        <f>'[6]Asset Continuity'!$K$69</f>
        <v>-129357.61000000002</v>
      </c>
      <c r="J493" s="69">
        <f>'[6]Asset Continuity'!$L$69</f>
        <v>-14098.161</v>
      </c>
      <c r="K493" s="69">
        <f>'[6]Asset Continuity'!$N$69</f>
        <v>35340.519999999997</v>
      </c>
      <c r="L493" s="69">
        <f t="shared" si="59"/>
        <v>-108115.25100000002</v>
      </c>
      <c r="M493" s="70">
        <f t="shared" si="60"/>
        <v>51289.698999999993</v>
      </c>
    </row>
    <row r="494" spans="1:13" ht="15" x14ac:dyDescent="0.25">
      <c r="A494" s="24">
        <v>10</v>
      </c>
      <c r="B494" s="34">
        <v>1930</v>
      </c>
      <c r="C494" s="25" t="s">
        <v>75</v>
      </c>
      <c r="D494" s="66">
        <f>'[6]Asset Continuity'!$D$70</f>
        <v>940581.07</v>
      </c>
      <c r="E494" s="26"/>
      <c r="F494" s="26"/>
      <c r="G494" s="69">
        <f t="shared" si="58"/>
        <v>940581.07</v>
      </c>
      <c r="H494" s="28"/>
      <c r="I494" s="69">
        <f>'[6]Asset Continuity'!$K$70</f>
        <v>-317468.27</v>
      </c>
      <c r="J494" s="69">
        <f>'[6]Asset Continuity'!$L$70</f>
        <v>-112472.11374999999</v>
      </c>
      <c r="K494" s="29"/>
      <c r="L494" s="69">
        <f t="shared" si="59"/>
        <v>-429940.38375000004</v>
      </c>
      <c r="M494" s="70">
        <f t="shared" si="60"/>
        <v>510640.68624999991</v>
      </c>
    </row>
    <row r="495" spans="1:13" ht="15" x14ac:dyDescent="0.25">
      <c r="A495" s="24">
        <v>10</v>
      </c>
      <c r="B495" s="34">
        <v>1930</v>
      </c>
      <c r="C495" s="25" t="s">
        <v>76</v>
      </c>
      <c r="D495" s="66">
        <f>'[6]Asset Continuity'!$D$71</f>
        <v>38458.050000000003</v>
      </c>
      <c r="E495" s="26"/>
      <c r="F495" s="26"/>
      <c r="G495" s="69">
        <f t="shared" si="58"/>
        <v>38458.050000000003</v>
      </c>
      <c r="H495" s="28"/>
      <c r="I495" s="69">
        <f>'[6]Asset Continuity'!$K$71</f>
        <v>-38458.050000000003</v>
      </c>
      <c r="J495" s="69">
        <f>+'[7]Asset Continuity'!$L$71</f>
        <v>0</v>
      </c>
      <c r="K495" s="29"/>
      <c r="L495" s="69">
        <f t="shared" si="59"/>
        <v>-38458.050000000003</v>
      </c>
      <c r="M495" s="70">
        <f t="shared" si="60"/>
        <v>0</v>
      </c>
    </row>
    <row r="496" spans="1:13" ht="15" x14ac:dyDescent="0.25">
      <c r="A496" s="24">
        <v>10</v>
      </c>
      <c r="B496" s="34">
        <v>1930</v>
      </c>
      <c r="C496" s="25" t="s">
        <v>77</v>
      </c>
      <c r="D496" s="26"/>
      <c r="E496" s="26"/>
      <c r="F496" s="26"/>
      <c r="G496" s="69">
        <f t="shared" si="58"/>
        <v>0</v>
      </c>
      <c r="H496" s="28"/>
      <c r="I496" s="29"/>
      <c r="J496" s="29"/>
      <c r="K496" s="29"/>
      <c r="L496" s="69">
        <f t="shared" si="59"/>
        <v>0</v>
      </c>
      <c r="M496" s="70">
        <f t="shared" si="60"/>
        <v>0</v>
      </c>
    </row>
    <row r="497" spans="1:13" ht="15" x14ac:dyDescent="0.25">
      <c r="A497" s="24">
        <v>8</v>
      </c>
      <c r="B497" s="24">
        <v>1935</v>
      </c>
      <c r="C497" s="33" t="s">
        <v>46</v>
      </c>
      <c r="D497" s="66">
        <f>'[6]Asset Continuity'!$D$73</f>
        <v>24683.61</v>
      </c>
      <c r="E497" s="26"/>
      <c r="F497" s="26"/>
      <c r="G497" s="69">
        <f t="shared" si="58"/>
        <v>24683.61</v>
      </c>
      <c r="H497" s="28"/>
      <c r="I497" s="69">
        <f>'[6]Asset Continuity'!$K$73</f>
        <v>-18374.679999999997</v>
      </c>
      <c r="J497" s="69">
        <f>'[6]Asset Continuity'!$L$73</f>
        <v>-1042.941</v>
      </c>
      <c r="K497" s="26"/>
      <c r="L497" s="69">
        <f t="shared" si="59"/>
        <v>-19417.620999999996</v>
      </c>
      <c r="M497" s="70">
        <f t="shared" si="60"/>
        <v>5265.989000000005</v>
      </c>
    </row>
    <row r="498" spans="1:13" ht="15" x14ac:dyDescent="0.25">
      <c r="A498" s="24">
        <v>8</v>
      </c>
      <c r="B498" s="24">
        <v>1940</v>
      </c>
      <c r="C498" s="33" t="s">
        <v>47</v>
      </c>
      <c r="D498" s="66">
        <f>'[6]Asset Continuity'!$D$74</f>
        <v>463312.81</v>
      </c>
      <c r="E498" s="66">
        <f>'[6]Asset Continuity'!$E$74</f>
        <v>7787.75</v>
      </c>
      <c r="F498" s="26"/>
      <c r="G498" s="69">
        <f t="shared" si="58"/>
        <v>471100.56</v>
      </c>
      <c r="H498" s="28"/>
      <c r="I498" s="69">
        <f>'[6]Asset Continuity'!$K$74</f>
        <v>-400141.37</v>
      </c>
      <c r="J498" s="69">
        <f>'[6]Asset Continuity'!$L$74</f>
        <v>-15132.5155</v>
      </c>
      <c r="K498" s="26"/>
      <c r="L498" s="69">
        <f t="shared" si="59"/>
        <v>-415273.88549999997</v>
      </c>
      <c r="M498" s="70">
        <f t="shared" si="60"/>
        <v>55826.674500000023</v>
      </c>
    </row>
    <row r="499" spans="1:13" ht="15" x14ac:dyDescent="0.25">
      <c r="A499" s="24">
        <v>8</v>
      </c>
      <c r="B499" s="24">
        <v>1945</v>
      </c>
      <c r="C499" s="33" t="s">
        <v>48</v>
      </c>
      <c r="D499" s="26"/>
      <c r="E499" s="26"/>
      <c r="F499" s="26"/>
      <c r="G499" s="69">
        <f t="shared" si="58"/>
        <v>0</v>
      </c>
      <c r="H499" s="28"/>
      <c r="I499" s="29"/>
      <c r="J499" s="26"/>
      <c r="K499" s="26"/>
      <c r="L499" s="69">
        <f t="shared" si="59"/>
        <v>0</v>
      </c>
      <c r="M499" s="70">
        <f t="shared" si="60"/>
        <v>0</v>
      </c>
    </row>
    <row r="500" spans="1:13" ht="15" x14ac:dyDescent="0.25">
      <c r="A500" s="24">
        <v>8</v>
      </c>
      <c r="B500" s="24">
        <v>1950</v>
      </c>
      <c r="C500" s="33" t="s">
        <v>49</v>
      </c>
      <c r="D500" s="26"/>
      <c r="E500" s="26"/>
      <c r="F500" s="26"/>
      <c r="G500" s="69">
        <f t="shared" si="58"/>
        <v>0</v>
      </c>
      <c r="H500" s="28"/>
      <c r="I500" s="35"/>
      <c r="J500" s="26"/>
      <c r="K500" s="26"/>
      <c r="L500" s="69">
        <f t="shared" si="59"/>
        <v>0</v>
      </c>
      <c r="M500" s="70">
        <f t="shared" si="60"/>
        <v>0</v>
      </c>
    </row>
    <row r="501" spans="1:13" ht="15" x14ac:dyDescent="0.25">
      <c r="A501" s="24">
        <v>8</v>
      </c>
      <c r="B501" s="24">
        <v>1955</v>
      </c>
      <c r="C501" s="33" t="s">
        <v>50</v>
      </c>
      <c r="D501" s="66">
        <f>'[6]Asset Continuity'!$D$75</f>
        <v>54383.11</v>
      </c>
      <c r="E501" s="26"/>
      <c r="F501" s="26"/>
      <c r="G501" s="69">
        <f t="shared" si="58"/>
        <v>54383.11</v>
      </c>
      <c r="H501" s="28"/>
      <c r="I501" s="69">
        <f>'[6]Asset Continuity'!$K$75</f>
        <v>-38445.35</v>
      </c>
      <c r="J501" s="69">
        <f>'[6]Asset Continuity'!$L$75</f>
        <v>-3995.48</v>
      </c>
      <c r="K501" s="26"/>
      <c r="L501" s="69">
        <f t="shared" si="59"/>
        <v>-42440.83</v>
      </c>
      <c r="M501" s="70">
        <f t="shared" si="60"/>
        <v>11942.279999999999</v>
      </c>
    </row>
    <row r="502" spans="1:13" ht="15" x14ac:dyDescent="0.25">
      <c r="A502" s="36">
        <v>8</v>
      </c>
      <c r="B502" s="36">
        <v>1955</v>
      </c>
      <c r="C502" s="37" t="s">
        <v>51</v>
      </c>
      <c r="D502" s="26"/>
      <c r="E502" s="26"/>
      <c r="F502" s="26"/>
      <c r="G502" s="69">
        <f t="shared" si="58"/>
        <v>0</v>
      </c>
      <c r="H502" s="28"/>
      <c r="I502" s="29"/>
      <c r="J502" s="26"/>
      <c r="K502" s="26"/>
      <c r="L502" s="69">
        <f t="shared" si="59"/>
        <v>0</v>
      </c>
      <c r="M502" s="70">
        <f t="shared" si="60"/>
        <v>0</v>
      </c>
    </row>
    <row r="503" spans="1:13" ht="15" x14ac:dyDescent="0.25">
      <c r="A503" s="34">
        <v>8</v>
      </c>
      <c r="B503" s="34">
        <v>1960</v>
      </c>
      <c r="C503" s="25" t="s">
        <v>52</v>
      </c>
      <c r="D503" s="26"/>
      <c r="E503" s="26"/>
      <c r="F503" s="26"/>
      <c r="G503" s="69">
        <f t="shared" si="58"/>
        <v>0</v>
      </c>
      <c r="H503" s="28"/>
      <c r="I503" s="29"/>
      <c r="J503" s="26"/>
      <c r="K503" s="26"/>
      <c r="L503" s="69">
        <f t="shared" si="59"/>
        <v>0</v>
      </c>
      <c r="M503" s="70">
        <f t="shared" si="60"/>
        <v>0</v>
      </c>
    </row>
    <row r="504" spans="1:13" ht="25.5" x14ac:dyDescent="0.25">
      <c r="A504" s="1">
        <v>47</v>
      </c>
      <c r="B504" s="34">
        <v>1970</v>
      </c>
      <c r="C504" s="33" t="s">
        <v>53</v>
      </c>
      <c r="D504" s="26"/>
      <c r="E504" s="26"/>
      <c r="F504" s="26"/>
      <c r="G504" s="69">
        <f t="shared" si="58"/>
        <v>0</v>
      </c>
      <c r="H504" s="28"/>
      <c r="I504" s="29"/>
      <c r="J504" s="26"/>
      <c r="K504" s="26"/>
      <c r="L504" s="69">
        <f t="shared" si="59"/>
        <v>0</v>
      </c>
      <c r="M504" s="70">
        <f t="shared" si="60"/>
        <v>0</v>
      </c>
    </row>
    <row r="505" spans="1:13" ht="25.5" x14ac:dyDescent="0.25">
      <c r="A505" s="24">
        <v>47</v>
      </c>
      <c r="B505" s="24">
        <v>1975</v>
      </c>
      <c r="C505" s="33" t="s">
        <v>54</v>
      </c>
      <c r="D505" s="26"/>
      <c r="E505" s="26"/>
      <c r="F505" s="26"/>
      <c r="G505" s="69">
        <f t="shared" si="58"/>
        <v>0</v>
      </c>
      <c r="H505" s="28"/>
      <c r="I505" s="29"/>
      <c r="J505" s="26"/>
      <c r="K505" s="26"/>
      <c r="L505" s="69">
        <f t="shared" si="59"/>
        <v>0</v>
      </c>
      <c r="M505" s="70">
        <f t="shared" si="60"/>
        <v>0</v>
      </c>
    </row>
    <row r="506" spans="1:13" ht="15" x14ac:dyDescent="0.25">
      <c r="A506" s="24">
        <v>47</v>
      </c>
      <c r="B506" s="24">
        <v>1980</v>
      </c>
      <c r="C506" s="33" t="s">
        <v>55</v>
      </c>
      <c r="D506" s="66">
        <f>'[6]Asset Continuity'!$D$76</f>
        <v>325967.71000000002</v>
      </c>
      <c r="E506" s="66">
        <f>'[6]Asset Continuity'!$E$77</f>
        <v>237952</v>
      </c>
      <c r="F506" s="26"/>
      <c r="G506" s="69">
        <f t="shared" si="58"/>
        <v>563919.71</v>
      </c>
      <c r="H506" s="28"/>
      <c r="I506" s="69">
        <f>'[6]Asset Continuity'!$K$76</f>
        <v>-215219.15</v>
      </c>
      <c r="J506" s="69">
        <f>'[6]Asset Continuity'!$L$76+'[6]Asset Continuity'!$L$77</f>
        <v>-34377.465333333334</v>
      </c>
      <c r="K506" s="26"/>
      <c r="L506" s="69">
        <f t="shared" si="59"/>
        <v>-249596.61533333332</v>
      </c>
      <c r="M506" s="70">
        <f t="shared" si="60"/>
        <v>314323.09466666664</v>
      </c>
    </row>
    <row r="507" spans="1:13" ht="15" x14ac:dyDescent="0.25">
      <c r="A507" s="24">
        <v>47</v>
      </c>
      <c r="B507" s="24">
        <v>1985</v>
      </c>
      <c r="C507" s="33" t="s">
        <v>56</v>
      </c>
      <c r="D507" s="26"/>
      <c r="E507" s="26"/>
      <c r="F507" s="26"/>
      <c r="G507" s="69">
        <f t="shared" si="58"/>
        <v>0</v>
      </c>
      <c r="H507" s="28"/>
      <c r="I507" s="29"/>
      <c r="J507" s="26"/>
      <c r="K507" s="26"/>
      <c r="L507" s="69">
        <f t="shared" si="59"/>
        <v>0</v>
      </c>
      <c r="M507" s="70">
        <f t="shared" si="60"/>
        <v>0</v>
      </c>
    </row>
    <row r="508" spans="1:13" ht="15" x14ac:dyDescent="0.25">
      <c r="A508" s="1">
        <v>47</v>
      </c>
      <c r="B508" s="24">
        <v>1990</v>
      </c>
      <c r="C508" s="38" t="s">
        <v>57</v>
      </c>
      <c r="D508" s="26"/>
      <c r="E508" s="26"/>
      <c r="F508" s="26"/>
      <c r="G508" s="69">
        <f t="shared" si="58"/>
        <v>0</v>
      </c>
      <c r="H508" s="28"/>
      <c r="I508" s="29"/>
      <c r="J508" s="26"/>
      <c r="K508" s="26"/>
      <c r="L508" s="69">
        <f t="shared" si="59"/>
        <v>0</v>
      </c>
      <c r="M508" s="70">
        <f t="shared" si="60"/>
        <v>0</v>
      </c>
    </row>
    <row r="509" spans="1:13" ht="15" x14ac:dyDescent="0.25">
      <c r="A509" s="24">
        <v>47</v>
      </c>
      <c r="B509" s="24">
        <v>1995</v>
      </c>
      <c r="C509" s="33" t="s">
        <v>58</v>
      </c>
      <c r="D509" s="66">
        <f>'[6]Asset Continuity'!$D$34+'[6]Asset Continuity'!$D$40+'[6]Asset Continuity'!$D$47+'[6]Asset Continuity'!$D$57+'[6]Asset Continuity'!$D$62+'[6]Asset Continuity'!$D$78</f>
        <v>-6636099.4800000004</v>
      </c>
      <c r="E509" s="66">
        <f>'[6]Asset Continuity'!$E$34+'[6]Asset Continuity'!$E$40+'[6]Asset Continuity'!$E$47+'[6]Asset Continuity'!$E$57+'[6]Asset Continuity'!$E$78</f>
        <v>-572509.02</v>
      </c>
      <c r="F509" s="26"/>
      <c r="G509" s="69">
        <f t="shared" si="58"/>
        <v>-7208608.5</v>
      </c>
      <c r="H509" s="28"/>
      <c r="I509" s="69">
        <f>'[6]Asset Continuity'!$K$34+'[6]Asset Continuity'!$K$40+'[6]Asset Continuity'!$K$47+'[6]Asset Continuity'!$K$57+'[6]Asset Continuity'!$K$62+'[6]Asset Continuity'!$K$78</f>
        <v>1989808.3399999996</v>
      </c>
      <c r="J509" s="69">
        <f>'[6]Asset Continuity'!$L$34+'[6]Asset Continuity'!$L$40+'[6]Asset Continuity'!$L$47+'[6]Asset Continuity'!$L$57+'[6]Asset Continuity'!$L$62+'[6]Asset Continuity'!$L$78</f>
        <v>276245.28240000008</v>
      </c>
      <c r="K509" s="26"/>
      <c r="L509" s="69">
        <f t="shared" si="59"/>
        <v>2266053.6223999998</v>
      </c>
      <c r="M509" s="70">
        <f t="shared" si="60"/>
        <v>-4942554.8776000002</v>
      </c>
    </row>
    <row r="510" spans="1:13" ht="15" x14ac:dyDescent="0.25">
      <c r="A510" s="39"/>
      <c r="B510" s="39" t="s">
        <v>59</v>
      </c>
      <c r="C510" s="40"/>
      <c r="D510" s="26"/>
      <c r="E510" s="26"/>
      <c r="F510" s="26"/>
      <c r="G510" s="69">
        <f t="shared" si="58"/>
        <v>0</v>
      </c>
      <c r="I510" s="26"/>
      <c r="J510" s="26"/>
      <c r="K510" s="26"/>
      <c r="L510" s="69">
        <f t="shared" si="59"/>
        <v>0</v>
      </c>
      <c r="M510" s="70">
        <f t="shared" si="60"/>
        <v>0</v>
      </c>
    </row>
    <row r="511" spans="1:13" ht="15" x14ac:dyDescent="0.25">
      <c r="A511" s="39"/>
      <c r="B511" s="39"/>
      <c r="C511" s="40"/>
      <c r="D511" s="26"/>
      <c r="E511" s="26"/>
      <c r="F511" s="26"/>
      <c r="G511" s="69">
        <f t="shared" si="58"/>
        <v>0</v>
      </c>
      <c r="I511" s="41"/>
      <c r="J511" s="41"/>
      <c r="K511" s="41"/>
      <c r="L511" s="69">
        <f t="shared" si="59"/>
        <v>0</v>
      </c>
      <c r="M511" s="70">
        <f t="shared" si="60"/>
        <v>0</v>
      </c>
    </row>
    <row r="512" spans="1:13" x14ac:dyDescent="0.2">
      <c r="A512" s="39"/>
      <c r="B512" s="39"/>
      <c r="C512" s="42" t="s">
        <v>60</v>
      </c>
      <c r="D512" s="68">
        <f>SUM(D466:D511)</f>
        <v>43839262.479999989</v>
      </c>
      <c r="E512" s="68">
        <f>SUM(E466:E511)</f>
        <v>1607594.83</v>
      </c>
      <c r="F512" s="68">
        <f>SUM(F466:F511)</f>
        <v>-461310.37</v>
      </c>
      <c r="G512" s="68">
        <f>SUM(G466:G511)</f>
        <v>44985546.939999998</v>
      </c>
      <c r="H512" s="43"/>
      <c r="I512" s="68">
        <f>SUM(I466:I511)</f>
        <v>-22282121.450000007</v>
      </c>
      <c r="J512" s="68">
        <f>SUM(J466:J511)</f>
        <v>-1748430.8784192307</v>
      </c>
      <c r="K512" s="68">
        <f>SUM(K466:K511)</f>
        <v>351089.44000000006</v>
      </c>
      <c r="L512" s="68">
        <f>SUM(L466:L511)</f>
        <v>-23679462.888419226</v>
      </c>
      <c r="M512" s="68">
        <f>SUM(M466:M511)</f>
        <v>21306084.051580776</v>
      </c>
    </row>
    <row r="513" spans="1:13" ht="37.5" x14ac:dyDescent="0.25">
      <c r="A513" s="39"/>
      <c r="B513" s="39"/>
      <c r="C513" s="44" t="s">
        <v>61</v>
      </c>
      <c r="D513" s="41"/>
      <c r="E513" s="41"/>
      <c r="F513" s="41"/>
      <c r="G513" s="69">
        <f t="shared" ref="G513:G514" si="61">D513+E513+F513</f>
        <v>0</v>
      </c>
      <c r="I513" s="41"/>
      <c r="J513" s="41"/>
      <c r="K513" s="41"/>
      <c r="L513" s="69">
        <f t="shared" ref="L513:L514" si="62">I513+J513+K513</f>
        <v>0</v>
      </c>
      <c r="M513" s="70">
        <f t="shared" ref="M513:M514" si="63">G513+L513</f>
        <v>0</v>
      </c>
    </row>
    <row r="514" spans="1:13" ht="25.5" x14ac:dyDescent="0.25">
      <c r="A514" s="39"/>
      <c r="B514" s="39"/>
      <c r="C514" s="45" t="s">
        <v>62</v>
      </c>
      <c r="D514" s="41"/>
      <c r="E514" s="41"/>
      <c r="F514" s="41"/>
      <c r="G514" s="69">
        <f t="shared" si="61"/>
        <v>0</v>
      </c>
      <c r="I514" s="41"/>
      <c r="J514" s="41"/>
      <c r="K514" s="41"/>
      <c r="L514" s="69">
        <f t="shared" si="62"/>
        <v>0</v>
      </c>
      <c r="M514" s="70">
        <f t="shared" si="63"/>
        <v>0</v>
      </c>
    </row>
    <row r="515" spans="1:13" x14ac:dyDescent="0.2">
      <c r="A515" s="39"/>
      <c r="B515" s="39"/>
      <c r="C515" s="42" t="s">
        <v>63</v>
      </c>
      <c r="D515" s="68">
        <f>SUM(D512:D514)</f>
        <v>43839262.479999989</v>
      </c>
      <c r="E515" s="68">
        <f t="shared" ref="E515:G515" si="64">SUM(E512:E514)</f>
        <v>1607594.83</v>
      </c>
      <c r="F515" s="68">
        <f t="shared" si="64"/>
        <v>-461310.37</v>
      </c>
      <c r="G515" s="68">
        <f t="shared" si="64"/>
        <v>44985546.939999998</v>
      </c>
      <c r="H515" s="43"/>
      <c r="I515" s="68">
        <f t="shared" ref="I515:M515" si="65">SUM(I512:I514)</f>
        <v>-22282121.450000007</v>
      </c>
      <c r="J515" s="68">
        <f t="shared" si="65"/>
        <v>-1748430.8784192307</v>
      </c>
      <c r="K515" s="68">
        <f t="shared" si="65"/>
        <v>351089.44000000006</v>
      </c>
      <c r="L515" s="68">
        <f t="shared" si="65"/>
        <v>-23679462.888419226</v>
      </c>
      <c r="M515" s="68">
        <f t="shared" si="65"/>
        <v>21306084.051580776</v>
      </c>
    </row>
    <row r="517" spans="1:13" x14ac:dyDescent="0.2">
      <c r="I517" s="46" t="s">
        <v>72</v>
      </c>
      <c r="J517" s="47"/>
    </row>
    <row r="518" spans="1:13" ht="15" x14ac:dyDescent="0.25">
      <c r="A518" s="39">
        <v>10</v>
      </c>
      <c r="B518" s="39"/>
      <c r="C518" s="40" t="s">
        <v>65</v>
      </c>
      <c r="I518" s="47" t="s">
        <v>65</v>
      </c>
      <c r="J518" s="47"/>
      <c r="K518" s="48">
        <f>SUM(J493:J496)</f>
        <v>-126570.27474999998</v>
      </c>
    </row>
    <row r="519" spans="1:13" ht="15" x14ac:dyDescent="0.25">
      <c r="A519" s="39">
        <v>8</v>
      </c>
      <c r="B519" s="39"/>
      <c r="C519" s="40" t="s">
        <v>46</v>
      </c>
      <c r="I519" s="47" t="s">
        <v>46</v>
      </c>
      <c r="J519" s="47"/>
      <c r="K519" s="49">
        <f>J497</f>
        <v>-1042.941</v>
      </c>
    </row>
    <row r="520" spans="1:13" ht="15" x14ac:dyDescent="0.25">
      <c r="I520" s="50" t="s">
        <v>66</v>
      </c>
      <c r="K520" s="51">
        <f>J515-K518-K519</f>
        <v>-1620817.6626692307</v>
      </c>
    </row>
    <row r="521" spans="1:13" x14ac:dyDescent="0.2">
      <c r="A521" s="62"/>
      <c r="B521" s="62"/>
      <c r="C521" s="63"/>
      <c r="D521" s="63" t="s">
        <v>102</v>
      </c>
      <c r="E521" s="63"/>
      <c r="F521" s="63"/>
      <c r="G521" s="63"/>
      <c r="H521" s="64"/>
      <c r="I521" s="63"/>
      <c r="J521" s="63"/>
      <c r="K521" s="63"/>
      <c r="L521" s="63"/>
      <c r="M521" s="63"/>
    </row>
    <row r="522" spans="1:13" ht="18" x14ac:dyDescent="0.2">
      <c r="A522" s="170" t="s">
        <v>6</v>
      </c>
      <c r="B522" s="170"/>
      <c r="C522" s="170"/>
      <c r="D522" s="170"/>
      <c r="E522" s="170"/>
      <c r="F522" s="170"/>
      <c r="G522" s="170"/>
      <c r="H522" s="170"/>
      <c r="I522" s="170"/>
      <c r="J522" s="170"/>
      <c r="K522" s="170"/>
      <c r="L522" s="170"/>
      <c r="M522" s="170"/>
    </row>
    <row r="523" spans="1:13" ht="18" x14ac:dyDescent="0.2">
      <c r="A523" s="170" t="s">
        <v>7</v>
      </c>
      <c r="B523" s="170"/>
      <c r="C523" s="170"/>
      <c r="D523" s="170"/>
      <c r="E523" s="170"/>
      <c r="F523" s="170"/>
      <c r="G523" s="170"/>
      <c r="H523" s="170"/>
      <c r="I523" s="170"/>
      <c r="J523" s="170"/>
      <c r="K523" s="170"/>
      <c r="L523" s="170"/>
      <c r="M523" s="170"/>
    </row>
    <row r="525" spans="1:13" ht="18" x14ac:dyDescent="0.25">
      <c r="C525" s="10"/>
      <c r="E525" s="11" t="s">
        <v>8</v>
      </c>
      <c r="F525" s="157">
        <v>2014</v>
      </c>
      <c r="G525" s="166" t="s">
        <v>161</v>
      </c>
      <c r="H525" s="166"/>
      <c r="I525" s="166"/>
      <c r="J525" s="166"/>
      <c r="K525" s="166"/>
      <c r="L525" s="167"/>
    </row>
    <row r="526" spans="1:13" ht="15" x14ac:dyDescent="0.25">
      <c r="D526"/>
      <c r="E526"/>
    </row>
    <row r="527" spans="1:13" x14ac:dyDescent="0.2">
      <c r="D527" s="159" t="s">
        <v>9</v>
      </c>
      <c r="E527" s="160"/>
      <c r="F527" s="160"/>
      <c r="G527" s="161"/>
      <c r="I527" s="14"/>
      <c r="J527" s="15" t="s">
        <v>10</v>
      </c>
      <c r="K527" s="15"/>
      <c r="L527" s="16"/>
      <c r="M527" s="3"/>
    </row>
    <row r="528" spans="1:13" ht="25.5" x14ac:dyDescent="0.2">
      <c r="A528" s="17" t="s">
        <v>11</v>
      </c>
      <c r="B528" s="18" t="s">
        <v>12</v>
      </c>
      <c r="C528" s="19" t="s">
        <v>13</v>
      </c>
      <c r="D528" s="58" t="s">
        <v>14</v>
      </c>
      <c r="E528" s="59" t="s">
        <v>15</v>
      </c>
      <c r="F528" s="59" t="s">
        <v>16</v>
      </c>
      <c r="G528" s="58" t="s">
        <v>17</v>
      </c>
      <c r="H528" s="20"/>
      <c r="I528" s="60" t="s">
        <v>14</v>
      </c>
      <c r="J528" s="61" t="s">
        <v>15</v>
      </c>
      <c r="K528" s="61" t="s">
        <v>16</v>
      </c>
      <c r="L528" s="23" t="s">
        <v>17</v>
      </c>
      <c r="M528" s="17" t="s">
        <v>18</v>
      </c>
    </row>
    <row r="529" spans="1:13" ht="25.5" x14ac:dyDescent="0.25">
      <c r="A529" s="24">
        <v>12</v>
      </c>
      <c r="B529" s="24">
        <v>1611</v>
      </c>
      <c r="C529" s="25" t="s">
        <v>19</v>
      </c>
      <c r="D529" s="67">
        <f>G466</f>
        <v>0</v>
      </c>
      <c r="E529" s="26"/>
      <c r="F529" s="26"/>
      <c r="G529" s="27">
        <f>D529+E529+F529</f>
        <v>0</v>
      </c>
      <c r="H529" s="28"/>
      <c r="I529" s="71"/>
      <c r="J529" s="26"/>
      <c r="K529" s="26"/>
      <c r="L529" s="27">
        <f>I529+J529+K529</f>
        <v>0</v>
      </c>
      <c r="M529" s="30">
        <f>G529+L529</f>
        <v>0</v>
      </c>
    </row>
    <row r="530" spans="1:13" ht="25.5" x14ac:dyDescent="0.25">
      <c r="A530" s="24" t="s">
        <v>20</v>
      </c>
      <c r="B530" s="24">
        <v>1612</v>
      </c>
      <c r="C530" s="25" t="s">
        <v>21</v>
      </c>
      <c r="D530" s="67">
        <f t="shared" ref="D530:D572" si="66">G467</f>
        <v>0</v>
      </c>
      <c r="E530" s="26"/>
      <c r="F530" s="26"/>
      <c r="G530" s="27">
        <f>D530+E530+F530</f>
        <v>0</v>
      </c>
      <c r="H530" s="28"/>
      <c r="I530" s="71"/>
      <c r="J530" s="26"/>
      <c r="K530" s="26"/>
      <c r="L530" s="27">
        <f>I530+J530+K530</f>
        <v>0</v>
      </c>
      <c r="M530" s="30">
        <f>G530+L530</f>
        <v>0</v>
      </c>
    </row>
    <row r="531" spans="1:13" ht="15" x14ac:dyDescent="0.25">
      <c r="A531" s="31" t="s">
        <v>22</v>
      </c>
      <c r="B531" s="31">
        <v>1805</v>
      </c>
      <c r="C531" s="32" t="s">
        <v>23</v>
      </c>
      <c r="D531" s="67">
        <f t="shared" si="66"/>
        <v>258134.21000000002</v>
      </c>
      <c r="E531" s="26"/>
      <c r="F531" s="26"/>
      <c r="G531" s="69">
        <f>D531+E531+F531</f>
        <v>258134.21000000002</v>
      </c>
      <c r="H531" s="72"/>
      <c r="I531" s="73"/>
      <c r="J531" s="65"/>
      <c r="K531" s="26"/>
      <c r="L531" s="27">
        <f>I531+J531+K531</f>
        <v>0</v>
      </c>
      <c r="M531" s="30">
        <f>G531+L531</f>
        <v>258134.21000000002</v>
      </c>
    </row>
    <row r="532" spans="1:13" ht="15" x14ac:dyDescent="0.25">
      <c r="A532" s="24">
        <v>47</v>
      </c>
      <c r="B532" s="24">
        <v>1808</v>
      </c>
      <c r="C532" s="33" t="s">
        <v>24</v>
      </c>
      <c r="D532" s="67">
        <f t="shared" si="66"/>
        <v>0</v>
      </c>
      <c r="E532" s="26"/>
      <c r="F532" s="26"/>
      <c r="G532" s="69">
        <f t="shared" ref="G532:G574" si="67">D532+E532+F532</f>
        <v>0</v>
      </c>
      <c r="H532" s="72"/>
      <c r="I532" s="73"/>
      <c r="J532" s="65"/>
      <c r="K532" s="26"/>
      <c r="L532" s="27">
        <f t="shared" ref="L532:L574" si="68">I532+J532+K532</f>
        <v>0</v>
      </c>
      <c r="M532" s="30">
        <f t="shared" ref="M532:M574" si="69">G532+L532</f>
        <v>0</v>
      </c>
    </row>
    <row r="533" spans="1:13" ht="15" x14ac:dyDescent="0.25">
      <c r="A533" s="24">
        <v>13</v>
      </c>
      <c r="B533" s="24">
        <v>1810</v>
      </c>
      <c r="C533" s="33" t="s">
        <v>25</v>
      </c>
      <c r="D533" s="67">
        <f t="shared" si="66"/>
        <v>0</v>
      </c>
      <c r="E533" s="26"/>
      <c r="F533" s="26"/>
      <c r="G533" s="69">
        <f t="shared" si="67"/>
        <v>0</v>
      </c>
      <c r="H533" s="72"/>
      <c r="I533" s="73"/>
      <c r="J533" s="65"/>
      <c r="K533" s="26"/>
      <c r="L533" s="27">
        <f t="shared" si="68"/>
        <v>0</v>
      </c>
      <c r="M533" s="30">
        <f t="shared" si="69"/>
        <v>0</v>
      </c>
    </row>
    <row r="534" spans="1:13" ht="15" x14ac:dyDescent="0.25">
      <c r="A534" s="24">
        <v>47</v>
      </c>
      <c r="B534" s="24">
        <v>1815</v>
      </c>
      <c r="C534" s="33" t="s">
        <v>26</v>
      </c>
      <c r="D534" s="67">
        <f t="shared" si="66"/>
        <v>5423008.04</v>
      </c>
      <c r="E534" s="26">
        <f>SUM(E390:E393)</f>
        <v>0</v>
      </c>
      <c r="F534" s="26"/>
      <c r="G534" s="69">
        <f t="shared" si="67"/>
        <v>5423008.04</v>
      </c>
      <c r="H534" s="72"/>
      <c r="I534" s="66">
        <f t="shared" ref="I534:I572" si="70">L471</f>
        <v>-1252862.091</v>
      </c>
      <c r="J534" s="66">
        <f>'[8]Asset Continuity'!$L$20</f>
        <v>-135575.201</v>
      </c>
      <c r="K534" s="26"/>
      <c r="L534" s="27">
        <f t="shared" si="68"/>
        <v>-1388437.2919999999</v>
      </c>
      <c r="M534" s="30">
        <f t="shared" si="69"/>
        <v>4034570.7480000001</v>
      </c>
    </row>
    <row r="535" spans="1:13" ht="15" x14ac:dyDescent="0.25">
      <c r="A535" s="24">
        <v>47</v>
      </c>
      <c r="B535" s="24">
        <v>1820</v>
      </c>
      <c r="C535" s="25" t="s">
        <v>27</v>
      </c>
      <c r="D535" s="67">
        <f t="shared" si="66"/>
        <v>160630.29</v>
      </c>
      <c r="E535" s="26"/>
      <c r="F535" s="26"/>
      <c r="G535" s="69">
        <f t="shared" si="67"/>
        <v>160630.29</v>
      </c>
      <c r="H535" s="72"/>
      <c r="I535" s="73">
        <f t="shared" si="70"/>
        <v>-160630.29066666667</v>
      </c>
      <c r="J535" s="73">
        <f>'[8]Asset Continuity'!$L$29</f>
        <v>0</v>
      </c>
      <c r="K535" s="26"/>
      <c r="L535" s="27">
        <f t="shared" si="68"/>
        <v>-160630.29066666667</v>
      </c>
      <c r="M535" s="30">
        <f t="shared" si="69"/>
        <v>-6.6666665952652693E-4</v>
      </c>
    </row>
    <row r="536" spans="1:13" ht="15" x14ac:dyDescent="0.25">
      <c r="A536" s="24">
        <v>47</v>
      </c>
      <c r="B536" s="24">
        <v>1825</v>
      </c>
      <c r="C536" s="33" t="s">
        <v>28</v>
      </c>
      <c r="D536" s="67">
        <f t="shared" si="66"/>
        <v>0</v>
      </c>
      <c r="E536" s="26"/>
      <c r="F536" s="26"/>
      <c r="G536" s="69">
        <f t="shared" si="67"/>
        <v>0</v>
      </c>
      <c r="H536" s="72"/>
      <c r="I536" s="73">
        <f t="shared" si="70"/>
        <v>0</v>
      </c>
      <c r="J536" s="74"/>
      <c r="K536" s="26"/>
      <c r="L536" s="27">
        <f t="shared" si="68"/>
        <v>0</v>
      </c>
      <c r="M536" s="30">
        <f t="shared" si="69"/>
        <v>0</v>
      </c>
    </row>
    <row r="537" spans="1:13" ht="15" x14ac:dyDescent="0.25">
      <c r="A537" s="24">
        <v>47</v>
      </c>
      <c r="B537" s="24">
        <v>1830</v>
      </c>
      <c r="C537" s="33" t="s">
        <v>29</v>
      </c>
      <c r="D537" s="67">
        <f t="shared" si="66"/>
        <v>5322114.58</v>
      </c>
      <c r="E537" s="26"/>
      <c r="F537" s="26">
        <f t="shared" ref="F537:F541" si="71">F396</f>
        <v>0</v>
      </c>
      <c r="G537" s="69">
        <f t="shared" si="67"/>
        <v>5322114.58</v>
      </c>
      <c r="H537" s="72"/>
      <c r="I537" s="73">
        <f t="shared" si="70"/>
        <v>-3100724.2359999996</v>
      </c>
      <c r="J537" s="73">
        <f>'[8]Asset Continuity'!$L$31</f>
        <v>-167790.87100000001</v>
      </c>
      <c r="K537" s="67">
        <f>'[8]Asset Continuity'!$N$31</f>
        <v>0</v>
      </c>
      <c r="L537" s="27">
        <f t="shared" si="68"/>
        <v>-3268515.1069999994</v>
      </c>
      <c r="M537" s="30">
        <f t="shared" si="69"/>
        <v>2053599.4730000007</v>
      </c>
    </row>
    <row r="538" spans="1:13" ht="15" x14ac:dyDescent="0.25">
      <c r="A538" s="24">
        <v>47</v>
      </c>
      <c r="B538" s="24">
        <v>1835</v>
      </c>
      <c r="C538" s="33" t="s">
        <v>30</v>
      </c>
      <c r="D538" s="67">
        <f t="shared" si="66"/>
        <v>6770695.1500000004</v>
      </c>
      <c r="E538" s="26">
        <f t="shared" ref="E538:E541" si="72">E397</f>
        <v>0</v>
      </c>
      <c r="F538" s="26">
        <f t="shared" si="71"/>
        <v>0</v>
      </c>
      <c r="G538" s="69">
        <f t="shared" si="67"/>
        <v>6770695.1500000004</v>
      </c>
      <c r="H538" s="72"/>
      <c r="I538" s="73">
        <f t="shared" si="70"/>
        <v>-4001446.0277000004</v>
      </c>
      <c r="J538" s="73">
        <f>'[8]Asset Continuity'!$L$32</f>
        <v>-213726.28169999996</v>
      </c>
      <c r="K538" s="67">
        <f>'[8]Asset Continuity'!$N$32</f>
        <v>0</v>
      </c>
      <c r="L538" s="27">
        <f t="shared" si="68"/>
        <v>-4215172.3094000006</v>
      </c>
      <c r="M538" s="30">
        <f t="shared" si="69"/>
        <v>2555522.8405999998</v>
      </c>
    </row>
    <row r="539" spans="1:13" ht="15" x14ac:dyDescent="0.25">
      <c r="A539" s="24">
        <v>47</v>
      </c>
      <c r="B539" s="24">
        <v>1840</v>
      </c>
      <c r="C539" s="33" t="s">
        <v>31</v>
      </c>
      <c r="D539" s="67">
        <f t="shared" si="66"/>
        <v>5249706.09</v>
      </c>
      <c r="E539" s="26">
        <f t="shared" si="72"/>
        <v>0</v>
      </c>
      <c r="F539" s="26"/>
      <c r="G539" s="69">
        <f t="shared" si="67"/>
        <v>5249706.09</v>
      </c>
      <c r="H539" s="72"/>
      <c r="I539" s="73">
        <f t="shared" si="70"/>
        <v>-2478307.2239999995</v>
      </c>
      <c r="J539" s="73">
        <f>'[8]Asset Continuity'!$L$37</f>
        <v>-197797.51324999999</v>
      </c>
      <c r="K539" s="26"/>
      <c r="L539" s="27">
        <f t="shared" si="68"/>
        <v>-2676104.7372499993</v>
      </c>
      <c r="M539" s="30">
        <f t="shared" si="69"/>
        <v>2573601.3527500005</v>
      </c>
    </row>
    <row r="540" spans="1:13" ht="15" x14ac:dyDescent="0.25">
      <c r="A540" s="24">
        <v>47</v>
      </c>
      <c r="B540" s="24">
        <v>1845</v>
      </c>
      <c r="C540" s="33" t="s">
        <v>32</v>
      </c>
      <c r="D540" s="67">
        <f t="shared" si="66"/>
        <v>9328979.3500000015</v>
      </c>
      <c r="E540" s="26">
        <f t="shared" si="72"/>
        <v>0</v>
      </c>
      <c r="F540" s="26"/>
      <c r="G540" s="69">
        <f t="shared" si="67"/>
        <v>9328979.3500000015</v>
      </c>
      <c r="H540" s="72"/>
      <c r="I540" s="73">
        <f t="shared" si="70"/>
        <v>-4985377.4070000006</v>
      </c>
      <c r="J540" s="73">
        <f>'[8]Asset Continuity'!$L$38</f>
        <v>-346639.80274999997</v>
      </c>
      <c r="K540" s="26"/>
      <c r="L540" s="27">
        <f t="shared" si="68"/>
        <v>-5332017.2097500004</v>
      </c>
      <c r="M540" s="30">
        <f t="shared" si="69"/>
        <v>3996962.1402500011</v>
      </c>
    </row>
    <row r="541" spans="1:13" ht="15" x14ac:dyDescent="0.25">
      <c r="A541" s="24">
        <v>47</v>
      </c>
      <c r="B541" s="24">
        <v>1850</v>
      </c>
      <c r="C541" s="33" t="s">
        <v>33</v>
      </c>
      <c r="D541" s="67">
        <f t="shared" si="66"/>
        <v>8090655.1399999997</v>
      </c>
      <c r="E541" s="26">
        <f t="shared" si="72"/>
        <v>0</v>
      </c>
      <c r="F541" s="26">
        <f t="shared" si="71"/>
        <v>0</v>
      </c>
      <c r="G541" s="69">
        <f t="shared" si="67"/>
        <v>8090655.1399999997</v>
      </c>
      <c r="H541" s="72"/>
      <c r="I541" s="73">
        <f t="shared" si="70"/>
        <v>-4191095.9535999997</v>
      </c>
      <c r="J541" s="73">
        <f>SUM('[8]Asset Continuity'!$L$43:$L$46)</f>
        <v>-287482.31439999997</v>
      </c>
      <c r="K541" s="67">
        <f>'[8]Asset Continuity'!$N$43</f>
        <v>0</v>
      </c>
      <c r="L541" s="27">
        <f t="shared" si="68"/>
        <v>-4478578.2679999992</v>
      </c>
      <c r="M541" s="30">
        <f t="shared" si="69"/>
        <v>3612076.8720000004</v>
      </c>
    </row>
    <row r="542" spans="1:13" ht="15" x14ac:dyDescent="0.25">
      <c r="A542" s="24">
        <v>47</v>
      </c>
      <c r="B542" s="24">
        <v>1855</v>
      </c>
      <c r="C542" s="33" t="s">
        <v>34</v>
      </c>
      <c r="D542" s="67">
        <f t="shared" si="66"/>
        <v>3140007.7299999995</v>
      </c>
      <c r="E542" s="26">
        <f>SUM(E401:E402)</f>
        <v>0</v>
      </c>
      <c r="F542" s="26"/>
      <c r="G542" s="69">
        <f t="shared" si="67"/>
        <v>3140007.7299999995</v>
      </c>
      <c r="H542" s="72"/>
      <c r="I542" s="73">
        <f t="shared" si="70"/>
        <v>-882528.24479999999</v>
      </c>
      <c r="J542" s="73">
        <f>'[8]Asset Continuity'!$L$33+'[8]Asset Continuity'!$L$39</f>
        <v>-125600.31079999998</v>
      </c>
      <c r="K542" s="26"/>
      <c r="L542" s="27">
        <f t="shared" si="68"/>
        <v>-1008128.5556</v>
      </c>
      <c r="M542" s="30">
        <f t="shared" si="69"/>
        <v>2131879.1743999994</v>
      </c>
    </row>
    <row r="543" spans="1:13" ht="15" x14ac:dyDescent="0.25">
      <c r="A543" s="24">
        <v>47</v>
      </c>
      <c r="B543" s="24">
        <v>1860</v>
      </c>
      <c r="C543" s="33" t="s">
        <v>35</v>
      </c>
      <c r="D543" s="67">
        <f t="shared" si="66"/>
        <v>758461.5199999999</v>
      </c>
      <c r="E543" s="26">
        <f>SUM(E403:E404)</f>
        <v>0</v>
      </c>
      <c r="F543" s="26"/>
      <c r="G543" s="69">
        <f t="shared" si="67"/>
        <v>758461.5199999999</v>
      </c>
      <c r="H543" s="72"/>
      <c r="I543" s="73">
        <f t="shared" si="70"/>
        <v>-515546.99876923079</v>
      </c>
      <c r="J543" s="73">
        <f>'[8]Asset Continuity'!$L$50+'[8]Asset Continuity'!$L$53</f>
        <v>-19431.537569230764</v>
      </c>
      <c r="K543" s="26"/>
      <c r="L543" s="27">
        <f t="shared" si="68"/>
        <v>-534978.53633846156</v>
      </c>
      <c r="M543" s="30">
        <f t="shared" si="69"/>
        <v>223482.98366153834</v>
      </c>
    </row>
    <row r="544" spans="1:13" ht="15" x14ac:dyDescent="0.25">
      <c r="A544" s="24">
        <v>47</v>
      </c>
      <c r="B544" s="24">
        <v>1860</v>
      </c>
      <c r="C544" s="33" t="s">
        <v>101</v>
      </c>
      <c r="D544" s="67">
        <f t="shared" si="66"/>
        <v>0</v>
      </c>
      <c r="E544" s="26"/>
      <c r="F544" s="26"/>
      <c r="G544" s="69">
        <f t="shared" si="67"/>
        <v>0</v>
      </c>
      <c r="H544" s="72"/>
      <c r="I544" s="73">
        <f t="shared" si="70"/>
        <v>0</v>
      </c>
      <c r="J544" s="74">
        <f>'[8]Asset Continuity'!$L$52</f>
        <v>0</v>
      </c>
      <c r="K544" s="26"/>
      <c r="L544" s="27">
        <f t="shared" si="68"/>
        <v>0</v>
      </c>
      <c r="M544" s="30">
        <f t="shared" si="69"/>
        <v>0</v>
      </c>
    </row>
    <row r="545" spans="1:13" ht="15" x14ac:dyDescent="0.25">
      <c r="A545" s="31">
        <v>47</v>
      </c>
      <c r="B545" s="31">
        <v>1860</v>
      </c>
      <c r="C545" s="32" t="s">
        <v>36</v>
      </c>
      <c r="D545" s="67">
        <f t="shared" si="66"/>
        <v>1717676.54</v>
      </c>
      <c r="E545" s="26">
        <f>E406</f>
        <v>0</v>
      </c>
      <c r="F545" s="26"/>
      <c r="G545" s="69">
        <f t="shared" si="67"/>
        <v>1717676.54</v>
      </c>
      <c r="H545" s="72"/>
      <c r="I545" s="73">
        <f t="shared" si="70"/>
        <v>-395474.04933333339</v>
      </c>
      <c r="J545" s="73">
        <f>'[8]Asset Continuity'!$L$55+'[8]Asset Continuity'!$L$56</f>
        <v>-114511.76933333333</v>
      </c>
      <c r="K545" s="26"/>
      <c r="L545" s="27">
        <f t="shared" si="68"/>
        <v>-509985.81866666675</v>
      </c>
      <c r="M545" s="30">
        <f t="shared" si="69"/>
        <v>1207690.7213333333</v>
      </c>
    </row>
    <row r="546" spans="1:13" ht="15" x14ac:dyDescent="0.25">
      <c r="A546" s="31" t="s">
        <v>22</v>
      </c>
      <c r="B546" s="31">
        <v>1905</v>
      </c>
      <c r="C546" s="32" t="s">
        <v>23</v>
      </c>
      <c r="D546" s="67">
        <f t="shared" si="66"/>
        <v>49000</v>
      </c>
      <c r="E546" s="26"/>
      <c r="F546" s="26"/>
      <c r="G546" s="69">
        <f t="shared" si="67"/>
        <v>49000</v>
      </c>
      <c r="H546" s="72"/>
      <c r="I546" s="73">
        <f t="shared" si="70"/>
        <v>0</v>
      </c>
      <c r="J546" s="74"/>
      <c r="K546" s="26"/>
      <c r="L546" s="27">
        <f t="shared" si="68"/>
        <v>0</v>
      </c>
      <c r="M546" s="30">
        <f t="shared" si="69"/>
        <v>49000</v>
      </c>
    </row>
    <row r="547" spans="1:13" ht="15" x14ac:dyDescent="0.25">
      <c r="A547" s="24">
        <v>47</v>
      </c>
      <c r="B547" s="24">
        <v>1908</v>
      </c>
      <c r="C547" s="33" t="s">
        <v>37</v>
      </c>
      <c r="D547" s="67">
        <f t="shared" si="66"/>
        <v>1054708.04</v>
      </c>
      <c r="E547" s="26">
        <f>SUM(E408:E409)</f>
        <v>0</v>
      </c>
      <c r="F547" s="26"/>
      <c r="G547" s="69">
        <f t="shared" si="67"/>
        <v>1054708.04</v>
      </c>
      <c r="H547" s="72"/>
      <c r="I547" s="73">
        <f t="shared" si="70"/>
        <v>-392378.47419999994</v>
      </c>
      <c r="J547" s="73">
        <f>'[8]Asset Continuity'!$L$60+'[8]Asset Continuity'!$L$61</f>
        <v>-18716.364200000007</v>
      </c>
      <c r="K547" s="26"/>
      <c r="L547" s="27">
        <f t="shared" si="68"/>
        <v>-411094.83839999995</v>
      </c>
      <c r="M547" s="30">
        <f t="shared" si="69"/>
        <v>643613.20160000003</v>
      </c>
    </row>
    <row r="548" spans="1:13" ht="15" x14ac:dyDescent="0.25">
      <c r="A548" s="24">
        <v>13</v>
      </c>
      <c r="B548" s="24">
        <v>1910</v>
      </c>
      <c r="C548" s="33" t="s">
        <v>25</v>
      </c>
      <c r="D548" s="67">
        <f t="shared" si="66"/>
        <v>0</v>
      </c>
      <c r="E548" s="26"/>
      <c r="F548" s="26"/>
      <c r="G548" s="69">
        <f t="shared" si="67"/>
        <v>0</v>
      </c>
      <c r="H548" s="72"/>
      <c r="I548" s="73">
        <f t="shared" si="70"/>
        <v>0</v>
      </c>
      <c r="J548" s="74"/>
      <c r="K548" s="26"/>
      <c r="L548" s="27">
        <f t="shared" si="68"/>
        <v>0</v>
      </c>
      <c r="M548" s="30">
        <f t="shared" si="69"/>
        <v>0</v>
      </c>
    </row>
    <row r="549" spans="1:13" ht="15" x14ac:dyDescent="0.25">
      <c r="A549" s="24">
        <v>8</v>
      </c>
      <c r="B549" s="24">
        <v>1915</v>
      </c>
      <c r="C549" s="33" t="s">
        <v>38</v>
      </c>
      <c r="D549" s="67">
        <f t="shared" si="66"/>
        <v>216633.32</v>
      </c>
      <c r="E549" s="26">
        <f>SUM(E410:E411)</f>
        <v>0</v>
      </c>
      <c r="F549" s="26"/>
      <c r="G549" s="69">
        <f t="shared" si="67"/>
        <v>216633.32</v>
      </c>
      <c r="H549" s="72"/>
      <c r="I549" s="73">
        <f t="shared" si="70"/>
        <v>-179605.19650000002</v>
      </c>
      <c r="J549" s="73">
        <f>'[8]Asset Continuity'!$L$65</f>
        <v>-8186.3974999999991</v>
      </c>
      <c r="K549" s="26"/>
      <c r="L549" s="27">
        <f t="shared" si="68"/>
        <v>-187791.59400000001</v>
      </c>
      <c r="M549" s="30">
        <f t="shared" si="69"/>
        <v>28841.725999999995</v>
      </c>
    </row>
    <row r="550" spans="1:13" ht="15" x14ac:dyDescent="0.25">
      <c r="A550" s="24">
        <v>8</v>
      </c>
      <c r="B550" s="24">
        <v>1915</v>
      </c>
      <c r="C550" s="33" t="s">
        <v>39</v>
      </c>
      <c r="D550" s="67">
        <f t="shared" si="66"/>
        <v>0</v>
      </c>
      <c r="E550" s="26"/>
      <c r="F550" s="26"/>
      <c r="G550" s="69">
        <f t="shared" si="67"/>
        <v>0</v>
      </c>
      <c r="H550" s="72"/>
      <c r="I550" s="73">
        <f t="shared" si="70"/>
        <v>0</v>
      </c>
      <c r="J550" s="74"/>
      <c r="K550" s="26"/>
      <c r="L550" s="27">
        <f t="shared" si="68"/>
        <v>0</v>
      </c>
      <c r="M550" s="30">
        <f t="shared" si="69"/>
        <v>0</v>
      </c>
    </row>
    <row r="551" spans="1:13" ht="15" x14ac:dyDescent="0.25">
      <c r="A551" s="24">
        <v>10</v>
      </c>
      <c r="B551" s="24">
        <v>1920</v>
      </c>
      <c r="C551" s="33" t="s">
        <v>40</v>
      </c>
      <c r="D551" s="67">
        <f t="shared" si="66"/>
        <v>414901.97</v>
      </c>
      <c r="E551" s="26">
        <f>E413</f>
        <v>0</v>
      </c>
      <c r="F551" s="26"/>
      <c r="G551" s="69">
        <f t="shared" si="67"/>
        <v>414901.97</v>
      </c>
      <c r="H551" s="72"/>
      <c r="I551" s="73">
        <f t="shared" si="70"/>
        <v>-356277.82400000002</v>
      </c>
      <c r="J551" s="73">
        <f>'[8]Asset Continuity'!$L$66</f>
        <v>-18265.638999999999</v>
      </c>
      <c r="K551" s="26"/>
      <c r="L551" s="27">
        <f t="shared" si="68"/>
        <v>-374543.46300000005</v>
      </c>
      <c r="M551" s="30">
        <f t="shared" si="69"/>
        <v>40358.506999999925</v>
      </c>
    </row>
    <row r="552" spans="1:13" ht="25.5" x14ac:dyDescent="0.25">
      <c r="A552" s="24">
        <v>45</v>
      </c>
      <c r="B552" s="34">
        <v>1920</v>
      </c>
      <c r="C552" s="25" t="s">
        <v>41</v>
      </c>
      <c r="D552" s="67">
        <f t="shared" si="66"/>
        <v>0</v>
      </c>
      <c r="E552" s="26"/>
      <c r="F552" s="26"/>
      <c r="G552" s="69">
        <f t="shared" si="67"/>
        <v>0</v>
      </c>
      <c r="H552" s="72"/>
      <c r="I552" s="73">
        <f t="shared" si="70"/>
        <v>0</v>
      </c>
      <c r="J552" s="74"/>
      <c r="K552" s="26"/>
      <c r="L552" s="27">
        <f t="shared" si="68"/>
        <v>0</v>
      </c>
      <c r="M552" s="30">
        <f t="shared" si="69"/>
        <v>0</v>
      </c>
    </row>
    <row r="553" spans="1:13" ht="25.5" x14ac:dyDescent="0.25">
      <c r="A553" s="24">
        <v>45.1</v>
      </c>
      <c r="B553" s="34">
        <v>1920</v>
      </c>
      <c r="C553" s="25" t="s">
        <v>42</v>
      </c>
      <c r="D553" s="67">
        <f t="shared" si="66"/>
        <v>0</v>
      </c>
      <c r="E553" s="26"/>
      <c r="F553" s="26"/>
      <c r="G553" s="69">
        <f t="shared" si="67"/>
        <v>0</v>
      </c>
      <c r="H553" s="72"/>
      <c r="I553" s="73">
        <f t="shared" si="70"/>
        <v>0</v>
      </c>
      <c r="J553" s="74"/>
      <c r="K553" s="26"/>
      <c r="L553" s="27">
        <f t="shared" si="68"/>
        <v>0</v>
      </c>
      <c r="M553" s="30">
        <f t="shared" si="69"/>
        <v>0</v>
      </c>
    </row>
    <row r="554" spans="1:13" ht="15" x14ac:dyDescent="0.25">
      <c r="A554" s="24">
        <v>12</v>
      </c>
      <c r="B554" s="34">
        <v>1925</v>
      </c>
      <c r="C554" s="25" t="s">
        <v>43</v>
      </c>
      <c r="D554" s="67">
        <f t="shared" si="66"/>
        <v>1816312.41</v>
      </c>
      <c r="E554" s="26">
        <f t="shared" ref="E554" si="73">E416</f>
        <v>0</v>
      </c>
      <c r="F554" s="26"/>
      <c r="G554" s="69">
        <f t="shared" si="67"/>
        <v>1816312.41</v>
      </c>
      <c r="H554" s="72"/>
      <c r="I554" s="73">
        <f t="shared" si="70"/>
        <v>-1665019.8566666669</v>
      </c>
      <c r="J554" s="73">
        <f>'[8]Asset Continuity'!$L$67</f>
        <v>-80006.056666666671</v>
      </c>
      <c r="K554" s="26"/>
      <c r="L554" s="27">
        <f t="shared" si="68"/>
        <v>-1745025.9133333336</v>
      </c>
      <c r="M554" s="30">
        <f t="shared" si="69"/>
        <v>71286.496666666353</v>
      </c>
    </row>
    <row r="555" spans="1:13" ht="15" x14ac:dyDescent="0.25">
      <c r="A555" s="24">
        <v>12</v>
      </c>
      <c r="B555" s="34">
        <v>1925</v>
      </c>
      <c r="C555" s="25" t="s">
        <v>44</v>
      </c>
      <c r="D555" s="67">
        <f t="shared" si="66"/>
        <v>170000</v>
      </c>
      <c r="E555" s="26"/>
      <c r="F555" s="26"/>
      <c r="G555" s="69">
        <f t="shared" si="67"/>
        <v>170000</v>
      </c>
      <c r="H555" s="72"/>
      <c r="I555" s="73">
        <f t="shared" si="70"/>
        <v>-85000</v>
      </c>
      <c r="J555" s="73">
        <f>'[8]Asset Continuity'!$L$68</f>
        <v>-34000</v>
      </c>
      <c r="K555" s="26"/>
      <c r="L555" s="27">
        <f t="shared" si="68"/>
        <v>-119000</v>
      </c>
      <c r="M555" s="30">
        <f t="shared" si="69"/>
        <v>51000</v>
      </c>
    </row>
    <row r="556" spans="1:13" ht="15" x14ac:dyDescent="0.25">
      <c r="A556" s="24">
        <v>10</v>
      </c>
      <c r="B556" s="34">
        <v>1930</v>
      </c>
      <c r="C556" s="25" t="s">
        <v>74</v>
      </c>
      <c r="D556" s="67">
        <f t="shared" si="66"/>
        <v>159404.95000000001</v>
      </c>
      <c r="E556" s="26"/>
      <c r="F556" s="26"/>
      <c r="G556" s="69">
        <f t="shared" si="67"/>
        <v>159404.95000000001</v>
      </c>
      <c r="H556" s="72"/>
      <c r="I556" s="73">
        <f t="shared" si="70"/>
        <v>-108115.25100000002</v>
      </c>
      <c r="J556" s="73">
        <f>'[8]Asset Continuity'!$L$69</f>
        <v>-13467.847</v>
      </c>
      <c r="K556" s="26"/>
      <c r="L556" s="27">
        <f t="shared" si="68"/>
        <v>-121583.09800000001</v>
      </c>
      <c r="M556" s="30">
        <f t="shared" si="69"/>
        <v>37821.851999999999</v>
      </c>
    </row>
    <row r="557" spans="1:13" ht="15" x14ac:dyDescent="0.25">
      <c r="A557" s="24">
        <v>10</v>
      </c>
      <c r="B557" s="34">
        <v>1930</v>
      </c>
      <c r="C557" s="25" t="s">
        <v>75</v>
      </c>
      <c r="D557" s="67">
        <f t="shared" si="66"/>
        <v>940581.07</v>
      </c>
      <c r="E557" s="26"/>
      <c r="F557" s="26"/>
      <c r="G557" s="69">
        <f t="shared" si="67"/>
        <v>940581.07</v>
      </c>
      <c r="H557" s="72"/>
      <c r="I557" s="73">
        <f t="shared" si="70"/>
        <v>-429940.38375000004</v>
      </c>
      <c r="J557" s="73">
        <f>'[8]Asset Continuity'!$L$70</f>
        <v>-112472.11374999999</v>
      </c>
      <c r="K557" s="26"/>
      <c r="L557" s="27">
        <f t="shared" si="68"/>
        <v>-542412.49750000006</v>
      </c>
      <c r="M557" s="30">
        <f t="shared" si="69"/>
        <v>398168.57249999989</v>
      </c>
    </row>
    <row r="558" spans="1:13" ht="15" x14ac:dyDescent="0.25">
      <c r="A558" s="24">
        <v>10</v>
      </c>
      <c r="B558" s="34">
        <v>1930</v>
      </c>
      <c r="C558" s="25" t="s">
        <v>76</v>
      </c>
      <c r="D558" s="67">
        <f t="shared" si="66"/>
        <v>38458.050000000003</v>
      </c>
      <c r="E558" s="26"/>
      <c r="F558" s="26"/>
      <c r="G558" s="69">
        <f t="shared" si="67"/>
        <v>38458.050000000003</v>
      </c>
      <c r="H558" s="72"/>
      <c r="I558" s="73">
        <f t="shared" si="70"/>
        <v>-38458.050000000003</v>
      </c>
      <c r="J558" s="74"/>
      <c r="K558" s="26"/>
      <c r="L558" s="27">
        <f t="shared" si="68"/>
        <v>-38458.050000000003</v>
      </c>
      <c r="M558" s="30">
        <f t="shared" si="69"/>
        <v>0</v>
      </c>
    </row>
    <row r="559" spans="1:13" ht="15" x14ac:dyDescent="0.25">
      <c r="A559" s="24">
        <v>10</v>
      </c>
      <c r="B559" s="34">
        <v>1930</v>
      </c>
      <c r="C559" s="25" t="s">
        <v>77</v>
      </c>
      <c r="D559" s="67">
        <f t="shared" si="66"/>
        <v>0</v>
      </c>
      <c r="E559" s="26"/>
      <c r="F559" s="26"/>
      <c r="G559" s="69">
        <f t="shared" si="67"/>
        <v>0</v>
      </c>
      <c r="H559" s="72"/>
      <c r="I559" s="73">
        <f t="shared" si="70"/>
        <v>0</v>
      </c>
      <c r="J559" s="74"/>
      <c r="K559" s="26"/>
      <c r="L559" s="27">
        <f t="shared" si="68"/>
        <v>0</v>
      </c>
      <c r="M559" s="30">
        <f t="shared" si="69"/>
        <v>0</v>
      </c>
    </row>
    <row r="560" spans="1:13" ht="15" x14ac:dyDescent="0.25">
      <c r="A560" s="24">
        <v>8</v>
      </c>
      <c r="B560" s="24">
        <v>1935</v>
      </c>
      <c r="C560" s="33" t="s">
        <v>46</v>
      </c>
      <c r="D560" s="67">
        <f t="shared" si="66"/>
        <v>24683.61</v>
      </c>
      <c r="E560" s="26">
        <f>E422</f>
        <v>0</v>
      </c>
      <c r="F560" s="26"/>
      <c r="G560" s="69">
        <f t="shared" si="67"/>
        <v>24683.61</v>
      </c>
      <c r="H560" s="72"/>
      <c r="I560" s="73">
        <f t="shared" si="70"/>
        <v>-19417.620999999996</v>
      </c>
      <c r="J560" s="73">
        <f>'[8]Asset Continuity'!$L$73</f>
        <v>-1044.8309999999999</v>
      </c>
      <c r="K560" s="26"/>
      <c r="L560" s="27">
        <f t="shared" si="68"/>
        <v>-20462.451999999994</v>
      </c>
      <c r="M560" s="30">
        <f t="shared" si="69"/>
        <v>4221.1580000000067</v>
      </c>
    </row>
    <row r="561" spans="1:13" ht="15" x14ac:dyDescent="0.25">
      <c r="A561" s="24">
        <v>8</v>
      </c>
      <c r="B561" s="24">
        <v>1940</v>
      </c>
      <c r="C561" s="33" t="s">
        <v>47</v>
      </c>
      <c r="D561" s="67">
        <f t="shared" si="66"/>
        <v>471100.56</v>
      </c>
      <c r="E561" s="26">
        <f>E423</f>
        <v>0</v>
      </c>
      <c r="F561" s="26"/>
      <c r="G561" s="69">
        <f t="shared" si="67"/>
        <v>471100.56</v>
      </c>
      <c r="H561" s="72"/>
      <c r="I561" s="73">
        <f t="shared" si="70"/>
        <v>-415273.88549999997</v>
      </c>
      <c r="J561" s="73">
        <f>'[8]Asset Continuity'!$L$74</f>
        <v>-12902.106999999998</v>
      </c>
      <c r="K561" s="26"/>
      <c r="L561" s="27">
        <f t="shared" si="68"/>
        <v>-428175.99249999999</v>
      </c>
      <c r="M561" s="30">
        <f t="shared" si="69"/>
        <v>42924.567500000005</v>
      </c>
    </row>
    <row r="562" spans="1:13" ht="15" x14ac:dyDescent="0.25">
      <c r="A562" s="24">
        <v>8</v>
      </c>
      <c r="B562" s="24">
        <v>1945</v>
      </c>
      <c r="C562" s="33" t="s">
        <v>48</v>
      </c>
      <c r="D562" s="67">
        <f t="shared" si="66"/>
        <v>0</v>
      </c>
      <c r="E562" s="26"/>
      <c r="F562" s="26"/>
      <c r="G562" s="69">
        <f t="shared" si="67"/>
        <v>0</v>
      </c>
      <c r="H562" s="72"/>
      <c r="I562" s="73">
        <f t="shared" si="70"/>
        <v>0</v>
      </c>
      <c r="J562" s="74"/>
      <c r="K562" s="26"/>
      <c r="L562" s="27">
        <f t="shared" si="68"/>
        <v>0</v>
      </c>
      <c r="M562" s="30">
        <f t="shared" si="69"/>
        <v>0</v>
      </c>
    </row>
    <row r="563" spans="1:13" ht="15" x14ac:dyDescent="0.25">
      <c r="A563" s="24">
        <v>8</v>
      </c>
      <c r="B563" s="24">
        <v>1950</v>
      </c>
      <c r="C563" s="33" t="s">
        <v>49</v>
      </c>
      <c r="D563" s="67">
        <f t="shared" si="66"/>
        <v>0</v>
      </c>
      <c r="E563" s="26"/>
      <c r="F563" s="26"/>
      <c r="G563" s="69">
        <f t="shared" si="67"/>
        <v>0</v>
      </c>
      <c r="H563" s="72"/>
      <c r="I563" s="75">
        <f t="shared" si="70"/>
        <v>0</v>
      </c>
      <c r="J563" s="76"/>
      <c r="K563" s="26"/>
      <c r="L563" s="27">
        <f t="shared" si="68"/>
        <v>0</v>
      </c>
      <c r="M563" s="30">
        <f t="shared" si="69"/>
        <v>0</v>
      </c>
    </row>
    <row r="564" spans="1:13" ht="15" x14ac:dyDescent="0.25">
      <c r="A564" s="24">
        <v>8</v>
      </c>
      <c r="B564" s="24">
        <v>1955</v>
      </c>
      <c r="C564" s="33" t="s">
        <v>50</v>
      </c>
      <c r="D564" s="67">
        <f t="shared" si="66"/>
        <v>54383.11</v>
      </c>
      <c r="E564" s="26"/>
      <c r="F564" s="26"/>
      <c r="G564" s="69">
        <f t="shared" si="67"/>
        <v>54383.11</v>
      </c>
      <c r="H564" s="72"/>
      <c r="I564" s="73">
        <f t="shared" si="70"/>
        <v>-42440.83</v>
      </c>
      <c r="J564" s="73">
        <f>'[8]Asset Continuity'!$L$75</f>
        <v>-3995.48</v>
      </c>
      <c r="K564" s="26"/>
      <c r="L564" s="27">
        <f t="shared" si="68"/>
        <v>-46436.310000000005</v>
      </c>
      <c r="M564" s="30">
        <f t="shared" si="69"/>
        <v>7946.7999999999956</v>
      </c>
    </row>
    <row r="565" spans="1:13" ht="15" x14ac:dyDescent="0.25">
      <c r="A565" s="36">
        <v>8</v>
      </c>
      <c r="B565" s="36">
        <v>1955</v>
      </c>
      <c r="C565" s="37" t="s">
        <v>51</v>
      </c>
      <c r="D565" s="67">
        <f t="shared" si="66"/>
        <v>0</v>
      </c>
      <c r="E565" s="26"/>
      <c r="F565" s="26"/>
      <c r="G565" s="69">
        <f t="shared" si="67"/>
        <v>0</v>
      </c>
      <c r="H565" s="72"/>
      <c r="I565" s="73">
        <f t="shared" si="70"/>
        <v>0</v>
      </c>
      <c r="J565" s="65"/>
      <c r="K565" s="26"/>
      <c r="L565" s="27">
        <f t="shared" si="68"/>
        <v>0</v>
      </c>
      <c r="M565" s="30">
        <f t="shared" si="69"/>
        <v>0</v>
      </c>
    </row>
    <row r="566" spans="1:13" ht="15" x14ac:dyDescent="0.25">
      <c r="A566" s="34">
        <v>8</v>
      </c>
      <c r="B566" s="34">
        <v>1960</v>
      </c>
      <c r="C566" s="25" t="s">
        <v>52</v>
      </c>
      <c r="D566" s="67">
        <f t="shared" si="66"/>
        <v>0</v>
      </c>
      <c r="E566" s="26"/>
      <c r="F566" s="26"/>
      <c r="G566" s="69">
        <f t="shared" si="67"/>
        <v>0</v>
      </c>
      <c r="H566" s="72"/>
      <c r="I566" s="73">
        <f t="shared" si="70"/>
        <v>0</v>
      </c>
      <c r="J566" s="65"/>
      <c r="K566" s="26"/>
      <c r="L566" s="27">
        <f t="shared" si="68"/>
        <v>0</v>
      </c>
      <c r="M566" s="30">
        <f t="shared" si="69"/>
        <v>0</v>
      </c>
    </row>
    <row r="567" spans="1:13" ht="25.5" x14ac:dyDescent="0.25">
      <c r="A567" s="1">
        <v>47</v>
      </c>
      <c r="B567" s="34">
        <v>1970</v>
      </c>
      <c r="C567" s="33" t="s">
        <v>53</v>
      </c>
      <c r="D567" s="67">
        <f t="shared" si="66"/>
        <v>0</v>
      </c>
      <c r="E567" s="26"/>
      <c r="F567" s="26"/>
      <c r="G567" s="69">
        <f t="shared" si="67"/>
        <v>0</v>
      </c>
      <c r="H567" s="72"/>
      <c r="I567" s="73">
        <f t="shared" si="70"/>
        <v>0</v>
      </c>
      <c r="J567" s="65"/>
      <c r="K567" s="26"/>
      <c r="L567" s="27">
        <f t="shared" si="68"/>
        <v>0</v>
      </c>
      <c r="M567" s="30">
        <f t="shared" si="69"/>
        <v>0</v>
      </c>
    </row>
    <row r="568" spans="1:13" ht="25.5" x14ac:dyDescent="0.25">
      <c r="A568" s="24">
        <v>47</v>
      </c>
      <c r="B568" s="24">
        <v>1975</v>
      </c>
      <c r="C568" s="33" t="s">
        <v>54</v>
      </c>
      <c r="D568" s="67">
        <f t="shared" si="66"/>
        <v>0</v>
      </c>
      <c r="E568" s="26"/>
      <c r="F568" s="26"/>
      <c r="G568" s="69">
        <f t="shared" si="67"/>
        <v>0</v>
      </c>
      <c r="H568" s="72"/>
      <c r="I568" s="73">
        <f t="shared" si="70"/>
        <v>0</v>
      </c>
      <c r="J568" s="65"/>
      <c r="K568" s="26"/>
      <c r="L568" s="27">
        <f t="shared" si="68"/>
        <v>0</v>
      </c>
      <c r="M568" s="30">
        <f t="shared" si="69"/>
        <v>0</v>
      </c>
    </row>
    <row r="569" spans="1:13" ht="15" x14ac:dyDescent="0.25">
      <c r="A569" s="24">
        <v>47</v>
      </c>
      <c r="B569" s="24">
        <v>1980</v>
      </c>
      <c r="C569" s="33" t="s">
        <v>55</v>
      </c>
      <c r="D569" s="67">
        <f t="shared" si="66"/>
        <v>563919.71</v>
      </c>
      <c r="E569" s="26"/>
      <c r="F569" s="26"/>
      <c r="G569" s="69">
        <f t="shared" si="67"/>
        <v>563919.71</v>
      </c>
      <c r="H569" s="72"/>
      <c r="I569" s="73">
        <f t="shared" si="70"/>
        <v>-249596.61533333332</v>
      </c>
      <c r="J569" s="73">
        <f>'[8]Asset Continuity'!$L$76+'[8]Asset Continuity'!$L$77</f>
        <v>-34376.995999999999</v>
      </c>
      <c r="K569" s="26"/>
      <c r="L569" s="27">
        <f t="shared" si="68"/>
        <v>-283973.61133333331</v>
      </c>
      <c r="M569" s="30">
        <f t="shared" si="69"/>
        <v>279946.09866666666</v>
      </c>
    </row>
    <row r="570" spans="1:13" ht="15" x14ac:dyDescent="0.25">
      <c r="A570" s="24">
        <v>47</v>
      </c>
      <c r="B570" s="24">
        <v>1985</v>
      </c>
      <c r="C570" s="33" t="s">
        <v>56</v>
      </c>
      <c r="D570" s="67">
        <f t="shared" si="66"/>
        <v>0</v>
      </c>
      <c r="E570" s="26"/>
      <c r="F570" s="26"/>
      <c r="G570" s="69">
        <f t="shared" si="67"/>
        <v>0</v>
      </c>
      <c r="H570" s="72"/>
      <c r="I570" s="73">
        <f t="shared" si="70"/>
        <v>0</v>
      </c>
      <c r="J570" s="65"/>
      <c r="K570" s="26"/>
      <c r="L570" s="27">
        <f t="shared" si="68"/>
        <v>0</v>
      </c>
      <c r="M570" s="30">
        <f t="shared" si="69"/>
        <v>0</v>
      </c>
    </row>
    <row r="571" spans="1:13" ht="15" x14ac:dyDescent="0.25">
      <c r="A571" s="1">
        <v>47</v>
      </c>
      <c r="B571" s="24">
        <v>1990</v>
      </c>
      <c r="C571" s="38" t="s">
        <v>57</v>
      </c>
      <c r="D571" s="67">
        <f t="shared" si="66"/>
        <v>0</v>
      </c>
      <c r="E571" s="26"/>
      <c r="F571" s="26"/>
      <c r="G571" s="69">
        <f t="shared" si="67"/>
        <v>0</v>
      </c>
      <c r="H571" s="72"/>
      <c r="I571" s="73">
        <f t="shared" si="70"/>
        <v>0</v>
      </c>
      <c r="J571" s="65"/>
      <c r="K571" s="26"/>
      <c r="L571" s="27">
        <f t="shared" si="68"/>
        <v>0</v>
      </c>
      <c r="M571" s="30">
        <f t="shared" si="69"/>
        <v>0</v>
      </c>
    </row>
    <row r="572" spans="1:13" ht="15" x14ac:dyDescent="0.25">
      <c r="A572" s="24">
        <v>47</v>
      </c>
      <c r="B572" s="24">
        <v>1995</v>
      </c>
      <c r="C572" s="33" t="s">
        <v>58</v>
      </c>
      <c r="D572" s="67">
        <f t="shared" si="66"/>
        <v>-7208608.5</v>
      </c>
      <c r="E572" s="26">
        <f>SUM(E435:E444)</f>
        <v>0</v>
      </c>
      <c r="F572" s="26"/>
      <c r="G572" s="69">
        <f t="shared" si="67"/>
        <v>-7208608.5</v>
      </c>
      <c r="H572" s="72"/>
      <c r="I572" s="73">
        <f t="shared" si="70"/>
        <v>2266053.6223999998</v>
      </c>
      <c r="J572" s="73">
        <f>'[8]Asset Continuity'!$L$34+'[8]Asset Continuity'!$L$40+'[8]Asset Continuity'!$L$47+'[8]Asset Continuity'!$L$57+'[8]Asset Continuity'!$L$62+'[8]Asset Continuity'!$L$78</f>
        <v>287695.46280000004</v>
      </c>
      <c r="K572" s="26"/>
      <c r="L572" s="27">
        <f t="shared" si="68"/>
        <v>2553749.0851999996</v>
      </c>
      <c r="M572" s="30">
        <f t="shared" si="69"/>
        <v>-4654859.4148000004</v>
      </c>
    </row>
    <row r="573" spans="1:13" ht="15" x14ac:dyDescent="0.25">
      <c r="A573" s="39"/>
      <c r="B573" s="39" t="s">
        <v>59</v>
      </c>
      <c r="C573" s="40"/>
      <c r="D573" s="67"/>
      <c r="E573" s="26"/>
      <c r="F573" s="26"/>
      <c r="G573" s="69">
        <f t="shared" si="67"/>
        <v>0</v>
      </c>
      <c r="H573" s="77"/>
      <c r="I573" s="66"/>
      <c r="J573" s="65"/>
      <c r="K573" s="26"/>
      <c r="L573" s="27">
        <f t="shared" si="68"/>
        <v>0</v>
      </c>
      <c r="M573" s="30">
        <f t="shared" si="69"/>
        <v>0</v>
      </c>
    </row>
    <row r="574" spans="1:13" ht="15" x14ac:dyDescent="0.25">
      <c r="A574" s="39"/>
      <c r="B574" s="39"/>
      <c r="C574" s="40"/>
      <c r="D574" s="67"/>
      <c r="E574" s="26"/>
      <c r="F574" s="26"/>
      <c r="G574" s="69">
        <f t="shared" si="67"/>
        <v>0</v>
      </c>
      <c r="H574" s="77"/>
      <c r="I574" s="78"/>
      <c r="J574" s="79"/>
      <c r="K574" s="41"/>
      <c r="L574" s="27">
        <f t="shared" si="68"/>
        <v>0</v>
      </c>
      <c r="M574" s="30">
        <f t="shared" si="69"/>
        <v>0</v>
      </c>
    </row>
    <row r="575" spans="1:13" x14ac:dyDescent="0.2">
      <c r="A575" s="39"/>
      <c r="B575" s="39"/>
      <c r="C575" s="42" t="s">
        <v>60</v>
      </c>
      <c r="D575" s="43">
        <f>SUM(D529:D574)</f>
        <v>44985546.939999998</v>
      </c>
      <c r="E575" s="43">
        <f>SUM(E529:E574)</f>
        <v>0</v>
      </c>
      <c r="F575" s="43">
        <f>SUM(F529:F574)</f>
        <v>0</v>
      </c>
      <c r="G575" s="68">
        <f>SUM(G529:G574)</f>
        <v>44985546.939999998</v>
      </c>
      <c r="H575" s="68"/>
      <c r="I575" s="80">
        <f>SUM(I529:I574)</f>
        <v>-23679462.888419226</v>
      </c>
      <c r="J575" s="68">
        <f>SUM(J529:J574)</f>
        <v>-1658293.9711192306</v>
      </c>
      <c r="K575" s="43">
        <f>SUM(K529:K574)</f>
        <v>0</v>
      </c>
      <c r="L575" s="43">
        <f>SUM(L529:L574)</f>
        <v>-25337756.859538458</v>
      </c>
      <c r="M575" s="43">
        <f>SUM(M529:M574)</f>
        <v>19647790.080461543</v>
      </c>
    </row>
    <row r="576" spans="1:13" ht="37.5" x14ac:dyDescent="0.25">
      <c r="A576" s="39"/>
      <c r="B576" s="39"/>
      <c r="C576" s="44" t="s">
        <v>61</v>
      </c>
      <c r="D576" s="41"/>
      <c r="E576" s="41"/>
      <c r="F576" s="41"/>
      <c r="G576" s="69">
        <f t="shared" ref="G576:G577" si="74">D576+E576+F576</f>
        <v>0</v>
      </c>
      <c r="H576" s="77"/>
      <c r="I576" s="78"/>
      <c r="J576" s="79"/>
      <c r="K576" s="41"/>
      <c r="L576" s="27">
        <f t="shared" ref="L576:L577" si="75">I576+J576+K576</f>
        <v>0</v>
      </c>
      <c r="M576" s="30">
        <f t="shared" ref="M576:M577" si="76">G576+L576</f>
        <v>0</v>
      </c>
    </row>
    <row r="577" spans="1:13" ht="25.5" x14ac:dyDescent="0.25">
      <c r="A577" s="39"/>
      <c r="B577" s="39"/>
      <c r="C577" s="45" t="s">
        <v>62</v>
      </c>
      <c r="D577" s="41"/>
      <c r="E577" s="41"/>
      <c r="F577" s="41"/>
      <c r="G577" s="69">
        <f t="shared" si="74"/>
        <v>0</v>
      </c>
      <c r="H577" s="77"/>
      <c r="I577" s="78"/>
      <c r="J577" s="79"/>
      <c r="K577" s="41"/>
      <c r="L577" s="27">
        <f t="shared" si="75"/>
        <v>0</v>
      </c>
      <c r="M577" s="30">
        <f t="shared" si="76"/>
        <v>0</v>
      </c>
    </row>
    <row r="578" spans="1:13" x14ac:dyDescent="0.2">
      <c r="A578" s="39"/>
      <c r="B578" s="39"/>
      <c r="C578" s="42" t="s">
        <v>63</v>
      </c>
      <c r="D578" s="43">
        <f>SUM(D575:D577)</f>
        <v>44985546.939999998</v>
      </c>
      <c r="E578" s="43">
        <f t="shared" ref="E578:G578" si="77">SUM(E575:E577)</f>
        <v>0</v>
      </c>
      <c r="F578" s="43">
        <f t="shared" si="77"/>
        <v>0</v>
      </c>
      <c r="G578" s="68">
        <f t="shared" si="77"/>
        <v>44985546.939999998</v>
      </c>
      <c r="H578" s="68"/>
      <c r="I578" s="68">
        <f t="shared" ref="I578:M578" si="78">SUM(I575:I577)</f>
        <v>-23679462.888419226</v>
      </c>
      <c r="J578" s="68">
        <f t="shared" si="78"/>
        <v>-1658293.9711192306</v>
      </c>
      <c r="K578" s="43">
        <f t="shared" si="78"/>
        <v>0</v>
      </c>
      <c r="L578" s="43">
        <f t="shared" si="78"/>
        <v>-25337756.859538458</v>
      </c>
      <c r="M578" s="43">
        <f t="shared" si="78"/>
        <v>19647790.080461543</v>
      </c>
    </row>
    <row r="580" spans="1:13" x14ac:dyDescent="0.2">
      <c r="I580" s="46" t="s">
        <v>72</v>
      </c>
      <c r="J580" s="47"/>
    </row>
    <row r="581" spans="1:13" ht="15" x14ac:dyDescent="0.25">
      <c r="A581" s="39">
        <v>10</v>
      </c>
      <c r="B581" s="39"/>
      <c r="C581" s="40" t="s">
        <v>65</v>
      </c>
      <c r="I581" s="47" t="s">
        <v>65</v>
      </c>
      <c r="J581" s="47"/>
      <c r="K581" s="48">
        <f>SUM(J556:J559)</f>
        <v>-125939.96074999998</v>
      </c>
    </row>
    <row r="582" spans="1:13" ht="15" x14ac:dyDescent="0.25">
      <c r="A582" s="39">
        <v>8</v>
      </c>
      <c r="B582" s="39"/>
      <c r="C582" s="40" t="s">
        <v>46</v>
      </c>
      <c r="I582" s="47" t="s">
        <v>46</v>
      </c>
      <c r="J582" s="47"/>
      <c r="K582" s="49">
        <f>J560</f>
        <v>-1044.8309999999999</v>
      </c>
    </row>
    <row r="583" spans="1:13" ht="15" x14ac:dyDescent="0.25">
      <c r="I583" s="50" t="s">
        <v>66</v>
      </c>
      <c r="K583" s="51">
        <f>J578-K581-K582</f>
        <v>-1531309.1793692305</v>
      </c>
    </row>
  </sheetData>
  <mergeCells count="29">
    <mergeCell ref="D464:G464"/>
    <mergeCell ref="A522:M522"/>
    <mergeCell ref="A523:M523"/>
    <mergeCell ref="G525:L525"/>
    <mergeCell ref="D527:G527"/>
    <mergeCell ref="G462:L462"/>
    <mergeCell ref="A221:M221"/>
    <mergeCell ref="A222:M222"/>
    <mergeCell ref="D226:G226"/>
    <mergeCell ref="A291:M291"/>
    <mergeCell ref="A292:M292"/>
    <mergeCell ref="D296:G296"/>
    <mergeCell ref="A378:M378"/>
    <mergeCell ref="A379:M379"/>
    <mergeCell ref="D383:G383"/>
    <mergeCell ref="A459:M459"/>
    <mergeCell ref="A460:M460"/>
    <mergeCell ref="D159:G159"/>
    <mergeCell ref="A9:M9"/>
    <mergeCell ref="A10:M10"/>
    <mergeCell ref="D14:G14"/>
    <mergeCell ref="B70:M71"/>
    <mergeCell ref="B73:M74"/>
    <mergeCell ref="B76:M76"/>
    <mergeCell ref="A87:M87"/>
    <mergeCell ref="A88:M88"/>
    <mergeCell ref="D92:G92"/>
    <mergeCell ref="A154:M154"/>
    <mergeCell ref="A155:M155"/>
  </mergeCells>
  <pageMargins left="0.7" right="0.7" top="0.75" bottom="0.75" header="0.3" footer="0.3"/>
  <pageSetup scale="48" fitToHeight="4"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tabSelected="1" workbookViewId="0">
      <selection activeCell="O9" sqref="O9"/>
    </sheetView>
  </sheetViews>
  <sheetFormatPr defaultRowHeight="15" x14ac:dyDescent="0.25"/>
  <cols>
    <col min="1" max="1" width="51.7109375" style="82" customWidth="1"/>
    <col min="2" max="4" width="9.140625" style="82"/>
    <col min="5" max="5" width="14" style="82" bestFit="1" customWidth="1"/>
    <col min="6" max="6" width="12.140625" style="82" customWidth="1"/>
    <col min="7" max="7" width="10.28515625" style="82" bestFit="1" customWidth="1"/>
    <col min="8" max="8" width="15.42578125" style="82" customWidth="1"/>
    <col min="9" max="9" width="12.140625" style="82" bestFit="1" customWidth="1"/>
    <col min="10" max="10" width="9.28515625" style="82" bestFit="1" customWidth="1"/>
    <col min="11" max="11" width="9.140625" style="82"/>
    <col min="12" max="12" width="11.5703125" style="82" bestFit="1" customWidth="1"/>
    <col min="13" max="13" width="10.42578125" style="82" bestFit="1" customWidth="1"/>
    <col min="14" max="256" width="9.140625" style="82"/>
    <col min="257" max="257" width="51.7109375" style="82" customWidth="1"/>
    <col min="258" max="263" width="9.140625" style="82"/>
    <col min="264" max="264" width="10.85546875" style="82" customWidth="1"/>
    <col min="265" max="512" width="9.140625" style="82"/>
    <col min="513" max="513" width="51.7109375" style="82" customWidth="1"/>
    <col min="514" max="519" width="9.140625" style="82"/>
    <col min="520" max="520" width="10.85546875" style="82" customWidth="1"/>
    <col min="521" max="768" width="9.140625" style="82"/>
    <col min="769" max="769" width="51.7109375" style="82" customWidth="1"/>
    <col min="770" max="775" width="9.140625" style="82"/>
    <col min="776" max="776" width="10.85546875" style="82" customWidth="1"/>
    <col min="777" max="1024" width="9.140625" style="82"/>
    <col min="1025" max="1025" width="51.7109375" style="82" customWidth="1"/>
    <col min="1026" max="1031" width="9.140625" style="82"/>
    <col min="1032" max="1032" width="10.85546875" style="82" customWidth="1"/>
    <col min="1033" max="1280" width="9.140625" style="82"/>
    <col min="1281" max="1281" width="51.7109375" style="82" customWidth="1"/>
    <col min="1282" max="1287" width="9.140625" style="82"/>
    <col min="1288" max="1288" width="10.85546875" style="82" customWidth="1"/>
    <col min="1289" max="1536" width="9.140625" style="82"/>
    <col min="1537" max="1537" width="51.7109375" style="82" customWidth="1"/>
    <col min="1538" max="1543" width="9.140625" style="82"/>
    <col min="1544" max="1544" width="10.85546875" style="82" customWidth="1"/>
    <col min="1545" max="1792" width="9.140625" style="82"/>
    <col min="1793" max="1793" width="51.7109375" style="82" customWidth="1"/>
    <col min="1794" max="1799" width="9.140625" style="82"/>
    <col min="1800" max="1800" width="10.85546875" style="82" customWidth="1"/>
    <col min="1801" max="2048" width="9.140625" style="82"/>
    <col min="2049" max="2049" width="51.7109375" style="82" customWidth="1"/>
    <col min="2050" max="2055" width="9.140625" style="82"/>
    <col min="2056" max="2056" width="10.85546875" style="82" customWidth="1"/>
    <col min="2057" max="2304" width="9.140625" style="82"/>
    <col min="2305" max="2305" width="51.7109375" style="82" customWidth="1"/>
    <col min="2306" max="2311" width="9.140625" style="82"/>
    <col min="2312" max="2312" width="10.85546875" style="82" customWidth="1"/>
    <col min="2313" max="2560" width="9.140625" style="82"/>
    <col min="2561" max="2561" width="51.7109375" style="82" customWidth="1"/>
    <col min="2562" max="2567" width="9.140625" style="82"/>
    <col min="2568" max="2568" width="10.85546875" style="82" customWidth="1"/>
    <col min="2569" max="2816" width="9.140625" style="82"/>
    <col min="2817" max="2817" width="51.7109375" style="82" customWidth="1"/>
    <col min="2818" max="2823" width="9.140625" style="82"/>
    <col min="2824" max="2824" width="10.85546875" style="82" customWidth="1"/>
    <col min="2825" max="3072" width="9.140625" style="82"/>
    <col min="3073" max="3073" width="51.7109375" style="82" customWidth="1"/>
    <col min="3074" max="3079" width="9.140625" style="82"/>
    <col min="3080" max="3080" width="10.85546875" style="82" customWidth="1"/>
    <col min="3081" max="3328" width="9.140625" style="82"/>
    <col min="3329" max="3329" width="51.7109375" style="82" customWidth="1"/>
    <col min="3330" max="3335" width="9.140625" style="82"/>
    <col min="3336" max="3336" width="10.85546875" style="82" customWidth="1"/>
    <col min="3337" max="3584" width="9.140625" style="82"/>
    <col min="3585" max="3585" width="51.7109375" style="82" customWidth="1"/>
    <col min="3586" max="3591" width="9.140625" style="82"/>
    <col min="3592" max="3592" width="10.85546875" style="82" customWidth="1"/>
    <col min="3593" max="3840" width="9.140625" style="82"/>
    <col min="3841" max="3841" width="51.7109375" style="82" customWidth="1"/>
    <col min="3842" max="3847" width="9.140625" style="82"/>
    <col min="3848" max="3848" width="10.85546875" style="82" customWidth="1"/>
    <col min="3849" max="4096" width="9.140625" style="82"/>
    <col min="4097" max="4097" width="51.7109375" style="82" customWidth="1"/>
    <col min="4098" max="4103" width="9.140625" style="82"/>
    <col min="4104" max="4104" width="10.85546875" style="82" customWidth="1"/>
    <col min="4105" max="4352" width="9.140625" style="82"/>
    <col min="4353" max="4353" width="51.7109375" style="82" customWidth="1"/>
    <col min="4354" max="4359" width="9.140625" style="82"/>
    <col min="4360" max="4360" width="10.85546875" style="82" customWidth="1"/>
    <col min="4361" max="4608" width="9.140625" style="82"/>
    <col min="4609" max="4609" width="51.7109375" style="82" customWidth="1"/>
    <col min="4610" max="4615" width="9.140625" style="82"/>
    <col min="4616" max="4616" width="10.85546875" style="82" customWidth="1"/>
    <col min="4617" max="4864" width="9.140625" style="82"/>
    <col min="4865" max="4865" width="51.7109375" style="82" customWidth="1"/>
    <col min="4866" max="4871" width="9.140625" style="82"/>
    <col min="4872" max="4872" width="10.85546875" style="82" customWidth="1"/>
    <col min="4873" max="5120" width="9.140625" style="82"/>
    <col min="5121" max="5121" width="51.7109375" style="82" customWidth="1"/>
    <col min="5122" max="5127" width="9.140625" style="82"/>
    <col min="5128" max="5128" width="10.85546875" style="82" customWidth="1"/>
    <col min="5129" max="5376" width="9.140625" style="82"/>
    <col min="5377" max="5377" width="51.7109375" style="82" customWidth="1"/>
    <col min="5378" max="5383" width="9.140625" style="82"/>
    <col min="5384" max="5384" width="10.85546875" style="82" customWidth="1"/>
    <col min="5385" max="5632" width="9.140625" style="82"/>
    <col min="5633" max="5633" width="51.7109375" style="82" customWidth="1"/>
    <col min="5634" max="5639" width="9.140625" style="82"/>
    <col min="5640" max="5640" width="10.85546875" style="82" customWidth="1"/>
    <col min="5641" max="5888" width="9.140625" style="82"/>
    <col min="5889" max="5889" width="51.7109375" style="82" customWidth="1"/>
    <col min="5890" max="5895" width="9.140625" style="82"/>
    <col min="5896" max="5896" width="10.85546875" style="82" customWidth="1"/>
    <col min="5897" max="6144" width="9.140625" style="82"/>
    <col min="6145" max="6145" width="51.7109375" style="82" customWidth="1"/>
    <col min="6146" max="6151" width="9.140625" style="82"/>
    <col min="6152" max="6152" width="10.85546875" style="82" customWidth="1"/>
    <col min="6153" max="6400" width="9.140625" style="82"/>
    <col min="6401" max="6401" width="51.7109375" style="82" customWidth="1"/>
    <col min="6402" max="6407" width="9.140625" style="82"/>
    <col min="6408" max="6408" width="10.85546875" style="82" customWidth="1"/>
    <col min="6409" max="6656" width="9.140625" style="82"/>
    <col min="6657" max="6657" width="51.7109375" style="82" customWidth="1"/>
    <col min="6658" max="6663" width="9.140625" style="82"/>
    <col min="6664" max="6664" width="10.85546875" style="82" customWidth="1"/>
    <col min="6665" max="6912" width="9.140625" style="82"/>
    <col min="6913" max="6913" width="51.7109375" style="82" customWidth="1"/>
    <col min="6914" max="6919" width="9.140625" style="82"/>
    <col min="6920" max="6920" width="10.85546875" style="82" customWidth="1"/>
    <col min="6921" max="7168" width="9.140625" style="82"/>
    <col min="7169" max="7169" width="51.7109375" style="82" customWidth="1"/>
    <col min="7170" max="7175" width="9.140625" style="82"/>
    <col min="7176" max="7176" width="10.85546875" style="82" customWidth="1"/>
    <col min="7177" max="7424" width="9.140625" style="82"/>
    <col min="7425" max="7425" width="51.7109375" style="82" customWidth="1"/>
    <col min="7426" max="7431" width="9.140625" style="82"/>
    <col min="7432" max="7432" width="10.85546875" style="82" customWidth="1"/>
    <col min="7433" max="7680" width="9.140625" style="82"/>
    <col min="7681" max="7681" width="51.7109375" style="82" customWidth="1"/>
    <col min="7682" max="7687" width="9.140625" style="82"/>
    <col min="7688" max="7688" width="10.85546875" style="82" customWidth="1"/>
    <col min="7689" max="7936" width="9.140625" style="82"/>
    <col min="7937" max="7937" width="51.7109375" style="82" customWidth="1"/>
    <col min="7938" max="7943" width="9.140625" style="82"/>
    <col min="7944" max="7944" width="10.85546875" style="82" customWidth="1"/>
    <col min="7945" max="8192" width="9.140625" style="82"/>
    <col min="8193" max="8193" width="51.7109375" style="82" customWidth="1"/>
    <col min="8194" max="8199" width="9.140625" style="82"/>
    <col min="8200" max="8200" width="10.85546875" style="82" customWidth="1"/>
    <col min="8201" max="8448" width="9.140625" style="82"/>
    <col min="8449" max="8449" width="51.7109375" style="82" customWidth="1"/>
    <col min="8450" max="8455" width="9.140625" style="82"/>
    <col min="8456" max="8456" width="10.85546875" style="82" customWidth="1"/>
    <col min="8457" max="8704" width="9.140625" style="82"/>
    <col min="8705" max="8705" width="51.7109375" style="82" customWidth="1"/>
    <col min="8706" max="8711" width="9.140625" style="82"/>
    <col min="8712" max="8712" width="10.85546875" style="82" customWidth="1"/>
    <col min="8713" max="8960" width="9.140625" style="82"/>
    <col min="8961" max="8961" width="51.7109375" style="82" customWidth="1"/>
    <col min="8962" max="8967" width="9.140625" style="82"/>
    <col min="8968" max="8968" width="10.85546875" style="82" customWidth="1"/>
    <col min="8969" max="9216" width="9.140625" style="82"/>
    <col min="9217" max="9217" width="51.7109375" style="82" customWidth="1"/>
    <col min="9218" max="9223" width="9.140625" style="82"/>
    <col min="9224" max="9224" width="10.85546875" style="82" customWidth="1"/>
    <col min="9225" max="9472" width="9.140625" style="82"/>
    <col min="9473" max="9473" width="51.7109375" style="82" customWidth="1"/>
    <col min="9474" max="9479" width="9.140625" style="82"/>
    <col min="9480" max="9480" width="10.85546875" style="82" customWidth="1"/>
    <col min="9481" max="9728" width="9.140625" style="82"/>
    <col min="9729" max="9729" width="51.7109375" style="82" customWidth="1"/>
    <col min="9730" max="9735" width="9.140625" style="82"/>
    <col min="9736" max="9736" width="10.85546875" style="82" customWidth="1"/>
    <col min="9737" max="9984" width="9.140625" style="82"/>
    <col min="9985" max="9985" width="51.7109375" style="82" customWidth="1"/>
    <col min="9986" max="9991" width="9.140625" style="82"/>
    <col min="9992" max="9992" width="10.85546875" style="82" customWidth="1"/>
    <col min="9993" max="10240" width="9.140625" style="82"/>
    <col min="10241" max="10241" width="51.7109375" style="82" customWidth="1"/>
    <col min="10242" max="10247" width="9.140625" style="82"/>
    <col min="10248" max="10248" width="10.85546875" style="82" customWidth="1"/>
    <col min="10249" max="10496" width="9.140625" style="82"/>
    <col min="10497" max="10497" width="51.7109375" style="82" customWidth="1"/>
    <col min="10498" max="10503" width="9.140625" style="82"/>
    <col min="10504" max="10504" width="10.85546875" style="82" customWidth="1"/>
    <col min="10505" max="10752" width="9.140625" style="82"/>
    <col min="10753" max="10753" width="51.7109375" style="82" customWidth="1"/>
    <col min="10754" max="10759" width="9.140625" style="82"/>
    <col min="10760" max="10760" width="10.85546875" style="82" customWidth="1"/>
    <col min="10761" max="11008" width="9.140625" style="82"/>
    <col min="11009" max="11009" width="51.7109375" style="82" customWidth="1"/>
    <col min="11010" max="11015" width="9.140625" style="82"/>
    <col min="11016" max="11016" width="10.85546875" style="82" customWidth="1"/>
    <col min="11017" max="11264" width="9.140625" style="82"/>
    <col min="11265" max="11265" width="51.7109375" style="82" customWidth="1"/>
    <col min="11266" max="11271" width="9.140625" style="82"/>
    <col min="11272" max="11272" width="10.85546875" style="82" customWidth="1"/>
    <col min="11273" max="11520" width="9.140625" style="82"/>
    <col min="11521" max="11521" width="51.7109375" style="82" customWidth="1"/>
    <col min="11522" max="11527" width="9.140625" style="82"/>
    <col min="11528" max="11528" width="10.85546875" style="82" customWidth="1"/>
    <col min="11529" max="11776" width="9.140625" style="82"/>
    <col min="11777" max="11777" width="51.7109375" style="82" customWidth="1"/>
    <col min="11778" max="11783" width="9.140625" style="82"/>
    <col min="11784" max="11784" width="10.85546875" style="82" customWidth="1"/>
    <col min="11785" max="12032" width="9.140625" style="82"/>
    <col min="12033" max="12033" width="51.7109375" style="82" customWidth="1"/>
    <col min="12034" max="12039" width="9.140625" style="82"/>
    <col min="12040" max="12040" width="10.85546875" style="82" customWidth="1"/>
    <col min="12041" max="12288" width="9.140625" style="82"/>
    <col min="12289" max="12289" width="51.7109375" style="82" customWidth="1"/>
    <col min="12290" max="12295" width="9.140625" style="82"/>
    <col min="12296" max="12296" width="10.85546875" style="82" customWidth="1"/>
    <col min="12297" max="12544" width="9.140625" style="82"/>
    <col min="12545" max="12545" width="51.7109375" style="82" customWidth="1"/>
    <col min="12546" max="12551" width="9.140625" style="82"/>
    <col min="12552" max="12552" width="10.85546875" style="82" customWidth="1"/>
    <col min="12553" max="12800" width="9.140625" style="82"/>
    <col min="12801" max="12801" width="51.7109375" style="82" customWidth="1"/>
    <col min="12802" max="12807" width="9.140625" style="82"/>
    <col min="12808" max="12808" width="10.85546875" style="82" customWidth="1"/>
    <col min="12809" max="13056" width="9.140625" style="82"/>
    <col min="13057" max="13057" width="51.7109375" style="82" customWidth="1"/>
    <col min="13058" max="13063" width="9.140625" style="82"/>
    <col min="13064" max="13064" width="10.85546875" style="82" customWidth="1"/>
    <col min="13065" max="13312" width="9.140625" style="82"/>
    <col min="13313" max="13313" width="51.7109375" style="82" customWidth="1"/>
    <col min="13314" max="13319" width="9.140625" style="82"/>
    <col min="13320" max="13320" width="10.85546875" style="82" customWidth="1"/>
    <col min="13321" max="13568" width="9.140625" style="82"/>
    <col min="13569" max="13569" width="51.7109375" style="82" customWidth="1"/>
    <col min="13570" max="13575" width="9.140625" style="82"/>
    <col min="13576" max="13576" width="10.85546875" style="82" customWidth="1"/>
    <col min="13577" max="13824" width="9.140625" style="82"/>
    <col min="13825" max="13825" width="51.7109375" style="82" customWidth="1"/>
    <col min="13826" max="13831" width="9.140625" style="82"/>
    <col min="13832" max="13832" width="10.85546875" style="82" customWidth="1"/>
    <col min="13833" max="14080" width="9.140625" style="82"/>
    <col min="14081" max="14081" width="51.7109375" style="82" customWidth="1"/>
    <col min="14082" max="14087" width="9.140625" style="82"/>
    <col min="14088" max="14088" width="10.85546875" style="82" customWidth="1"/>
    <col min="14089" max="14336" width="9.140625" style="82"/>
    <col min="14337" max="14337" width="51.7109375" style="82" customWidth="1"/>
    <col min="14338" max="14343" width="9.140625" style="82"/>
    <col min="14344" max="14344" width="10.85546875" style="82" customWidth="1"/>
    <col min="14345" max="14592" width="9.140625" style="82"/>
    <col min="14593" max="14593" width="51.7109375" style="82" customWidth="1"/>
    <col min="14594" max="14599" width="9.140625" style="82"/>
    <col min="14600" max="14600" width="10.85546875" style="82" customWidth="1"/>
    <col min="14601" max="14848" width="9.140625" style="82"/>
    <col min="14849" max="14849" width="51.7109375" style="82" customWidth="1"/>
    <col min="14850" max="14855" width="9.140625" style="82"/>
    <col min="14856" max="14856" width="10.85546875" style="82" customWidth="1"/>
    <col min="14857" max="15104" width="9.140625" style="82"/>
    <col min="15105" max="15105" width="51.7109375" style="82" customWidth="1"/>
    <col min="15106" max="15111" width="9.140625" style="82"/>
    <col min="15112" max="15112" width="10.85546875" style="82" customWidth="1"/>
    <col min="15113" max="15360" width="9.140625" style="82"/>
    <col min="15361" max="15361" width="51.7109375" style="82" customWidth="1"/>
    <col min="15362" max="15367" width="9.140625" style="82"/>
    <col min="15368" max="15368" width="10.85546875" style="82" customWidth="1"/>
    <col min="15369" max="15616" width="9.140625" style="82"/>
    <col min="15617" max="15617" width="51.7109375" style="82" customWidth="1"/>
    <col min="15618" max="15623" width="9.140625" style="82"/>
    <col min="15624" max="15624" width="10.85546875" style="82" customWidth="1"/>
    <col min="15625" max="15872" width="9.140625" style="82"/>
    <col min="15873" max="15873" width="51.7109375" style="82" customWidth="1"/>
    <col min="15874" max="15879" width="9.140625" style="82"/>
    <col min="15880" max="15880" width="10.85546875" style="82" customWidth="1"/>
    <col min="15881" max="16128" width="9.140625" style="82"/>
    <col min="16129" max="16129" width="51.7109375" style="82" customWidth="1"/>
    <col min="16130" max="16135" width="9.140625" style="82"/>
    <col min="16136" max="16136" width="10.85546875" style="82" customWidth="1"/>
    <col min="16137" max="16384" width="9.140625" style="82"/>
  </cols>
  <sheetData>
    <row r="1" spans="1:12" x14ac:dyDescent="0.25">
      <c r="A1" s="2"/>
      <c r="B1" s="2"/>
      <c r="C1" s="2"/>
      <c r="D1" s="2"/>
      <c r="E1" s="2"/>
      <c r="F1" s="2"/>
      <c r="G1" s="2"/>
      <c r="H1" s="188"/>
      <c r="I1" s="189"/>
    </row>
    <row r="2" spans="1:12" x14ac:dyDescent="0.25">
      <c r="A2" s="2"/>
      <c r="B2" s="2"/>
      <c r="C2" s="2"/>
      <c r="D2" s="2"/>
      <c r="E2" s="2"/>
      <c r="F2" s="2"/>
      <c r="G2" s="2"/>
      <c r="H2" s="188"/>
      <c r="I2"/>
    </row>
    <row r="3" spans="1:12" x14ac:dyDescent="0.25">
      <c r="A3" s="2"/>
      <c r="B3" s="2"/>
      <c r="C3" s="2"/>
      <c r="D3" s="2"/>
      <c r="E3" s="2"/>
      <c r="F3" s="2"/>
      <c r="G3" s="2"/>
      <c r="H3" s="188"/>
      <c r="I3"/>
    </row>
    <row r="4" spans="1:12" x14ac:dyDescent="0.25">
      <c r="A4" s="2"/>
      <c r="B4" s="2"/>
      <c r="C4" s="2"/>
      <c r="D4" s="2"/>
      <c r="E4" s="2"/>
      <c r="F4" s="2"/>
      <c r="G4" s="2"/>
      <c r="H4" s="188"/>
      <c r="I4"/>
    </row>
    <row r="5" spans="1:12" x14ac:dyDescent="0.25">
      <c r="A5" s="2"/>
      <c r="B5" s="2"/>
      <c r="C5" s="2"/>
      <c r="D5" s="2"/>
      <c r="E5" s="2"/>
      <c r="F5" s="2"/>
      <c r="G5" s="2"/>
      <c r="H5" s="188"/>
      <c r="I5"/>
    </row>
    <row r="6" spans="1:12" x14ac:dyDescent="0.25">
      <c r="A6" s="2"/>
      <c r="B6" s="2"/>
      <c r="C6" s="2"/>
      <c r="D6" s="2"/>
      <c r="E6" s="2"/>
      <c r="F6" s="2"/>
      <c r="G6" s="2"/>
      <c r="H6" s="188"/>
      <c r="I6"/>
    </row>
    <row r="7" spans="1:12" x14ac:dyDescent="0.25">
      <c r="A7" s="2"/>
      <c r="B7" s="2"/>
      <c r="C7" s="2"/>
      <c r="D7" s="2"/>
      <c r="E7" s="2"/>
      <c r="F7" s="2"/>
      <c r="G7" s="2"/>
      <c r="H7" s="188"/>
      <c r="I7"/>
    </row>
    <row r="8" spans="1:12" x14ac:dyDescent="0.25">
      <c r="A8" s="2"/>
      <c r="B8" s="2"/>
      <c r="C8" s="2"/>
      <c r="D8" s="2"/>
      <c r="E8" s="2"/>
      <c r="F8" s="2"/>
      <c r="G8" s="2"/>
      <c r="H8" s="2"/>
      <c r="I8" s="2"/>
    </row>
    <row r="9" spans="1:12" ht="18" x14ac:dyDescent="0.25">
      <c r="A9" s="173" t="s">
        <v>103</v>
      </c>
      <c r="B9" s="174"/>
      <c r="C9" s="174"/>
      <c r="D9" s="174"/>
      <c r="E9" s="174"/>
      <c r="F9" s="174"/>
      <c r="G9" s="174"/>
      <c r="H9" s="174"/>
      <c r="I9" s="174"/>
    </row>
    <row r="10" spans="1:12" ht="18" x14ac:dyDescent="0.25">
      <c r="A10" s="173" t="s">
        <v>104</v>
      </c>
      <c r="B10" s="175"/>
      <c r="C10" s="175"/>
      <c r="D10" s="175"/>
      <c r="E10" s="175"/>
      <c r="F10" s="175"/>
      <c r="G10" s="175"/>
      <c r="H10" s="175"/>
      <c r="I10" s="175"/>
    </row>
    <row r="11" spans="1:12" ht="18" x14ac:dyDescent="0.25">
      <c r="A11" s="173" t="s">
        <v>105</v>
      </c>
      <c r="B11" s="175"/>
      <c r="C11" s="175"/>
      <c r="D11" s="175"/>
      <c r="E11" s="175"/>
      <c r="F11" s="175"/>
      <c r="G11" s="175"/>
      <c r="H11" s="175"/>
      <c r="I11" s="175"/>
    </row>
    <row r="12" spans="1:12" x14ac:dyDescent="0.25">
      <c r="A12" s="2"/>
      <c r="B12" s="2"/>
      <c r="C12" s="2"/>
      <c r="D12" s="2"/>
      <c r="E12" s="2"/>
      <c r="F12" s="2"/>
      <c r="G12" s="2"/>
      <c r="H12" s="2"/>
      <c r="I12" s="2"/>
    </row>
    <row r="13" spans="1:12" s="84" customFormat="1" x14ac:dyDescent="0.25">
      <c r="A13" s="83" t="s">
        <v>106</v>
      </c>
      <c r="B13" s="83"/>
      <c r="C13" s="83"/>
      <c r="D13" s="83"/>
      <c r="E13" s="83"/>
      <c r="F13" s="83"/>
      <c r="G13" s="83"/>
      <c r="H13" s="83"/>
      <c r="I13" s="83"/>
      <c r="J13" s="83"/>
      <c r="K13" s="83"/>
      <c r="L13" s="83"/>
    </row>
    <row r="14" spans="1:12" x14ac:dyDescent="0.25">
      <c r="A14" s="85"/>
      <c r="B14" s="85"/>
      <c r="C14" s="85"/>
      <c r="D14" s="85"/>
      <c r="E14" s="85"/>
      <c r="F14" s="85"/>
      <c r="G14" s="85"/>
      <c r="H14" s="85"/>
      <c r="I14" s="85"/>
      <c r="J14" s="86"/>
      <c r="K14" s="86"/>
    </row>
    <row r="15" spans="1:12" x14ac:dyDescent="0.25">
      <c r="A15" s="87"/>
      <c r="B15" s="87"/>
      <c r="C15" s="87"/>
      <c r="D15" s="87"/>
      <c r="E15" s="87"/>
      <c r="F15" s="88" t="s">
        <v>137</v>
      </c>
      <c r="G15" s="87"/>
      <c r="H15" s="87"/>
      <c r="I15" s="87"/>
      <c r="J15" s="86"/>
      <c r="K15" s="86"/>
    </row>
    <row r="16" spans="1:12" x14ac:dyDescent="0.25">
      <c r="A16" s="85"/>
      <c r="B16" s="85"/>
      <c r="C16" s="85"/>
      <c r="D16" s="85"/>
      <c r="E16" s="85"/>
      <c r="F16" s="158">
        <v>0.33333333333333337</v>
      </c>
      <c r="G16" s="85"/>
      <c r="H16" s="85"/>
      <c r="I16" s="85"/>
      <c r="J16" s="86"/>
      <c r="K16" s="86"/>
    </row>
    <row r="17" spans="1:12" ht="39" x14ac:dyDescent="0.25">
      <c r="A17" s="85"/>
      <c r="B17" s="89" t="s">
        <v>107</v>
      </c>
      <c r="C17" s="89">
        <v>2011</v>
      </c>
      <c r="D17" s="89">
        <v>2012</v>
      </c>
      <c r="E17" s="89">
        <v>2013</v>
      </c>
      <c r="F17" s="89" t="s">
        <v>108</v>
      </c>
      <c r="G17" s="89">
        <v>2015</v>
      </c>
      <c r="H17" s="89">
        <v>2016</v>
      </c>
      <c r="I17" s="89">
        <v>2016</v>
      </c>
      <c r="J17" s="89">
        <v>2017</v>
      </c>
      <c r="K17" s="86"/>
    </row>
    <row r="18" spans="1:12" ht="25.5" x14ac:dyDescent="0.25">
      <c r="A18" s="90" t="s">
        <v>109</v>
      </c>
      <c r="B18" s="91" t="s">
        <v>110</v>
      </c>
      <c r="C18" s="91" t="s">
        <v>111</v>
      </c>
      <c r="D18" s="91" t="s">
        <v>111</v>
      </c>
      <c r="E18" s="91" t="s">
        <v>111</v>
      </c>
      <c r="F18" s="92" t="s">
        <v>112</v>
      </c>
      <c r="G18" s="91" t="s">
        <v>111</v>
      </c>
      <c r="H18" s="91" t="s">
        <v>111</v>
      </c>
      <c r="I18" s="91" t="s">
        <v>111</v>
      </c>
      <c r="J18" s="91" t="s">
        <v>111</v>
      </c>
      <c r="K18" s="86"/>
    </row>
    <row r="19" spans="1:12" x14ac:dyDescent="0.25">
      <c r="A19" s="90" t="s">
        <v>113</v>
      </c>
      <c r="B19" s="91" t="s">
        <v>114</v>
      </c>
      <c r="C19" s="91" t="s">
        <v>115</v>
      </c>
      <c r="D19" s="91" t="s">
        <v>115</v>
      </c>
      <c r="E19" s="91" t="s">
        <v>114</v>
      </c>
      <c r="F19" s="91" t="s">
        <v>114</v>
      </c>
      <c r="G19" s="91"/>
      <c r="H19" s="91"/>
      <c r="I19" s="91"/>
      <c r="J19" s="91"/>
      <c r="K19" s="86"/>
    </row>
    <row r="20" spans="1:12" x14ac:dyDescent="0.25">
      <c r="A20" s="85"/>
      <c r="B20" s="93"/>
      <c r="C20" s="93"/>
      <c r="D20" s="94"/>
      <c r="E20" s="94" t="s">
        <v>116</v>
      </c>
      <c r="F20" s="94" t="s">
        <v>116</v>
      </c>
      <c r="G20" s="94" t="s">
        <v>116</v>
      </c>
      <c r="H20" s="94" t="s">
        <v>116</v>
      </c>
      <c r="I20" s="94" t="s">
        <v>116</v>
      </c>
      <c r="J20" s="94" t="s">
        <v>116</v>
      </c>
      <c r="K20" s="86"/>
    </row>
    <row r="21" spans="1:12" x14ac:dyDescent="0.25">
      <c r="A21" s="90" t="s">
        <v>117</v>
      </c>
      <c r="B21" s="176"/>
      <c r="C21" s="177"/>
      <c r="D21" s="177"/>
      <c r="E21" s="177"/>
      <c r="F21" s="177"/>
      <c r="G21" s="177"/>
      <c r="H21" s="177"/>
      <c r="I21" s="177"/>
      <c r="J21" s="178"/>
      <c r="K21" s="86"/>
    </row>
    <row r="22" spans="1:12" x14ac:dyDescent="0.25">
      <c r="A22" s="93" t="s">
        <v>118</v>
      </c>
      <c r="B22" s="95"/>
      <c r="C22" s="95"/>
      <c r="D22" s="96"/>
      <c r="E22" s="113">
        <f>'[6]Asset Continuity'!$D$81+'[6]Asset Continuity'!$K$81</f>
        <v>21557141.029999997</v>
      </c>
      <c r="F22" s="125">
        <f>'[8]Asset Continuity'!$D$81+'[8]Asset Continuity'!$K$81</f>
        <v>21306084.051580772</v>
      </c>
      <c r="G22" s="95"/>
      <c r="H22" s="95"/>
      <c r="I22" s="95"/>
      <c r="J22" s="95"/>
      <c r="K22" s="86"/>
    </row>
    <row r="23" spans="1:12" x14ac:dyDescent="0.25">
      <c r="A23" s="93" t="s">
        <v>119</v>
      </c>
      <c r="B23" s="95"/>
      <c r="C23" s="95"/>
      <c r="D23" s="96"/>
      <c r="E23" s="113">
        <f>'[6]Asset Continuity'!$E$81+'[6]Asset Continuity'!$G$81</f>
        <v>1146284.46</v>
      </c>
      <c r="F23" s="125">
        <f>'[8]Asset Continuity'!$E$81+'[8]Asset Continuity'!$G$81</f>
        <v>0</v>
      </c>
      <c r="G23" s="95"/>
      <c r="H23" s="95"/>
      <c r="I23" s="95"/>
      <c r="J23" s="95"/>
      <c r="K23" s="86"/>
    </row>
    <row r="24" spans="1:12" x14ac:dyDescent="0.25">
      <c r="A24" s="93" t="s">
        <v>120</v>
      </c>
      <c r="B24" s="95"/>
      <c r="C24" s="95"/>
      <c r="D24" s="96"/>
      <c r="E24" s="113">
        <f>'[6]Asset Continuity'!$L$81+'[6]Asset Continuity'!$N$81</f>
        <v>-1397341.4384192307</v>
      </c>
      <c r="F24" s="125">
        <f>F16*('[8]Asset Continuity'!$L$81+'[8]Asset Continuity'!$N$81)</f>
        <v>-552764.65703974362</v>
      </c>
      <c r="G24" s="95"/>
      <c r="H24" s="95"/>
      <c r="I24" s="95"/>
      <c r="J24" s="95"/>
      <c r="K24" s="86"/>
      <c r="L24"/>
    </row>
    <row r="25" spans="1:12" x14ac:dyDescent="0.25">
      <c r="A25" s="127" t="s">
        <v>138</v>
      </c>
      <c r="B25" s="95"/>
      <c r="C25" s="95"/>
      <c r="D25" s="96"/>
      <c r="E25" s="97">
        <f>SUM(E22:E24)</f>
        <v>21306084.051580768</v>
      </c>
      <c r="F25" s="97">
        <f>SUM(F22:F24)</f>
        <v>20753319.394541029</v>
      </c>
      <c r="G25" s="95"/>
      <c r="H25" s="95"/>
      <c r="I25" s="95"/>
      <c r="J25" s="95"/>
      <c r="K25" s="86"/>
      <c r="L25"/>
    </row>
    <row r="26" spans="1:12" x14ac:dyDescent="0.25">
      <c r="A26" s="85"/>
      <c r="B26" s="114"/>
      <c r="C26" s="115"/>
      <c r="D26" s="120" t="s">
        <v>121</v>
      </c>
      <c r="E26" s="121">
        <f>'[6]Asset Continuity'!$H$81+'[6]Asset Continuity'!$O$81-E25</f>
        <v>0</v>
      </c>
      <c r="F26" s="121">
        <f>F25-F24+F24/F16-('[8]Asset Continuity'!$H$81+'[8]Asset Continuity'!$O$81)</f>
        <v>0</v>
      </c>
      <c r="G26" s="115"/>
      <c r="H26" s="115"/>
      <c r="I26" s="115"/>
      <c r="J26" s="116"/>
      <c r="K26" s="86"/>
      <c r="L26"/>
    </row>
    <row r="27" spans="1:12" x14ac:dyDescent="0.25">
      <c r="A27" s="98" t="s">
        <v>122</v>
      </c>
      <c r="B27" s="117"/>
      <c r="C27" s="118"/>
      <c r="D27" s="118"/>
      <c r="E27" s="118"/>
      <c r="F27" s="118"/>
      <c r="G27" s="118"/>
      <c r="H27" s="118"/>
      <c r="I27" s="118"/>
      <c r="J27" s="119"/>
      <c r="K27" s="86"/>
      <c r="L27"/>
    </row>
    <row r="28" spans="1:12" x14ac:dyDescent="0.25">
      <c r="A28" s="93" t="s">
        <v>123</v>
      </c>
      <c r="B28" s="95"/>
      <c r="C28" s="95"/>
      <c r="D28" s="96"/>
      <c r="E28" s="113">
        <f>'[4]Asset Continuity'!$C$88+'[4]Asset Continuity'!$J$88</f>
        <v>21557141.029999994</v>
      </c>
      <c r="F28" s="125">
        <f>'[5]Asset Continuity'!$D$88+'[5]Asset Continuity'!$K$88</f>
        <v>21989561.289999999</v>
      </c>
      <c r="G28" s="95"/>
      <c r="H28" s="95"/>
      <c r="I28" s="95"/>
      <c r="J28" s="95"/>
      <c r="K28" s="86"/>
      <c r="L28"/>
    </row>
    <row r="29" spans="1:12" x14ac:dyDescent="0.25">
      <c r="A29" s="93" t="s">
        <v>119</v>
      </c>
      <c r="B29" s="95"/>
      <c r="C29" s="95"/>
      <c r="D29" s="96"/>
      <c r="E29" s="113">
        <f>'[4]Asset Continuity'!$D$88+'[4]Asset Continuity'!$F$88</f>
        <v>1150578.06</v>
      </c>
      <c r="F29" s="125">
        <f>'[5]Asset Continuity'!$E$88+'[5]Asset Continuity'!$G$88</f>
        <v>0</v>
      </c>
      <c r="G29" s="95"/>
      <c r="H29" s="95"/>
      <c r="I29" s="95"/>
      <c r="J29" s="95"/>
      <c r="K29" s="86"/>
      <c r="L29"/>
    </row>
    <row r="30" spans="1:12" x14ac:dyDescent="0.25">
      <c r="A30" s="93" t="s">
        <v>120</v>
      </c>
      <c r="B30" s="95"/>
      <c r="C30" s="95"/>
      <c r="D30" s="96"/>
      <c r="E30" s="113">
        <f>'[4]Asset Continuity'!$K$88+'[4]Asset Continuity'!$M$88</f>
        <v>-718157.80000000016</v>
      </c>
      <c r="F30" s="125">
        <f>F16*('[5]Asset Continuity'!$L$88+'[5]Asset Continuity'!$N$88)</f>
        <v>-321441.88977045595</v>
      </c>
      <c r="G30" s="95"/>
      <c r="H30" s="95"/>
      <c r="I30" s="95"/>
      <c r="J30" s="95"/>
      <c r="K30" s="86"/>
      <c r="L30"/>
    </row>
    <row r="31" spans="1:12" x14ac:dyDescent="0.25">
      <c r="A31" s="127" t="s">
        <v>139</v>
      </c>
      <c r="B31" s="95"/>
      <c r="C31" s="95"/>
      <c r="D31" s="96"/>
      <c r="E31" s="97">
        <f>SUM(E28:E30)</f>
        <v>21989561.289999992</v>
      </c>
      <c r="F31" s="97">
        <f>SUM(F28:F30)</f>
        <v>21668119.400229543</v>
      </c>
      <c r="G31" s="95"/>
      <c r="H31" s="95"/>
      <c r="I31" s="95"/>
      <c r="J31" s="95"/>
      <c r="K31" s="86"/>
      <c r="L31"/>
    </row>
    <row r="32" spans="1:12" x14ac:dyDescent="0.25">
      <c r="A32" s="85"/>
      <c r="B32" s="122"/>
      <c r="C32" s="123"/>
      <c r="D32" s="120" t="s">
        <v>121</v>
      </c>
      <c r="E32" s="121">
        <f>E31-'[4]Asset Continuity'!$P$88</f>
        <v>0</v>
      </c>
      <c r="F32" s="121">
        <f>F31-F30+F30/F16-('[5]Asset Continuity'!$H$88+'[5]Asset Continuity'!$O$88)</f>
        <v>0</v>
      </c>
      <c r="G32" s="123"/>
      <c r="H32" s="123"/>
      <c r="I32" s="123"/>
      <c r="J32" s="124"/>
      <c r="K32" s="86"/>
    </row>
    <row r="33" spans="1:13" ht="26.25" x14ac:dyDescent="0.25">
      <c r="A33" s="99" t="s">
        <v>124</v>
      </c>
      <c r="B33" s="95"/>
      <c r="C33" s="95"/>
      <c r="D33" s="100"/>
      <c r="E33" s="97">
        <f>E25-E31</f>
        <v>-683477.23841922358</v>
      </c>
      <c r="F33" s="126">
        <f>F25-F31</f>
        <v>-914800.00568851456</v>
      </c>
      <c r="G33" s="95"/>
      <c r="H33" s="95"/>
      <c r="I33" s="95"/>
      <c r="J33" s="95"/>
      <c r="K33" s="86"/>
    </row>
    <row r="34" spans="1:13" x14ac:dyDescent="0.25">
      <c r="A34" s="90"/>
      <c r="B34" s="85"/>
      <c r="C34" s="85"/>
      <c r="D34" s="101"/>
      <c r="E34" s="101"/>
      <c r="F34" s="128" t="s">
        <v>140</v>
      </c>
      <c r="G34" s="128"/>
      <c r="H34" s="128"/>
      <c r="I34" s="85"/>
      <c r="J34" s="86"/>
      <c r="K34" s="86"/>
    </row>
    <row r="35" spans="1:13" ht="15.75" thickBot="1" x14ac:dyDescent="0.3">
      <c r="A35" s="90"/>
      <c r="B35" s="85"/>
      <c r="C35" s="85"/>
      <c r="D35" s="101"/>
      <c r="E35" s="101"/>
      <c r="F35" s="101"/>
      <c r="G35" s="101"/>
      <c r="H35" s="101"/>
      <c r="I35" s="85"/>
      <c r="J35" s="86"/>
      <c r="K35" s="86"/>
    </row>
    <row r="36" spans="1:13" ht="45" x14ac:dyDescent="0.25">
      <c r="A36" s="90" t="s">
        <v>125</v>
      </c>
      <c r="B36" s="85"/>
      <c r="C36" s="85"/>
      <c r="D36" s="101"/>
      <c r="E36" s="101"/>
      <c r="F36" s="101"/>
      <c r="G36" s="101"/>
      <c r="H36" s="101"/>
      <c r="I36" s="85"/>
      <c r="J36" s="86"/>
      <c r="K36" s="86"/>
      <c r="L36" s="130" t="s">
        <v>141</v>
      </c>
      <c r="M36" s="131" t="s">
        <v>142</v>
      </c>
    </row>
    <row r="37" spans="1:13" s="107" customFormat="1" x14ac:dyDescent="0.25">
      <c r="A37" s="102" t="s">
        <v>126</v>
      </c>
      <c r="B37" s="103"/>
      <c r="C37" s="103"/>
      <c r="D37" s="103"/>
      <c r="E37" s="103"/>
      <c r="F37" s="104">
        <f>F33</f>
        <v>-914800.00568851456</v>
      </c>
      <c r="G37" s="85"/>
      <c r="H37" s="105" t="s">
        <v>127</v>
      </c>
      <c r="I37" s="106">
        <f>[9]Sheet1!$I$37</f>
        <v>6.6061156159506362E-2</v>
      </c>
      <c r="J37" s="86"/>
      <c r="K37" s="86"/>
      <c r="L37" s="132">
        <f>'[10]App.2-EE_Account 1576 (2013)'!$F$37</f>
        <v>-671921.35227357596</v>
      </c>
      <c r="M37" s="133">
        <f>F37-L37</f>
        <v>-242878.6534149386</v>
      </c>
    </row>
    <row r="38" spans="1:13" s="107" customFormat="1" ht="26.25" x14ac:dyDescent="0.25">
      <c r="A38" s="102" t="s">
        <v>128</v>
      </c>
      <c r="B38" s="103"/>
      <c r="C38" s="103"/>
      <c r="D38" s="103"/>
      <c r="E38" s="103"/>
      <c r="F38" s="104">
        <f>F33*I37*I38</f>
        <v>-181298.23809151881</v>
      </c>
      <c r="G38" s="179" t="s">
        <v>129</v>
      </c>
      <c r="H38" s="179"/>
      <c r="I38" s="180">
        <v>3</v>
      </c>
      <c r="J38" s="108"/>
      <c r="K38" s="86"/>
      <c r="L38" s="134">
        <f>'[10]App.2-EE_Account 1576 (2013)'!$F$38</f>
        <v>-221939.50689725694</v>
      </c>
      <c r="M38" s="135">
        <f>F38-L38</f>
        <v>40641.268805738131</v>
      </c>
    </row>
    <row r="39" spans="1:13" ht="15.75" thickBot="1" x14ac:dyDescent="0.3">
      <c r="A39" s="109" t="s">
        <v>130</v>
      </c>
      <c r="B39" s="110"/>
      <c r="C39" s="110"/>
      <c r="D39" s="110"/>
      <c r="E39" s="110"/>
      <c r="F39" s="111">
        <f>F37+F38</f>
        <v>-1096098.2437800334</v>
      </c>
      <c r="G39" s="179"/>
      <c r="H39" s="179"/>
      <c r="I39" s="181"/>
      <c r="J39" s="86"/>
      <c r="K39" s="86"/>
      <c r="L39" s="136">
        <f>'[10]App.2-EE_Account 1576 (2013)'!$F$39</f>
        <v>-893860.8591708329</v>
      </c>
      <c r="M39" s="137">
        <f>F39-L39</f>
        <v>-202237.38460920053</v>
      </c>
    </row>
    <row r="40" spans="1:13" ht="16.5" thickTop="1" thickBot="1" x14ac:dyDescent="0.3">
      <c r="A40" s="90"/>
      <c r="B40" s="85"/>
      <c r="C40" s="85"/>
      <c r="D40" s="85"/>
      <c r="E40" s="85"/>
      <c r="F40" s="85"/>
      <c r="G40" s="85"/>
      <c r="H40" s="85"/>
      <c r="I40" s="85"/>
      <c r="J40" s="86"/>
      <c r="K40" s="86"/>
      <c r="L40" s="138"/>
      <c r="M40" s="139"/>
    </row>
    <row r="41" spans="1:13" x14ac:dyDescent="0.25">
      <c r="A41" s="90" t="s">
        <v>67</v>
      </c>
      <c r="B41" s="85"/>
      <c r="C41" s="85"/>
      <c r="D41" s="85"/>
      <c r="E41" s="85"/>
      <c r="F41" s="85"/>
      <c r="G41" s="85"/>
      <c r="H41" s="85"/>
      <c r="I41" s="85"/>
      <c r="J41" s="86"/>
      <c r="K41" s="86"/>
    </row>
    <row r="42" spans="1:13" ht="27" customHeight="1" x14ac:dyDescent="0.25">
      <c r="A42" s="171" t="s">
        <v>131</v>
      </c>
      <c r="B42" s="171"/>
      <c r="C42" s="171"/>
      <c r="D42" s="171"/>
      <c r="E42" s="171"/>
      <c r="F42" s="171"/>
      <c r="G42" s="171"/>
      <c r="H42" s="171"/>
      <c r="I42" s="171"/>
      <c r="J42" s="171"/>
      <c r="K42" s="86"/>
    </row>
    <row r="43" spans="1:13" x14ac:dyDescent="0.25">
      <c r="A43" s="85" t="s">
        <v>132</v>
      </c>
      <c r="B43" s="85"/>
      <c r="C43" s="85"/>
      <c r="D43" s="85"/>
      <c r="E43" s="85"/>
      <c r="F43" s="85"/>
      <c r="G43" s="85"/>
      <c r="H43" s="85"/>
      <c r="I43" s="85"/>
      <c r="J43" s="86"/>
      <c r="K43" s="86"/>
    </row>
    <row r="44" spans="1:13" x14ac:dyDescent="0.25">
      <c r="A44" s="85" t="s">
        <v>133</v>
      </c>
      <c r="B44" s="85"/>
      <c r="C44" s="85"/>
      <c r="D44" s="85"/>
      <c r="E44" s="85"/>
      <c r="F44" s="85"/>
      <c r="G44" s="85"/>
      <c r="H44" s="85"/>
      <c r="I44" s="85"/>
      <c r="J44" s="86"/>
      <c r="K44" s="86"/>
    </row>
    <row r="45" spans="1:13" x14ac:dyDescent="0.25">
      <c r="A45" s="85" t="s">
        <v>134</v>
      </c>
      <c r="B45" s="85"/>
      <c r="C45" s="85"/>
      <c r="D45" s="85"/>
      <c r="E45" s="85"/>
      <c r="F45" s="85"/>
      <c r="G45" s="85"/>
      <c r="H45" s="85"/>
      <c r="I45" s="85"/>
      <c r="J45" s="86"/>
      <c r="K45" s="86"/>
    </row>
    <row r="46" spans="1:13" x14ac:dyDescent="0.25">
      <c r="A46" s="172" t="s">
        <v>135</v>
      </c>
      <c r="B46" s="172"/>
      <c r="C46" s="172"/>
      <c r="D46" s="172"/>
      <c r="E46" s="172"/>
      <c r="F46" s="172"/>
      <c r="G46" s="172"/>
      <c r="H46" s="172"/>
      <c r="I46" s="85"/>
      <c r="J46" s="86"/>
      <c r="K46" s="86"/>
    </row>
    <row r="47" spans="1:13" ht="15.75" customHeight="1" x14ac:dyDescent="0.25">
      <c r="A47" s="85" t="s">
        <v>136</v>
      </c>
      <c r="B47" s="86"/>
      <c r="C47" s="86"/>
      <c r="D47" s="86"/>
      <c r="E47" s="86"/>
      <c r="F47" s="86"/>
      <c r="G47" s="86"/>
      <c r="H47" s="86"/>
      <c r="I47" s="112"/>
      <c r="J47" s="86"/>
      <c r="K47" s="86"/>
    </row>
    <row r="48" spans="1:13" ht="27" customHeight="1" x14ac:dyDescent="0.25">
      <c r="A48" s="129"/>
      <c r="B48" s="129"/>
      <c r="C48" s="129"/>
      <c r="D48" s="129"/>
      <c r="E48" s="129"/>
      <c r="F48" s="129"/>
      <c r="G48" s="129"/>
      <c r="H48" s="129"/>
      <c r="I48" s="129"/>
      <c r="J48" s="129"/>
      <c r="K48" s="86"/>
    </row>
    <row r="49" spans="1:11" x14ac:dyDescent="0.25">
      <c r="A49" s="85"/>
      <c r="B49" s="85"/>
      <c r="C49" s="85"/>
      <c r="D49" s="85"/>
      <c r="E49" s="85"/>
      <c r="F49" s="85"/>
      <c r="G49" s="85"/>
      <c r="H49" s="85"/>
      <c r="I49" s="85"/>
      <c r="J49" s="86"/>
      <c r="K49" s="86"/>
    </row>
    <row r="50" spans="1:11" x14ac:dyDescent="0.25">
      <c r="A50" s="85"/>
      <c r="B50" s="85"/>
      <c r="C50" s="85"/>
      <c r="D50" s="85"/>
      <c r="E50" s="85"/>
      <c r="F50" s="85"/>
      <c r="G50" s="85"/>
      <c r="H50" s="85"/>
      <c r="I50" s="85"/>
      <c r="J50" s="86"/>
      <c r="K50" s="86"/>
    </row>
    <row r="51" spans="1:11" x14ac:dyDescent="0.25">
      <c r="A51" s="85"/>
      <c r="B51" s="85"/>
      <c r="C51" s="85"/>
      <c r="D51" s="85"/>
      <c r="E51" s="85"/>
      <c r="F51" s="85"/>
      <c r="G51" s="85"/>
      <c r="H51" s="85"/>
      <c r="I51" s="85"/>
      <c r="J51" s="86"/>
      <c r="K51" s="86"/>
    </row>
    <row r="52" spans="1:11" x14ac:dyDescent="0.25">
      <c r="A52" s="85"/>
      <c r="B52" s="85"/>
      <c r="C52" s="85"/>
      <c r="D52" s="85"/>
      <c r="E52" s="85"/>
      <c r="F52" s="85"/>
      <c r="G52" s="85"/>
      <c r="H52" s="85"/>
      <c r="I52" s="85"/>
      <c r="J52" s="86"/>
      <c r="K52" s="86"/>
    </row>
    <row r="53" spans="1:11" ht="24.75" customHeight="1" x14ac:dyDescent="0.25">
      <c r="A53" s="172"/>
      <c r="B53" s="172"/>
      <c r="C53" s="172"/>
      <c r="D53" s="172"/>
      <c r="E53" s="172"/>
      <c r="F53" s="172"/>
      <c r="G53" s="172"/>
      <c r="H53" s="172"/>
      <c r="I53" s="172"/>
      <c r="J53" s="86"/>
      <c r="K53" s="86"/>
    </row>
    <row r="54" spans="1:11" ht="24.75" customHeight="1" x14ac:dyDescent="0.25">
      <c r="A54" s="172"/>
      <c r="B54" s="172"/>
      <c r="C54" s="172"/>
      <c r="D54" s="172"/>
      <c r="E54" s="172"/>
      <c r="F54" s="172"/>
      <c r="G54" s="172"/>
      <c r="H54" s="172"/>
      <c r="I54" s="172"/>
    </row>
    <row r="55" spans="1:11" x14ac:dyDescent="0.25">
      <c r="A55" s="85"/>
    </row>
  </sheetData>
  <mergeCells count="9">
    <mergeCell ref="A42:J42"/>
    <mergeCell ref="A46:H46"/>
    <mergeCell ref="A53:I54"/>
    <mergeCell ref="A9:I9"/>
    <mergeCell ref="A10:I10"/>
    <mergeCell ref="A11:I11"/>
    <mergeCell ref="B21:J21"/>
    <mergeCell ref="G38:H39"/>
    <mergeCell ref="I38:I39"/>
  </mergeCells>
  <dataValidations disablePrompts="1" count="1">
    <dataValidation allowBlank="1" showInputMessage="1" showErrorMessage="1" promptTitle="Date Format" prompt="E.g:  &quot;August 1, 2011&quot;" sqref="WVM983044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dataValidations>
  <printOptions headings="1" gridLines="1"/>
  <pageMargins left="0.7" right="0.7" top="0.75" bottom="0.75" header="0.3" footer="0.3"/>
  <pageSetup scale="54" orientation="landscape" r:id="rId1"/>
  <headerFooter>
    <oddHeader>&amp;L&amp;Z&amp;F&amp;A</oddHeader>
    <oddFooter>&amp;L&amp;D&amp;T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workbookViewId="0">
      <selection activeCell="B43" sqref="B43"/>
    </sheetView>
  </sheetViews>
  <sheetFormatPr defaultRowHeight="15" x14ac:dyDescent="0.25"/>
  <cols>
    <col min="2" max="2" width="47.28515625" customWidth="1"/>
    <col min="4" max="4" width="25" bestFit="1" customWidth="1"/>
    <col min="5" max="5" width="33.28515625" bestFit="1" customWidth="1"/>
    <col min="6" max="6" width="36.28515625" bestFit="1" customWidth="1"/>
  </cols>
  <sheetData>
    <row r="1" spans="1:6" ht="18" x14ac:dyDescent="0.25">
      <c r="B1" s="140" t="s">
        <v>162</v>
      </c>
    </row>
    <row r="2" spans="1:6" ht="18" customHeight="1" x14ac:dyDescent="0.25">
      <c r="B2" s="140"/>
    </row>
    <row r="3" spans="1:6" x14ac:dyDescent="0.25">
      <c r="B3" s="141" t="s">
        <v>143</v>
      </c>
      <c r="C3" s="142"/>
      <c r="D3" s="143">
        <v>5</v>
      </c>
      <c r="E3" t="s">
        <v>158</v>
      </c>
    </row>
    <row r="4" spans="1:6" ht="15" customHeight="1" x14ac:dyDescent="0.25"/>
    <row r="5" spans="1:6" ht="15" customHeight="1" x14ac:dyDescent="0.25">
      <c r="B5" s="183" t="s">
        <v>151</v>
      </c>
      <c r="C5" s="185" t="s">
        <v>144</v>
      </c>
      <c r="D5" s="186" t="s">
        <v>145</v>
      </c>
      <c r="E5" s="186" t="s">
        <v>146</v>
      </c>
      <c r="F5" s="182" t="s">
        <v>147</v>
      </c>
    </row>
    <row r="6" spans="1:6" ht="15" customHeight="1" x14ac:dyDescent="0.25">
      <c r="B6" s="184"/>
      <c r="C6" s="185"/>
      <c r="D6" s="187"/>
      <c r="E6" s="187"/>
      <c r="F6" s="182"/>
    </row>
    <row r="7" spans="1:6" x14ac:dyDescent="0.25">
      <c r="B7" s="144" t="s">
        <v>152</v>
      </c>
      <c r="C7" s="145" t="s">
        <v>148</v>
      </c>
      <c r="D7" s="146">
        <v>66912797</v>
      </c>
      <c r="E7" s="27">
        <v>-326910.56857560447</v>
      </c>
      <c r="F7" s="147">
        <v>-9.7712420712469826E-4</v>
      </c>
    </row>
    <row r="8" spans="1:6" x14ac:dyDescent="0.25">
      <c r="B8" s="144" t="s">
        <v>153</v>
      </c>
      <c r="C8" s="145" t="s">
        <v>148</v>
      </c>
      <c r="D8" s="146">
        <v>35318239</v>
      </c>
      <c r="E8" s="27">
        <v>-172551.531399578</v>
      </c>
      <c r="F8" s="147">
        <v>-9.7712420712469826E-4</v>
      </c>
    </row>
    <row r="9" spans="1:6" x14ac:dyDescent="0.25">
      <c r="B9" s="144" t="s">
        <v>154</v>
      </c>
      <c r="C9" s="145" t="s">
        <v>149</v>
      </c>
      <c r="D9" s="146">
        <v>203974</v>
      </c>
      <c r="E9" s="27">
        <v>-387642.45829359186</v>
      </c>
      <c r="F9" s="147">
        <v>-0.38009006862991546</v>
      </c>
    </row>
    <row r="10" spans="1:6" x14ac:dyDescent="0.25">
      <c r="B10" s="144" t="s">
        <v>155</v>
      </c>
      <c r="C10" s="145" t="s">
        <v>148</v>
      </c>
      <c r="D10" s="146">
        <v>219430</v>
      </c>
      <c r="E10" s="27">
        <v>-1072.0518238468628</v>
      </c>
      <c r="F10" s="147">
        <v>-9.7712420712469826E-4</v>
      </c>
    </row>
    <row r="11" spans="1:6" x14ac:dyDescent="0.25">
      <c r="B11" s="144" t="s">
        <v>156</v>
      </c>
      <c r="C11" s="145" t="s">
        <v>149</v>
      </c>
      <c r="D11" s="146">
        <v>3238</v>
      </c>
      <c r="E11" s="27">
        <v>-5684.2490782116856</v>
      </c>
      <c r="F11" s="147">
        <v>-0.35109629883951116</v>
      </c>
    </row>
    <row r="12" spans="1:6" x14ac:dyDescent="0.25">
      <c r="B12" s="148" t="s">
        <v>150</v>
      </c>
      <c r="C12" s="149"/>
      <c r="D12" s="150"/>
      <c r="E12" s="151">
        <v>-893860.8591708329</v>
      </c>
      <c r="F12" s="148"/>
    </row>
    <row r="13" spans="1:6" x14ac:dyDescent="0.25">
      <c r="A13" s="152"/>
      <c r="B13" s="152"/>
      <c r="C13" s="152"/>
      <c r="D13" s="152"/>
      <c r="E13" s="152"/>
      <c r="F13" s="152"/>
    </row>
    <row r="14" spans="1:6" ht="18" x14ac:dyDescent="0.25">
      <c r="B14" s="140" t="s">
        <v>163</v>
      </c>
    </row>
    <row r="15" spans="1:6" ht="18" x14ac:dyDescent="0.25">
      <c r="B15" s="140"/>
    </row>
    <row r="16" spans="1:6" x14ac:dyDescent="0.25">
      <c r="B16" s="183" t="s">
        <v>151</v>
      </c>
      <c r="C16" s="185" t="s">
        <v>144</v>
      </c>
      <c r="D16" s="186" t="s">
        <v>145</v>
      </c>
      <c r="E16" s="186" t="s">
        <v>146</v>
      </c>
    </row>
    <row r="17" spans="1:6" x14ac:dyDescent="0.25">
      <c r="B17" s="184"/>
      <c r="C17" s="185"/>
      <c r="D17" s="187"/>
      <c r="E17" s="187"/>
    </row>
    <row r="18" spans="1:6" x14ac:dyDescent="0.25">
      <c r="B18" s="144" t="s">
        <v>152</v>
      </c>
      <c r="C18" s="145" t="s">
        <v>148</v>
      </c>
      <c r="D18" s="146">
        <v>66912797</v>
      </c>
      <c r="E18" s="27">
        <f>E7/E$12*E$23</f>
        <v>-400874.58401662676</v>
      </c>
    </row>
    <row r="19" spans="1:6" x14ac:dyDescent="0.25">
      <c r="B19" s="144" t="s">
        <v>153</v>
      </c>
      <c r="C19" s="145" t="s">
        <v>148</v>
      </c>
      <c r="D19" s="146">
        <v>35318239</v>
      </c>
      <c r="E19" s="27">
        <f>E8/E$12*E$23</f>
        <v>-211591.57892211268</v>
      </c>
    </row>
    <row r="20" spans="1:6" x14ac:dyDescent="0.25">
      <c r="B20" s="144" t="s">
        <v>154</v>
      </c>
      <c r="C20" s="145" t="s">
        <v>149</v>
      </c>
      <c r="D20" s="146">
        <v>203974</v>
      </c>
      <c r="E20" s="27">
        <f>E9/E$12*E$23</f>
        <v>-475347.15654103382</v>
      </c>
    </row>
    <row r="21" spans="1:6" x14ac:dyDescent="0.25">
      <c r="B21" s="144" t="s">
        <v>155</v>
      </c>
      <c r="C21" s="145" t="s">
        <v>148</v>
      </c>
      <c r="D21" s="146">
        <v>219430</v>
      </c>
      <c r="E21" s="27">
        <f>E10/E$12*E$23</f>
        <v>-1314.6051863706791</v>
      </c>
    </row>
    <row r="22" spans="1:6" x14ac:dyDescent="0.25">
      <c r="B22" s="144" t="s">
        <v>156</v>
      </c>
      <c r="C22" s="145" t="s">
        <v>149</v>
      </c>
      <c r="D22" s="146">
        <v>3238</v>
      </c>
      <c r="E22" s="27">
        <f>E11/E$12*E$23</f>
        <v>-6970.3191138894499</v>
      </c>
    </row>
    <row r="23" spans="1:6" x14ac:dyDescent="0.25">
      <c r="B23" s="148" t="s">
        <v>150</v>
      </c>
      <c r="C23" s="149"/>
      <c r="D23" s="150"/>
      <c r="E23" s="151">
        <f>'PPE Difference'!F39</f>
        <v>-1096098.2437800334</v>
      </c>
    </row>
    <row r="24" spans="1:6" x14ac:dyDescent="0.25">
      <c r="A24" s="152"/>
      <c r="B24" s="152"/>
      <c r="C24" s="152"/>
      <c r="D24" s="152"/>
      <c r="E24" s="152"/>
      <c r="F24" s="152"/>
    </row>
    <row r="25" spans="1:6" ht="18" x14ac:dyDescent="0.25">
      <c r="B25" s="140" t="s">
        <v>164</v>
      </c>
    </row>
    <row r="26" spans="1:6" ht="18" x14ac:dyDescent="0.25">
      <c r="B26" s="140"/>
    </row>
    <row r="27" spans="1:6" x14ac:dyDescent="0.25">
      <c r="B27" s="141" t="s">
        <v>143</v>
      </c>
      <c r="C27" s="142"/>
      <c r="D27" s="143">
        <v>3</v>
      </c>
      <c r="E27" t="s">
        <v>157</v>
      </c>
    </row>
    <row r="29" spans="1:6" x14ac:dyDescent="0.25">
      <c r="B29" s="183" t="s">
        <v>151</v>
      </c>
      <c r="C29" s="185" t="s">
        <v>144</v>
      </c>
      <c r="D29" s="186" t="s">
        <v>145</v>
      </c>
      <c r="E29" s="186" t="s">
        <v>146</v>
      </c>
      <c r="F29" s="182" t="s">
        <v>147</v>
      </c>
    </row>
    <row r="30" spans="1:6" x14ac:dyDescent="0.25">
      <c r="B30" s="184"/>
      <c r="C30" s="185"/>
      <c r="D30" s="187"/>
      <c r="E30" s="187"/>
      <c r="F30" s="182"/>
    </row>
    <row r="31" spans="1:6" x14ac:dyDescent="0.25">
      <c r="B31" s="144" t="s">
        <v>152</v>
      </c>
      <c r="C31" s="145" t="s">
        <v>148</v>
      </c>
      <c r="D31" s="146">
        <v>66912797</v>
      </c>
      <c r="E31" s="27">
        <f>E18-E7</f>
        <v>-73964.015441022289</v>
      </c>
      <c r="F31" s="147">
        <f>E31/D31/D$27</f>
        <v>-3.6845974042415381E-4</v>
      </c>
    </row>
    <row r="32" spans="1:6" x14ac:dyDescent="0.25">
      <c r="B32" s="144" t="s">
        <v>153</v>
      </c>
      <c r="C32" s="145" t="s">
        <v>148</v>
      </c>
      <c r="D32" s="146">
        <v>35318239</v>
      </c>
      <c r="E32" s="27">
        <f t="shared" ref="E32:E36" si="0">E19-E8</f>
        <v>-39040.047522534674</v>
      </c>
      <c r="F32" s="147">
        <f t="shared" ref="F32:F35" si="1">E32/D32/D$27</f>
        <v>-3.6845974042415381E-4</v>
      </c>
    </row>
    <row r="33" spans="2:6" x14ac:dyDescent="0.25">
      <c r="B33" s="144" t="s">
        <v>154</v>
      </c>
      <c r="C33" s="145" t="s">
        <v>149</v>
      </c>
      <c r="D33" s="146">
        <v>203974</v>
      </c>
      <c r="E33" s="27">
        <f t="shared" si="0"/>
        <v>-87704.698247441964</v>
      </c>
      <c r="F33" s="147">
        <f t="shared" si="1"/>
        <v>-0.14332659758505489</v>
      </c>
    </row>
    <row r="34" spans="2:6" x14ac:dyDescent="0.25">
      <c r="B34" s="144" t="s">
        <v>155</v>
      </c>
      <c r="C34" s="145" t="s">
        <v>148</v>
      </c>
      <c r="D34" s="146">
        <v>219430</v>
      </c>
      <c r="E34" s="27">
        <f t="shared" si="0"/>
        <v>-242.5533625238163</v>
      </c>
      <c r="F34" s="147">
        <f t="shared" si="1"/>
        <v>-3.6845974042415392E-4</v>
      </c>
    </row>
    <row r="35" spans="2:6" x14ac:dyDescent="0.25">
      <c r="B35" s="144" t="s">
        <v>156</v>
      </c>
      <c r="C35" s="145" t="s">
        <v>149</v>
      </c>
      <c r="D35" s="146">
        <v>3238</v>
      </c>
      <c r="E35" s="27">
        <f t="shared" si="0"/>
        <v>-1286.0700356777643</v>
      </c>
      <c r="F35" s="147">
        <f t="shared" si="1"/>
        <v>-0.1323934564214293</v>
      </c>
    </row>
    <row r="36" spans="2:6" x14ac:dyDescent="0.25">
      <c r="B36" s="148" t="s">
        <v>150</v>
      </c>
      <c r="C36" s="149"/>
      <c r="D36" s="150"/>
      <c r="E36" s="151">
        <f t="shared" si="0"/>
        <v>-202237.38460920053</v>
      </c>
      <c r="F36" s="148"/>
    </row>
  </sheetData>
  <mergeCells count="14">
    <mergeCell ref="B5:B6"/>
    <mergeCell ref="C5:C6"/>
    <mergeCell ref="D5:D6"/>
    <mergeCell ref="E5:E6"/>
    <mergeCell ref="F5:F6"/>
    <mergeCell ref="F29:F30"/>
    <mergeCell ref="B16:B17"/>
    <mergeCell ref="C16:C17"/>
    <mergeCell ref="E16:E17"/>
    <mergeCell ref="B29:B30"/>
    <mergeCell ref="C29:C30"/>
    <mergeCell ref="D29:D30"/>
    <mergeCell ref="E29:E30"/>
    <mergeCell ref="D16:D17"/>
  </mergeCells>
  <conditionalFormatting sqref="C7:C11">
    <cfRule type="cellIs" dxfId="2" priority="3" operator="equal">
      <formula>"kW"</formula>
    </cfRule>
  </conditionalFormatting>
  <conditionalFormatting sqref="C18:C22">
    <cfRule type="cellIs" dxfId="1" priority="2" operator="equal">
      <formula>"kW"</formula>
    </cfRule>
  </conditionalFormatting>
  <conditionalFormatting sqref="C31:C35">
    <cfRule type="cellIs" dxfId="0" priority="1" operator="equal">
      <formula>"kW"</formula>
    </cfRule>
  </conditionalFormatting>
  <pageMargins left="0.7" right="0.7" top="0.75" bottom="0.75" header="0.3" footer="0.3"/>
  <pageSetup scale="76" orientation="landscape" r:id="rId1"/>
  <headerFooter>
    <oddHeader>&amp;L&amp;Z&amp;F&amp;A</oddHeader>
    <oddFooter>&amp;L&amp;D&amp;T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Continuity</vt:lpstr>
      <vt:lpstr>PPE Difference</vt:lpstr>
      <vt:lpstr>Rider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 Wormwell</dc:creator>
  <cp:lastModifiedBy>Philip Wormwell</cp:lastModifiedBy>
  <cp:lastPrinted>2015-08-31T19:50:58Z</cp:lastPrinted>
  <dcterms:created xsi:type="dcterms:W3CDTF">2015-06-30T16:14:06Z</dcterms:created>
  <dcterms:modified xsi:type="dcterms:W3CDTF">2015-10-08T16:27:58Z</dcterms:modified>
</cp:coreProperties>
</file>