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8575" windowHeight="12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45621"/>
</workbook>
</file>

<file path=xl/calcChain.xml><?xml version="1.0" encoding="utf-8"?>
<calcChain xmlns="http://schemas.openxmlformats.org/spreadsheetml/2006/main">
  <c r="G17" i="1" l="1"/>
  <c r="G30" i="1"/>
  <c r="F30" i="1"/>
  <c r="G42" i="1" l="1"/>
  <c r="G35" i="1" s="1"/>
  <c r="F17" i="1"/>
  <c r="F42" i="1"/>
  <c r="F35" i="1" s="1"/>
  <c r="E30" i="1"/>
  <c r="E23" i="1" l="1"/>
  <c r="E24" i="1" s="1"/>
  <c r="E17" i="1"/>
  <c r="E42" i="1" s="1"/>
  <c r="E36" i="1" l="1"/>
  <c r="E25" i="1"/>
  <c r="F22" i="1" s="1"/>
  <c r="E18" i="1"/>
  <c r="E19" i="1"/>
  <c r="E45" i="1" s="1"/>
  <c r="E34" i="1" s="1"/>
  <c r="E37" i="1" s="1"/>
  <c r="E38" i="1" s="1"/>
  <c r="E39" i="1" s="1"/>
  <c r="E46" i="1" s="1"/>
  <c r="F15" i="1"/>
  <c r="F18" i="1" s="1"/>
  <c r="E35" i="1"/>
  <c r="E44" i="1"/>
  <c r="F19" i="1" l="1"/>
  <c r="F44" i="1" s="1"/>
  <c r="G15" i="1"/>
  <c r="G18" i="1" s="1"/>
  <c r="G19" i="1" s="1"/>
  <c r="F24" i="1"/>
  <c r="F36" i="1" s="1"/>
  <c r="F25" i="1"/>
  <c r="G22" i="1" s="1"/>
  <c r="F45" i="1"/>
  <c r="F34" i="1" s="1"/>
  <c r="F37" i="1" s="1"/>
  <c r="E47" i="1"/>
  <c r="F39" i="1" l="1"/>
  <c r="F46" i="1" s="1"/>
  <c r="F47" i="1" s="1"/>
  <c r="F38" i="1"/>
  <c r="G24" i="1"/>
  <c r="G36" i="1" s="1"/>
  <c r="G25" i="1"/>
  <c r="G44" i="1"/>
  <c r="G45" i="1"/>
  <c r="G34" i="1" s="1"/>
  <c r="G37" i="1" l="1"/>
  <c r="G39" i="1" l="1"/>
  <c r="G46" i="1" s="1"/>
  <c r="G47" i="1" s="1"/>
  <c r="G38" i="1"/>
</calcChain>
</file>

<file path=xl/sharedStrings.xml><?xml version="1.0" encoding="utf-8"?>
<sst xmlns="http://schemas.openxmlformats.org/spreadsheetml/2006/main" count="39" uniqueCount="36">
  <si>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</si>
  <si>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</si>
  <si>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</si>
  <si>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</si>
  <si>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</si>
  <si>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</si>
  <si>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</si>
  <si>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</si>
  <si>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</si>
  <si>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</si>
  <si>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</si>
  <si>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</si>
  <si>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To be completed for each of the 3 categories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</si>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</sst>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2" applyFont="1"/>
    <xf numFmtId="0" fontId="2" fillId="0" borderId="0" xfId="0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5" fontId="0" fillId="0" borderId="1" xfId="0" applyNumberFormat="1" applyBorder="1"/>
    <xf numFmtId="165" fontId="2" fillId="0" borderId="4" xfId="0" applyNumberFormat="1" applyFont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I1" sqref="I1"/>
    </sheetView>
  </sheetViews>
  <sheetFormatPr defaultRowHeight="15" x14ac:dyDescent="0.25"/>
  <cols>
    <col min="1" max="1" width="26" customWidth="1"/>
    <col min="5" max="6" width="12.28515625" bestFit="1" customWidth="1"/>
    <col min="7" max="7" width="9.7109375" bestFit="1" customWidth="1"/>
    <col min="9" max="9" width="11.28515625" bestFit="1" customWidth="1"/>
  </cols>
  <sheetData>
    <row r="1" spans="1:9" x14ac:dyDescent="0.25">
      <c r="A1" s="2" t="s">
        <v>0</v>
      </c>
    </row>
    <row r="2" spans="1:9" x14ac:dyDescent="0.25">
      <c r="A2" s="2" t="s">
        <v>1</v>
      </c>
    </row>
    <row r="3" spans="1:9" x14ac:dyDescent="0.25">
      <c r="A3" s="2" t="s">
        <v>12</v>
      </c>
    </row>
    <row r="6" spans="1:9" x14ac:dyDescent="0.25">
      <c r="A6" t="s">
        <v>28</v>
      </c>
      <c r="C6" s="4">
        <v>50</v>
      </c>
    </row>
    <row r="7" spans="1:9" x14ac:dyDescent="0.25">
      <c r="A7" t="s">
        <v>3</v>
      </c>
      <c r="C7" s="1">
        <v>0.08</v>
      </c>
    </row>
    <row r="8" spans="1:9" x14ac:dyDescent="0.25">
      <c r="A8" t="s">
        <v>4</v>
      </c>
      <c r="C8" s="3">
        <v>0.26500000000000001</v>
      </c>
    </row>
    <row r="9" spans="1:9" x14ac:dyDescent="0.25">
      <c r="A9" t="s">
        <v>5</v>
      </c>
      <c r="C9" s="3">
        <v>0.04</v>
      </c>
    </row>
    <row r="10" spans="1:9" x14ac:dyDescent="0.25">
      <c r="A10" t="s">
        <v>6</v>
      </c>
      <c r="C10" s="3">
        <v>0.56000000000000005</v>
      </c>
    </row>
    <row r="11" spans="1:9" x14ac:dyDescent="0.25">
      <c r="A11" t="s">
        <v>7</v>
      </c>
      <c r="C11" s="3">
        <v>0.4</v>
      </c>
    </row>
    <row r="13" spans="1:9" x14ac:dyDescent="0.25">
      <c r="E13" s="13">
        <v>2016</v>
      </c>
      <c r="F13" s="13">
        <v>2017</v>
      </c>
      <c r="G13" s="13">
        <v>2018</v>
      </c>
      <c r="H13" s="13">
        <v>2019</v>
      </c>
      <c r="I13" s="13">
        <v>2020</v>
      </c>
    </row>
    <row r="14" spans="1:9" x14ac:dyDescent="0.25">
      <c r="A14" s="2" t="s">
        <v>8</v>
      </c>
    </row>
    <row r="15" spans="1:9" x14ac:dyDescent="0.25">
      <c r="A15" t="s">
        <v>9</v>
      </c>
      <c r="E15" s="4">
        <v>0</v>
      </c>
      <c r="F15" s="4">
        <f>E18</f>
        <v>-198000</v>
      </c>
      <c r="G15" s="4">
        <f>F18</f>
        <v>-194000</v>
      </c>
    </row>
    <row r="16" spans="1:9" x14ac:dyDescent="0.25">
      <c r="A16" t="s">
        <v>15</v>
      </c>
      <c r="E16" s="4">
        <v>-200000</v>
      </c>
      <c r="F16" s="4">
        <v>0</v>
      </c>
      <c r="G16" s="4">
        <v>200000</v>
      </c>
    </row>
    <row r="17" spans="1:7" x14ac:dyDescent="0.25">
      <c r="A17" t="s">
        <v>10</v>
      </c>
      <c r="E17" s="6">
        <f>-E16/C6/2</f>
        <v>2000</v>
      </c>
      <c r="F17" s="4">
        <f>-E16/C6</f>
        <v>4000</v>
      </c>
      <c r="G17" s="4">
        <f>-G16/C6/2</f>
        <v>-2000</v>
      </c>
    </row>
    <row r="18" spans="1:7" ht="15.75" thickBot="1" x14ac:dyDescent="0.3">
      <c r="A18" t="s">
        <v>11</v>
      </c>
      <c r="E18" s="7">
        <f>SUM(E15:E17)</f>
        <v>-198000</v>
      </c>
      <c r="F18" s="7">
        <f>SUM(F15:F17)</f>
        <v>-194000</v>
      </c>
      <c r="G18" s="7">
        <f>SUM(G15:G17)</f>
        <v>4000</v>
      </c>
    </row>
    <row r="19" spans="1:7" ht="15.75" thickBot="1" x14ac:dyDescent="0.3">
      <c r="A19" t="s">
        <v>13</v>
      </c>
      <c r="E19" s="8">
        <f>E18/2</f>
        <v>-99000</v>
      </c>
      <c r="F19" s="8">
        <f>(F15+F18)/2</f>
        <v>-196000</v>
      </c>
      <c r="G19" s="8">
        <f>(G15+G18)/2</f>
        <v>-95000</v>
      </c>
    </row>
    <row r="20" spans="1:7" x14ac:dyDescent="0.25">
      <c r="E20" s="4"/>
      <c r="F20" s="4"/>
      <c r="G20" s="4"/>
    </row>
    <row r="21" spans="1:7" x14ac:dyDescent="0.25">
      <c r="A21" s="2" t="s">
        <v>14</v>
      </c>
      <c r="E21" s="4"/>
      <c r="F21" s="4"/>
      <c r="G21" s="4"/>
    </row>
    <row r="22" spans="1:7" x14ac:dyDescent="0.25">
      <c r="A22" t="s">
        <v>9</v>
      </c>
      <c r="E22" s="4">
        <v>0</v>
      </c>
      <c r="F22" s="4">
        <f>E25</f>
        <v>-192000</v>
      </c>
      <c r="G22" s="4">
        <f>F25</f>
        <v>-176640</v>
      </c>
    </row>
    <row r="23" spans="1:7" x14ac:dyDescent="0.25">
      <c r="A23" t="s">
        <v>15</v>
      </c>
      <c r="E23" s="4">
        <f>E16</f>
        <v>-200000</v>
      </c>
      <c r="F23" s="4">
        <v>0</v>
      </c>
      <c r="G23" s="4">
        <v>200000</v>
      </c>
    </row>
    <row r="24" spans="1:7" x14ac:dyDescent="0.25">
      <c r="A24" t="s">
        <v>16</v>
      </c>
      <c r="E24" s="6">
        <f>-E23*C7/2</f>
        <v>8000</v>
      </c>
      <c r="F24" s="4">
        <f>F22*-C7</f>
        <v>15360</v>
      </c>
      <c r="G24" s="4">
        <f>G22*C7+G23*C7/2</f>
        <v>-6131.2000000000007</v>
      </c>
    </row>
    <row r="25" spans="1:7" ht="15.75" thickBot="1" x14ac:dyDescent="0.3">
      <c r="A25" t="s">
        <v>11</v>
      </c>
      <c r="E25" s="7">
        <f>SUM(E22:E24)</f>
        <v>-192000</v>
      </c>
      <c r="F25" s="7">
        <f>SUM(F22:F24)</f>
        <v>-176640</v>
      </c>
      <c r="G25" s="7">
        <f>SUM(G22:G24)</f>
        <v>17228.8</v>
      </c>
    </row>
    <row r="27" spans="1:7" x14ac:dyDescent="0.25">
      <c r="A27" s="2" t="s">
        <v>17</v>
      </c>
    </row>
    <row r="28" spans="1:7" x14ac:dyDescent="0.25">
      <c r="A28" t="s">
        <v>18</v>
      </c>
      <c r="E28" s="9">
        <v>1.6500000000000001E-2</v>
      </c>
      <c r="F28" s="9">
        <v>1.6500000000000001E-2</v>
      </c>
      <c r="G28" s="9">
        <v>1.6500000000000001E-2</v>
      </c>
    </row>
    <row r="29" spans="1:7" x14ac:dyDescent="0.25">
      <c r="A29" t="s">
        <v>19</v>
      </c>
      <c r="E29" s="10">
        <v>3.9106295561843772E-2</v>
      </c>
      <c r="F29" s="9">
        <v>3.9100000000000003E-2</v>
      </c>
      <c r="G29" s="9">
        <v>3.9199999999999999E-2</v>
      </c>
    </row>
    <row r="30" spans="1:7" x14ac:dyDescent="0.25">
      <c r="A30" t="s">
        <v>20</v>
      </c>
      <c r="E30" s="9">
        <f>(E28*0.04+E29*0.56)/0.6*1</f>
        <v>3.7599209191054195E-2</v>
      </c>
      <c r="F30" s="9">
        <f>(F28*0.04+F29*0.56)/0.6*1</f>
        <v>3.759333333333334E-2</v>
      </c>
      <c r="G30" s="9">
        <f>(G28*0.04+G29*0.56)/0.6*1</f>
        <v>3.7686666666666674E-2</v>
      </c>
    </row>
    <row r="31" spans="1:7" x14ac:dyDescent="0.25">
      <c r="A31" t="s">
        <v>21</v>
      </c>
      <c r="E31" s="9">
        <v>9.1899999999999996E-2</v>
      </c>
      <c r="F31" s="9">
        <v>9.1899999999999996E-2</v>
      </c>
      <c r="G31" s="9">
        <v>9.1899999999999996E-2</v>
      </c>
    </row>
    <row r="33" spans="1:7" x14ac:dyDescent="0.25">
      <c r="A33" t="s">
        <v>29</v>
      </c>
    </row>
    <row r="34" spans="1:7" x14ac:dyDescent="0.25">
      <c r="A34" t="s">
        <v>30</v>
      </c>
      <c r="E34" s="4">
        <f>E45</f>
        <v>-3639.2400000000002</v>
      </c>
      <c r="F34" s="4">
        <f>F45</f>
        <v>-7204.9599999999991</v>
      </c>
      <c r="G34" s="4">
        <f>G45</f>
        <v>-3492.2000000000003</v>
      </c>
    </row>
    <row r="35" spans="1:7" x14ac:dyDescent="0.25">
      <c r="A35" t="s">
        <v>32</v>
      </c>
      <c r="E35" s="4">
        <f>E42</f>
        <v>-2000</v>
      </c>
      <c r="F35" s="4">
        <f>F42</f>
        <v>-4000</v>
      </c>
      <c r="G35" s="4">
        <f>G42</f>
        <v>2000</v>
      </c>
    </row>
    <row r="36" spans="1:7" x14ac:dyDescent="0.25">
      <c r="A36" t="s">
        <v>31</v>
      </c>
      <c r="E36" s="6">
        <f>E24</f>
        <v>8000</v>
      </c>
      <c r="F36" s="6">
        <f>F24</f>
        <v>15360</v>
      </c>
      <c r="G36" s="6">
        <f>G24</f>
        <v>-6131.2000000000007</v>
      </c>
    </row>
    <row r="37" spans="1:7" ht="15.75" thickBot="1" x14ac:dyDescent="0.3">
      <c r="A37" t="s">
        <v>33</v>
      </c>
      <c r="E37" s="7">
        <f>SUM(E34:E36)</f>
        <v>2360.7600000000002</v>
      </c>
      <c r="F37" s="7">
        <f>SUM(F34:F36)</f>
        <v>4155.0400000000009</v>
      </c>
      <c r="G37" s="7">
        <f>SUM(G34:G36)</f>
        <v>-7623.4000000000015</v>
      </c>
    </row>
    <row r="38" spans="1:7" ht="15.75" thickBot="1" x14ac:dyDescent="0.3">
      <c r="A38" t="s">
        <v>34</v>
      </c>
      <c r="E38" s="8">
        <f>E37*C8</f>
        <v>625.60140000000013</v>
      </c>
      <c r="F38" s="8">
        <f>F37*C8</f>
        <v>1101.0856000000003</v>
      </c>
      <c r="G38" s="8">
        <f>G37*C8</f>
        <v>-2020.2010000000005</v>
      </c>
    </row>
    <row r="39" spans="1:7" ht="15.75" thickBot="1" x14ac:dyDescent="0.3">
      <c r="A39" t="s">
        <v>35</v>
      </c>
      <c r="E39" s="8">
        <f>E38/(1-0.265)</f>
        <v>851.15836734693892</v>
      </c>
      <c r="F39" s="8">
        <f>F38/(1-0.265)</f>
        <v>1498.0756462585039</v>
      </c>
      <c r="G39" s="8">
        <f>G38/(1-0.265)</f>
        <v>-2748.5727891156471</v>
      </c>
    </row>
    <row r="41" spans="1:7" x14ac:dyDescent="0.25">
      <c r="A41" t="s">
        <v>22</v>
      </c>
    </row>
    <row r="42" spans="1:7" x14ac:dyDescent="0.25">
      <c r="A42" t="s">
        <v>2</v>
      </c>
      <c r="E42" s="5">
        <f>-E17</f>
        <v>-2000</v>
      </c>
      <c r="F42" s="5">
        <f>-F17</f>
        <v>-4000</v>
      </c>
      <c r="G42" s="5">
        <f>-G17</f>
        <v>2000</v>
      </c>
    </row>
    <row r="43" spans="1:7" x14ac:dyDescent="0.25">
      <c r="A43" t="s">
        <v>23</v>
      </c>
      <c r="E43" s="5"/>
      <c r="F43" s="5"/>
      <c r="G43" s="5"/>
    </row>
    <row r="44" spans="1:7" x14ac:dyDescent="0.25">
      <c r="A44" t="s">
        <v>24</v>
      </c>
      <c r="E44" s="5">
        <f>E19*E30*0.6</f>
        <v>-2233.3930259486192</v>
      </c>
      <c r="F44" s="5">
        <f>F19*F30*0.6</f>
        <v>-4420.9760000000006</v>
      </c>
      <c r="G44" s="5">
        <f>G19*G30*0.6</f>
        <v>-2148.1400000000003</v>
      </c>
    </row>
    <row r="45" spans="1:7" x14ac:dyDescent="0.25">
      <c r="A45" t="s">
        <v>25</v>
      </c>
      <c r="E45" s="5">
        <f>E19*E31*0.4</f>
        <v>-3639.2400000000002</v>
      </c>
      <c r="F45" s="5">
        <f>F19*F31*0.4</f>
        <v>-7204.9599999999991</v>
      </c>
      <c r="G45" s="5">
        <f>G19*G31*0.4</f>
        <v>-3492.2000000000003</v>
      </c>
    </row>
    <row r="46" spans="1:7" x14ac:dyDescent="0.25">
      <c r="A46" t="s">
        <v>26</v>
      </c>
      <c r="E46" s="11">
        <f>E39</f>
        <v>851.15836734693892</v>
      </c>
      <c r="F46" s="11">
        <f>F39</f>
        <v>1498.0756462585039</v>
      </c>
      <c r="G46" s="11">
        <f>G39</f>
        <v>-2748.5727891156471</v>
      </c>
    </row>
    <row r="47" spans="1:7" ht="15.75" thickBot="1" x14ac:dyDescent="0.3">
      <c r="A47" s="2" t="s">
        <v>27</v>
      </c>
      <c r="B47" s="2"/>
      <c r="C47" s="2"/>
      <c r="D47" s="2"/>
      <c r="E47" s="12">
        <f>SUM(E42:E46)</f>
        <v>-7021.4746586016799</v>
      </c>
      <c r="F47" s="12">
        <f>SUM(F42:F46)</f>
        <v>-14127.860353741497</v>
      </c>
      <c r="G47" s="12">
        <f>SUM(G42:G46)</f>
        <v>-6388.9127891156477</v>
      </c>
    </row>
    <row r="48" spans="1:7" ht="15.75" thickTop="1" x14ac:dyDescent="0.25"/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Gibson,Sherry</cp:lastModifiedBy>
  <dcterms:created xsi:type="dcterms:W3CDTF">2015-10-20T23:58:46Z</dcterms:created>
  <dcterms:modified xsi:type="dcterms:W3CDTF">2015-11-02T19:57:23Z</dcterms:modified>
</cp:coreProperties>
</file>