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3520" windowHeight="9180"/>
  </bookViews>
  <sheets>
    <sheet name="Fort Erie" sheetId="1" r:id="rId1"/>
    <sheet name="Port Colborne" sheetId="5" r:id="rId2"/>
    <sheet name="Gananoque" sheetId="6" r:id="rId3"/>
  </sheets>
  <definedNames>
    <definedName name="_xlnm.Print_Area" localSheetId="0">'Fort Erie'!$A$1:$J$61</definedName>
  </definedNames>
  <calcPr calcId="145621"/>
</workbook>
</file>

<file path=xl/calcChain.xml><?xml version="1.0" encoding="utf-8"?>
<calcChain xmlns="http://schemas.openxmlformats.org/spreadsheetml/2006/main">
  <c r="E50" i="6" l="1"/>
  <c r="C50" i="6"/>
  <c r="E49" i="6"/>
  <c r="C49" i="6"/>
  <c r="E48" i="6"/>
  <c r="C48" i="6"/>
  <c r="E47" i="6"/>
  <c r="C47" i="6"/>
  <c r="E46" i="6"/>
  <c r="C46" i="6"/>
  <c r="G44" i="6"/>
  <c r="E36" i="6"/>
  <c r="C36" i="6"/>
  <c r="E35" i="6"/>
  <c r="C35" i="6"/>
  <c r="E34" i="6"/>
  <c r="C34" i="6"/>
  <c r="E33" i="6"/>
  <c r="C33" i="6"/>
  <c r="E32" i="6"/>
  <c r="C32" i="6"/>
  <c r="E29" i="6"/>
  <c r="C29" i="6"/>
  <c r="G28" i="6"/>
  <c r="G27" i="6"/>
  <c r="G26" i="6"/>
  <c r="G25" i="6"/>
  <c r="G24" i="6"/>
  <c r="G21" i="6"/>
  <c r="G20" i="6"/>
  <c r="G19" i="6"/>
  <c r="G18" i="6"/>
  <c r="G17" i="6"/>
  <c r="G16" i="6"/>
  <c r="E37" i="6" l="1"/>
  <c r="G33" i="6"/>
  <c r="G47" i="6"/>
  <c r="E51" i="6"/>
  <c r="G29" i="6"/>
  <c r="E56" i="6"/>
  <c r="G49" i="6"/>
  <c r="C51" i="6"/>
  <c r="G48" i="6"/>
  <c r="G50" i="6"/>
  <c r="G35" i="6"/>
  <c r="C37" i="6"/>
  <c r="C56" i="6" s="1"/>
  <c r="G34" i="6"/>
  <c r="G36" i="6"/>
  <c r="G32" i="6"/>
  <c r="G46" i="6"/>
  <c r="G37" i="6" l="1"/>
  <c r="G40" i="6" s="1"/>
  <c r="G51" i="6"/>
  <c r="G54" i="6" s="1"/>
  <c r="G56" i="6" l="1"/>
  <c r="E50" i="5"/>
  <c r="C50" i="5"/>
  <c r="E49" i="5"/>
  <c r="C49" i="5"/>
  <c r="E48" i="5"/>
  <c r="C48" i="5"/>
  <c r="E47" i="5"/>
  <c r="C47" i="5"/>
  <c r="E46" i="5"/>
  <c r="C46" i="5"/>
  <c r="G44" i="5"/>
  <c r="E36" i="5"/>
  <c r="C36" i="5"/>
  <c r="E35" i="5"/>
  <c r="C35" i="5"/>
  <c r="E34" i="5"/>
  <c r="C34" i="5"/>
  <c r="E33" i="5"/>
  <c r="C33" i="5"/>
  <c r="E32" i="5"/>
  <c r="C32" i="5"/>
  <c r="E29" i="5"/>
  <c r="C29" i="5"/>
  <c r="G28" i="5"/>
  <c r="G27" i="5"/>
  <c r="G26" i="5"/>
  <c r="G25" i="5"/>
  <c r="G24" i="5"/>
  <c r="G21" i="5"/>
  <c r="G20" i="5"/>
  <c r="G19" i="5"/>
  <c r="G18" i="5"/>
  <c r="G17" i="5"/>
  <c r="G16" i="5"/>
  <c r="J22" i="5" l="1"/>
  <c r="J21" i="5"/>
  <c r="G47" i="5"/>
  <c r="G49" i="5"/>
  <c r="C51" i="5"/>
  <c r="G48" i="5"/>
  <c r="G50" i="5"/>
  <c r="C37" i="5"/>
  <c r="E51" i="5"/>
  <c r="G36" i="5"/>
  <c r="E37" i="5"/>
  <c r="G46" i="5"/>
  <c r="G29" i="5"/>
  <c r="G33" i="5"/>
  <c r="G35" i="5"/>
  <c r="G32" i="5"/>
  <c r="G34" i="5"/>
  <c r="C56" i="5" l="1"/>
  <c r="E56" i="5"/>
  <c r="G51" i="5"/>
  <c r="G54" i="5" s="1"/>
  <c r="G37" i="5"/>
  <c r="G40" i="5" s="1"/>
  <c r="G56" i="5" l="1"/>
  <c r="E29" i="1"/>
  <c r="C29" i="1"/>
  <c r="G44" i="1"/>
  <c r="G28" i="1"/>
  <c r="G27" i="1"/>
  <c r="G26" i="1"/>
  <c r="G25" i="1"/>
  <c r="G24" i="1"/>
  <c r="G21" i="1"/>
  <c r="G20" i="1"/>
  <c r="G19" i="1"/>
  <c r="G18" i="1"/>
  <c r="G17" i="1"/>
  <c r="G16" i="1"/>
  <c r="E50" i="1"/>
  <c r="E49" i="1"/>
  <c r="E48" i="1"/>
  <c r="E47" i="1"/>
  <c r="E46" i="1"/>
  <c r="C50" i="1"/>
  <c r="C49" i="1"/>
  <c r="C48" i="1"/>
  <c r="C47" i="1"/>
  <c r="C46" i="1"/>
  <c r="E36" i="1"/>
  <c r="E35" i="1"/>
  <c r="E34" i="1"/>
  <c r="E33" i="1"/>
  <c r="E32" i="1"/>
  <c r="C36" i="1"/>
  <c r="C35" i="1"/>
  <c r="C34" i="1"/>
  <c r="C33" i="1"/>
  <c r="C32" i="1"/>
  <c r="G36" i="1" l="1"/>
  <c r="G47" i="1"/>
  <c r="G35" i="1"/>
  <c r="G33" i="1"/>
  <c r="G32" i="1"/>
  <c r="G48" i="1"/>
  <c r="G29" i="1"/>
  <c r="G46" i="1"/>
  <c r="G49" i="1"/>
  <c r="G34" i="1"/>
  <c r="G50" i="1"/>
  <c r="E51" i="1"/>
  <c r="C37" i="1"/>
  <c r="E37" i="1"/>
  <c r="C51" i="1"/>
  <c r="G37" i="1" l="1"/>
  <c r="G40" i="1" s="1"/>
  <c r="C56" i="1"/>
  <c r="E56" i="1"/>
  <c r="G51" i="1"/>
  <c r="G54" i="1" s="1"/>
  <c r="G56" i="1" l="1"/>
</calcChain>
</file>

<file path=xl/sharedStrings.xml><?xml version="1.0" encoding="utf-8"?>
<sst xmlns="http://schemas.openxmlformats.org/spreadsheetml/2006/main" count="237" uniqueCount="82">
  <si>
    <t>TOU Off-Peak Price</t>
  </si>
  <si>
    <t>TOU Mid-Peak Price</t>
  </si>
  <si>
    <t>TOU On-Peak Price</t>
  </si>
  <si>
    <t>RPP First Block kWh Price</t>
  </si>
  <si>
    <t>RPP Balance of kWh Price</t>
  </si>
  <si>
    <t>January 2014 Consumption</t>
  </si>
  <si>
    <t>Fort Erie</t>
  </si>
  <si>
    <t>TOU Off-Peak Energy in kWh</t>
  </si>
  <si>
    <t>TOU Mid-Peak Energy in kWh</t>
  </si>
  <si>
    <t>TOU On-Peak Energy in kWh</t>
  </si>
  <si>
    <t>Commodity Prices</t>
  </si>
  <si>
    <t>kWhs</t>
  </si>
  <si>
    <t>RPP First Block kWhs</t>
  </si>
  <si>
    <t>RPP Balance of kWhs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</si>
  <si>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</si>
  <si>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</si>
  <si>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</si>
  <si>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</si>
  <si>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</si>
  <si>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</si>
  <si>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</si>
  <si>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</si>
  <si>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</si>
  <si>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</si>
  <si>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</si>
  <si>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(F - A) * G</t>
  </si>
  <si>
    <t>(F - B) * H</t>
  </si>
  <si>
    <t>(F - C) * I</t>
  </si>
  <si>
    <t>(F - D) * J</t>
  </si>
  <si>
    <t>(F - E) * K</t>
  </si>
  <si>
    <t>Calculation Notation</t>
  </si>
  <si>
    <r>
      <t>Original Submission</t>
    </r>
    <r>
      <rPr>
        <b/>
        <sz val="11"/>
        <color rgb="FFFFC000"/>
        <rFont val="Calibri"/>
        <family val="2"/>
        <scheme val="minor"/>
      </rPr>
      <t xml:space="preserve"> (I)</t>
    </r>
  </si>
  <si>
    <r>
      <t xml:space="preserve">True-up Calculation </t>
    </r>
    <r>
      <rPr>
        <b/>
        <sz val="11"/>
        <color rgb="FFFFC000"/>
        <rFont val="Calibri"/>
        <family val="2"/>
        <scheme val="minor"/>
      </rPr>
      <t>(II)</t>
    </r>
  </si>
  <si>
    <r>
      <t xml:space="preserve">Difference </t>
    </r>
    <r>
      <rPr>
        <b/>
        <sz val="11"/>
        <color rgb="FFFFC000"/>
        <rFont val="Calibri"/>
        <family val="2"/>
        <scheme val="minor"/>
      </rPr>
      <t>(II - I)</t>
    </r>
  </si>
  <si>
    <t>Price Adjustment Calculation</t>
  </si>
  <si>
    <t>L</t>
  </si>
  <si>
    <t>RPP First Block kWh * GA rate (- pay to IESO, + pay from)</t>
  </si>
  <si>
    <t>RPP Balance of kWh * GA rate (- pay to IESO, + pay from)</t>
  </si>
  <si>
    <t>TOU Off-Peak Energy in kWh * GA rate (- pay to IESO, + pay from)</t>
  </si>
  <si>
    <t>TOU Mid-Peak Energy in kWh * GA rate (- pay to IESO, + pay from)</t>
  </si>
  <si>
    <t>TOU On-Peak Energy in kWh * GA rate (- pay to IESO, + pay from)</t>
  </si>
  <si>
    <t>Net of Price and Global Adjustment Calculations (- pay to IESO, + pay from)</t>
  </si>
  <si>
    <t>M</t>
  </si>
  <si>
    <t>A * M</t>
  </si>
  <si>
    <t>B * M</t>
  </si>
  <si>
    <t>C * M</t>
  </si>
  <si>
    <t>D * M</t>
  </si>
  <si>
    <t>E * M</t>
  </si>
  <si>
    <t>N</t>
  </si>
  <si>
    <t>L + N</t>
  </si>
  <si>
    <t>- the Original Submission column would have been audited as part of the scope of the 2014 audit completed by CNPI's external auditors in early 2015</t>
  </si>
  <si>
    <t>Total True-up per 2016 IRM Application</t>
  </si>
  <si>
    <t>Unexplained Variance (i.e. remainder of 2014 true-up variances)</t>
  </si>
  <si>
    <t>Conclusion:</t>
  </si>
  <si>
    <t>Comment</t>
  </si>
  <si>
    <t>This is a payable to the IESO and therefore shows up as a debit in CNPI's OEB 1588 balance in the 2016 IRM DVA continuity schedule (Adjustments during 2014 - other column)</t>
  </si>
  <si>
    <t>The above is a receivable from the IESO and therefore shows up as a credit in CNPI's OEB 1589 balance in the 2016 IRM DVA continuity schedule (Adjustments during 2014 - other column)</t>
  </si>
  <si>
    <t>Weighted Average Energy Price (WAEP)</t>
  </si>
  <si>
    <t>Diff WAEP &amp; RPP First Block kWh Price (- pay to IESO, + pay from)</t>
  </si>
  <si>
    <t>Diff WAEP &amp; RPP Balance of kWh Price (- pay to IESO, + pay from)</t>
  </si>
  <si>
    <t>Diff WAEP &amp; TOU Off-Peak Price (- pay to IESO, + pay from)</t>
  </si>
  <si>
    <t>Diff WAEP &amp; TOU Mid-Peak Price (- pay to IESO, + pay from)</t>
  </si>
  <si>
    <t>Diff  &amp; TOU On-Peak Price (- pay to IESO, + pay from)</t>
  </si>
  <si>
    <t>Global Adjustment (GA) Calculation</t>
  </si>
  <si>
    <t>Global Adjustment Rate</t>
  </si>
  <si>
    <t>- the Original Submission column included a February 2014 WAEP rather than January 2014 as well as February 2014's 2nd GA estimate rather than the final GA rate for January 2014</t>
  </si>
  <si>
    <t>- the drivers of the Difference column (for January and for all of 2014) are primarily a result of the incorrect WAEP and GA factors used for January 2014 consumption</t>
  </si>
  <si>
    <t>Notes:</t>
  </si>
  <si>
    <t>Variance a result of any billing corrections completed after the Original Submission reports were run and submitted IESO's former form 1598</t>
  </si>
  <si>
    <t>See comment above</t>
  </si>
  <si>
    <t>Port Colborne</t>
  </si>
  <si>
    <t>Gananoque</t>
  </si>
  <si>
    <t xml:space="preserve">The majority of the inputs into the 2014 True-up Calculation column would have already been audited within the scope of the 2014 audit completed by CNPI's external auditors in early 2015. </t>
  </si>
  <si>
    <t>Supporting Calculations:</t>
  </si>
  <si>
    <t>The main exceptions of WAEP and GA rates (used Feb values instead of Jan values for Jan 2014 consumption) are easily identified and quantified towards the total 2014 true-up values</t>
  </si>
  <si>
    <t>difference accounts for approx ($23k) of the ($50k) 1589 true-up adjustment.</t>
  </si>
  <si>
    <t>reported on the 2016 IRM DVA schedule (Adjustments during 2014 - other column).  The WAEP difference accounts for approx $261k of the $286k 1588 true-up adjustment while the GA</t>
  </si>
  <si>
    <t>reported on the 2016 IRM DVA schedule (Adjustments during 2014 - other column).  The WAEP difference accounts for approx $155k of the $182k 1588 true-up adjustment while the GA</t>
  </si>
  <si>
    <t>difference accounts for approx ($14k) of the ($41k) 1589 true-up adjustment.</t>
  </si>
  <si>
    <t>reported on the 2016 IRM DVA schedule (Adjustments during 2014 - other column).  The WAEP difference accounts for approx $82k of the $88k 1588 true-up adjustment while the GA</t>
  </si>
  <si>
    <t>difference accounts for approx ($7k) of the ($14k) 1589 true-up adjustment.</t>
  </si>
  <si>
    <t>Analysis of 2014 Fixed Price Adjustment True-up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</si>
</sst>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.000_);_(* \(#,##0.000\);_(* &quot;-&quot;??_);_(@_)"/>
    <numFmt numFmtId="165" formatCode="_(* #,##0.00000_);_(* \(#,##0.00000\);_(* &quot;-&quot;??_);_(@_)"/>
    <numFmt numFmtId="166" formatCode="_(* #,##0_);_(* \(#,##0\);_(* &quot;-&quot;??_);_(@_)"/>
    <numFmt numFmtId="167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FFC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166" fontId="0" fillId="0" borderId="0" xfId="1" applyNumberFormat="1" applyFont="1" applyBorder="1"/>
    <xf numFmtId="0" fontId="2" fillId="0" borderId="2" xfId="0" applyFont="1" applyBorder="1" applyAlignment="1">
      <alignment horizontal="center" wrapText="1"/>
    </xf>
    <xf numFmtId="166" fontId="2" fillId="0" borderId="1" xfId="1" applyNumberFormat="1" applyFont="1" applyBorder="1"/>
    <xf numFmtId="166" fontId="2" fillId="0" borderId="0" xfId="1" applyNumberFormat="1" applyFont="1" applyBorder="1"/>
    <xf numFmtId="0" fontId="2" fillId="0" borderId="3" xfId="0" applyFont="1" applyBorder="1"/>
    <xf numFmtId="0" fontId="0" fillId="0" borderId="1" xfId="0" applyBorder="1"/>
    <xf numFmtId="0" fontId="0" fillId="0" borderId="4" xfId="0" applyBorder="1"/>
    <xf numFmtId="0" fontId="2" fillId="0" borderId="5" xfId="0" applyFont="1" applyBorder="1"/>
    <xf numFmtId="0" fontId="0" fillId="0" borderId="0" xfId="0" applyBorder="1"/>
    <xf numFmtId="0" fontId="0" fillId="0" borderId="6" xfId="0" applyBorder="1"/>
    <xf numFmtId="0" fontId="3" fillId="0" borderId="5" xfId="0" applyFont="1" applyBorder="1"/>
    <xf numFmtId="0" fontId="0" fillId="0" borderId="5" xfId="0" quotePrefix="1" applyBorder="1"/>
    <xf numFmtId="0" fontId="0" fillId="0" borderId="5" xfId="0" applyBorder="1"/>
    <xf numFmtId="0" fontId="0" fillId="0" borderId="5" xfId="0" quotePrefix="1" applyFont="1" applyBorder="1"/>
    <xf numFmtId="0" fontId="2" fillId="0" borderId="7" xfId="0" applyFont="1" applyBorder="1" applyAlignment="1">
      <alignment horizontal="center" wrapText="1"/>
    </xf>
    <xf numFmtId="164" fontId="0" fillId="0" borderId="0" xfId="1" applyNumberFormat="1" applyFont="1" applyBorder="1"/>
    <xf numFmtId="0" fontId="4" fillId="0" borderId="0" xfId="0" applyFont="1" applyBorder="1"/>
    <xf numFmtId="165" fontId="0" fillId="0" borderId="0" xfId="1" applyNumberFormat="1" applyFont="1" applyBorder="1"/>
    <xf numFmtId="43" fontId="0" fillId="0" borderId="6" xfId="0" applyNumberFormat="1" applyBorder="1"/>
    <xf numFmtId="166" fontId="4" fillId="0" borderId="0" xfId="1" applyNumberFormat="1" applyFont="1" applyBorder="1"/>
    <xf numFmtId="0" fontId="2" fillId="0" borderId="0" xfId="0" applyFont="1" applyBorder="1"/>
    <xf numFmtId="0" fontId="0" fillId="0" borderId="6" xfId="0" applyBorder="1" applyAlignment="1">
      <alignment wrapText="1"/>
    </xf>
    <xf numFmtId="167" fontId="0" fillId="0" borderId="0" xfId="2" applyNumberFormat="1" applyFont="1" applyBorder="1"/>
    <xf numFmtId="0" fontId="0" fillId="0" borderId="5" xfId="0" applyBorder="1" applyAlignment="1">
      <alignment wrapText="1"/>
    </xf>
    <xf numFmtId="166" fontId="4" fillId="0" borderId="0" xfId="1" quotePrefix="1" applyNumberFormat="1" applyFont="1" applyBorder="1"/>
    <xf numFmtId="0" fontId="2" fillId="0" borderId="5" xfId="0" applyFont="1" applyBorder="1" applyAlignment="1">
      <alignment wrapText="1"/>
    </xf>
    <xf numFmtId="9" fontId="0" fillId="0" borderId="0" xfId="2" applyFont="1" applyBorder="1"/>
    <xf numFmtId="0" fontId="0" fillId="0" borderId="8" xfId="0" quotePrefix="1" applyBorder="1"/>
    <xf numFmtId="0" fontId="0" fillId="0" borderId="2" xfId="0" applyBorder="1"/>
    <xf numFmtId="0" fontId="0" fillId="0" borderId="7" xfId="0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abSelected="1" view="pageBreakPreview" zoomScaleNormal="100" zoomScaleSheetLayoutView="100" workbookViewId="0"/>
  </sheetViews>
  <sheetFormatPr defaultRowHeight="15" x14ac:dyDescent="0.25"/>
  <cols>
    <col min="1" max="1" width="40.140625" customWidth="1"/>
    <col min="2" max="2" width="3.7109375" customWidth="1"/>
    <col min="3" max="3" width="13.7109375" customWidth="1"/>
    <col min="4" max="4" width="3.7109375" customWidth="1"/>
    <col min="5" max="5" width="14" customWidth="1"/>
    <col min="6" max="6" width="3.7109375" customWidth="1"/>
    <col min="7" max="7" width="10.42578125" customWidth="1"/>
    <col min="8" max="8" width="4.5703125" bestFit="1" customWidth="1"/>
    <col min="9" max="9" width="11" customWidth="1"/>
    <col min="10" max="10" width="63.5703125" customWidth="1"/>
  </cols>
  <sheetData>
    <row r="1" spans="1:10" x14ac:dyDescent="0.25">
      <c r="A1" s="5" t="s">
        <v>81</v>
      </c>
      <c r="B1" s="6"/>
      <c r="C1" s="6"/>
      <c r="D1" s="6"/>
      <c r="E1" s="6"/>
      <c r="F1" s="6"/>
      <c r="G1" s="6"/>
      <c r="H1" s="6"/>
      <c r="I1" s="6"/>
      <c r="J1" s="7"/>
    </row>
    <row r="2" spans="1:10" x14ac:dyDescent="0.25">
      <c r="A2" s="8" t="s">
        <v>5</v>
      </c>
      <c r="B2" s="9"/>
      <c r="C2" s="9"/>
      <c r="D2" s="9"/>
      <c r="E2" s="9"/>
      <c r="F2" s="9"/>
      <c r="G2" s="9"/>
      <c r="H2" s="9"/>
      <c r="I2" s="9"/>
      <c r="J2" s="10"/>
    </row>
    <row r="3" spans="1:10" x14ac:dyDescent="0.25">
      <c r="A3" s="8" t="s">
        <v>6</v>
      </c>
      <c r="B3" s="9"/>
      <c r="C3" s="9"/>
      <c r="D3" s="9"/>
      <c r="E3" s="9"/>
      <c r="F3" s="9"/>
      <c r="G3" s="9"/>
      <c r="H3" s="9"/>
      <c r="I3" s="9"/>
      <c r="J3" s="10"/>
    </row>
    <row r="4" spans="1:10" x14ac:dyDescent="0.25">
      <c r="A4" s="8"/>
      <c r="B4" s="9"/>
      <c r="C4" s="9"/>
      <c r="D4" s="9"/>
      <c r="E4" s="9"/>
      <c r="F4" s="9"/>
      <c r="G4" s="9"/>
      <c r="H4" s="9"/>
      <c r="I4" s="9"/>
      <c r="J4" s="10"/>
    </row>
    <row r="5" spans="1:10" x14ac:dyDescent="0.25">
      <c r="A5" s="11" t="s">
        <v>53</v>
      </c>
      <c r="B5" s="9"/>
      <c r="C5" s="9"/>
      <c r="D5" s="9"/>
      <c r="E5" s="9"/>
      <c r="F5" s="9"/>
      <c r="G5" s="9"/>
      <c r="H5" s="9"/>
      <c r="I5" s="9"/>
      <c r="J5" s="10"/>
    </row>
    <row r="6" spans="1:10" x14ac:dyDescent="0.25">
      <c r="A6" s="12" t="s">
        <v>72</v>
      </c>
      <c r="B6" s="9"/>
      <c r="C6" s="9"/>
      <c r="D6" s="9"/>
      <c r="E6" s="9"/>
      <c r="F6" s="9"/>
      <c r="G6" s="9"/>
      <c r="H6" s="9"/>
      <c r="I6" s="9"/>
      <c r="J6" s="10"/>
    </row>
    <row r="7" spans="1:10" x14ac:dyDescent="0.25">
      <c r="A7" s="13" t="s">
        <v>74</v>
      </c>
      <c r="B7" s="9"/>
      <c r="C7" s="9"/>
      <c r="D7" s="9"/>
      <c r="E7" s="9"/>
      <c r="F7" s="9"/>
      <c r="G7" s="9"/>
      <c r="H7" s="9"/>
      <c r="I7" s="9"/>
      <c r="J7" s="10"/>
    </row>
    <row r="8" spans="1:10" x14ac:dyDescent="0.25">
      <c r="A8" s="13" t="s">
        <v>76</v>
      </c>
      <c r="B8" s="9"/>
      <c r="C8" s="9"/>
      <c r="D8" s="9"/>
      <c r="E8" s="9"/>
      <c r="F8" s="9"/>
      <c r="G8" s="9"/>
      <c r="H8" s="9"/>
      <c r="I8" s="9"/>
      <c r="J8" s="10"/>
    </row>
    <row r="9" spans="1:10" x14ac:dyDescent="0.25">
      <c r="A9" s="14" t="s">
        <v>75</v>
      </c>
      <c r="B9" s="9"/>
      <c r="C9" s="9"/>
      <c r="D9" s="9"/>
      <c r="E9" s="9"/>
      <c r="F9" s="9"/>
      <c r="G9" s="9"/>
      <c r="H9" s="9"/>
      <c r="I9" s="9"/>
      <c r="J9" s="10"/>
    </row>
    <row r="10" spans="1:10" x14ac:dyDescent="0.25">
      <c r="A10" s="8"/>
      <c r="B10" s="9"/>
      <c r="C10" s="9"/>
      <c r="D10" s="9"/>
      <c r="E10" s="9"/>
      <c r="F10" s="9"/>
      <c r="G10" s="9"/>
      <c r="H10" s="9"/>
      <c r="I10" s="9"/>
      <c r="J10" s="10"/>
    </row>
    <row r="11" spans="1:10" x14ac:dyDescent="0.25">
      <c r="A11" s="11" t="s">
        <v>73</v>
      </c>
      <c r="B11" s="9"/>
      <c r="C11" s="9"/>
      <c r="D11" s="9"/>
      <c r="E11" s="9"/>
      <c r="F11" s="9"/>
      <c r="G11" s="9"/>
      <c r="H11" s="9"/>
      <c r="I11" s="9"/>
      <c r="J11" s="10"/>
    </row>
    <row r="12" spans="1:10" x14ac:dyDescent="0.25">
      <c r="A12" s="8"/>
      <c r="B12" s="9"/>
      <c r="C12" s="9"/>
      <c r="D12" s="9"/>
      <c r="E12" s="9"/>
      <c r="F12" s="9"/>
      <c r="G12" s="9"/>
      <c r="H12" s="9"/>
      <c r="I12" s="9"/>
      <c r="J12" s="10"/>
    </row>
    <row r="13" spans="1:10" ht="30" x14ac:dyDescent="0.25">
      <c r="A13" s="13"/>
      <c r="B13" s="9"/>
      <c r="C13" s="2" t="s">
        <v>31</v>
      </c>
      <c r="D13" s="2"/>
      <c r="E13" s="2" t="s">
        <v>32</v>
      </c>
      <c r="F13" s="2"/>
      <c r="G13" s="2" t="s">
        <v>33</v>
      </c>
      <c r="H13" s="2"/>
      <c r="I13" s="2" t="s">
        <v>30</v>
      </c>
      <c r="J13" s="15" t="s">
        <v>54</v>
      </c>
    </row>
    <row r="14" spans="1:10" x14ac:dyDescent="0.25">
      <c r="A14" s="8"/>
      <c r="B14" s="9"/>
      <c r="C14" s="9"/>
      <c r="D14" s="9"/>
      <c r="E14" s="9"/>
      <c r="F14" s="9"/>
      <c r="G14" s="9"/>
      <c r="H14" s="9"/>
      <c r="I14" s="9"/>
      <c r="J14" s="10"/>
    </row>
    <row r="15" spans="1:10" x14ac:dyDescent="0.25">
      <c r="A15" s="11" t="s">
        <v>10</v>
      </c>
      <c r="B15" s="9"/>
      <c r="C15" s="9"/>
      <c r="D15" s="9"/>
      <c r="E15" s="9"/>
      <c r="F15" s="9"/>
      <c r="G15" s="9"/>
      <c r="H15" s="9"/>
      <c r="I15" s="9"/>
      <c r="J15" s="10"/>
    </row>
    <row r="16" spans="1:10" x14ac:dyDescent="0.25">
      <c r="A16" s="13" t="s">
        <v>3</v>
      </c>
      <c r="B16" s="9"/>
      <c r="C16" s="16">
        <v>8.3000000000000004E-2</v>
      </c>
      <c r="D16" s="9"/>
      <c r="E16" s="16">
        <v>8.3000000000000004E-2</v>
      </c>
      <c r="F16" s="16"/>
      <c r="G16" s="16">
        <f>+E16-C16</f>
        <v>0</v>
      </c>
      <c r="H16" s="9"/>
      <c r="I16" s="17" t="s">
        <v>14</v>
      </c>
      <c r="J16" s="10"/>
    </row>
    <row r="17" spans="1:10" x14ac:dyDescent="0.25">
      <c r="A17" s="13" t="s">
        <v>4</v>
      </c>
      <c r="B17" s="9"/>
      <c r="C17" s="16">
        <v>9.7000000000000003E-2</v>
      </c>
      <c r="D17" s="9"/>
      <c r="E17" s="16">
        <v>9.7000000000000003E-2</v>
      </c>
      <c r="F17" s="16"/>
      <c r="G17" s="16">
        <f t="shared" ref="G17:G21" si="0">+E17-C17</f>
        <v>0</v>
      </c>
      <c r="H17" s="9"/>
      <c r="I17" s="17" t="s">
        <v>15</v>
      </c>
      <c r="J17" s="10"/>
    </row>
    <row r="18" spans="1:10" x14ac:dyDescent="0.25">
      <c r="A18" s="13" t="s">
        <v>0</v>
      </c>
      <c r="B18" s="9"/>
      <c r="C18" s="16">
        <v>7.1999999999999995E-2</v>
      </c>
      <c r="D18" s="9"/>
      <c r="E18" s="16">
        <v>7.1999999999999995E-2</v>
      </c>
      <c r="F18" s="16"/>
      <c r="G18" s="16">
        <f t="shared" si="0"/>
        <v>0</v>
      </c>
      <c r="H18" s="9"/>
      <c r="I18" s="17" t="s">
        <v>16</v>
      </c>
      <c r="J18" s="10"/>
    </row>
    <row r="19" spans="1:10" x14ac:dyDescent="0.25">
      <c r="A19" s="13" t="s">
        <v>1</v>
      </c>
      <c r="B19" s="9"/>
      <c r="C19" s="16">
        <v>0.109</v>
      </c>
      <c r="D19" s="9"/>
      <c r="E19" s="16">
        <v>0.109</v>
      </c>
      <c r="F19" s="16"/>
      <c r="G19" s="16">
        <f t="shared" si="0"/>
        <v>0</v>
      </c>
      <c r="H19" s="9"/>
      <c r="I19" s="17" t="s">
        <v>17</v>
      </c>
      <c r="J19" s="10"/>
    </row>
    <row r="20" spans="1:10" x14ac:dyDescent="0.25">
      <c r="A20" s="13" t="s">
        <v>2</v>
      </c>
      <c r="B20" s="9"/>
      <c r="C20" s="16">
        <v>0.129</v>
      </c>
      <c r="D20" s="9"/>
      <c r="E20" s="16">
        <v>0.129</v>
      </c>
      <c r="F20" s="16"/>
      <c r="G20" s="16">
        <f t="shared" si="0"/>
        <v>0</v>
      </c>
      <c r="H20" s="9"/>
      <c r="I20" s="17" t="s">
        <v>18</v>
      </c>
      <c r="J20" s="10"/>
    </row>
    <row r="21" spans="1:10" x14ac:dyDescent="0.25">
      <c r="A21" s="13" t="s">
        <v>57</v>
      </c>
      <c r="B21" s="9"/>
      <c r="C21" s="18">
        <v>8.2580000000000001E-2</v>
      </c>
      <c r="D21" s="9"/>
      <c r="E21" s="18">
        <v>6.6003000000000006E-2</v>
      </c>
      <c r="F21" s="18"/>
      <c r="G21" s="18">
        <f t="shared" si="0"/>
        <v>-1.6576999999999995E-2</v>
      </c>
      <c r="H21" s="9"/>
      <c r="I21" s="17" t="s">
        <v>19</v>
      </c>
      <c r="J21" s="19"/>
    </row>
    <row r="22" spans="1:10" x14ac:dyDescent="0.25">
      <c r="A22" s="13"/>
      <c r="B22" s="9"/>
      <c r="C22" s="9"/>
      <c r="D22" s="9"/>
      <c r="E22" s="9"/>
      <c r="F22" s="9"/>
      <c r="G22" s="9"/>
      <c r="H22" s="9"/>
      <c r="I22" s="17"/>
      <c r="J22" s="19"/>
    </row>
    <row r="23" spans="1:10" x14ac:dyDescent="0.25">
      <c r="A23" s="11" t="s">
        <v>11</v>
      </c>
      <c r="B23" s="9"/>
      <c r="C23" s="9"/>
      <c r="D23" s="9"/>
      <c r="E23" s="9"/>
      <c r="F23" s="9"/>
      <c r="G23" s="9"/>
      <c r="H23" s="9"/>
      <c r="I23" s="17"/>
      <c r="J23" s="10"/>
    </row>
    <row r="24" spans="1:10" x14ac:dyDescent="0.25">
      <c r="A24" s="13" t="s">
        <v>12</v>
      </c>
      <c r="B24" s="9"/>
      <c r="C24" s="1">
        <v>438930.50500799995</v>
      </c>
      <c r="D24" s="9"/>
      <c r="E24" s="1">
        <v>500686.75791500002</v>
      </c>
      <c r="F24" s="1"/>
      <c r="G24" s="1">
        <f t="shared" ref="G24:G28" si="1">+E24-C24</f>
        <v>61756.252907000075</v>
      </c>
      <c r="H24" s="9"/>
      <c r="I24" s="20" t="s">
        <v>20</v>
      </c>
      <c r="J24" s="10"/>
    </row>
    <row r="25" spans="1:10" x14ac:dyDescent="0.25">
      <c r="A25" s="13" t="s">
        <v>13</v>
      </c>
      <c r="B25" s="9"/>
      <c r="C25" s="1">
        <v>896828.79055799998</v>
      </c>
      <c r="D25" s="9"/>
      <c r="E25" s="1">
        <v>916007.830587</v>
      </c>
      <c r="F25" s="1"/>
      <c r="G25" s="1">
        <f t="shared" si="1"/>
        <v>19179.040029000025</v>
      </c>
      <c r="H25" s="9"/>
      <c r="I25" s="20" t="s">
        <v>21</v>
      </c>
      <c r="J25" s="10"/>
    </row>
    <row r="26" spans="1:10" x14ac:dyDescent="0.25">
      <c r="A26" s="13" t="s">
        <v>7</v>
      </c>
      <c r="B26" s="9"/>
      <c r="C26" s="1">
        <v>9016891.5089999996</v>
      </c>
      <c r="D26" s="9"/>
      <c r="E26" s="1">
        <v>9020718.2405900005</v>
      </c>
      <c r="F26" s="1"/>
      <c r="G26" s="1">
        <f t="shared" si="1"/>
        <v>3826.7315900009125</v>
      </c>
      <c r="H26" s="9"/>
      <c r="I26" s="20" t="s">
        <v>22</v>
      </c>
      <c r="J26" s="10"/>
    </row>
    <row r="27" spans="1:10" x14ac:dyDescent="0.25">
      <c r="A27" s="13" t="s">
        <v>8</v>
      </c>
      <c r="B27" s="9"/>
      <c r="C27" s="1">
        <v>2559136.912</v>
      </c>
      <c r="D27" s="9"/>
      <c r="E27" s="1">
        <v>2559878.6506980001</v>
      </c>
      <c r="F27" s="1"/>
      <c r="G27" s="1">
        <f t="shared" si="1"/>
        <v>741.73869800008833</v>
      </c>
      <c r="H27" s="9"/>
      <c r="I27" s="20" t="s">
        <v>23</v>
      </c>
      <c r="J27" s="10"/>
    </row>
    <row r="28" spans="1:10" x14ac:dyDescent="0.25">
      <c r="A28" s="13" t="s">
        <v>9</v>
      </c>
      <c r="B28" s="9"/>
      <c r="C28" s="1">
        <v>2726913.469</v>
      </c>
      <c r="D28" s="9"/>
      <c r="E28" s="1">
        <v>2727720.0117859999</v>
      </c>
      <c r="F28" s="1"/>
      <c r="G28" s="1">
        <f t="shared" si="1"/>
        <v>806.54278599983081</v>
      </c>
      <c r="H28" s="9"/>
      <c r="I28" s="20" t="s">
        <v>24</v>
      </c>
      <c r="J28" s="10"/>
    </row>
    <row r="29" spans="1:10" ht="45" x14ac:dyDescent="0.25">
      <c r="A29" s="13"/>
      <c r="B29" s="9"/>
      <c r="C29" s="3">
        <f>SUM(C24:C28)</f>
        <v>15638701.185566001</v>
      </c>
      <c r="D29" s="21"/>
      <c r="E29" s="3">
        <f>SUM(E24:E28)</f>
        <v>15725011.491576001</v>
      </c>
      <c r="F29" s="4"/>
      <c r="G29" s="3">
        <f>SUM(G24:G28)</f>
        <v>86310.306010000932</v>
      </c>
      <c r="H29" s="9"/>
      <c r="I29" s="20"/>
      <c r="J29" s="22" t="s">
        <v>68</v>
      </c>
    </row>
    <row r="30" spans="1:10" x14ac:dyDescent="0.25">
      <c r="A30" s="13"/>
      <c r="B30" s="9"/>
      <c r="C30" s="18"/>
      <c r="D30" s="9"/>
      <c r="E30" s="9"/>
      <c r="F30" s="9"/>
      <c r="G30" s="23"/>
      <c r="H30" s="9"/>
      <c r="I30" s="9"/>
      <c r="J30" s="10"/>
    </row>
    <row r="31" spans="1:10" x14ac:dyDescent="0.25">
      <c r="A31" s="11" t="s">
        <v>34</v>
      </c>
      <c r="B31" s="9"/>
      <c r="C31" s="18"/>
      <c r="D31" s="9"/>
      <c r="E31" s="9"/>
      <c r="F31" s="9"/>
      <c r="G31" s="9"/>
      <c r="H31" s="9"/>
      <c r="I31" s="9"/>
      <c r="J31" s="10"/>
    </row>
    <row r="32" spans="1:10" ht="30" x14ac:dyDescent="0.25">
      <c r="A32" s="24" t="s">
        <v>58</v>
      </c>
      <c r="B32" s="9"/>
      <c r="C32" s="1">
        <f>+(C$21-C16)*C24</f>
        <v>-184.35081210336159</v>
      </c>
      <c r="D32" s="1"/>
      <c r="E32" s="1">
        <f>+(E$21-E16)*E24</f>
        <v>-8510.1728242812551</v>
      </c>
      <c r="F32" s="1"/>
      <c r="G32" s="1">
        <f t="shared" ref="G32:G36" si="2">+E32-C32</f>
        <v>-8325.8220121778941</v>
      </c>
      <c r="H32" s="9"/>
      <c r="I32" s="25" t="s">
        <v>25</v>
      </c>
      <c r="J32" s="10"/>
    </row>
    <row r="33" spans="1:10" ht="30" x14ac:dyDescent="0.25">
      <c r="A33" s="24" t="s">
        <v>59</v>
      </c>
      <c r="B33" s="9"/>
      <c r="C33" s="1">
        <f>+(C$21-C17)*C25</f>
        <v>-12932.271159846361</v>
      </c>
      <c r="D33" s="1"/>
      <c r="E33" s="1">
        <f>+(E$21-E17)*E25</f>
        <v>-28393.494724705237</v>
      </c>
      <c r="F33" s="1"/>
      <c r="G33" s="1">
        <f t="shared" si="2"/>
        <v>-15461.223564858876</v>
      </c>
      <c r="H33" s="9"/>
      <c r="I33" s="25" t="s">
        <v>26</v>
      </c>
      <c r="J33" s="10"/>
    </row>
    <row r="34" spans="1:10" ht="30" x14ac:dyDescent="0.25">
      <c r="A34" s="24" t="s">
        <v>60</v>
      </c>
      <c r="B34" s="9"/>
      <c r="C34" s="1">
        <f>+(C$21-C18)*C26</f>
        <v>95398.712165220044</v>
      </c>
      <c r="D34" s="1"/>
      <c r="E34" s="1">
        <f>+(E$21-E18)*E26</f>
        <v>-54097.247288818129</v>
      </c>
      <c r="F34" s="1"/>
      <c r="G34" s="1">
        <f t="shared" si="2"/>
        <v>-149495.95945403818</v>
      </c>
      <c r="H34" s="9"/>
      <c r="I34" s="25" t="s">
        <v>27</v>
      </c>
      <c r="J34" s="10"/>
    </row>
    <row r="35" spans="1:10" ht="30" x14ac:dyDescent="0.25">
      <c r="A35" s="24" t="s">
        <v>61</v>
      </c>
      <c r="B35" s="9"/>
      <c r="C35" s="1">
        <f>+(C$21-C19)*C27</f>
        <v>-67612.397215039993</v>
      </c>
      <c r="D35" s="1"/>
      <c r="E35" s="1">
        <f>+(E$21-E19)*E27</f>
        <v>-110067.10234406189</v>
      </c>
      <c r="F35" s="1"/>
      <c r="G35" s="1">
        <f t="shared" si="2"/>
        <v>-42454.705129021895</v>
      </c>
      <c r="H35" s="9"/>
      <c r="I35" s="25" t="s">
        <v>28</v>
      </c>
      <c r="J35" s="10"/>
    </row>
    <row r="36" spans="1:10" ht="30" x14ac:dyDescent="0.25">
      <c r="A36" s="24" t="s">
        <v>62</v>
      </c>
      <c r="B36" s="9"/>
      <c r="C36" s="1">
        <f>+(C$21-C20)*C28</f>
        <v>-126583.32323098001</v>
      </c>
      <c r="D36" s="1"/>
      <c r="E36" s="1">
        <f>+(E$21-E20)*E28</f>
        <v>-171838.17758248263</v>
      </c>
      <c r="F36" s="1"/>
      <c r="G36" s="1">
        <f t="shared" si="2"/>
        <v>-45254.854351502625</v>
      </c>
      <c r="H36" s="9"/>
      <c r="I36" s="25" t="s">
        <v>29</v>
      </c>
      <c r="J36" s="10"/>
    </row>
    <row r="37" spans="1:10" ht="45" x14ac:dyDescent="0.25">
      <c r="A37" s="13"/>
      <c r="B37" s="9"/>
      <c r="C37" s="3">
        <f>SUM(C32:C36)</f>
        <v>-111913.63025274967</v>
      </c>
      <c r="D37" s="4"/>
      <c r="E37" s="3">
        <f>SUM(E32:E36)</f>
        <v>-372906.19476434914</v>
      </c>
      <c r="F37" s="4"/>
      <c r="G37" s="3">
        <f>SUM(G32:G36)</f>
        <v>-260992.56451159948</v>
      </c>
      <c r="H37" s="9"/>
      <c r="I37" s="25" t="s">
        <v>35</v>
      </c>
      <c r="J37" s="22" t="s">
        <v>55</v>
      </c>
    </row>
    <row r="38" spans="1:10" x14ac:dyDescent="0.25">
      <c r="A38" s="13"/>
      <c r="B38" s="9"/>
      <c r="C38" s="1"/>
      <c r="D38" s="1"/>
      <c r="E38" s="1"/>
      <c r="F38" s="1"/>
      <c r="G38" s="1"/>
      <c r="H38" s="9"/>
      <c r="I38" s="25"/>
      <c r="J38" s="10"/>
    </row>
    <row r="39" spans="1:10" x14ac:dyDescent="0.25">
      <c r="A39" s="26" t="s">
        <v>51</v>
      </c>
      <c r="B39" s="9"/>
      <c r="C39" s="1"/>
      <c r="D39" s="1"/>
      <c r="E39" s="1"/>
      <c r="F39" s="1"/>
      <c r="G39" s="4">
        <v>-285984</v>
      </c>
      <c r="H39" s="9"/>
      <c r="I39" s="25"/>
      <c r="J39" s="10" t="s">
        <v>69</v>
      </c>
    </row>
    <row r="40" spans="1:10" ht="30" x14ac:dyDescent="0.25">
      <c r="A40" s="26" t="s">
        <v>52</v>
      </c>
      <c r="B40" s="9"/>
      <c r="C40" s="1"/>
      <c r="D40" s="1"/>
      <c r="E40" s="1"/>
      <c r="F40" s="1"/>
      <c r="G40" s="3">
        <f>+G39-G37</f>
        <v>-24991.435488400515</v>
      </c>
      <c r="H40" s="27"/>
      <c r="I40" s="25"/>
      <c r="J40" s="10"/>
    </row>
    <row r="41" spans="1:10" x14ac:dyDescent="0.25">
      <c r="A41" s="13"/>
      <c r="B41" s="9"/>
      <c r="C41" s="9"/>
      <c r="D41" s="9"/>
      <c r="E41" s="9"/>
      <c r="F41" s="9"/>
      <c r="G41" s="9"/>
      <c r="H41" s="9"/>
      <c r="I41" s="9"/>
      <c r="J41" s="10"/>
    </row>
    <row r="42" spans="1:10" x14ac:dyDescent="0.25">
      <c r="A42" s="11" t="s">
        <v>63</v>
      </c>
      <c r="B42" s="9"/>
      <c r="C42" s="9"/>
      <c r="D42" s="9"/>
      <c r="E42" s="9"/>
      <c r="F42" s="9"/>
      <c r="G42" s="9"/>
      <c r="H42" s="9"/>
      <c r="I42" s="9"/>
      <c r="J42" s="10"/>
    </row>
    <row r="43" spans="1:10" x14ac:dyDescent="0.25">
      <c r="A43" s="13"/>
      <c r="B43" s="9"/>
      <c r="C43" s="9"/>
      <c r="D43" s="9"/>
      <c r="E43" s="9"/>
      <c r="F43" s="9"/>
      <c r="G43" s="9"/>
      <c r="H43" s="9"/>
      <c r="I43" s="9"/>
      <c r="J43" s="10"/>
    </row>
    <row r="44" spans="1:10" x14ac:dyDescent="0.25">
      <c r="A44" s="13" t="s">
        <v>64</v>
      </c>
      <c r="B44" s="9"/>
      <c r="C44" s="18">
        <v>1.1179999999999999E-2</v>
      </c>
      <c r="D44" s="18"/>
      <c r="E44" s="18">
        <v>1.261E-2</v>
      </c>
      <c r="F44" s="9"/>
      <c r="G44" s="18">
        <f>+E44-C44</f>
        <v>1.4300000000000007E-3</v>
      </c>
      <c r="H44" s="9"/>
      <c r="I44" s="25" t="s">
        <v>42</v>
      </c>
      <c r="J44" s="19"/>
    </row>
    <row r="45" spans="1:10" x14ac:dyDescent="0.25">
      <c r="A45" s="13"/>
      <c r="B45" s="9"/>
      <c r="C45" s="9"/>
      <c r="D45" s="9"/>
      <c r="E45" s="9"/>
      <c r="F45" s="9"/>
      <c r="G45" s="9"/>
      <c r="H45" s="9"/>
      <c r="I45" s="9"/>
      <c r="J45" s="19"/>
    </row>
    <row r="46" spans="1:10" ht="30" x14ac:dyDescent="0.25">
      <c r="A46" s="24" t="s">
        <v>36</v>
      </c>
      <c r="B46" s="9"/>
      <c r="C46" s="1">
        <f>+C24*C$44</f>
        <v>4907.2430459894385</v>
      </c>
      <c r="D46" s="1"/>
      <c r="E46" s="1">
        <f>+E24*E$44</f>
        <v>6313.6600173081497</v>
      </c>
      <c r="F46" s="1"/>
      <c r="G46" s="1">
        <f t="shared" ref="G46:G50" si="3">+E46-C46</f>
        <v>1406.4169713187111</v>
      </c>
      <c r="H46" s="9"/>
      <c r="I46" s="25" t="s">
        <v>43</v>
      </c>
      <c r="J46" s="10"/>
    </row>
    <row r="47" spans="1:10" ht="30" x14ac:dyDescent="0.25">
      <c r="A47" s="24" t="s">
        <v>37</v>
      </c>
      <c r="B47" s="9"/>
      <c r="C47" s="1">
        <f>+C25*C$44</f>
        <v>10026.545878438439</v>
      </c>
      <c r="D47" s="1"/>
      <c r="E47" s="1">
        <f>+E25*E$44</f>
        <v>11550.858743702071</v>
      </c>
      <c r="F47" s="1"/>
      <c r="G47" s="1">
        <f t="shared" si="3"/>
        <v>1524.3128652636315</v>
      </c>
      <c r="H47" s="9"/>
      <c r="I47" s="25" t="s">
        <v>44</v>
      </c>
      <c r="J47" s="10"/>
    </row>
    <row r="48" spans="1:10" ht="30" x14ac:dyDescent="0.25">
      <c r="A48" s="24" t="s">
        <v>38</v>
      </c>
      <c r="B48" s="9"/>
      <c r="C48" s="1">
        <f>+C26*C$44</f>
        <v>100808.84707061999</v>
      </c>
      <c r="D48" s="1"/>
      <c r="E48" s="1">
        <f>+E26*E$44</f>
        <v>113751.2570138399</v>
      </c>
      <c r="F48" s="1"/>
      <c r="G48" s="1">
        <f t="shared" si="3"/>
        <v>12942.409943219915</v>
      </c>
      <c r="H48" s="9"/>
      <c r="I48" s="25" t="s">
        <v>45</v>
      </c>
      <c r="J48" s="10"/>
    </row>
    <row r="49" spans="1:10" ht="30" x14ac:dyDescent="0.25">
      <c r="A49" s="24" t="s">
        <v>39</v>
      </c>
      <c r="B49" s="9"/>
      <c r="C49" s="1">
        <f>+C27*C$44</f>
        <v>28611.150676159996</v>
      </c>
      <c r="D49" s="1"/>
      <c r="E49" s="1">
        <f>+E27*E$44</f>
        <v>32280.069785301781</v>
      </c>
      <c r="F49" s="1"/>
      <c r="G49" s="1">
        <f t="shared" si="3"/>
        <v>3668.9191091417852</v>
      </c>
      <c r="H49" s="9"/>
      <c r="I49" s="25" t="s">
        <v>46</v>
      </c>
      <c r="J49" s="10"/>
    </row>
    <row r="50" spans="1:10" ht="30" x14ac:dyDescent="0.25">
      <c r="A50" s="24" t="s">
        <v>40</v>
      </c>
      <c r="B50" s="9"/>
      <c r="C50" s="1">
        <f>+C28*C$44</f>
        <v>30486.892583419998</v>
      </c>
      <c r="D50" s="1"/>
      <c r="E50" s="1">
        <f>+E28*E$44</f>
        <v>34396.549348621455</v>
      </c>
      <c r="F50" s="1"/>
      <c r="G50" s="1">
        <f t="shared" si="3"/>
        <v>3909.6567652014564</v>
      </c>
      <c r="H50" s="9"/>
      <c r="I50" s="25" t="s">
        <v>47</v>
      </c>
      <c r="J50" s="10"/>
    </row>
    <row r="51" spans="1:10" ht="45" x14ac:dyDescent="0.25">
      <c r="A51" s="13"/>
      <c r="B51" s="9"/>
      <c r="C51" s="3">
        <f>SUM(C46:C50)</f>
        <v>174840.67925462787</v>
      </c>
      <c r="D51" s="4"/>
      <c r="E51" s="3">
        <f>SUM(E46:E50)</f>
        <v>198292.39490877336</v>
      </c>
      <c r="F51" s="4"/>
      <c r="G51" s="3">
        <f>SUM(G46:G50)</f>
        <v>23451.715654145497</v>
      </c>
      <c r="H51" s="9"/>
      <c r="I51" s="25" t="s">
        <v>48</v>
      </c>
      <c r="J51" s="22" t="s">
        <v>56</v>
      </c>
    </row>
    <row r="52" spans="1:10" x14ac:dyDescent="0.25">
      <c r="A52" s="13"/>
      <c r="B52" s="9"/>
      <c r="C52" s="1"/>
      <c r="D52" s="1"/>
      <c r="E52" s="1"/>
      <c r="F52" s="1"/>
      <c r="G52" s="1"/>
      <c r="H52" s="9"/>
      <c r="I52" s="25"/>
      <c r="J52" s="10"/>
    </row>
    <row r="53" spans="1:10" x14ac:dyDescent="0.25">
      <c r="A53" s="26" t="s">
        <v>51</v>
      </c>
      <c r="B53" s="9"/>
      <c r="C53" s="1"/>
      <c r="D53" s="1"/>
      <c r="E53" s="1"/>
      <c r="F53" s="1"/>
      <c r="G53" s="4">
        <v>50138</v>
      </c>
      <c r="H53" s="9"/>
      <c r="I53" s="25"/>
      <c r="J53" s="10" t="s">
        <v>69</v>
      </c>
    </row>
    <row r="54" spans="1:10" ht="30" x14ac:dyDescent="0.25">
      <c r="A54" s="26" t="s">
        <v>52</v>
      </c>
      <c r="B54" s="9"/>
      <c r="C54" s="1"/>
      <c r="D54" s="1"/>
      <c r="E54" s="1"/>
      <c r="F54" s="1"/>
      <c r="G54" s="3">
        <f>+G53-G51</f>
        <v>26686.284345854503</v>
      </c>
      <c r="H54" s="27"/>
      <c r="I54" s="25"/>
      <c r="J54" s="22"/>
    </row>
    <row r="55" spans="1:10" x14ac:dyDescent="0.25">
      <c r="A55" s="13"/>
      <c r="B55" s="9"/>
      <c r="C55" s="1"/>
      <c r="D55" s="1"/>
      <c r="E55" s="1"/>
      <c r="F55" s="1"/>
      <c r="G55" s="1"/>
      <c r="H55" s="9"/>
      <c r="I55" s="9"/>
      <c r="J55" s="10"/>
    </row>
    <row r="56" spans="1:10" ht="30" x14ac:dyDescent="0.25">
      <c r="A56" s="26" t="s">
        <v>41</v>
      </c>
      <c r="B56" s="9"/>
      <c r="C56" s="3">
        <f>+C37+C51</f>
        <v>62927.0490018782</v>
      </c>
      <c r="D56" s="4"/>
      <c r="E56" s="3">
        <f>+E37+E51</f>
        <v>-174613.79985557578</v>
      </c>
      <c r="F56" s="4"/>
      <c r="G56" s="3">
        <f>+G37+G51</f>
        <v>-237540.848857454</v>
      </c>
      <c r="H56" s="9"/>
      <c r="I56" s="25" t="s">
        <v>49</v>
      </c>
      <c r="J56" s="10"/>
    </row>
    <row r="57" spans="1:10" x14ac:dyDescent="0.25">
      <c r="A57" s="13"/>
      <c r="B57" s="9"/>
      <c r="C57" s="9"/>
      <c r="D57" s="9"/>
      <c r="E57" s="9"/>
      <c r="F57" s="9"/>
      <c r="G57" s="9"/>
      <c r="H57" s="9"/>
      <c r="I57" s="9"/>
      <c r="J57" s="10"/>
    </row>
    <row r="58" spans="1:10" x14ac:dyDescent="0.25">
      <c r="A58" s="11" t="s">
        <v>67</v>
      </c>
      <c r="B58" s="9"/>
      <c r="C58" s="9"/>
      <c r="D58" s="9"/>
      <c r="E58" s="9"/>
      <c r="F58" s="9"/>
      <c r="G58" s="9"/>
      <c r="H58" s="9"/>
      <c r="I58" s="9"/>
      <c r="J58" s="10"/>
    </row>
    <row r="59" spans="1:10" x14ac:dyDescent="0.25">
      <c r="A59" s="12" t="s">
        <v>50</v>
      </c>
      <c r="B59" s="9"/>
      <c r="C59" s="9"/>
      <c r="D59" s="9"/>
      <c r="E59" s="9"/>
      <c r="F59" s="9"/>
      <c r="G59" s="9"/>
      <c r="H59" s="9"/>
      <c r="I59" s="9"/>
      <c r="J59" s="10"/>
    </row>
    <row r="60" spans="1:10" x14ac:dyDescent="0.25">
      <c r="A60" s="12" t="s">
        <v>65</v>
      </c>
      <c r="B60" s="9"/>
      <c r="C60" s="9"/>
      <c r="D60" s="9"/>
      <c r="E60" s="9"/>
      <c r="F60" s="9"/>
      <c r="G60" s="9"/>
      <c r="H60" s="9"/>
      <c r="I60" s="9"/>
      <c r="J60" s="10"/>
    </row>
    <row r="61" spans="1:10" x14ac:dyDescent="0.25">
      <c r="A61" s="28" t="s">
        <v>66</v>
      </c>
      <c r="B61" s="29"/>
      <c r="C61" s="29"/>
      <c r="D61" s="29"/>
      <c r="E61" s="29"/>
      <c r="F61" s="29"/>
      <c r="G61" s="29"/>
      <c r="H61" s="29"/>
      <c r="I61" s="29"/>
      <c r="J61" s="30"/>
    </row>
  </sheetData>
  <pageMargins left="0.7" right="0.7" top="0.75" bottom="0.75" header="0.3" footer="0.3"/>
  <pageSetup scale="72" fitToHeight="3" orientation="landscape" verticalDpi="0" r:id="rId1"/>
  <headerFooter>
    <oddFooter>Page &amp;P of &amp;N</oddFooter>
  </headerFooter>
  <rowBreaks count="1" manualBreakCount="1">
    <brk id="30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view="pageBreakPreview" zoomScaleNormal="100" zoomScaleSheetLayoutView="100" workbookViewId="0"/>
  </sheetViews>
  <sheetFormatPr defaultRowHeight="15" x14ac:dyDescent="0.25"/>
  <cols>
    <col min="1" max="1" width="40.140625" customWidth="1"/>
    <col min="2" max="2" width="3.7109375" customWidth="1"/>
    <col min="3" max="3" width="13.7109375" customWidth="1"/>
    <col min="4" max="4" width="3.7109375" customWidth="1"/>
    <col min="5" max="5" width="14" customWidth="1"/>
    <col min="6" max="6" width="3.7109375" customWidth="1"/>
    <col min="7" max="7" width="10.42578125" customWidth="1"/>
    <col min="8" max="8" width="4.5703125" bestFit="1" customWidth="1"/>
    <col min="9" max="9" width="11" customWidth="1"/>
    <col min="10" max="10" width="63.5703125" customWidth="1"/>
  </cols>
  <sheetData>
    <row r="1" spans="1:10" x14ac:dyDescent="0.25">
      <c r="A1" s="5" t="s">
        <v>81</v>
      </c>
      <c r="B1" s="6"/>
      <c r="C1" s="6"/>
      <c r="D1" s="6"/>
      <c r="E1" s="6"/>
      <c r="F1" s="6"/>
      <c r="G1" s="6"/>
      <c r="H1" s="6"/>
      <c r="I1" s="6"/>
      <c r="J1" s="7"/>
    </row>
    <row r="2" spans="1:10" x14ac:dyDescent="0.25">
      <c r="A2" s="8" t="s">
        <v>5</v>
      </c>
      <c r="B2" s="9"/>
      <c r="C2" s="9"/>
      <c r="D2" s="9"/>
      <c r="E2" s="9"/>
      <c r="F2" s="9"/>
      <c r="G2" s="9"/>
      <c r="H2" s="9"/>
      <c r="I2" s="9"/>
      <c r="J2" s="10"/>
    </row>
    <row r="3" spans="1:10" x14ac:dyDescent="0.25">
      <c r="A3" s="8" t="s">
        <v>70</v>
      </c>
      <c r="B3" s="9"/>
      <c r="C3" s="9"/>
      <c r="D3" s="9"/>
      <c r="E3" s="9"/>
      <c r="F3" s="9"/>
      <c r="G3" s="9"/>
      <c r="H3" s="9"/>
      <c r="I3" s="9"/>
      <c r="J3" s="10"/>
    </row>
    <row r="4" spans="1:10" x14ac:dyDescent="0.25">
      <c r="A4" s="8"/>
      <c r="B4" s="9"/>
      <c r="C4" s="9"/>
      <c r="D4" s="9"/>
      <c r="E4" s="9"/>
      <c r="F4" s="9"/>
      <c r="G4" s="9"/>
      <c r="H4" s="9"/>
      <c r="I4" s="9"/>
      <c r="J4" s="10"/>
    </row>
    <row r="5" spans="1:10" x14ac:dyDescent="0.25">
      <c r="A5" s="11" t="s">
        <v>53</v>
      </c>
      <c r="B5" s="9"/>
      <c r="C5" s="9"/>
      <c r="D5" s="9"/>
      <c r="E5" s="9"/>
      <c r="F5" s="9"/>
      <c r="G5" s="9"/>
      <c r="H5" s="9"/>
      <c r="I5" s="9"/>
      <c r="J5" s="10"/>
    </row>
    <row r="6" spans="1:10" x14ac:dyDescent="0.25">
      <c r="A6" s="12" t="s">
        <v>72</v>
      </c>
      <c r="B6" s="9"/>
      <c r="C6" s="9"/>
      <c r="D6" s="9"/>
      <c r="E6" s="9"/>
      <c r="F6" s="9"/>
      <c r="G6" s="9"/>
      <c r="H6" s="9"/>
      <c r="I6" s="9"/>
      <c r="J6" s="10"/>
    </row>
    <row r="7" spans="1:10" x14ac:dyDescent="0.25">
      <c r="A7" s="13" t="s">
        <v>74</v>
      </c>
      <c r="B7" s="9"/>
      <c r="C7" s="9"/>
      <c r="D7" s="9"/>
      <c r="E7" s="9"/>
      <c r="F7" s="9"/>
      <c r="G7" s="9"/>
      <c r="H7" s="9"/>
      <c r="I7" s="9"/>
      <c r="J7" s="10"/>
    </row>
    <row r="8" spans="1:10" x14ac:dyDescent="0.25">
      <c r="A8" s="13" t="s">
        <v>77</v>
      </c>
      <c r="B8" s="9"/>
      <c r="C8" s="9"/>
      <c r="D8" s="9"/>
      <c r="E8" s="9"/>
      <c r="F8" s="9"/>
      <c r="G8" s="9"/>
      <c r="H8" s="9"/>
      <c r="I8" s="9"/>
      <c r="J8" s="10"/>
    </row>
    <row r="9" spans="1:10" x14ac:dyDescent="0.25">
      <c r="A9" s="14" t="s">
        <v>78</v>
      </c>
      <c r="B9" s="9"/>
      <c r="C9" s="9"/>
      <c r="D9" s="9"/>
      <c r="E9" s="9"/>
      <c r="F9" s="9"/>
      <c r="G9" s="9"/>
      <c r="H9" s="9"/>
      <c r="I9" s="9"/>
      <c r="J9" s="10"/>
    </row>
    <row r="10" spans="1:10" x14ac:dyDescent="0.25">
      <c r="A10" s="8"/>
      <c r="B10" s="9"/>
      <c r="C10" s="9"/>
      <c r="D10" s="9"/>
      <c r="E10" s="9"/>
      <c r="F10" s="9"/>
      <c r="G10" s="9"/>
      <c r="H10" s="9"/>
      <c r="I10" s="9"/>
      <c r="J10" s="10"/>
    </row>
    <row r="11" spans="1:10" x14ac:dyDescent="0.25">
      <c r="A11" s="11" t="s">
        <v>73</v>
      </c>
      <c r="B11" s="9"/>
      <c r="C11" s="9"/>
      <c r="D11" s="9"/>
      <c r="E11" s="9"/>
      <c r="F11" s="9"/>
      <c r="G11" s="9"/>
      <c r="H11" s="9"/>
      <c r="I11" s="9"/>
      <c r="J11" s="10"/>
    </row>
    <row r="12" spans="1:10" x14ac:dyDescent="0.25">
      <c r="A12" s="8"/>
      <c r="B12" s="9"/>
      <c r="C12" s="9"/>
      <c r="D12" s="9"/>
      <c r="E12" s="9"/>
      <c r="F12" s="9"/>
      <c r="G12" s="9"/>
      <c r="H12" s="9"/>
      <c r="I12" s="9"/>
      <c r="J12" s="10"/>
    </row>
    <row r="13" spans="1:10" ht="30" x14ac:dyDescent="0.25">
      <c r="A13" s="13"/>
      <c r="B13" s="9"/>
      <c r="C13" s="2" t="s">
        <v>31</v>
      </c>
      <c r="D13" s="2"/>
      <c r="E13" s="2" t="s">
        <v>32</v>
      </c>
      <c r="F13" s="2"/>
      <c r="G13" s="2" t="s">
        <v>33</v>
      </c>
      <c r="H13" s="2"/>
      <c r="I13" s="2" t="s">
        <v>30</v>
      </c>
      <c r="J13" s="15" t="s">
        <v>54</v>
      </c>
    </row>
    <row r="14" spans="1:10" x14ac:dyDescent="0.25">
      <c r="A14" s="8"/>
      <c r="B14" s="9"/>
      <c r="C14" s="9"/>
      <c r="D14" s="9"/>
      <c r="E14" s="9"/>
      <c r="F14" s="9"/>
      <c r="G14" s="9"/>
      <c r="H14" s="9"/>
      <c r="I14" s="9"/>
      <c r="J14" s="10"/>
    </row>
    <row r="15" spans="1:10" x14ac:dyDescent="0.25">
      <c r="A15" s="11" t="s">
        <v>10</v>
      </c>
      <c r="B15" s="9"/>
      <c r="C15" s="9"/>
      <c r="D15" s="9"/>
      <c r="E15" s="9"/>
      <c r="F15" s="9"/>
      <c r="G15" s="9"/>
      <c r="H15" s="9"/>
      <c r="I15" s="9"/>
      <c r="J15" s="10"/>
    </row>
    <row r="16" spans="1:10" x14ac:dyDescent="0.25">
      <c r="A16" s="13" t="s">
        <v>3</v>
      </c>
      <c r="B16" s="9"/>
      <c r="C16" s="16">
        <v>8.3000000000000004E-2</v>
      </c>
      <c r="D16" s="9"/>
      <c r="E16" s="16">
        <v>8.3000000000000004E-2</v>
      </c>
      <c r="F16" s="16"/>
      <c r="G16" s="16">
        <f>+E16-C16</f>
        <v>0</v>
      </c>
      <c r="H16" s="9"/>
      <c r="I16" s="17" t="s">
        <v>14</v>
      </c>
      <c r="J16" s="10"/>
    </row>
    <row r="17" spans="1:10" x14ac:dyDescent="0.25">
      <c r="A17" s="13" t="s">
        <v>4</v>
      </c>
      <c r="B17" s="9"/>
      <c r="C17" s="16">
        <v>9.7000000000000003E-2</v>
      </c>
      <c r="D17" s="9"/>
      <c r="E17" s="16">
        <v>9.7000000000000003E-2</v>
      </c>
      <c r="F17" s="16"/>
      <c r="G17" s="16">
        <f t="shared" ref="G17:G21" si="0">+E17-C17</f>
        <v>0</v>
      </c>
      <c r="H17" s="9"/>
      <c r="I17" s="17" t="s">
        <v>15</v>
      </c>
      <c r="J17" s="10"/>
    </row>
    <row r="18" spans="1:10" x14ac:dyDescent="0.25">
      <c r="A18" s="13" t="s">
        <v>0</v>
      </c>
      <c r="B18" s="9"/>
      <c r="C18" s="16">
        <v>7.1999999999999995E-2</v>
      </c>
      <c r="D18" s="9"/>
      <c r="E18" s="16">
        <v>7.1999999999999995E-2</v>
      </c>
      <c r="F18" s="16"/>
      <c r="G18" s="16">
        <f t="shared" si="0"/>
        <v>0</v>
      </c>
      <c r="H18" s="9"/>
      <c r="I18" s="17" t="s">
        <v>16</v>
      </c>
      <c r="J18" s="10"/>
    </row>
    <row r="19" spans="1:10" x14ac:dyDescent="0.25">
      <c r="A19" s="13" t="s">
        <v>1</v>
      </c>
      <c r="B19" s="9"/>
      <c r="C19" s="16">
        <v>0.109</v>
      </c>
      <c r="D19" s="9"/>
      <c r="E19" s="16">
        <v>0.109</v>
      </c>
      <c r="F19" s="16"/>
      <c r="G19" s="16">
        <f t="shared" si="0"/>
        <v>0</v>
      </c>
      <c r="H19" s="9"/>
      <c r="I19" s="17" t="s">
        <v>17</v>
      </c>
      <c r="J19" s="10"/>
    </row>
    <row r="20" spans="1:10" x14ac:dyDescent="0.25">
      <c r="A20" s="13" t="s">
        <v>2</v>
      </c>
      <c r="B20" s="9"/>
      <c r="C20" s="16">
        <v>0.129</v>
      </c>
      <c r="D20" s="9"/>
      <c r="E20" s="16">
        <v>0.129</v>
      </c>
      <c r="F20" s="16"/>
      <c r="G20" s="16">
        <f t="shared" si="0"/>
        <v>0</v>
      </c>
      <c r="H20" s="9"/>
      <c r="I20" s="17" t="s">
        <v>18</v>
      </c>
      <c r="J20" s="10"/>
    </row>
    <row r="21" spans="1:10" x14ac:dyDescent="0.25">
      <c r="A21" s="13" t="s">
        <v>57</v>
      </c>
      <c r="B21" s="9"/>
      <c r="C21" s="18">
        <v>8.2623000000000002E-2</v>
      </c>
      <c r="D21" s="9"/>
      <c r="E21" s="18">
        <v>6.6561999999999996E-2</v>
      </c>
      <c r="F21" s="18"/>
      <c r="G21" s="18">
        <f t="shared" si="0"/>
        <v>-1.6061000000000006E-2</v>
      </c>
      <c r="H21" s="9"/>
      <c r="I21" s="17" t="s">
        <v>19</v>
      </c>
      <c r="J21" s="10">
        <f>+G21*C29</f>
        <v>-154587.48124685677</v>
      </c>
    </row>
    <row r="22" spans="1:10" x14ac:dyDescent="0.25">
      <c r="A22" s="13"/>
      <c r="B22" s="9"/>
      <c r="C22" s="9"/>
      <c r="D22" s="9"/>
      <c r="E22" s="9"/>
      <c r="F22" s="9"/>
      <c r="G22" s="9"/>
      <c r="H22" s="9"/>
      <c r="I22" s="17"/>
      <c r="J22" s="10">
        <f>+G21*E29</f>
        <v>-154775.34391770299</v>
      </c>
    </row>
    <row r="23" spans="1:10" x14ac:dyDescent="0.25">
      <c r="A23" s="11" t="s">
        <v>11</v>
      </c>
      <c r="B23" s="9"/>
      <c r="C23" s="9"/>
      <c r="D23" s="9"/>
      <c r="E23" s="9"/>
      <c r="F23" s="9"/>
      <c r="G23" s="9"/>
      <c r="H23" s="9"/>
      <c r="I23" s="17"/>
      <c r="J23" s="10"/>
    </row>
    <row r="24" spans="1:10" x14ac:dyDescent="0.25">
      <c r="A24" s="13" t="s">
        <v>12</v>
      </c>
      <c r="B24" s="9"/>
      <c r="C24" s="1">
        <v>396059.19906399999</v>
      </c>
      <c r="D24" s="9"/>
      <c r="E24" s="1">
        <v>396428.96652299998</v>
      </c>
      <c r="F24" s="1"/>
      <c r="G24" s="1">
        <f t="shared" ref="G24:G28" si="1">+E24-C24</f>
        <v>369.76745899999514</v>
      </c>
      <c r="H24" s="9"/>
      <c r="I24" s="20" t="s">
        <v>20</v>
      </c>
      <c r="J24" s="10"/>
    </row>
    <row r="25" spans="1:10" x14ac:dyDescent="0.25">
      <c r="A25" s="13" t="s">
        <v>13</v>
      </c>
      <c r="B25" s="9"/>
      <c r="C25" s="1">
        <v>565848.8088</v>
      </c>
      <c r="D25" s="9"/>
      <c r="E25" s="1">
        <v>574613.806981</v>
      </c>
      <c r="F25" s="1"/>
      <c r="G25" s="1">
        <f t="shared" si="1"/>
        <v>8764.9981810000027</v>
      </c>
      <c r="H25" s="9"/>
      <c r="I25" s="20" t="s">
        <v>21</v>
      </c>
      <c r="J25" s="10"/>
    </row>
    <row r="26" spans="1:10" x14ac:dyDescent="0.25">
      <c r="A26" s="13" t="s">
        <v>7</v>
      </c>
      <c r="B26" s="9"/>
      <c r="C26" s="1">
        <v>5411525.8849999998</v>
      </c>
      <c r="D26" s="9"/>
      <c r="E26" s="1">
        <v>5413395.1672679996</v>
      </c>
      <c r="F26" s="1"/>
      <c r="G26" s="1">
        <f t="shared" si="1"/>
        <v>1869.2822679998353</v>
      </c>
      <c r="H26" s="9"/>
      <c r="I26" s="20" t="s">
        <v>22</v>
      </c>
      <c r="J26" s="10"/>
    </row>
    <row r="27" spans="1:10" x14ac:dyDescent="0.25">
      <c r="A27" s="13" t="s">
        <v>8</v>
      </c>
      <c r="B27" s="9"/>
      <c r="C27" s="1">
        <v>1592493.4680000001</v>
      </c>
      <c r="D27" s="9"/>
      <c r="E27" s="1">
        <v>1592762.511737</v>
      </c>
      <c r="F27" s="1"/>
      <c r="G27" s="1">
        <f t="shared" si="1"/>
        <v>269.04373699985445</v>
      </c>
      <c r="H27" s="9"/>
      <c r="I27" s="20" t="s">
        <v>23</v>
      </c>
      <c r="J27" s="10"/>
    </row>
    <row r="28" spans="1:10" x14ac:dyDescent="0.25">
      <c r="A28" s="13" t="s">
        <v>9</v>
      </c>
      <c r="B28" s="9"/>
      <c r="C28" s="1">
        <v>1659094.82</v>
      </c>
      <c r="D28" s="9"/>
      <c r="E28" s="1">
        <v>1659518.5511459999</v>
      </c>
      <c r="F28" s="1"/>
      <c r="G28" s="1">
        <f t="shared" si="1"/>
        <v>423.73114599986002</v>
      </c>
      <c r="H28" s="9"/>
      <c r="I28" s="20" t="s">
        <v>24</v>
      </c>
      <c r="J28" s="10"/>
    </row>
    <row r="29" spans="1:10" ht="45" x14ac:dyDescent="0.25">
      <c r="A29" s="13"/>
      <c r="B29" s="9"/>
      <c r="C29" s="3">
        <f>SUM(C24:C28)</f>
        <v>9625022.1808640007</v>
      </c>
      <c r="D29" s="21"/>
      <c r="E29" s="3">
        <f>SUM(E24:E28)</f>
        <v>9636719.0036549997</v>
      </c>
      <c r="F29" s="4"/>
      <c r="G29" s="3">
        <f>SUM(G24:G28)</f>
        <v>11696.822790999548</v>
      </c>
      <c r="H29" s="9"/>
      <c r="I29" s="20"/>
      <c r="J29" s="22" t="s">
        <v>68</v>
      </c>
    </row>
    <row r="30" spans="1:10" x14ac:dyDescent="0.25">
      <c r="A30" s="13"/>
      <c r="B30" s="9"/>
      <c r="C30" s="18"/>
      <c r="D30" s="9"/>
      <c r="E30" s="9"/>
      <c r="F30" s="9"/>
      <c r="G30" s="23"/>
      <c r="H30" s="9"/>
      <c r="I30" s="9"/>
      <c r="J30" s="10"/>
    </row>
    <row r="31" spans="1:10" x14ac:dyDescent="0.25">
      <c r="A31" s="11" t="s">
        <v>34</v>
      </c>
      <c r="B31" s="9"/>
      <c r="C31" s="18"/>
      <c r="D31" s="9"/>
      <c r="E31" s="9"/>
      <c r="F31" s="9"/>
      <c r="G31" s="9"/>
      <c r="H31" s="9"/>
      <c r="I31" s="9"/>
      <c r="J31" s="10"/>
    </row>
    <row r="32" spans="1:10" ht="30" x14ac:dyDescent="0.25">
      <c r="A32" s="24" t="s">
        <v>58</v>
      </c>
      <c r="B32" s="9"/>
      <c r="C32" s="1">
        <f>+(C$21-C16)*C24</f>
        <v>-149.31431804712892</v>
      </c>
      <c r="D32" s="1"/>
      <c r="E32" s="1">
        <f>+(E$21-E16)*E24</f>
        <v>-6516.4993517050771</v>
      </c>
      <c r="F32" s="1"/>
      <c r="G32" s="1">
        <f t="shared" ref="G32:G36" si="2">+E32-C32</f>
        <v>-6367.1850336579482</v>
      </c>
      <c r="H32" s="9"/>
      <c r="I32" s="25" t="s">
        <v>25</v>
      </c>
      <c r="J32" s="10"/>
    </row>
    <row r="33" spans="1:10" ht="30" x14ac:dyDescent="0.25">
      <c r="A33" s="24" t="s">
        <v>59</v>
      </c>
      <c r="B33" s="9"/>
      <c r="C33" s="1">
        <f>+(C$21-C17)*C25</f>
        <v>-8135.2083241176006</v>
      </c>
      <c r="D33" s="1"/>
      <c r="E33" s="1">
        <f>+(E$21-E17)*E25</f>
        <v>-17490.095056887683</v>
      </c>
      <c r="F33" s="1"/>
      <c r="G33" s="1">
        <f t="shared" si="2"/>
        <v>-9354.8867327700827</v>
      </c>
      <c r="H33" s="9"/>
      <c r="I33" s="25" t="s">
        <v>26</v>
      </c>
      <c r="J33" s="10"/>
    </row>
    <row r="34" spans="1:10" ht="30" x14ac:dyDescent="0.25">
      <c r="A34" s="24" t="s">
        <v>60</v>
      </c>
      <c r="B34" s="9"/>
      <c r="C34" s="1">
        <f>+(C$21-C18)*C26</f>
        <v>57486.639476355034</v>
      </c>
      <c r="D34" s="1"/>
      <c r="E34" s="1">
        <f>+(E$21-E18)*E26</f>
        <v>-29438.042919603373</v>
      </c>
      <c r="F34" s="1"/>
      <c r="G34" s="1">
        <f t="shared" si="2"/>
        <v>-86924.6823959584</v>
      </c>
      <c r="H34" s="9"/>
      <c r="I34" s="25" t="s">
        <v>27</v>
      </c>
      <c r="J34" s="10"/>
    </row>
    <row r="35" spans="1:10" ht="30" x14ac:dyDescent="0.25">
      <c r="A35" s="24" t="s">
        <v>61</v>
      </c>
      <c r="B35" s="9"/>
      <c r="C35" s="1">
        <f>+(C$21-C19)*C27</f>
        <v>-42005.200205435998</v>
      </c>
      <c r="D35" s="1"/>
      <c r="E35" s="1">
        <f>+(E$21-E19)*E27</f>
        <v>-67593.655473094812</v>
      </c>
      <c r="F35" s="1"/>
      <c r="G35" s="1">
        <f t="shared" si="2"/>
        <v>-25588.455267658814</v>
      </c>
      <c r="H35" s="9"/>
      <c r="I35" s="25" t="s">
        <v>28</v>
      </c>
      <c r="J35" s="10"/>
    </row>
    <row r="36" spans="1:10" ht="30" x14ac:dyDescent="0.25">
      <c r="A36" s="24" t="s">
        <v>62</v>
      </c>
      <c r="B36" s="9"/>
      <c r="C36" s="1">
        <f>+(C$21-C20)*C28</f>
        <v>-76943.840467140006</v>
      </c>
      <c r="D36" s="1"/>
      <c r="E36" s="1">
        <f>+(E$21-E20)*E28</f>
        <v>-103617.01929645396</v>
      </c>
      <c r="F36" s="1"/>
      <c r="G36" s="1">
        <f t="shared" si="2"/>
        <v>-26673.178829313954</v>
      </c>
      <c r="H36" s="9"/>
      <c r="I36" s="25" t="s">
        <v>29</v>
      </c>
      <c r="J36" s="10"/>
    </row>
    <row r="37" spans="1:10" ht="45" x14ac:dyDescent="0.25">
      <c r="A37" s="13"/>
      <c r="B37" s="9"/>
      <c r="C37" s="3">
        <f>SUM(C32:C36)</f>
        <v>-69746.923838385701</v>
      </c>
      <c r="D37" s="4"/>
      <c r="E37" s="3">
        <f>SUM(E32:E36)</f>
        <v>-224655.3120977449</v>
      </c>
      <c r="F37" s="4"/>
      <c r="G37" s="3">
        <f>SUM(G32:G36)</f>
        <v>-154908.3882593592</v>
      </c>
      <c r="H37" s="9"/>
      <c r="I37" s="25" t="s">
        <v>35</v>
      </c>
      <c r="J37" s="22" t="s">
        <v>55</v>
      </c>
    </row>
    <row r="38" spans="1:10" x14ac:dyDescent="0.25">
      <c r="A38" s="13"/>
      <c r="B38" s="9"/>
      <c r="C38" s="1"/>
      <c r="D38" s="1"/>
      <c r="E38" s="1"/>
      <c r="F38" s="1"/>
      <c r="G38" s="1"/>
      <c r="H38" s="9"/>
      <c r="I38" s="25"/>
      <c r="J38" s="10"/>
    </row>
    <row r="39" spans="1:10" x14ac:dyDescent="0.25">
      <c r="A39" s="26" t="s">
        <v>51</v>
      </c>
      <c r="B39" s="9"/>
      <c r="C39" s="1"/>
      <c r="D39" s="1"/>
      <c r="E39" s="1"/>
      <c r="F39" s="1"/>
      <c r="G39" s="4">
        <v>-181647</v>
      </c>
      <c r="H39" s="9"/>
      <c r="I39" s="25"/>
      <c r="J39" s="10" t="s">
        <v>69</v>
      </c>
    </row>
    <row r="40" spans="1:10" ht="30" x14ac:dyDescent="0.25">
      <c r="A40" s="26" t="s">
        <v>52</v>
      </c>
      <c r="B40" s="9"/>
      <c r="C40" s="1"/>
      <c r="D40" s="1"/>
      <c r="E40" s="1"/>
      <c r="F40" s="1"/>
      <c r="G40" s="3">
        <f>+G39-G37</f>
        <v>-26738.611740640801</v>
      </c>
      <c r="H40" s="27"/>
      <c r="I40" s="25"/>
      <c r="J40" s="10"/>
    </row>
    <row r="41" spans="1:10" x14ac:dyDescent="0.25">
      <c r="A41" s="13"/>
      <c r="B41" s="9"/>
      <c r="C41" s="9"/>
      <c r="D41" s="9"/>
      <c r="E41" s="9"/>
      <c r="F41" s="9"/>
      <c r="G41" s="9"/>
      <c r="H41" s="9"/>
      <c r="I41" s="9"/>
      <c r="J41" s="10"/>
    </row>
    <row r="42" spans="1:10" x14ac:dyDescent="0.25">
      <c r="A42" s="11" t="s">
        <v>63</v>
      </c>
      <c r="B42" s="9"/>
      <c r="C42" s="9"/>
      <c r="D42" s="9"/>
      <c r="E42" s="9"/>
      <c r="F42" s="9"/>
      <c r="G42" s="9"/>
      <c r="H42" s="9"/>
      <c r="I42" s="9"/>
      <c r="J42" s="10"/>
    </row>
    <row r="43" spans="1:10" x14ac:dyDescent="0.25">
      <c r="A43" s="13"/>
      <c r="B43" s="9"/>
      <c r="C43" s="9"/>
      <c r="D43" s="9"/>
      <c r="E43" s="9"/>
      <c r="F43" s="9"/>
      <c r="G43" s="9"/>
      <c r="H43" s="9"/>
      <c r="I43" s="9"/>
      <c r="J43" s="10"/>
    </row>
    <row r="44" spans="1:10" x14ac:dyDescent="0.25">
      <c r="A44" s="13" t="s">
        <v>64</v>
      </c>
      <c r="B44" s="9"/>
      <c r="C44" s="18">
        <v>1.1179999999999999E-2</v>
      </c>
      <c r="D44" s="18"/>
      <c r="E44" s="18">
        <v>1.261E-2</v>
      </c>
      <c r="F44" s="9"/>
      <c r="G44" s="18">
        <f>+E44-C44</f>
        <v>1.4300000000000007E-3</v>
      </c>
      <c r="H44" s="9"/>
      <c r="I44" s="25" t="s">
        <v>42</v>
      </c>
      <c r="J44" s="10"/>
    </row>
    <row r="45" spans="1:10" x14ac:dyDescent="0.25">
      <c r="A45" s="13"/>
      <c r="B45" s="9"/>
      <c r="C45" s="9"/>
      <c r="D45" s="9"/>
      <c r="E45" s="9"/>
      <c r="F45" s="9"/>
      <c r="G45" s="9"/>
      <c r="H45" s="9"/>
      <c r="I45" s="9"/>
      <c r="J45" s="10"/>
    </row>
    <row r="46" spans="1:10" ht="30" x14ac:dyDescent="0.25">
      <c r="A46" s="24" t="s">
        <v>36</v>
      </c>
      <c r="B46" s="9"/>
      <c r="C46" s="1">
        <f>+C24*C$44</f>
        <v>4427.9418455355199</v>
      </c>
      <c r="D46" s="1"/>
      <c r="E46" s="1">
        <f>+E24*E$44</f>
        <v>4998.96926785503</v>
      </c>
      <c r="F46" s="1"/>
      <c r="G46" s="1">
        <f t="shared" ref="G46:G50" si="3">+E46-C46</f>
        <v>571.02742231951015</v>
      </c>
      <c r="H46" s="9"/>
      <c r="I46" s="25" t="s">
        <v>43</v>
      </c>
      <c r="J46" s="10"/>
    </row>
    <row r="47" spans="1:10" ht="30" x14ac:dyDescent="0.25">
      <c r="A47" s="24" t="s">
        <v>37</v>
      </c>
      <c r="B47" s="9"/>
      <c r="C47" s="1">
        <f>+C25*C$44</f>
        <v>6326.1896823839998</v>
      </c>
      <c r="D47" s="1"/>
      <c r="E47" s="1">
        <f>+E25*E$44</f>
        <v>7245.8801060304095</v>
      </c>
      <c r="F47" s="1"/>
      <c r="G47" s="1">
        <f t="shared" si="3"/>
        <v>919.69042364640973</v>
      </c>
      <c r="H47" s="9"/>
      <c r="I47" s="25" t="s">
        <v>44</v>
      </c>
      <c r="J47" s="10"/>
    </row>
    <row r="48" spans="1:10" ht="30" x14ac:dyDescent="0.25">
      <c r="A48" s="24" t="s">
        <v>38</v>
      </c>
      <c r="B48" s="9"/>
      <c r="C48" s="1">
        <f>+C26*C$44</f>
        <v>60500.859394299994</v>
      </c>
      <c r="D48" s="1"/>
      <c r="E48" s="1">
        <f>+E26*E$44</f>
        <v>68262.913059249477</v>
      </c>
      <c r="F48" s="1"/>
      <c r="G48" s="1">
        <f t="shared" si="3"/>
        <v>7762.0536649494825</v>
      </c>
      <c r="H48" s="9"/>
      <c r="I48" s="25" t="s">
        <v>45</v>
      </c>
      <c r="J48" s="10"/>
    </row>
    <row r="49" spans="1:10" ht="30" x14ac:dyDescent="0.25">
      <c r="A49" s="24" t="s">
        <v>39</v>
      </c>
      <c r="B49" s="9"/>
      <c r="C49" s="1">
        <f>+C27*C$44</f>
        <v>17804.07697224</v>
      </c>
      <c r="D49" s="1"/>
      <c r="E49" s="1">
        <f>+E27*E$44</f>
        <v>20084.735273003567</v>
      </c>
      <c r="F49" s="1"/>
      <c r="G49" s="1">
        <f t="shared" si="3"/>
        <v>2280.6583007635672</v>
      </c>
      <c r="H49" s="9"/>
      <c r="I49" s="25" t="s">
        <v>46</v>
      </c>
      <c r="J49" s="10"/>
    </row>
    <row r="50" spans="1:10" ht="30" x14ac:dyDescent="0.25">
      <c r="A50" s="24" t="s">
        <v>40</v>
      </c>
      <c r="B50" s="9"/>
      <c r="C50" s="1">
        <f>+C28*C$44</f>
        <v>18548.680087599998</v>
      </c>
      <c r="D50" s="1"/>
      <c r="E50" s="1">
        <f>+E28*E$44</f>
        <v>20926.528929951059</v>
      </c>
      <c r="F50" s="1"/>
      <c r="G50" s="1">
        <f t="shared" si="3"/>
        <v>2377.8488423510607</v>
      </c>
      <c r="H50" s="9"/>
      <c r="I50" s="25" t="s">
        <v>47</v>
      </c>
      <c r="J50" s="10"/>
    </row>
    <row r="51" spans="1:10" ht="45" x14ac:dyDescent="0.25">
      <c r="A51" s="13"/>
      <c r="B51" s="9"/>
      <c r="C51" s="3">
        <f>SUM(C46:C50)</f>
        <v>107607.74798205952</v>
      </c>
      <c r="D51" s="4"/>
      <c r="E51" s="3">
        <f>SUM(E46:E50)</f>
        <v>121519.02663608955</v>
      </c>
      <c r="F51" s="4"/>
      <c r="G51" s="3">
        <f>SUM(G46:G50)</f>
        <v>13911.278654030029</v>
      </c>
      <c r="H51" s="9"/>
      <c r="I51" s="25" t="s">
        <v>48</v>
      </c>
      <c r="J51" s="22" t="s">
        <v>56</v>
      </c>
    </row>
    <row r="52" spans="1:10" x14ac:dyDescent="0.25">
      <c r="A52" s="13"/>
      <c r="B52" s="9"/>
      <c r="C52" s="1"/>
      <c r="D52" s="1"/>
      <c r="E52" s="1"/>
      <c r="F52" s="1"/>
      <c r="G52" s="1"/>
      <c r="H52" s="9"/>
      <c r="I52" s="25"/>
      <c r="J52" s="10"/>
    </row>
    <row r="53" spans="1:10" x14ac:dyDescent="0.25">
      <c r="A53" s="26" t="s">
        <v>51</v>
      </c>
      <c r="B53" s="9"/>
      <c r="C53" s="1"/>
      <c r="D53" s="1"/>
      <c r="E53" s="1"/>
      <c r="F53" s="1"/>
      <c r="G53" s="4">
        <v>40683</v>
      </c>
      <c r="H53" s="9"/>
      <c r="I53" s="25"/>
      <c r="J53" s="10" t="s">
        <v>69</v>
      </c>
    </row>
    <row r="54" spans="1:10" ht="30" x14ac:dyDescent="0.25">
      <c r="A54" s="26" t="s">
        <v>52</v>
      </c>
      <c r="B54" s="9"/>
      <c r="C54" s="1"/>
      <c r="D54" s="1"/>
      <c r="E54" s="1"/>
      <c r="F54" s="1"/>
      <c r="G54" s="3">
        <f>+G53-G51</f>
        <v>26771.721345969971</v>
      </c>
      <c r="H54" s="27"/>
      <c r="I54" s="25"/>
      <c r="J54" s="22"/>
    </row>
    <row r="55" spans="1:10" x14ac:dyDescent="0.25">
      <c r="A55" s="13"/>
      <c r="B55" s="9"/>
      <c r="C55" s="1"/>
      <c r="D55" s="1"/>
      <c r="E55" s="1"/>
      <c r="F55" s="1"/>
      <c r="G55" s="1"/>
      <c r="H55" s="9"/>
      <c r="I55" s="9"/>
      <c r="J55" s="10"/>
    </row>
    <row r="56" spans="1:10" ht="30" x14ac:dyDescent="0.25">
      <c r="A56" s="26" t="s">
        <v>41</v>
      </c>
      <c r="B56" s="9"/>
      <c r="C56" s="3">
        <f>+C37+C51</f>
        <v>37860.824143673817</v>
      </c>
      <c r="D56" s="4"/>
      <c r="E56" s="3">
        <f>+E37+E51</f>
        <v>-103136.28546165535</v>
      </c>
      <c r="F56" s="4"/>
      <c r="G56" s="3">
        <f>+G37+G51</f>
        <v>-140997.10960532917</v>
      </c>
      <c r="H56" s="9"/>
      <c r="I56" s="25" t="s">
        <v>49</v>
      </c>
      <c r="J56" s="10"/>
    </row>
    <row r="57" spans="1:10" x14ac:dyDescent="0.25">
      <c r="A57" s="13"/>
      <c r="B57" s="9"/>
      <c r="C57" s="9"/>
      <c r="D57" s="9"/>
      <c r="E57" s="9"/>
      <c r="F57" s="9"/>
      <c r="G57" s="9"/>
      <c r="H57" s="9"/>
      <c r="I57" s="9"/>
      <c r="J57" s="10"/>
    </row>
    <row r="58" spans="1:10" x14ac:dyDescent="0.25">
      <c r="A58" s="11" t="s">
        <v>67</v>
      </c>
      <c r="B58" s="9"/>
      <c r="C58" s="9"/>
      <c r="D58" s="9"/>
      <c r="E58" s="9"/>
      <c r="F58" s="9"/>
      <c r="G58" s="9"/>
      <c r="H58" s="9"/>
      <c r="I58" s="9"/>
      <c r="J58" s="10"/>
    </row>
    <row r="59" spans="1:10" x14ac:dyDescent="0.25">
      <c r="A59" s="12" t="s">
        <v>50</v>
      </c>
      <c r="B59" s="9"/>
      <c r="C59" s="9"/>
      <c r="D59" s="9"/>
      <c r="E59" s="9"/>
      <c r="F59" s="9"/>
      <c r="G59" s="9"/>
      <c r="H59" s="9"/>
      <c r="I59" s="9"/>
      <c r="J59" s="10"/>
    </row>
    <row r="60" spans="1:10" x14ac:dyDescent="0.25">
      <c r="A60" s="12" t="s">
        <v>65</v>
      </c>
      <c r="B60" s="9"/>
      <c r="C60" s="9"/>
      <c r="D60" s="9"/>
      <c r="E60" s="9"/>
      <c r="F60" s="9"/>
      <c r="G60" s="9"/>
      <c r="H60" s="9"/>
      <c r="I60" s="9"/>
      <c r="J60" s="10"/>
    </row>
    <row r="61" spans="1:10" x14ac:dyDescent="0.25">
      <c r="A61" s="28" t="s">
        <v>66</v>
      </c>
      <c r="B61" s="29"/>
      <c r="C61" s="29"/>
      <c r="D61" s="29"/>
      <c r="E61" s="29"/>
      <c r="F61" s="29"/>
      <c r="G61" s="29"/>
      <c r="H61" s="29"/>
      <c r="I61" s="29"/>
      <c r="J61" s="30"/>
    </row>
  </sheetData>
  <pageMargins left="0.7" right="0.7" top="0.75" bottom="0.75" header="0.3" footer="0.3"/>
  <pageSetup scale="72" fitToHeight="3" orientation="landscape" verticalDpi="0" r:id="rId1"/>
  <headerFooter>
    <oddFooter>Page &amp;P of &amp;N</oddFooter>
  </headerFooter>
  <rowBreaks count="1" manualBreakCount="1">
    <brk id="3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view="pageBreakPreview" zoomScaleNormal="100" zoomScaleSheetLayoutView="100" workbookViewId="0"/>
  </sheetViews>
  <sheetFormatPr defaultRowHeight="15" x14ac:dyDescent="0.25"/>
  <cols>
    <col min="1" max="1" width="40.140625" customWidth="1"/>
    <col min="2" max="2" width="3.7109375" customWidth="1"/>
    <col min="3" max="3" width="13.7109375" customWidth="1"/>
    <col min="4" max="4" width="3.7109375" customWidth="1"/>
    <col min="5" max="5" width="14" customWidth="1"/>
    <col min="6" max="6" width="3.7109375" customWidth="1"/>
    <col min="7" max="7" width="10.42578125" customWidth="1"/>
    <col min="8" max="8" width="4.5703125" bestFit="1" customWidth="1"/>
    <col min="9" max="9" width="11" customWidth="1"/>
    <col min="10" max="10" width="63.5703125" customWidth="1"/>
  </cols>
  <sheetData>
    <row r="1" spans="1:10" x14ac:dyDescent="0.25">
      <c r="A1" s="5" t="s">
        <v>81</v>
      </c>
      <c r="B1" s="6"/>
      <c r="C1" s="6"/>
      <c r="D1" s="6"/>
      <c r="E1" s="6"/>
      <c r="F1" s="6"/>
      <c r="G1" s="6"/>
      <c r="H1" s="6"/>
      <c r="I1" s="6"/>
      <c r="J1" s="7"/>
    </row>
    <row r="2" spans="1:10" x14ac:dyDescent="0.25">
      <c r="A2" s="8" t="s">
        <v>5</v>
      </c>
      <c r="B2" s="9"/>
      <c r="C2" s="9"/>
      <c r="D2" s="9"/>
      <c r="E2" s="9"/>
      <c r="F2" s="9"/>
      <c r="G2" s="9"/>
      <c r="H2" s="9"/>
      <c r="I2" s="9"/>
      <c r="J2" s="10"/>
    </row>
    <row r="3" spans="1:10" x14ac:dyDescent="0.25">
      <c r="A3" s="8" t="s">
        <v>71</v>
      </c>
      <c r="B3" s="9"/>
      <c r="C3" s="9"/>
      <c r="D3" s="9"/>
      <c r="E3" s="9"/>
      <c r="F3" s="9"/>
      <c r="G3" s="9"/>
      <c r="H3" s="9"/>
      <c r="I3" s="9"/>
      <c r="J3" s="10"/>
    </row>
    <row r="4" spans="1:10" x14ac:dyDescent="0.25">
      <c r="A4" s="8"/>
      <c r="B4" s="9"/>
      <c r="C4" s="9"/>
      <c r="D4" s="9"/>
      <c r="E4" s="9"/>
      <c r="F4" s="9"/>
      <c r="G4" s="9"/>
      <c r="H4" s="9"/>
      <c r="I4" s="9"/>
      <c r="J4" s="10"/>
    </row>
    <row r="5" spans="1:10" x14ac:dyDescent="0.25">
      <c r="A5" s="11" t="s">
        <v>53</v>
      </c>
      <c r="B5" s="9"/>
      <c r="C5" s="9"/>
      <c r="D5" s="9"/>
      <c r="E5" s="9"/>
      <c r="F5" s="9"/>
      <c r="G5" s="9"/>
      <c r="H5" s="9"/>
      <c r="I5" s="9"/>
      <c r="J5" s="10"/>
    </row>
    <row r="6" spans="1:10" x14ac:dyDescent="0.25">
      <c r="A6" s="12" t="s">
        <v>72</v>
      </c>
      <c r="B6" s="9"/>
      <c r="C6" s="9"/>
      <c r="D6" s="9"/>
      <c r="E6" s="9"/>
      <c r="F6" s="9"/>
      <c r="G6" s="9"/>
      <c r="H6" s="9"/>
      <c r="I6" s="9"/>
      <c r="J6" s="10"/>
    </row>
    <row r="7" spans="1:10" x14ac:dyDescent="0.25">
      <c r="A7" s="13" t="s">
        <v>74</v>
      </c>
      <c r="B7" s="9"/>
      <c r="C7" s="9"/>
      <c r="D7" s="9"/>
      <c r="E7" s="9"/>
      <c r="F7" s="9"/>
      <c r="G7" s="9"/>
      <c r="H7" s="9"/>
      <c r="I7" s="9"/>
      <c r="J7" s="10"/>
    </row>
    <row r="8" spans="1:10" x14ac:dyDescent="0.25">
      <c r="A8" s="13" t="s">
        <v>79</v>
      </c>
      <c r="B8" s="9"/>
      <c r="C8" s="9"/>
      <c r="D8" s="9"/>
      <c r="E8" s="9"/>
      <c r="F8" s="9"/>
      <c r="G8" s="9"/>
      <c r="H8" s="9"/>
      <c r="I8" s="9"/>
      <c r="J8" s="10"/>
    </row>
    <row r="9" spans="1:10" x14ac:dyDescent="0.25">
      <c r="A9" s="14" t="s">
        <v>80</v>
      </c>
      <c r="B9" s="9"/>
      <c r="C9" s="9"/>
      <c r="D9" s="9"/>
      <c r="E9" s="9"/>
      <c r="F9" s="9"/>
      <c r="G9" s="9"/>
      <c r="H9" s="9"/>
      <c r="I9" s="9"/>
      <c r="J9" s="10"/>
    </row>
    <row r="10" spans="1:10" x14ac:dyDescent="0.25">
      <c r="A10" s="8"/>
      <c r="B10" s="9"/>
      <c r="C10" s="9"/>
      <c r="D10" s="9"/>
      <c r="E10" s="9"/>
      <c r="F10" s="9"/>
      <c r="G10" s="9"/>
      <c r="H10" s="9"/>
      <c r="I10" s="9"/>
      <c r="J10" s="10"/>
    </row>
    <row r="11" spans="1:10" x14ac:dyDescent="0.25">
      <c r="A11" s="11" t="s">
        <v>73</v>
      </c>
      <c r="B11" s="9"/>
      <c r="C11" s="9"/>
      <c r="D11" s="9"/>
      <c r="E11" s="9"/>
      <c r="F11" s="9"/>
      <c r="G11" s="9"/>
      <c r="H11" s="9"/>
      <c r="I11" s="9"/>
      <c r="J11" s="10"/>
    </row>
    <row r="12" spans="1:10" x14ac:dyDescent="0.25">
      <c r="A12" s="8"/>
      <c r="B12" s="9"/>
      <c r="C12" s="9"/>
      <c r="D12" s="9"/>
      <c r="E12" s="9"/>
      <c r="F12" s="9"/>
      <c r="G12" s="9"/>
      <c r="H12" s="9"/>
      <c r="I12" s="9"/>
      <c r="J12" s="10"/>
    </row>
    <row r="13" spans="1:10" ht="30" x14ac:dyDescent="0.25">
      <c r="A13" s="13"/>
      <c r="B13" s="9"/>
      <c r="C13" s="2" t="s">
        <v>31</v>
      </c>
      <c r="D13" s="2"/>
      <c r="E13" s="2" t="s">
        <v>32</v>
      </c>
      <c r="F13" s="2"/>
      <c r="G13" s="2" t="s">
        <v>33</v>
      </c>
      <c r="H13" s="2"/>
      <c r="I13" s="2" t="s">
        <v>30</v>
      </c>
      <c r="J13" s="15" t="s">
        <v>54</v>
      </c>
    </row>
    <row r="14" spans="1:10" x14ac:dyDescent="0.25">
      <c r="A14" s="8"/>
      <c r="B14" s="9"/>
      <c r="C14" s="9"/>
      <c r="D14" s="9"/>
      <c r="E14" s="9"/>
      <c r="F14" s="9"/>
      <c r="G14" s="9"/>
      <c r="H14" s="9"/>
      <c r="I14" s="9"/>
      <c r="J14" s="10"/>
    </row>
    <row r="15" spans="1:10" x14ac:dyDescent="0.25">
      <c r="A15" s="11" t="s">
        <v>10</v>
      </c>
      <c r="B15" s="9"/>
      <c r="C15" s="9"/>
      <c r="D15" s="9"/>
      <c r="E15" s="9"/>
      <c r="F15" s="9"/>
      <c r="G15" s="9"/>
      <c r="H15" s="9"/>
      <c r="I15" s="9"/>
      <c r="J15" s="10"/>
    </row>
    <row r="16" spans="1:10" x14ac:dyDescent="0.25">
      <c r="A16" s="13" t="s">
        <v>3</v>
      </c>
      <c r="B16" s="9"/>
      <c r="C16" s="16">
        <v>8.3000000000000004E-2</v>
      </c>
      <c r="D16" s="9"/>
      <c r="E16" s="16">
        <v>8.3000000000000004E-2</v>
      </c>
      <c r="F16" s="16"/>
      <c r="G16" s="16">
        <f>+E16-C16</f>
        <v>0</v>
      </c>
      <c r="H16" s="9"/>
      <c r="I16" s="17" t="s">
        <v>14</v>
      </c>
      <c r="J16" s="10"/>
    </row>
    <row r="17" spans="1:10" x14ac:dyDescent="0.25">
      <c r="A17" s="13" t="s">
        <v>4</v>
      </c>
      <c r="B17" s="9"/>
      <c r="C17" s="16">
        <v>9.7000000000000003E-2</v>
      </c>
      <c r="D17" s="9"/>
      <c r="E17" s="16">
        <v>9.7000000000000003E-2</v>
      </c>
      <c r="F17" s="16"/>
      <c r="G17" s="16">
        <f t="shared" ref="G17:G21" si="0">+E17-C17</f>
        <v>0</v>
      </c>
      <c r="H17" s="9"/>
      <c r="I17" s="17" t="s">
        <v>15</v>
      </c>
      <c r="J17" s="10"/>
    </row>
    <row r="18" spans="1:10" x14ac:dyDescent="0.25">
      <c r="A18" s="13" t="s">
        <v>0</v>
      </c>
      <c r="B18" s="9"/>
      <c r="C18" s="16">
        <v>7.1999999999999995E-2</v>
      </c>
      <c r="D18" s="9"/>
      <c r="E18" s="16">
        <v>7.1999999999999995E-2</v>
      </c>
      <c r="F18" s="16"/>
      <c r="G18" s="16">
        <f t="shared" si="0"/>
        <v>0</v>
      </c>
      <c r="H18" s="9"/>
      <c r="I18" s="17" t="s">
        <v>16</v>
      </c>
      <c r="J18" s="10"/>
    </row>
    <row r="19" spans="1:10" x14ac:dyDescent="0.25">
      <c r="A19" s="13" t="s">
        <v>1</v>
      </c>
      <c r="B19" s="9"/>
      <c r="C19" s="16">
        <v>0.109</v>
      </c>
      <c r="D19" s="9"/>
      <c r="E19" s="16">
        <v>0.109</v>
      </c>
      <c r="F19" s="16"/>
      <c r="G19" s="16">
        <f t="shared" si="0"/>
        <v>0</v>
      </c>
      <c r="H19" s="9"/>
      <c r="I19" s="17" t="s">
        <v>17</v>
      </c>
      <c r="J19" s="10"/>
    </row>
    <row r="20" spans="1:10" x14ac:dyDescent="0.25">
      <c r="A20" s="13" t="s">
        <v>2</v>
      </c>
      <c r="B20" s="9"/>
      <c r="C20" s="16">
        <v>0.129</v>
      </c>
      <c r="D20" s="9"/>
      <c r="E20" s="16">
        <v>0.129</v>
      </c>
      <c r="F20" s="16"/>
      <c r="G20" s="16">
        <f t="shared" si="0"/>
        <v>0</v>
      </c>
      <c r="H20" s="9"/>
      <c r="I20" s="17" t="s">
        <v>18</v>
      </c>
      <c r="J20" s="10"/>
    </row>
    <row r="21" spans="1:10" x14ac:dyDescent="0.25">
      <c r="A21" s="13" t="s">
        <v>57</v>
      </c>
      <c r="B21" s="9"/>
      <c r="C21" s="18">
        <v>8.3622000000000002E-2</v>
      </c>
      <c r="D21" s="9"/>
      <c r="E21" s="18">
        <v>6.7152000000000003E-2</v>
      </c>
      <c r="F21" s="18"/>
      <c r="G21" s="18">
        <f t="shared" si="0"/>
        <v>-1.6469999999999999E-2</v>
      </c>
      <c r="H21" s="9"/>
      <c r="I21" s="17" t="s">
        <v>19</v>
      </c>
      <c r="J21" s="10"/>
    </row>
    <row r="22" spans="1:10" x14ac:dyDescent="0.25">
      <c r="A22" s="13"/>
      <c r="B22" s="9"/>
      <c r="C22" s="9"/>
      <c r="D22" s="9"/>
      <c r="E22" s="9"/>
      <c r="F22" s="9"/>
      <c r="G22" s="9"/>
      <c r="H22" s="9"/>
      <c r="I22" s="17"/>
      <c r="J22" s="10"/>
    </row>
    <row r="23" spans="1:10" x14ac:dyDescent="0.25">
      <c r="A23" s="11" t="s">
        <v>11</v>
      </c>
      <c r="B23" s="9"/>
      <c r="C23" s="9"/>
      <c r="D23" s="9"/>
      <c r="E23" s="9"/>
      <c r="F23" s="9"/>
      <c r="G23" s="9"/>
      <c r="H23" s="9"/>
      <c r="I23" s="17"/>
      <c r="J23" s="10"/>
    </row>
    <row r="24" spans="1:10" x14ac:dyDescent="0.25">
      <c r="A24" s="13" t="s">
        <v>12</v>
      </c>
      <c r="B24" s="9"/>
      <c r="C24" s="1">
        <v>187118.21101799997</v>
      </c>
      <c r="D24" s="9"/>
      <c r="E24" s="1">
        <v>187118.21100399998</v>
      </c>
      <c r="F24" s="1"/>
      <c r="G24" s="1">
        <f t="shared" ref="G24:G28" si="1">+E24-C24</f>
        <v>-1.3999990187585354E-5</v>
      </c>
      <c r="H24" s="9"/>
      <c r="I24" s="20" t="s">
        <v>20</v>
      </c>
      <c r="J24" s="10"/>
    </row>
    <row r="25" spans="1:10" x14ac:dyDescent="0.25">
      <c r="A25" s="13" t="s">
        <v>13</v>
      </c>
      <c r="B25" s="9"/>
      <c r="C25" s="1">
        <v>137078.7249</v>
      </c>
      <c r="D25" s="9"/>
      <c r="E25" s="1">
        <v>137078.72488600001</v>
      </c>
      <c r="F25" s="1"/>
      <c r="G25" s="1">
        <f t="shared" si="1"/>
        <v>-1.3999990187585354E-5</v>
      </c>
      <c r="H25" s="9"/>
      <c r="I25" s="20" t="s">
        <v>21</v>
      </c>
      <c r="J25" s="10"/>
    </row>
    <row r="26" spans="1:10" x14ac:dyDescent="0.25">
      <c r="A26" s="13" t="s">
        <v>7</v>
      </c>
      <c r="B26" s="9"/>
      <c r="C26" s="1">
        <v>2892264.0440000002</v>
      </c>
      <c r="D26" s="9"/>
      <c r="E26" s="1">
        <v>2899627.1380429999</v>
      </c>
      <c r="F26" s="1"/>
      <c r="G26" s="1">
        <f t="shared" si="1"/>
        <v>7363.0940429996699</v>
      </c>
      <c r="H26" s="9"/>
      <c r="I26" s="20" t="s">
        <v>22</v>
      </c>
      <c r="J26" s="10"/>
    </row>
    <row r="27" spans="1:10" x14ac:dyDescent="0.25">
      <c r="A27" s="13" t="s">
        <v>8</v>
      </c>
      <c r="B27" s="9"/>
      <c r="C27" s="1">
        <v>834542.98259999999</v>
      </c>
      <c r="D27" s="9"/>
      <c r="E27" s="1">
        <v>836306.20469699998</v>
      </c>
      <c r="F27" s="1"/>
      <c r="G27" s="1">
        <f t="shared" si="1"/>
        <v>1763.2220969999908</v>
      </c>
      <c r="H27" s="9"/>
      <c r="I27" s="20" t="s">
        <v>23</v>
      </c>
      <c r="J27" s="10"/>
    </row>
    <row r="28" spans="1:10" x14ac:dyDescent="0.25">
      <c r="A28" s="13" t="s">
        <v>9</v>
      </c>
      <c r="B28" s="9"/>
      <c r="C28" s="1">
        <v>906883.08829999994</v>
      </c>
      <c r="D28" s="9"/>
      <c r="E28" s="1">
        <v>908768.43403</v>
      </c>
      <c r="F28" s="1"/>
      <c r="G28" s="1">
        <f t="shared" si="1"/>
        <v>1885.3457300000591</v>
      </c>
      <c r="H28" s="9"/>
      <c r="I28" s="20" t="s">
        <v>24</v>
      </c>
      <c r="J28" s="10"/>
    </row>
    <row r="29" spans="1:10" ht="45" x14ac:dyDescent="0.25">
      <c r="A29" s="13"/>
      <c r="B29" s="9"/>
      <c r="C29" s="3">
        <f>SUM(C24:C28)</f>
        <v>4957887.050818</v>
      </c>
      <c r="D29" s="21"/>
      <c r="E29" s="3">
        <f>SUM(E24:E28)</f>
        <v>4968898.7126599997</v>
      </c>
      <c r="F29" s="4"/>
      <c r="G29" s="3">
        <f>SUM(G24:G28)</f>
        <v>11011.661841999739</v>
      </c>
      <c r="H29" s="9"/>
      <c r="I29" s="20"/>
      <c r="J29" s="22" t="s">
        <v>68</v>
      </c>
    </row>
    <row r="30" spans="1:10" x14ac:dyDescent="0.25">
      <c r="A30" s="13"/>
      <c r="B30" s="9"/>
      <c r="C30" s="18"/>
      <c r="D30" s="9"/>
      <c r="E30" s="9"/>
      <c r="F30" s="9"/>
      <c r="G30" s="23"/>
      <c r="H30" s="9"/>
      <c r="I30" s="9"/>
      <c r="J30" s="10"/>
    </row>
    <row r="31" spans="1:10" x14ac:dyDescent="0.25">
      <c r="A31" s="11" t="s">
        <v>34</v>
      </c>
      <c r="B31" s="9"/>
      <c r="C31" s="18"/>
      <c r="D31" s="9"/>
      <c r="E31" s="9"/>
      <c r="F31" s="9"/>
      <c r="G31" s="9"/>
      <c r="H31" s="9"/>
      <c r="I31" s="9"/>
      <c r="J31" s="10"/>
    </row>
    <row r="32" spans="1:10" ht="30" x14ac:dyDescent="0.25">
      <c r="A32" s="24" t="s">
        <v>58</v>
      </c>
      <c r="B32" s="9"/>
      <c r="C32" s="1">
        <f>+(C$21-C16)*C24</f>
        <v>116.38752725319553</v>
      </c>
      <c r="D32" s="1"/>
      <c r="E32" s="1">
        <f>+(E$21-E16)*E24</f>
        <v>-2965.449407991392</v>
      </c>
      <c r="F32" s="1"/>
      <c r="G32" s="1">
        <f t="shared" ref="G32:G36" si="2">+E32-C32</f>
        <v>-3081.8369352445875</v>
      </c>
      <c r="H32" s="9"/>
      <c r="I32" s="25" t="s">
        <v>25</v>
      </c>
      <c r="J32" s="10"/>
    </row>
    <row r="33" spans="1:10" ht="30" x14ac:dyDescent="0.25">
      <c r="A33" s="24" t="s">
        <v>59</v>
      </c>
      <c r="B33" s="9"/>
      <c r="C33" s="1">
        <f>+(C$21-C17)*C25</f>
        <v>-1833.8391817122001</v>
      </c>
      <c r="D33" s="1"/>
      <c r="E33" s="1">
        <f>+(E$21-E17)*E25</f>
        <v>-4091.5257803973282</v>
      </c>
      <c r="F33" s="1"/>
      <c r="G33" s="1">
        <f t="shared" si="2"/>
        <v>-2257.686598685128</v>
      </c>
      <c r="H33" s="9"/>
      <c r="I33" s="25" t="s">
        <v>26</v>
      </c>
      <c r="J33" s="10"/>
    </row>
    <row r="34" spans="1:10" ht="30" x14ac:dyDescent="0.25">
      <c r="A34" s="24" t="s">
        <v>60</v>
      </c>
      <c r="B34" s="9"/>
      <c r="C34" s="1">
        <f>+(C$21-C18)*C26</f>
        <v>33613.892719368021</v>
      </c>
      <c r="D34" s="1"/>
      <c r="E34" s="1">
        <f>+(E$21-E18)*E26</f>
        <v>-14057.392365232437</v>
      </c>
      <c r="F34" s="1"/>
      <c r="G34" s="1">
        <f t="shared" si="2"/>
        <v>-47671.285084600459</v>
      </c>
      <c r="H34" s="9"/>
      <c r="I34" s="25" t="s">
        <v>27</v>
      </c>
      <c r="J34" s="10"/>
    </row>
    <row r="35" spans="1:10" ht="30" x14ac:dyDescent="0.25">
      <c r="A35" s="24" t="s">
        <v>61</v>
      </c>
      <c r="B35" s="9"/>
      <c r="C35" s="1">
        <f>+(C$21-C19)*C27</f>
        <v>-21179.031812422796</v>
      </c>
      <c r="D35" s="1"/>
      <c r="E35" s="1">
        <f>+(E$21-E19)*E27</f>
        <v>-34997.742054160051</v>
      </c>
      <c r="F35" s="1"/>
      <c r="G35" s="1">
        <f t="shared" si="2"/>
        <v>-13818.710241737255</v>
      </c>
      <c r="H35" s="9"/>
      <c r="I35" s="25" t="s">
        <v>28</v>
      </c>
      <c r="J35" s="10"/>
    </row>
    <row r="36" spans="1:10" ht="30" x14ac:dyDescent="0.25">
      <c r="A36" s="24" t="s">
        <v>62</v>
      </c>
      <c r="B36" s="9"/>
      <c r="C36" s="1">
        <f>+(C$21-C20)*C28</f>
        <v>-41152.540780877396</v>
      </c>
      <c r="D36" s="1"/>
      <c r="E36" s="1">
        <f>+(E$21-E20)*E28</f>
        <v>-56205.510107887443</v>
      </c>
      <c r="F36" s="1"/>
      <c r="G36" s="1">
        <f t="shared" si="2"/>
        <v>-15052.969327010047</v>
      </c>
      <c r="H36" s="9"/>
      <c r="I36" s="25" t="s">
        <v>29</v>
      </c>
      <c r="J36" s="10"/>
    </row>
    <row r="37" spans="1:10" ht="45" x14ac:dyDescent="0.25">
      <c r="A37" s="13"/>
      <c r="B37" s="9"/>
      <c r="C37" s="3">
        <f>SUM(C32:C36)</f>
        <v>-30435.131528391175</v>
      </c>
      <c r="D37" s="4"/>
      <c r="E37" s="3">
        <f>SUM(E32:E36)</f>
        <v>-112317.61971566865</v>
      </c>
      <c r="F37" s="4"/>
      <c r="G37" s="3">
        <f>SUM(G32:G36)</f>
        <v>-81882.488187277486</v>
      </c>
      <c r="H37" s="9"/>
      <c r="I37" s="25" t="s">
        <v>35</v>
      </c>
      <c r="J37" s="22" t="s">
        <v>55</v>
      </c>
    </row>
    <row r="38" spans="1:10" x14ac:dyDescent="0.25">
      <c r="A38" s="13"/>
      <c r="B38" s="9"/>
      <c r="C38" s="1"/>
      <c r="D38" s="1"/>
      <c r="E38" s="1"/>
      <c r="F38" s="1"/>
      <c r="G38" s="1"/>
      <c r="H38" s="9"/>
      <c r="I38" s="25"/>
      <c r="J38" s="10"/>
    </row>
    <row r="39" spans="1:10" x14ac:dyDescent="0.25">
      <c r="A39" s="26" t="s">
        <v>51</v>
      </c>
      <c r="B39" s="9"/>
      <c r="C39" s="1"/>
      <c r="D39" s="1"/>
      <c r="E39" s="1"/>
      <c r="F39" s="1"/>
      <c r="G39" s="4">
        <v>-88338</v>
      </c>
      <c r="H39" s="9"/>
      <c r="I39" s="25"/>
      <c r="J39" s="10" t="s">
        <v>69</v>
      </c>
    </row>
    <row r="40" spans="1:10" ht="30" x14ac:dyDescent="0.25">
      <c r="A40" s="26" t="s">
        <v>52</v>
      </c>
      <c r="B40" s="9"/>
      <c r="C40" s="1"/>
      <c r="D40" s="1"/>
      <c r="E40" s="1"/>
      <c r="F40" s="1"/>
      <c r="G40" s="3">
        <f>+G39-G37</f>
        <v>-6455.5118127225142</v>
      </c>
      <c r="H40" s="27"/>
      <c r="I40" s="25"/>
      <c r="J40" s="10"/>
    </row>
    <row r="41" spans="1:10" x14ac:dyDescent="0.25">
      <c r="A41" s="13"/>
      <c r="B41" s="9"/>
      <c r="C41" s="9"/>
      <c r="D41" s="9"/>
      <c r="E41" s="9"/>
      <c r="F41" s="9"/>
      <c r="G41" s="9"/>
      <c r="H41" s="9"/>
      <c r="I41" s="9"/>
      <c r="J41" s="10"/>
    </row>
    <row r="42" spans="1:10" x14ac:dyDescent="0.25">
      <c r="A42" s="11" t="s">
        <v>63</v>
      </c>
      <c r="B42" s="9"/>
      <c r="C42" s="9"/>
      <c r="D42" s="9"/>
      <c r="E42" s="9"/>
      <c r="F42" s="9"/>
      <c r="G42" s="9"/>
      <c r="H42" s="9"/>
      <c r="I42" s="9"/>
      <c r="J42" s="10"/>
    </row>
    <row r="43" spans="1:10" x14ac:dyDescent="0.25">
      <c r="A43" s="13"/>
      <c r="B43" s="9"/>
      <c r="C43" s="9"/>
      <c r="D43" s="9"/>
      <c r="E43" s="9"/>
      <c r="F43" s="9"/>
      <c r="G43" s="9"/>
      <c r="H43" s="9"/>
      <c r="I43" s="9"/>
      <c r="J43" s="10"/>
    </row>
    <row r="44" spans="1:10" x14ac:dyDescent="0.25">
      <c r="A44" s="13" t="s">
        <v>64</v>
      </c>
      <c r="B44" s="9"/>
      <c r="C44" s="18">
        <v>1.1179999999999999E-2</v>
      </c>
      <c r="D44" s="18"/>
      <c r="E44" s="18">
        <v>1.261E-2</v>
      </c>
      <c r="F44" s="9"/>
      <c r="G44" s="18">
        <f>+E44-C44</f>
        <v>1.4300000000000007E-3</v>
      </c>
      <c r="H44" s="9"/>
      <c r="I44" s="25" t="s">
        <v>42</v>
      </c>
      <c r="J44" s="10"/>
    </row>
    <row r="45" spans="1:10" x14ac:dyDescent="0.25">
      <c r="A45" s="13"/>
      <c r="B45" s="9"/>
      <c r="C45" s="9"/>
      <c r="D45" s="9"/>
      <c r="E45" s="9"/>
      <c r="F45" s="9"/>
      <c r="G45" s="9"/>
      <c r="H45" s="9"/>
      <c r="I45" s="9"/>
      <c r="J45" s="10"/>
    </row>
    <row r="46" spans="1:10" ht="30" x14ac:dyDescent="0.25">
      <c r="A46" s="24" t="s">
        <v>36</v>
      </c>
      <c r="B46" s="9"/>
      <c r="C46" s="1">
        <f>+C24*C$44</f>
        <v>2091.9815991812393</v>
      </c>
      <c r="D46" s="1"/>
      <c r="E46" s="1">
        <f>+E24*E$44</f>
        <v>2359.5606407604396</v>
      </c>
      <c r="F46" s="1"/>
      <c r="G46" s="1">
        <f t="shared" ref="G46:G50" si="3">+E46-C46</f>
        <v>267.57904157920029</v>
      </c>
      <c r="H46" s="9"/>
      <c r="I46" s="25" t="s">
        <v>43</v>
      </c>
      <c r="J46" s="10"/>
    </row>
    <row r="47" spans="1:10" ht="30" x14ac:dyDescent="0.25">
      <c r="A47" s="24" t="s">
        <v>37</v>
      </c>
      <c r="B47" s="9"/>
      <c r="C47" s="1">
        <f>+C25*C$44</f>
        <v>1532.5401443819999</v>
      </c>
      <c r="D47" s="1"/>
      <c r="E47" s="1">
        <f>+E25*E$44</f>
        <v>1728.5627208124602</v>
      </c>
      <c r="F47" s="1"/>
      <c r="G47" s="1">
        <f t="shared" si="3"/>
        <v>196.02257643046028</v>
      </c>
      <c r="H47" s="9"/>
      <c r="I47" s="25" t="s">
        <v>44</v>
      </c>
      <c r="J47" s="10"/>
    </row>
    <row r="48" spans="1:10" ht="30" x14ac:dyDescent="0.25">
      <c r="A48" s="24" t="s">
        <v>38</v>
      </c>
      <c r="B48" s="9"/>
      <c r="C48" s="1">
        <f>+C26*C$44</f>
        <v>32335.51201192</v>
      </c>
      <c r="D48" s="1"/>
      <c r="E48" s="1">
        <f>+E26*E$44</f>
        <v>36564.298210722227</v>
      </c>
      <c r="F48" s="1"/>
      <c r="G48" s="1">
        <f t="shared" si="3"/>
        <v>4228.7861988022269</v>
      </c>
      <c r="H48" s="9"/>
      <c r="I48" s="25" t="s">
        <v>45</v>
      </c>
      <c r="J48" s="10"/>
    </row>
    <row r="49" spans="1:10" ht="30" x14ac:dyDescent="0.25">
      <c r="A49" s="24" t="s">
        <v>39</v>
      </c>
      <c r="B49" s="9"/>
      <c r="C49" s="1">
        <f>+C27*C$44</f>
        <v>9330.1905454679982</v>
      </c>
      <c r="D49" s="1"/>
      <c r="E49" s="1">
        <f>+E27*E$44</f>
        <v>10545.821241229169</v>
      </c>
      <c r="F49" s="1"/>
      <c r="G49" s="1">
        <f t="shared" si="3"/>
        <v>1215.6306957611705</v>
      </c>
      <c r="H49" s="9"/>
      <c r="I49" s="25" t="s">
        <v>46</v>
      </c>
      <c r="J49" s="10"/>
    </row>
    <row r="50" spans="1:10" ht="30" x14ac:dyDescent="0.25">
      <c r="A50" s="24" t="s">
        <v>40</v>
      </c>
      <c r="B50" s="9"/>
      <c r="C50" s="1">
        <f>+C28*C$44</f>
        <v>10138.952927193999</v>
      </c>
      <c r="D50" s="1"/>
      <c r="E50" s="1">
        <f>+E28*E$44</f>
        <v>11459.5699531183</v>
      </c>
      <c r="F50" s="1"/>
      <c r="G50" s="1">
        <f t="shared" si="3"/>
        <v>1320.6170259243008</v>
      </c>
      <c r="H50" s="9"/>
      <c r="I50" s="25" t="s">
        <v>47</v>
      </c>
      <c r="J50" s="10"/>
    </row>
    <row r="51" spans="1:10" ht="45" x14ac:dyDescent="0.25">
      <c r="A51" s="13"/>
      <c r="B51" s="9"/>
      <c r="C51" s="3">
        <f>SUM(C46:C50)</f>
        <v>55429.177228145229</v>
      </c>
      <c r="D51" s="4"/>
      <c r="E51" s="3">
        <f>SUM(E46:E50)</f>
        <v>62657.812766642593</v>
      </c>
      <c r="F51" s="4"/>
      <c r="G51" s="3">
        <f>SUM(G46:G50)</f>
        <v>7228.6355384973585</v>
      </c>
      <c r="H51" s="9"/>
      <c r="I51" s="25" t="s">
        <v>48</v>
      </c>
      <c r="J51" s="22" t="s">
        <v>56</v>
      </c>
    </row>
    <row r="52" spans="1:10" x14ac:dyDescent="0.25">
      <c r="A52" s="13"/>
      <c r="B52" s="9"/>
      <c r="C52" s="1"/>
      <c r="D52" s="1"/>
      <c r="E52" s="1"/>
      <c r="F52" s="1"/>
      <c r="G52" s="1"/>
      <c r="H52" s="9"/>
      <c r="I52" s="25"/>
      <c r="J52" s="10"/>
    </row>
    <row r="53" spans="1:10" x14ac:dyDescent="0.25">
      <c r="A53" s="26" t="s">
        <v>51</v>
      </c>
      <c r="B53" s="9"/>
      <c r="C53" s="1"/>
      <c r="D53" s="1"/>
      <c r="E53" s="1"/>
      <c r="F53" s="1"/>
      <c r="G53" s="4">
        <v>13679</v>
      </c>
      <c r="H53" s="9"/>
      <c r="I53" s="25"/>
      <c r="J53" s="10" t="s">
        <v>69</v>
      </c>
    </row>
    <row r="54" spans="1:10" ht="30" x14ac:dyDescent="0.25">
      <c r="A54" s="26" t="s">
        <v>52</v>
      </c>
      <c r="B54" s="9"/>
      <c r="C54" s="1"/>
      <c r="D54" s="1"/>
      <c r="E54" s="1"/>
      <c r="F54" s="1"/>
      <c r="G54" s="3">
        <f>+G53-G51</f>
        <v>6450.3644615026415</v>
      </c>
      <c r="H54" s="27"/>
      <c r="I54" s="25"/>
      <c r="J54" s="22"/>
    </row>
    <row r="55" spans="1:10" x14ac:dyDescent="0.25">
      <c r="A55" s="13"/>
      <c r="B55" s="9"/>
      <c r="C55" s="1"/>
      <c r="D55" s="1"/>
      <c r="E55" s="1"/>
      <c r="F55" s="1"/>
      <c r="G55" s="1"/>
      <c r="H55" s="9"/>
      <c r="I55" s="9"/>
      <c r="J55" s="10"/>
    </row>
    <row r="56" spans="1:10" ht="30" x14ac:dyDescent="0.25">
      <c r="A56" s="26" t="s">
        <v>41</v>
      </c>
      <c r="B56" s="9"/>
      <c r="C56" s="3">
        <f>+C37+C51</f>
        <v>24994.045699754053</v>
      </c>
      <c r="D56" s="4"/>
      <c r="E56" s="3">
        <f>+E37+E51</f>
        <v>-49659.80694902606</v>
      </c>
      <c r="F56" s="4"/>
      <c r="G56" s="3">
        <f>+G37+G51</f>
        <v>-74653.852648780128</v>
      </c>
      <c r="H56" s="9"/>
      <c r="I56" s="25" t="s">
        <v>49</v>
      </c>
      <c r="J56" s="10"/>
    </row>
    <row r="57" spans="1:10" x14ac:dyDescent="0.25">
      <c r="A57" s="13"/>
      <c r="B57" s="9"/>
      <c r="C57" s="9"/>
      <c r="D57" s="9"/>
      <c r="E57" s="9"/>
      <c r="F57" s="9"/>
      <c r="G57" s="9"/>
      <c r="H57" s="9"/>
      <c r="I57" s="9"/>
      <c r="J57" s="10"/>
    </row>
    <row r="58" spans="1:10" x14ac:dyDescent="0.25">
      <c r="A58" s="11" t="s">
        <v>67</v>
      </c>
      <c r="B58" s="9"/>
      <c r="C58" s="9"/>
      <c r="D58" s="9"/>
      <c r="E58" s="9"/>
      <c r="F58" s="9"/>
      <c r="G58" s="9"/>
      <c r="H58" s="9"/>
      <c r="I58" s="9"/>
      <c r="J58" s="10"/>
    </row>
    <row r="59" spans="1:10" x14ac:dyDescent="0.25">
      <c r="A59" s="12" t="s">
        <v>50</v>
      </c>
      <c r="B59" s="9"/>
      <c r="C59" s="9"/>
      <c r="D59" s="9"/>
      <c r="E59" s="9"/>
      <c r="F59" s="9"/>
      <c r="G59" s="9"/>
      <c r="H59" s="9"/>
      <c r="I59" s="9"/>
      <c r="J59" s="10"/>
    </row>
    <row r="60" spans="1:10" x14ac:dyDescent="0.25">
      <c r="A60" s="12" t="s">
        <v>65</v>
      </c>
      <c r="B60" s="9"/>
      <c r="C60" s="9"/>
      <c r="D60" s="9"/>
      <c r="E60" s="9"/>
      <c r="F60" s="9"/>
      <c r="G60" s="9"/>
      <c r="H60" s="9"/>
      <c r="I60" s="9"/>
      <c r="J60" s="10"/>
    </row>
    <row r="61" spans="1:10" x14ac:dyDescent="0.25">
      <c r="A61" s="28" t="s">
        <v>66</v>
      </c>
      <c r="B61" s="29"/>
      <c r="C61" s="29"/>
      <c r="D61" s="29"/>
      <c r="E61" s="29"/>
      <c r="F61" s="29"/>
      <c r="G61" s="29"/>
      <c r="H61" s="29"/>
      <c r="I61" s="29"/>
      <c r="J61" s="30"/>
    </row>
  </sheetData>
  <pageMargins left="0.7" right="0.7" top="0.75" bottom="0.75" header="0.3" footer="0.3"/>
  <pageSetup scale="72" fitToHeight="3" orientation="landscape" verticalDpi="0" r:id="rId1"/>
  <headerFooter>
    <oddFooter>Page &amp;P of &amp;N</oddFooter>
  </headerFooter>
  <rowBreaks count="1" manualBreakCount="1"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Fort Erie</vt:lpstr>
      <vt:lpstr>Port Colborne</vt:lpstr>
      <vt:lpstr>Gananoque</vt:lpstr>
      <vt:lpstr>'Fort Erie'!Print_Area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Vander Vloet, Brian</dc:creator>
  <cp:lastModifiedBy>Vander Vloet, Brian</cp:lastModifiedBy>
  <cp:lastPrinted>2015-10-20T13:59:03Z</cp:lastPrinted>
  <dcterms:created xsi:type="dcterms:W3CDTF">2015-10-19T15:18:48Z</dcterms:created>
  <dcterms:modified xsi:type="dcterms:W3CDTF">2015-10-20T15:13:52Z</dcterms:modified>
</cp:coreProperties>
</file>