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" yWindow="48" windowWidth="20376" windowHeight="5892" tabRatio="700"/>
  </bookViews>
  <sheets>
    <sheet name="Index" sheetId="15" r:id="rId1"/>
    <sheet name="South M1" sheetId="1" r:id="rId2"/>
    <sheet name="South M2" sheetId="3" r:id="rId3"/>
    <sheet name="North Rate 01" sheetId="4" r:id="rId4"/>
    <sheet name="Milverton" sheetId="8" r:id="rId5"/>
    <sheet name="Moraviantown" sheetId="12" r:id="rId6"/>
    <sheet name="Lambton Shores - Kettle Point" sheetId="13" r:id="rId7"/>
    <sheet name="Prince Township" sheetId="14" r:id="rId8"/>
  </sheets>
  <calcPr calcId="145621" iterate="1"/>
</workbook>
</file>

<file path=xl/calcChain.xml><?xml version="1.0" encoding="utf-8"?>
<calcChain xmlns="http://schemas.openxmlformats.org/spreadsheetml/2006/main">
  <c r="A2" i="15" l="1"/>
  <c r="AX98" i="14"/>
  <c r="AW98" i="14"/>
  <c r="AV98" i="14"/>
  <c r="AU98" i="14"/>
  <c r="AT98" i="14"/>
  <c r="AS98" i="14"/>
  <c r="AR98" i="14"/>
  <c r="AQ98" i="14"/>
  <c r="AP98" i="14"/>
  <c r="AO98" i="14"/>
  <c r="AN98" i="14"/>
  <c r="AM98" i="14"/>
  <c r="AL98" i="14"/>
  <c r="AK98" i="14"/>
  <c r="AJ98" i="14"/>
  <c r="AI98" i="14"/>
  <c r="AH98" i="14"/>
  <c r="AG98" i="14"/>
  <c r="AF98" i="14"/>
  <c r="AE98" i="14"/>
  <c r="AD98" i="14"/>
  <c r="AC98" i="14"/>
  <c r="AB98" i="14"/>
  <c r="AA98" i="14"/>
  <c r="Z98" i="14"/>
  <c r="Y98" i="14"/>
  <c r="X98" i="14"/>
  <c r="W98" i="14"/>
  <c r="V98" i="14"/>
  <c r="U98" i="14"/>
  <c r="T98" i="14"/>
  <c r="S98" i="14"/>
  <c r="R98" i="14"/>
  <c r="Q98" i="14"/>
  <c r="P98" i="14"/>
  <c r="O98" i="14"/>
  <c r="N98" i="14"/>
  <c r="M98" i="14"/>
  <c r="L98" i="14"/>
  <c r="K98" i="14"/>
  <c r="AX90" i="14"/>
  <c r="AW90" i="14"/>
  <c r="AV90" i="14"/>
  <c r="AU90" i="14"/>
  <c r="AT90" i="14"/>
  <c r="AS90" i="14"/>
  <c r="AR90" i="14"/>
  <c r="AQ90" i="14"/>
  <c r="AP90" i="14"/>
  <c r="AO90" i="14"/>
  <c r="AN90" i="14"/>
  <c r="AM90" i="14"/>
  <c r="AL90" i="14"/>
  <c r="AK90" i="14"/>
  <c r="AJ90" i="14"/>
  <c r="AI90" i="14"/>
  <c r="AH90" i="14"/>
  <c r="AG90" i="14"/>
  <c r="AF90" i="14"/>
  <c r="AE90" i="14"/>
  <c r="AD90" i="14"/>
  <c r="AC90" i="14"/>
  <c r="AB90" i="14"/>
  <c r="AA90" i="14"/>
  <c r="Z90" i="14"/>
  <c r="Y90" i="14"/>
  <c r="X90" i="14"/>
  <c r="W90" i="14"/>
  <c r="V90" i="14"/>
  <c r="U90" i="14"/>
  <c r="T90" i="14"/>
  <c r="S90" i="14"/>
  <c r="R90" i="14"/>
  <c r="Q90" i="14"/>
  <c r="P90" i="14"/>
  <c r="O90" i="14"/>
  <c r="N90" i="14"/>
  <c r="M90" i="14"/>
  <c r="L90" i="14"/>
  <c r="K90" i="14"/>
  <c r="AX82" i="14"/>
  <c r="AW82" i="14"/>
  <c r="AV82" i="14"/>
  <c r="AU82" i="14"/>
  <c r="AT82" i="14"/>
  <c r="AS82" i="14"/>
  <c r="AR82" i="14"/>
  <c r="AQ82" i="14"/>
  <c r="AP82" i="14"/>
  <c r="AO82" i="14"/>
  <c r="AN82" i="14"/>
  <c r="AM82" i="14"/>
  <c r="AL82" i="14"/>
  <c r="AK82" i="14"/>
  <c r="AJ82" i="14"/>
  <c r="AI82" i="14"/>
  <c r="AH82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AX66" i="14"/>
  <c r="AW66" i="14"/>
  <c r="AV66" i="14"/>
  <c r="AU66" i="14"/>
  <c r="AT66" i="14"/>
  <c r="AS66" i="14"/>
  <c r="AR66" i="14"/>
  <c r="AQ66" i="14"/>
  <c r="AP66" i="14"/>
  <c r="AO66" i="14"/>
  <c r="AN66" i="14"/>
  <c r="AM66" i="14"/>
  <c r="AL66" i="14"/>
  <c r="AK66" i="14"/>
  <c r="AJ66" i="14"/>
  <c r="AI66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AX74" i="14"/>
  <c r="AW74" i="14"/>
  <c r="AV74" i="14"/>
  <c r="AU74" i="14"/>
  <c r="AT74" i="14"/>
  <c r="AS74" i="14"/>
  <c r="AR74" i="14"/>
  <c r="AQ74" i="14"/>
  <c r="AP74" i="14"/>
  <c r="AO74" i="14"/>
  <c r="AN74" i="14"/>
  <c r="AM74" i="14"/>
  <c r="AL74" i="14"/>
  <c r="AK74" i="14"/>
  <c r="AJ74" i="14"/>
  <c r="AI74" i="14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AX98" i="13"/>
  <c r="AW98" i="13"/>
  <c r="AV98" i="13"/>
  <c r="AU98" i="13"/>
  <c r="AT98" i="13"/>
  <c r="AS98" i="13"/>
  <c r="AR98" i="13"/>
  <c r="AQ98" i="13"/>
  <c r="AP98" i="13"/>
  <c r="AO98" i="13"/>
  <c r="AN98" i="13"/>
  <c r="AM98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Y98" i="13"/>
  <c r="X98" i="13"/>
  <c r="W98" i="13"/>
  <c r="V98" i="13"/>
  <c r="U98" i="13"/>
  <c r="T98" i="13"/>
  <c r="S98" i="13"/>
  <c r="R98" i="13"/>
  <c r="Q98" i="13"/>
  <c r="P98" i="13"/>
  <c r="O98" i="13"/>
  <c r="N98" i="13"/>
  <c r="M98" i="13"/>
  <c r="L98" i="13"/>
  <c r="K98" i="13"/>
  <c r="AX90" i="13"/>
  <c r="AW90" i="13"/>
  <c r="AV90" i="13"/>
  <c r="AU90" i="13"/>
  <c r="AT90" i="13"/>
  <c r="AS90" i="13"/>
  <c r="AR90" i="13"/>
  <c r="AQ90" i="13"/>
  <c r="AP90" i="13"/>
  <c r="AO90" i="13"/>
  <c r="AN90" i="13"/>
  <c r="AM90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Y90" i="13"/>
  <c r="X90" i="13"/>
  <c r="W90" i="13"/>
  <c r="V90" i="13"/>
  <c r="U90" i="13"/>
  <c r="T90" i="13"/>
  <c r="S90" i="13"/>
  <c r="R90" i="13"/>
  <c r="Q90" i="13"/>
  <c r="P90" i="13"/>
  <c r="O90" i="13"/>
  <c r="N90" i="13"/>
  <c r="M90" i="13"/>
  <c r="L90" i="13"/>
  <c r="K90" i="13"/>
  <c r="AX82" i="13"/>
  <c r="AW82" i="13"/>
  <c r="AV82" i="13"/>
  <c r="AU82" i="13"/>
  <c r="AT82" i="13"/>
  <c r="AS82" i="13"/>
  <c r="AR82" i="13"/>
  <c r="AQ82" i="13"/>
  <c r="AP82" i="13"/>
  <c r="AO82" i="13"/>
  <c r="AN82" i="13"/>
  <c r="AM82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Y82" i="13"/>
  <c r="X82" i="13"/>
  <c r="W82" i="13"/>
  <c r="V82" i="13"/>
  <c r="U82" i="13"/>
  <c r="T82" i="13"/>
  <c r="S82" i="13"/>
  <c r="R82" i="13"/>
  <c r="Q82" i="13"/>
  <c r="P82" i="13"/>
  <c r="O82" i="13"/>
  <c r="N82" i="13"/>
  <c r="M82" i="13"/>
  <c r="L82" i="13"/>
  <c r="K82" i="13"/>
  <c r="AX73" i="13"/>
  <c r="AW73" i="13"/>
  <c r="AV73" i="13"/>
  <c r="AU73" i="13"/>
  <c r="AT73" i="13"/>
  <c r="AS73" i="13"/>
  <c r="AR73" i="13"/>
  <c r="AQ73" i="13"/>
  <c r="AP73" i="13"/>
  <c r="AO73" i="13"/>
  <c r="AN73" i="13"/>
  <c r="AM73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Y73" i="13"/>
  <c r="X73" i="13"/>
  <c r="W73" i="13"/>
  <c r="V73" i="13"/>
  <c r="U73" i="13"/>
  <c r="T73" i="13"/>
  <c r="S73" i="13"/>
  <c r="R73" i="13"/>
  <c r="Q73" i="13"/>
  <c r="P73" i="13"/>
  <c r="O73" i="13"/>
  <c r="N73" i="13"/>
  <c r="M73" i="13"/>
  <c r="L73" i="13"/>
  <c r="K73" i="13"/>
  <c r="AX66" i="13"/>
  <c r="AW66" i="13"/>
  <c r="AV66" i="13"/>
  <c r="AU66" i="13"/>
  <c r="AT66" i="13"/>
  <c r="AS66" i="13"/>
  <c r="AR66" i="13"/>
  <c r="AQ66" i="13"/>
  <c r="AP66" i="13"/>
  <c r="AO66" i="13"/>
  <c r="AN66" i="13"/>
  <c r="AM66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Y66" i="13"/>
  <c r="X66" i="13"/>
  <c r="W66" i="13"/>
  <c r="V66" i="13"/>
  <c r="U66" i="13"/>
  <c r="T66" i="13"/>
  <c r="S66" i="13"/>
  <c r="R66" i="13"/>
  <c r="Q66" i="13"/>
  <c r="P66" i="13"/>
  <c r="O66" i="13"/>
  <c r="N66" i="13"/>
  <c r="M66" i="13"/>
  <c r="L66" i="13"/>
  <c r="K66" i="13"/>
  <c r="AX98" i="12"/>
  <c r="AW98" i="12"/>
  <c r="AV98" i="12"/>
  <c r="AU98" i="12"/>
  <c r="AT98" i="12"/>
  <c r="AS98" i="12"/>
  <c r="AR98" i="12"/>
  <c r="AQ98" i="12"/>
  <c r="AP98" i="12"/>
  <c r="AO98" i="12"/>
  <c r="AN98" i="12"/>
  <c r="AM98" i="12"/>
  <c r="AL98" i="12"/>
  <c r="AK98" i="12"/>
  <c r="AJ98" i="12"/>
  <c r="AI98" i="12"/>
  <c r="AH98" i="12"/>
  <c r="AG98" i="12"/>
  <c r="AF98" i="12"/>
  <c r="AE98" i="12"/>
  <c r="AD98" i="12"/>
  <c r="AC98" i="12"/>
  <c r="AB98" i="12"/>
  <c r="AA98" i="12"/>
  <c r="Z98" i="12"/>
  <c r="Y98" i="12"/>
  <c r="X98" i="12"/>
  <c r="W98" i="12"/>
  <c r="V98" i="12"/>
  <c r="U98" i="12"/>
  <c r="T98" i="12"/>
  <c r="S98" i="12"/>
  <c r="R98" i="12"/>
  <c r="Q98" i="12"/>
  <c r="P98" i="12"/>
  <c r="O98" i="12"/>
  <c r="N98" i="12"/>
  <c r="M98" i="12"/>
  <c r="L98" i="12"/>
  <c r="K98" i="12"/>
  <c r="AX90" i="12"/>
  <c r="AW90" i="12"/>
  <c r="AV90" i="12"/>
  <c r="AU90" i="12"/>
  <c r="AT90" i="12"/>
  <c r="AS90" i="12"/>
  <c r="AR90" i="12"/>
  <c r="AQ90" i="12"/>
  <c r="AP90" i="12"/>
  <c r="AO90" i="12"/>
  <c r="AN90" i="12"/>
  <c r="AM90" i="12"/>
  <c r="AL90" i="12"/>
  <c r="AK90" i="12"/>
  <c r="AJ90" i="12"/>
  <c r="AI90" i="12"/>
  <c r="AH90" i="12"/>
  <c r="AG90" i="12"/>
  <c r="AF90" i="12"/>
  <c r="AE90" i="12"/>
  <c r="AD90" i="1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AX82" i="12"/>
  <c r="AW82" i="12"/>
  <c r="AV82" i="12"/>
  <c r="AU82" i="12"/>
  <c r="AT82" i="12"/>
  <c r="AS82" i="12"/>
  <c r="AR82" i="12"/>
  <c r="AQ82" i="12"/>
  <c r="AP82" i="12"/>
  <c r="AO82" i="12"/>
  <c r="AN82" i="12"/>
  <c r="AM82" i="12"/>
  <c r="AL82" i="12"/>
  <c r="AK82" i="12"/>
  <c r="AJ82" i="12"/>
  <c r="AI82" i="12"/>
  <c r="AH82" i="12"/>
  <c r="AG82" i="12"/>
  <c r="AF82" i="12"/>
  <c r="AE82" i="12"/>
  <c r="AD82" i="12"/>
  <c r="AC82" i="12"/>
  <c r="AB82" i="12"/>
  <c r="AA82" i="12"/>
  <c r="Z82" i="12"/>
  <c r="Y82" i="12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AX74" i="12"/>
  <c r="AW74" i="12"/>
  <c r="AV74" i="12"/>
  <c r="AU74" i="12"/>
  <c r="AT74" i="12"/>
  <c r="AS74" i="12"/>
  <c r="AR74" i="12"/>
  <c r="AQ74" i="12"/>
  <c r="AP74" i="12"/>
  <c r="AO74" i="12"/>
  <c r="AN74" i="12"/>
  <c r="AM74" i="12"/>
  <c r="AL74" i="12"/>
  <c r="AK74" i="12"/>
  <c r="AJ74" i="12"/>
  <c r="AI74" i="12"/>
  <c r="AH74" i="12"/>
  <c r="AG74" i="12"/>
  <c r="AF74" i="12"/>
  <c r="AE74" i="12"/>
  <c r="AD74" i="12"/>
  <c r="AC74" i="12"/>
  <c r="AB74" i="12"/>
  <c r="AA74" i="12"/>
  <c r="Z74" i="12"/>
  <c r="Y74" i="12"/>
  <c r="X74" i="12"/>
  <c r="W74" i="12"/>
  <c r="V74" i="12"/>
  <c r="U74" i="12"/>
  <c r="T74" i="12"/>
  <c r="S74" i="12"/>
  <c r="R74" i="12"/>
  <c r="Q74" i="12"/>
  <c r="P74" i="12"/>
  <c r="O74" i="12"/>
  <c r="N74" i="12"/>
  <c r="M74" i="12"/>
  <c r="L74" i="12"/>
  <c r="K74" i="12"/>
  <c r="M66" i="12"/>
  <c r="L66" i="12"/>
  <c r="K66" i="12"/>
  <c r="M98" i="8"/>
  <c r="L98" i="8"/>
  <c r="K98" i="8"/>
  <c r="M90" i="8"/>
  <c r="L90" i="8"/>
  <c r="K90" i="8"/>
  <c r="M82" i="8"/>
  <c r="L82" i="8"/>
  <c r="K82" i="8"/>
  <c r="M74" i="8"/>
  <c r="L74" i="8"/>
  <c r="K74" i="8"/>
  <c r="M66" i="8"/>
  <c r="L66" i="8"/>
  <c r="K66" i="8"/>
  <c r="N40" i="14" l="1"/>
  <c r="N39" i="14"/>
  <c r="N38" i="14"/>
  <c r="N37" i="14"/>
  <c r="N36" i="14"/>
  <c r="N34" i="14"/>
  <c r="N33" i="14"/>
  <c r="N32" i="14"/>
  <c r="L40" i="14"/>
  <c r="L39" i="14"/>
  <c r="L38" i="14"/>
  <c r="L37" i="14"/>
  <c r="L36" i="14"/>
  <c r="L34" i="14"/>
  <c r="L33" i="14"/>
  <c r="L32" i="14"/>
  <c r="L40" i="13"/>
  <c r="L39" i="13"/>
  <c r="L38" i="13"/>
  <c r="L37" i="13"/>
  <c r="L36" i="13"/>
  <c r="L34" i="13"/>
  <c r="L33" i="13"/>
  <c r="L32" i="13"/>
  <c r="N40" i="13"/>
  <c r="N39" i="13"/>
  <c r="N38" i="13"/>
  <c r="N37" i="13"/>
  <c r="N36" i="13"/>
  <c r="N34" i="13"/>
  <c r="N33" i="13"/>
  <c r="N32" i="13"/>
  <c r="N40" i="8"/>
  <c r="N39" i="8"/>
  <c r="N38" i="8"/>
  <c r="N37" i="8"/>
  <c r="N36" i="8"/>
  <c r="N34" i="8"/>
  <c r="N33" i="8"/>
  <c r="N32" i="8"/>
  <c r="L40" i="8"/>
  <c r="L39" i="8"/>
  <c r="L38" i="8"/>
  <c r="L37" i="8"/>
  <c r="L36" i="8"/>
  <c r="L34" i="8"/>
  <c r="L33" i="8"/>
  <c r="L32" i="8"/>
  <c r="N40" i="12"/>
  <c r="N39" i="12"/>
  <c r="N38" i="12"/>
  <c r="N37" i="12"/>
  <c r="N36" i="12"/>
  <c r="N34" i="12"/>
  <c r="N33" i="12"/>
  <c r="N32" i="12"/>
  <c r="L40" i="12"/>
  <c r="L39" i="12"/>
  <c r="L38" i="12"/>
  <c r="L37" i="12"/>
  <c r="L36" i="12"/>
  <c r="L34" i="12"/>
  <c r="L33" i="12"/>
  <c r="L32" i="12"/>
  <c r="E115" i="14" l="1"/>
  <c r="E114" i="14"/>
  <c r="E113" i="14"/>
  <c r="E112" i="14"/>
  <c r="E111" i="14"/>
  <c r="E110" i="14"/>
  <c r="E109" i="14"/>
  <c r="E108" i="14"/>
  <c r="E106" i="14"/>
  <c r="G101" i="14"/>
  <c r="G115" i="14" s="1"/>
  <c r="P99" i="14"/>
  <c r="AV99" i="14"/>
  <c r="AU99" i="14"/>
  <c r="AN99" i="14"/>
  <c r="AM99" i="14"/>
  <c r="AF99" i="14"/>
  <c r="AE99" i="14"/>
  <c r="X99" i="14"/>
  <c r="W99" i="14"/>
  <c r="S99" i="14"/>
  <c r="O99" i="14"/>
  <c r="K99" i="14"/>
  <c r="E98" i="14"/>
  <c r="AX97" i="14"/>
  <c r="AW97" i="14"/>
  <c r="AV97" i="14"/>
  <c r="AU97" i="14"/>
  <c r="AT97" i="14"/>
  <c r="AS97" i="14"/>
  <c r="AR97" i="14"/>
  <c r="AR99" i="14" s="1"/>
  <c r="AQ97" i="14"/>
  <c r="AP97" i="14"/>
  <c r="AO97" i="14"/>
  <c r="AN97" i="14"/>
  <c r="AM97" i="14"/>
  <c r="AL97" i="14"/>
  <c r="AK97" i="14"/>
  <c r="AJ97" i="14"/>
  <c r="AI97" i="14"/>
  <c r="AH97" i="14"/>
  <c r="AG97" i="14"/>
  <c r="AQ99" i="14" s="1"/>
  <c r="AF97" i="14"/>
  <c r="AE97" i="14"/>
  <c r="AD97" i="14"/>
  <c r="AC97" i="14"/>
  <c r="AB97" i="14"/>
  <c r="AA97" i="14"/>
  <c r="Z97" i="14"/>
  <c r="Y97" i="14"/>
  <c r="AI99" i="14" s="1"/>
  <c r="X97" i="14"/>
  <c r="W97" i="14"/>
  <c r="V97" i="14"/>
  <c r="U97" i="14"/>
  <c r="T97" i="14"/>
  <c r="S97" i="14"/>
  <c r="R97" i="14"/>
  <c r="R99" i="14" s="1"/>
  <c r="Q97" i="14"/>
  <c r="P97" i="14"/>
  <c r="O97" i="14"/>
  <c r="N97" i="14"/>
  <c r="M97" i="14"/>
  <c r="L97" i="14"/>
  <c r="K97" i="14"/>
  <c r="G93" i="14"/>
  <c r="G114" i="14" s="1"/>
  <c r="AX91" i="14"/>
  <c r="AT91" i="14"/>
  <c r="AQ91" i="14"/>
  <c r="AP91" i="14"/>
  <c r="AL91" i="14"/>
  <c r="AI91" i="14"/>
  <c r="AH91" i="14"/>
  <c r="AD91" i="14"/>
  <c r="AA91" i="14"/>
  <c r="Z91" i="14"/>
  <c r="V91" i="14"/>
  <c r="S91" i="14"/>
  <c r="R91" i="14"/>
  <c r="N91" i="14"/>
  <c r="E90" i="14"/>
  <c r="AX89" i="14"/>
  <c r="AW89" i="14"/>
  <c r="AV89" i="14"/>
  <c r="AU89" i="14"/>
  <c r="AT89" i="14"/>
  <c r="AS89" i="14"/>
  <c r="AR89" i="14"/>
  <c r="AQ89" i="14"/>
  <c r="AP89" i="14"/>
  <c r="AO89" i="14"/>
  <c r="AN89" i="14"/>
  <c r="AM89" i="14"/>
  <c r="AL89" i="14"/>
  <c r="AK89" i="14"/>
  <c r="AJ89" i="14"/>
  <c r="AI89" i="14"/>
  <c r="AH89" i="14"/>
  <c r="AG89" i="14"/>
  <c r="AF89" i="14"/>
  <c r="AE89" i="14"/>
  <c r="AD89" i="14"/>
  <c r="AC89" i="14"/>
  <c r="AB89" i="14"/>
  <c r="AA89" i="14"/>
  <c r="Z89" i="14"/>
  <c r="Y89" i="14"/>
  <c r="X89" i="14"/>
  <c r="W89" i="14"/>
  <c r="W91" i="14" s="1"/>
  <c r="V89" i="14"/>
  <c r="U89" i="14"/>
  <c r="T89" i="14"/>
  <c r="S89" i="14"/>
  <c r="R89" i="14"/>
  <c r="Q89" i="14"/>
  <c r="P89" i="14"/>
  <c r="O89" i="14"/>
  <c r="O91" i="14" s="1"/>
  <c r="N89" i="14"/>
  <c r="M89" i="14"/>
  <c r="L89" i="14"/>
  <c r="K89" i="14"/>
  <c r="G85" i="14"/>
  <c r="G113" i="14" s="1"/>
  <c r="AX83" i="14"/>
  <c r="AT83" i="14"/>
  <c r="AP83" i="14"/>
  <c r="AL83" i="14"/>
  <c r="AD83" i="14"/>
  <c r="Z83" i="14"/>
  <c r="V83" i="14"/>
  <c r="R83" i="14"/>
  <c r="N83" i="14"/>
  <c r="E82" i="14"/>
  <c r="AX81" i="14"/>
  <c r="AW81" i="14"/>
  <c r="AV81" i="14"/>
  <c r="AU81" i="14"/>
  <c r="AT81" i="14"/>
  <c r="AS81" i="14"/>
  <c r="AR81" i="14"/>
  <c r="AQ81" i="14"/>
  <c r="AP81" i="14"/>
  <c r="AO81" i="14"/>
  <c r="AN81" i="14"/>
  <c r="AM81" i="14"/>
  <c r="AL81" i="14"/>
  <c r="AK81" i="14"/>
  <c r="AJ81" i="14"/>
  <c r="AI81" i="14"/>
  <c r="AH81" i="14"/>
  <c r="AG81" i="14"/>
  <c r="AF81" i="14"/>
  <c r="AE81" i="14"/>
  <c r="AD81" i="14"/>
  <c r="AC81" i="14"/>
  <c r="AC83" i="14" s="1"/>
  <c r="AB81" i="14"/>
  <c r="AA81" i="14"/>
  <c r="AA83" i="14" s="1"/>
  <c r="Z81" i="14"/>
  <c r="Y81" i="14"/>
  <c r="Y83" i="14" s="1"/>
  <c r="X81" i="14"/>
  <c r="W81" i="14"/>
  <c r="V81" i="14"/>
  <c r="U81" i="14"/>
  <c r="U83" i="14" s="1"/>
  <c r="T81" i="14"/>
  <c r="S81" i="14"/>
  <c r="R81" i="14"/>
  <c r="Q81" i="14"/>
  <c r="Q83" i="14" s="1"/>
  <c r="P81" i="14"/>
  <c r="O81" i="14"/>
  <c r="N81" i="14"/>
  <c r="AH83" i="14" s="1"/>
  <c r="M81" i="14"/>
  <c r="M83" i="14" s="1"/>
  <c r="L81" i="14"/>
  <c r="K81" i="14"/>
  <c r="K83" i="14" s="1"/>
  <c r="G77" i="14"/>
  <c r="G112" i="14" s="1"/>
  <c r="AX75" i="14"/>
  <c r="AU75" i="14"/>
  <c r="AT75" i="14"/>
  <c r="AQ75" i="14"/>
  <c r="AP75" i="14"/>
  <c r="AL75" i="14"/>
  <c r="AH75" i="14"/>
  <c r="AD75" i="14"/>
  <c r="Z75" i="14"/>
  <c r="W75" i="14"/>
  <c r="V75" i="14"/>
  <c r="N75" i="14"/>
  <c r="E74" i="14"/>
  <c r="AX73" i="14"/>
  <c r="AW73" i="14"/>
  <c r="AV73" i="14"/>
  <c r="AU73" i="14"/>
  <c r="AT73" i="14"/>
  <c r="AS73" i="14"/>
  <c r="AR73" i="14"/>
  <c r="AQ73" i="14"/>
  <c r="AP73" i="14"/>
  <c r="AO73" i="14"/>
  <c r="AN73" i="14"/>
  <c r="AM73" i="14"/>
  <c r="AL73" i="14"/>
  <c r="AK73" i="14"/>
  <c r="AJ73" i="14"/>
  <c r="AI73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R75" i="14" s="1"/>
  <c r="Q73" i="14"/>
  <c r="P73" i="14"/>
  <c r="O73" i="14"/>
  <c r="N73" i="14"/>
  <c r="M73" i="14"/>
  <c r="M75" i="14" s="1"/>
  <c r="L73" i="14"/>
  <c r="K73" i="14"/>
  <c r="G69" i="14"/>
  <c r="G111" i="14" s="1"/>
  <c r="AX67" i="14"/>
  <c r="AT67" i="14"/>
  <c r="AQ67" i="14"/>
  <c r="AP67" i="14"/>
  <c r="AI67" i="14"/>
  <c r="AD67" i="14"/>
  <c r="AA67" i="14"/>
  <c r="Z67" i="14"/>
  <c r="V67" i="14"/>
  <c r="E66" i="14"/>
  <c r="AX65" i="14"/>
  <c r="AW65" i="14"/>
  <c r="AV65" i="14"/>
  <c r="AU65" i="14"/>
  <c r="AT65" i="14"/>
  <c r="AS65" i="14"/>
  <c r="AR65" i="14"/>
  <c r="AQ65" i="14"/>
  <c r="AP65" i="14"/>
  <c r="AO65" i="14"/>
  <c r="AN65" i="14"/>
  <c r="AM65" i="14"/>
  <c r="AL65" i="14"/>
  <c r="AK65" i="14"/>
  <c r="AJ65" i="14"/>
  <c r="AI65" i="14"/>
  <c r="AH65" i="14"/>
  <c r="AG65" i="14"/>
  <c r="AF65" i="14"/>
  <c r="AE65" i="14"/>
  <c r="AD65" i="14"/>
  <c r="AC65" i="14"/>
  <c r="AB65" i="14"/>
  <c r="AA65" i="14"/>
  <c r="Z65" i="14"/>
  <c r="Y65" i="14"/>
  <c r="X65" i="14"/>
  <c r="W65" i="14"/>
  <c r="W67" i="14" s="1"/>
  <c r="V65" i="14"/>
  <c r="U65" i="14"/>
  <c r="T65" i="14"/>
  <c r="S65" i="14"/>
  <c r="R65" i="14"/>
  <c r="Q65" i="14"/>
  <c r="P65" i="14"/>
  <c r="O65" i="14"/>
  <c r="O67" i="14" s="1"/>
  <c r="N65" i="14"/>
  <c r="AH67" i="14" s="1"/>
  <c r="M65" i="14"/>
  <c r="L65" i="14"/>
  <c r="K65" i="14"/>
  <c r="G61" i="14"/>
  <c r="G110" i="14" s="1"/>
  <c r="AX59" i="14"/>
  <c r="AW59" i="14"/>
  <c r="AV59" i="14"/>
  <c r="AU59" i="14"/>
  <c r="AT59" i="14"/>
  <c r="AS59" i="14"/>
  <c r="AR59" i="14"/>
  <c r="AQ59" i="14"/>
  <c r="AP59" i="14"/>
  <c r="AO59" i="14"/>
  <c r="AN59" i="14"/>
  <c r="AM59" i="14"/>
  <c r="AL59" i="14"/>
  <c r="AK59" i="14"/>
  <c r="AJ59" i="14"/>
  <c r="AI59" i="14"/>
  <c r="AH59" i="14"/>
  <c r="AG59" i="14"/>
  <c r="AF59" i="14"/>
  <c r="AE59" i="14"/>
  <c r="AD59" i="14"/>
  <c r="AC59" i="14"/>
  <c r="AB59" i="14"/>
  <c r="AA59" i="14"/>
  <c r="Z59" i="14"/>
  <c r="Y59" i="14"/>
  <c r="X59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G55" i="14"/>
  <c r="G109" i="14" s="1"/>
  <c r="AX53" i="14"/>
  <c r="AW53" i="14"/>
  <c r="AV53" i="14"/>
  <c r="AU53" i="14"/>
  <c r="AT53" i="14"/>
  <c r="AS53" i="14"/>
  <c r="AR53" i="14"/>
  <c r="AQ53" i="14"/>
  <c r="AP53" i="14"/>
  <c r="AO53" i="14"/>
  <c r="AN53" i="14"/>
  <c r="AM53" i="14"/>
  <c r="AL53" i="14"/>
  <c r="AK53" i="14"/>
  <c r="AJ53" i="14"/>
  <c r="AI53" i="14"/>
  <c r="AH53" i="14"/>
  <c r="AG53" i="14"/>
  <c r="AF53" i="14"/>
  <c r="AE53" i="14"/>
  <c r="AD53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K54" i="14" s="1"/>
  <c r="G49" i="14"/>
  <c r="AX47" i="14"/>
  <c r="AW47" i="14"/>
  <c r="AV47" i="14"/>
  <c r="AU47" i="14"/>
  <c r="AT47" i="14"/>
  <c r="AS47" i="14"/>
  <c r="AR47" i="14"/>
  <c r="AQ47" i="14"/>
  <c r="AP47" i="14"/>
  <c r="AO47" i="14"/>
  <c r="AN47" i="14"/>
  <c r="AM47" i="14"/>
  <c r="AL47" i="14"/>
  <c r="AK47" i="14"/>
  <c r="AJ47" i="14"/>
  <c r="AI47" i="14"/>
  <c r="AH47" i="14"/>
  <c r="AG47" i="14"/>
  <c r="AF47" i="14"/>
  <c r="AE47" i="14"/>
  <c r="AD47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E43" i="14"/>
  <c r="O40" i="14"/>
  <c r="F101" i="14" s="1"/>
  <c r="O36" i="14"/>
  <c r="F69" i="14" s="1"/>
  <c r="G30" i="14"/>
  <c r="P29" i="14"/>
  <c r="O39" i="14" s="1"/>
  <c r="F93" i="14" s="1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I23" i="14"/>
  <c r="I22" i="14"/>
  <c r="I21" i="14"/>
  <c r="I18" i="14"/>
  <c r="I17" i="14"/>
  <c r="I16" i="14"/>
  <c r="I13" i="14"/>
  <c r="I12" i="14"/>
  <c r="I11" i="14"/>
  <c r="G115" i="13"/>
  <c r="E115" i="13"/>
  <c r="G114" i="13"/>
  <c r="E114" i="13"/>
  <c r="E113" i="13"/>
  <c r="G112" i="13"/>
  <c r="E112" i="13"/>
  <c r="G111" i="13"/>
  <c r="E111" i="13"/>
  <c r="G110" i="13"/>
  <c r="E110" i="13"/>
  <c r="G109" i="13"/>
  <c r="E109" i="13"/>
  <c r="E108" i="13"/>
  <c r="E106" i="13"/>
  <c r="G101" i="13"/>
  <c r="AQ99" i="13"/>
  <c r="AA99" i="13"/>
  <c r="AU99" i="13"/>
  <c r="AS99" i="13"/>
  <c r="AO99" i="13"/>
  <c r="AM99" i="13"/>
  <c r="AK99" i="13"/>
  <c r="AE99" i="13"/>
  <c r="AC99" i="13"/>
  <c r="Y99" i="13"/>
  <c r="W99" i="13"/>
  <c r="U99" i="13"/>
  <c r="Q99" i="13"/>
  <c r="O99" i="13"/>
  <c r="M99" i="13"/>
  <c r="E98" i="13"/>
  <c r="AX97" i="13"/>
  <c r="AW97" i="13"/>
  <c r="AV97" i="13"/>
  <c r="AU97" i="13"/>
  <c r="AT97" i="13"/>
  <c r="AS97" i="13"/>
  <c r="AR97" i="13"/>
  <c r="AQ97" i="13"/>
  <c r="AP97" i="13"/>
  <c r="AO97" i="13"/>
  <c r="AN97" i="13"/>
  <c r="AM97" i="13"/>
  <c r="AL97" i="13"/>
  <c r="AK97" i="13"/>
  <c r="AJ97" i="13"/>
  <c r="AI97" i="13"/>
  <c r="AI99" i="13" s="1"/>
  <c r="AH97" i="13"/>
  <c r="AG97" i="13"/>
  <c r="AF97" i="13"/>
  <c r="AE97" i="13"/>
  <c r="AD97" i="13"/>
  <c r="AC97" i="13"/>
  <c r="AB97" i="13"/>
  <c r="AA97" i="13"/>
  <c r="Z97" i="13"/>
  <c r="Y97" i="13"/>
  <c r="X97" i="13"/>
  <c r="W97" i="13"/>
  <c r="AG99" i="13" s="1"/>
  <c r="V97" i="13"/>
  <c r="U97" i="13"/>
  <c r="T97" i="13"/>
  <c r="S97" i="13"/>
  <c r="S99" i="13" s="1"/>
  <c r="R97" i="13"/>
  <c r="Q97" i="13"/>
  <c r="P97" i="13"/>
  <c r="O97" i="13"/>
  <c r="N97" i="13"/>
  <c r="M97" i="13"/>
  <c r="L97" i="13"/>
  <c r="K97" i="13"/>
  <c r="G93" i="13"/>
  <c r="AG91" i="13"/>
  <c r="Y91" i="13"/>
  <c r="AW91" i="13"/>
  <c r="AT91" i="13"/>
  <c r="AS91" i="13"/>
  <c r="AO91" i="13"/>
  <c r="AL91" i="13"/>
  <c r="AK91" i="13"/>
  <c r="AD91" i="13"/>
  <c r="AC91" i="13"/>
  <c r="AA91" i="13"/>
  <c r="V91" i="13"/>
  <c r="U91" i="13"/>
  <c r="R91" i="13"/>
  <c r="Q91" i="13"/>
  <c r="N91" i="13"/>
  <c r="M91" i="13"/>
  <c r="E90" i="13"/>
  <c r="AX89" i="13"/>
  <c r="AW89" i="13"/>
  <c r="AV89" i="13"/>
  <c r="AU89" i="13"/>
  <c r="AT89" i="13"/>
  <c r="AS89" i="13"/>
  <c r="AR89" i="13"/>
  <c r="AQ89" i="13"/>
  <c r="AP89" i="13"/>
  <c r="AP91" i="13" s="1"/>
  <c r="AO89" i="13"/>
  <c r="AN89" i="13"/>
  <c r="AM89" i="13"/>
  <c r="AL89" i="13"/>
  <c r="AK89" i="13"/>
  <c r="AJ89" i="13"/>
  <c r="AI89" i="13"/>
  <c r="AH89" i="13"/>
  <c r="AG89" i="13"/>
  <c r="AF89" i="13"/>
  <c r="AE89" i="13"/>
  <c r="AD89" i="13"/>
  <c r="AX91" i="13" s="1"/>
  <c r="AC89" i="13"/>
  <c r="AB89" i="13"/>
  <c r="AA89" i="13"/>
  <c r="Z89" i="13"/>
  <c r="Y89" i="13"/>
  <c r="X89" i="13"/>
  <c r="W89" i="13"/>
  <c r="V89" i="13"/>
  <c r="U89" i="13"/>
  <c r="T89" i="13"/>
  <c r="S89" i="13"/>
  <c r="R89" i="13"/>
  <c r="Q89" i="13"/>
  <c r="P89" i="13"/>
  <c r="O89" i="13"/>
  <c r="O91" i="13" s="1"/>
  <c r="N89" i="13"/>
  <c r="AH91" i="13" s="1"/>
  <c r="M89" i="13"/>
  <c r="L89" i="13"/>
  <c r="K89" i="13"/>
  <c r="G85" i="13"/>
  <c r="G113" i="13" s="1"/>
  <c r="AW83" i="13"/>
  <c r="U83" i="13"/>
  <c r="AS83" i="13"/>
  <c r="AO83" i="13"/>
  <c r="AC83" i="13"/>
  <c r="Z83" i="13"/>
  <c r="Y83" i="13"/>
  <c r="E82" i="13"/>
  <c r="AX81" i="13"/>
  <c r="AW81" i="13"/>
  <c r="AV81" i="13"/>
  <c r="AU81" i="13"/>
  <c r="AT81" i="13"/>
  <c r="AS81" i="13"/>
  <c r="AR81" i="13"/>
  <c r="AQ81" i="13"/>
  <c r="AP81" i="13"/>
  <c r="AO81" i="13"/>
  <c r="AN81" i="13"/>
  <c r="AM81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Y81" i="13"/>
  <c r="X81" i="13"/>
  <c r="W81" i="13"/>
  <c r="V81" i="13"/>
  <c r="AP83" i="13" s="1"/>
  <c r="U81" i="13"/>
  <c r="T81" i="13"/>
  <c r="S81" i="13"/>
  <c r="S83" i="13" s="1"/>
  <c r="R81" i="13"/>
  <c r="Q81" i="13"/>
  <c r="AK83" i="13" s="1"/>
  <c r="P81" i="13"/>
  <c r="O81" i="13"/>
  <c r="N81" i="13"/>
  <c r="M81" i="13"/>
  <c r="AG83" i="13" s="1"/>
  <c r="L81" i="13"/>
  <c r="K81" i="13"/>
  <c r="G77" i="13"/>
  <c r="AX74" i="13"/>
  <c r="AW74" i="13"/>
  <c r="AW75" i="13" s="1"/>
  <c r="AS74" i="13"/>
  <c r="AS75" i="13" s="1"/>
  <c r="AQ74" i="13"/>
  <c r="AO74" i="13"/>
  <c r="AO75" i="13" s="1"/>
  <c r="AK74" i="13"/>
  <c r="AK75" i="13" s="1"/>
  <c r="AG74" i="13"/>
  <c r="AG75" i="13" s="1"/>
  <c r="AD74" i="13"/>
  <c r="AD75" i="13" s="1"/>
  <c r="AC74" i="13"/>
  <c r="AC75" i="13" s="1"/>
  <c r="AB74" i="13"/>
  <c r="AA74" i="13"/>
  <c r="Z74" i="13"/>
  <c r="Y74" i="13"/>
  <c r="Y75" i="13" s="1"/>
  <c r="X74" i="13"/>
  <c r="W74" i="13"/>
  <c r="V74" i="13"/>
  <c r="U74" i="13"/>
  <c r="U75" i="13" s="1"/>
  <c r="T74" i="13"/>
  <c r="S74" i="13"/>
  <c r="S75" i="13" s="1"/>
  <c r="R74" i="13"/>
  <c r="Q74" i="13"/>
  <c r="Q75" i="13" s="1"/>
  <c r="P74" i="13"/>
  <c r="O74" i="13"/>
  <c r="N74" i="13"/>
  <c r="M74" i="13"/>
  <c r="M75" i="13" s="1"/>
  <c r="L74" i="13"/>
  <c r="K74" i="13"/>
  <c r="E74" i="13"/>
  <c r="AU74" i="13"/>
  <c r="AU75" i="13" s="1"/>
  <c r="AT74" i="13"/>
  <c r="R75" i="13"/>
  <c r="N75" i="13"/>
  <c r="G69" i="13"/>
  <c r="AD67" i="13"/>
  <c r="AS67" i="13"/>
  <c r="AO67" i="13"/>
  <c r="AK67" i="13"/>
  <c r="AC67" i="13"/>
  <c r="Y67" i="13"/>
  <c r="W67" i="13"/>
  <c r="U67" i="13"/>
  <c r="S67" i="13"/>
  <c r="M67" i="13"/>
  <c r="E66" i="13"/>
  <c r="AX65" i="13"/>
  <c r="AW65" i="13"/>
  <c r="AV65" i="13"/>
  <c r="AU65" i="13"/>
  <c r="AT65" i="13"/>
  <c r="AS65" i="13"/>
  <c r="AR65" i="13"/>
  <c r="AQ65" i="13"/>
  <c r="AP65" i="13"/>
  <c r="AO65" i="13"/>
  <c r="AN65" i="13"/>
  <c r="AM65" i="13"/>
  <c r="AL65" i="13"/>
  <c r="AK65" i="13"/>
  <c r="AJ65" i="13"/>
  <c r="AI65" i="13"/>
  <c r="AH65" i="13"/>
  <c r="AG65" i="13"/>
  <c r="AF65" i="13"/>
  <c r="AE65" i="13"/>
  <c r="AD65" i="13"/>
  <c r="AC65" i="13"/>
  <c r="AB65" i="13"/>
  <c r="AB67" i="13" s="1"/>
  <c r="AA65" i="13"/>
  <c r="Z65" i="13"/>
  <c r="Y65" i="13"/>
  <c r="X65" i="13"/>
  <c r="W65" i="13"/>
  <c r="V65" i="13"/>
  <c r="V67" i="13" s="1"/>
  <c r="U65" i="13"/>
  <c r="T65" i="13"/>
  <c r="T67" i="13" s="1"/>
  <c r="S65" i="13"/>
  <c r="R65" i="13"/>
  <c r="R67" i="13" s="1"/>
  <c r="Q65" i="13"/>
  <c r="P65" i="13"/>
  <c r="P67" i="13" s="1"/>
  <c r="O65" i="13"/>
  <c r="N65" i="13"/>
  <c r="M65" i="13"/>
  <c r="L65" i="13"/>
  <c r="L67" i="13" s="1"/>
  <c r="K65" i="13"/>
  <c r="K62" i="13"/>
  <c r="K110" i="13" s="1"/>
  <c r="G61" i="13"/>
  <c r="AX59" i="13"/>
  <c r="AW59" i="13"/>
  <c r="AV59" i="13"/>
  <c r="AU59" i="13"/>
  <c r="AT59" i="13"/>
  <c r="AS59" i="13"/>
  <c r="AR59" i="13"/>
  <c r="AQ59" i="13"/>
  <c r="AP59" i="13"/>
  <c r="AO59" i="13"/>
  <c r="AN59" i="13"/>
  <c r="AM59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Y59" i="13"/>
  <c r="X59" i="13"/>
  <c r="W59" i="13"/>
  <c r="V59" i="13"/>
  <c r="U59" i="13"/>
  <c r="T59" i="13"/>
  <c r="S59" i="13"/>
  <c r="R59" i="13"/>
  <c r="Q59" i="13"/>
  <c r="P59" i="13"/>
  <c r="O59" i="13"/>
  <c r="N59" i="13"/>
  <c r="M59" i="13"/>
  <c r="L59" i="13"/>
  <c r="K59" i="13"/>
  <c r="G55" i="13"/>
  <c r="AX53" i="13"/>
  <c r="AW53" i="13"/>
  <c r="AV53" i="13"/>
  <c r="AU53" i="13"/>
  <c r="AT53" i="13"/>
  <c r="AS53" i="13"/>
  <c r="AR53" i="13"/>
  <c r="AQ53" i="13"/>
  <c r="AP53" i="13"/>
  <c r="AO53" i="13"/>
  <c r="AN53" i="13"/>
  <c r="AM53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K54" i="13" s="1"/>
  <c r="L54" i="13" s="1"/>
  <c r="G49" i="13"/>
  <c r="AX47" i="13"/>
  <c r="AW47" i="13"/>
  <c r="AV47" i="13"/>
  <c r="AU47" i="13"/>
  <c r="AT47" i="13"/>
  <c r="AS47" i="13"/>
  <c r="AR47" i="13"/>
  <c r="AQ47" i="13"/>
  <c r="AP47" i="13"/>
  <c r="AO47" i="13"/>
  <c r="AN47" i="13"/>
  <c r="AM47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Y47" i="13"/>
  <c r="X47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E43" i="13"/>
  <c r="G30" i="13"/>
  <c r="P29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I23" i="13"/>
  <c r="I22" i="13"/>
  <c r="I21" i="13"/>
  <c r="I18" i="13"/>
  <c r="I17" i="13"/>
  <c r="I16" i="13"/>
  <c r="I13" i="13"/>
  <c r="I12" i="13"/>
  <c r="I11" i="13"/>
  <c r="E115" i="12"/>
  <c r="E114" i="12"/>
  <c r="E113" i="12"/>
  <c r="E112" i="12"/>
  <c r="E111" i="12"/>
  <c r="E110" i="12"/>
  <c r="E109" i="12"/>
  <c r="E108" i="12"/>
  <c r="E106" i="12"/>
  <c r="G101" i="12"/>
  <c r="G115" i="12" s="1"/>
  <c r="Z99" i="12"/>
  <c r="O99" i="12"/>
  <c r="AX99" i="12"/>
  <c r="AR99" i="12"/>
  <c r="AP99" i="12"/>
  <c r="AN99" i="12"/>
  <c r="AL99" i="12"/>
  <c r="AJ99" i="12"/>
  <c r="AH99" i="12"/>
  <c r="AB99" i="12"/>
  <c r="X99" i="12"/>
  <c r="V99" i="12"/>
  <c r="T99" i="12"/>
  <c r="R99" i="12"/>
  <c r="N99" i="12"/>
  <c r="L99" i="12"/>
  <c r="E98" i="12"/>
  <c r="AX97" i="12"/>
  <c r="AW97" i="12"/>
  <c r="AV97" i="12"/>
  <c r="AU97" i="12"/>
  <c r="AT97" i="12"/>
  <c r="AS97" i="12"/>
  <c r="AR97" i="12"/>
  <c r="AQ97" i="12"/>
  <c r="AP97" i="12"/>
  <c r="AO97" i="12"/>
  <c r="AN97" i="12"/>
  <c r="AM97" i="12"/>
  <c r="AL97" i="12"/>
  <c r="AK97" i="12"/>
  <c r="AJ97" i="12"/>
  <c r="AT99" i="12" s="1"/>
  <c r="AI97" i="12"/>
  <c r="AH97" i="12"/>
  <c r="AG97" i="12"/>
  <c r="AF97" i="12"/>
  <c r="AE97" i="12"/>
  <c r="AD97" i="12"/>
  <c r="AC97" i="12"/>
  <c r="AB97" i="12"/>
  <c r="AA97" i="12"/>
  <c r="Z97" i="12"/>
  <c r="Y97" i="12"/>
  <c r="X97" i="12"/>
  <c r="W97" i="12"/>
  <c r="V97" i="12"/>
  <c r="U97" i="12"/>
  <c r="T97" i="12"/>
  <c r="AD99" i="12" s="1"/>
  <c r="S97" i="12"/>
  <c r="R97" i="12"/>
  <c r="Q97" i="12"/>
  <c r="P97" i="12"/>
  <c r="O97" i="12"/>
  <c r="N97" i="12"/>
  <c r="M97" i="12"/>
  <c r="W99" i="12" s="1"/>
  <c r="L97" i="12"/>
  <c r="K97" i="12"/>
  <c r="G93" i="12"/>
  <c r="G114" i="12" s="1"/>
  <c r="AN91" i="12"/>
  <c r="AF91" i="12"/>
  <c r="AX91" i="12"/>
  <c r="AV91" i="12"/>
  <c r="AT91" i="12"/>
  <c r="AP91" i="12"/>
  <c r="AL91" i="12"/>
  <c r="AH91" i="12"/>
  <c r="AD91" i="12"/>
  <c r="AA91" i="12"/>
  <c r="Z91" i="12"/>
  <c r="X91" i="12"/>
  <c r="V91" i="12"/>
  <c r="T91" i="12"/>
  <c r="R91" i="12"/>
  <c r="P91" i="12"/>
  <c r="N91" i="12"/>
  <c r="E90" i="12"/>
  <c r="AX89" i="12"/>
  <c r="AW89" i="12"/>
  <c r="AV89" i="12"/>
  <c r="AU89" i="12"/>
  <c r="AT89" i="12"/>
  <c r="AS89" i="12"/>
  <c r="AR89" i="12"/>
  <c r="AQ89" i="12"/>
  <c r="AP89" i="12"/>
  <c r="AO89" i="12"/>
  <c r="AN89" i="12"/>
  <c r="AM89" i="12"/>
  <c r="AL89" i="12"/>
  <c r="AK89" i="12"/>
  <c r="AJ89" i="12"/>
  <c r="AI89" i="12"/>
  <c r="AH89" i="12"/>
  <c r="AG89" i="12"/>
  <c r="AF89" i="12"/>
  <c r="AE89" i="12"/>
  <c r="AD89" i="12"/>
  <c r="AC89" i="12"/>
  <c r="AB89" i="12"/>
  <c r="AA89" i="12"/>
  <c r="Z89" i="12"/>
  <c r="Y89" i="12"/>
  <c r="X89" i="12"/>
  <c r="W89" i="12"/>
  <c r="V89" i="12"/>
  <c r="U89" i="12"/>
  <c r="T89" i="12"/>
  <c r="S89" i="12"/>
  <c r="R89" i="12"/>
  <c r="Q89" i="12"/>
  <c r="P89" i="12"/>
  <c r="O89" i="12"/>
  <c r="N89" i="12"/>
  <c r="M89" i="12"/>
  <c r="L89" i="12"/>
  <c r="K89" i="12"/>
  <c r="G85" i="12"/>
  <c r="G113" i="12" s="1"/>
  <c r="AI83" i="12"/>
  <c r="K83" i="12"/>
  <c r="AQ83" i="12"/>
  <c r="AO83" i="12"/>
  <c r="AC83" i="12"/>
  <c r="AA83" i="12"/>
  <c r="Y83" i="12"/>
  <c r="W83" i="12"/>
  <c r="U83" i="12"/>
  <c r="E82" i="12"/>
  <c r="AX81" i="12"/>
  <c r="AW81" i="12"/>
  <c r="AV81" i="12"/>
  <c r="AU81" i="12"/>
  <c r="AT81" i="12"/>
  <c r="AS81" i="12"/>
  <c r="AR81" i="12"/>
  <c r="AQ81" i="12"/>
  <c r="AP81" i="12"/>
  <c r="AO81" i="12"/>
  <c r="AN81" i="12"/>
  <c r="AM81" i="12"/>
  <c r="AL81" i="12"/>
  <c r="AK81" i="12"/>
  <c r="AJ81" i="12"/>
  <c r="AI81" i="12"/>
  <c r="AH81" i="12"/>
  <c r="AG81" i="12"/>
  <c r="AF81" i="12"/>
  <c r="AE81" i="12"/>
  <c r="AD81" i="12"/>
  <c r="AC81" i="12"/>
  <c r="AB81" i="12"/>
  <c r="AA81" i="12"/>
  <c r="Z81" i="12"/>
  <c r="Y81" i="12"/>
  <c r="X81" i="12"/>
  <c r="W81" i="12"/>
  <c r="V81" i="12"/>
  <c r="U81" i="12"/>
  <c r="T81" i="12"/>
  <c r="S81" i="12"/>
  <c r="AM83" i="12" s="1"/>
  <c r="R81" i="12"/>
  <c r="Q81" i="12"/>
  <c r="AK83" i="12" s="1"/>
  <c r="P81" i="12"/>
  <c r="O81" i="12"/>
  <c r="N81" i="12"/>
  <c r="M81" i="12"/>
  <c r="L81" i="12"/>
  <c r="K81" i="12"/>
  <c r="AE83" i="12" s="1"/>
  <c r="G77" i="12"/>
  <c r="G112" i="12" s="1"/>
  <c r="AU75" i="12"/>
  <c r="W75" i="12"/>
  <c r="AW75" i="12"/>
  <c r="AQ75" i="12"/>
  <c r="AO75" i="12"/>
  <c r="AI75" i="12"/>
  <c r="AA75" i="12"/>
  <c r="Y75" i="12"/>
  <c r="E74" i="12"/>
  <c r="AX73" i="12"/>
  <c r="AW73" i="12"/>
  <c r="AV73" i="12"/>
  <c r="AU73" i="12"/>
  <c r="AT73" i="12"/>
  <c r="AS73" i="12"/>
  <c r="AR73" i="12"/>
  <c r="AQ73" i="12"/>
  <c r="AP73" i="12"/>
  <c r="AO73" i="12"/>
  <c r="AN73" i="12"/>
  <c r="AM73" i="12"/>
  <c r="AL73" i="12"/>
  <c r="AK73" i="12"/>
  <c r="AJ73" i="12"/>
  <c r="AI73" i="12"/>
  <c r="AH73" i="12"/>
  <c r="AG73" i="12"/>
  <c r="AF73" i="12"/>
  <c r="AE73" i="12"/>
  <c r="AD73" i="12"/>
  <c r="AC73" i="12"/>
  <c r="AC75" i="12" s="1"/>
  <c r="AB73" i="12"/>
  <c r="AA73" i="12"/>
  <c r="Z73" i="12"/>
  <c r="Y73" i="12"/>
  <c r="X73" i="12"/>
  <c r="W73" i="12"/>
  <c r="V73" i="12"/>
  <c r="U73" i="12"/>
  <c r="U75" i="12" s="1"/>
  <c r="T73" i="12"/>
  <c r="S73" i="12"/>
  <c r="R73" i="12"/>
  <c r="Q73" i="12"/>
  <c r="P73" i="12"/>
  <c r="O73" i="12"/>
  <c r="O75" i="12" s="1"/>
  <c r="N73" i="12"/>
  <c r="M73" i="12"/>
  <c r="M75" i="12" s="1"/>
  <c r="L73" i="12"/>
  <c r="K73" i="12"/>
  <c r="G69" i="12"/>
  <c r="G111" i="12" s="1"/>
  <c r="O67" i="12"/>
  <c r="K67" i="12"/>
  <c r="K68" i="12" s="1"/>
  <c r="AV66" i="12"/>
  <c r="AV67" i="12" s="1"/>
  <c r="AU66" i="12"/>
  <c r="AU67" i="12" s="1"/>
  <c r="AR66" i="12"/>
  <c r="AQ66" i="12"/>
  <c r="AQ67" i="12" s="1"/>
  <c r="AI66" i="12"/>
  <c r="AI67" i="12" s="1"/>
  <c r="AF66" i="12"/>
  <c r="AF67" i="12" s="1"/>
  <c r="AD66" i="12"/>
  <c r="AC66" i="12"/>
  <c r="AB66" i="12"/>
  <c r="AA66" i="12"/>
  <c r="AA67" i="12" s="1"/>
  <c r="Z66" i="12"/>
  <c r="Y66" i="12"/>
  <c r="X66" i="12"/>
  <c r="X67" i="12" s="1"/>
  <c r="W66" i="12"/>
  <c r="W67" i="12" s="1"/>
  <c r="V66" i="12"/>
  <c r="U66" i="12"/>
  <c r="T66" i="12"/>
  <c r="T67" i="12" s="1"/>
  <c r="S66" i="12"/>
  <c r="R66" i="12"/>
  <c r="Q66" i="12"/>
  <c r="P66" i="12"/>
  <c r="P67" i="12" s="1"/>
  <c r="O66" i="12"/>
  <c r="N66" i="12"/>
  <c r="E66" i="12"/>
  <c r="AX65" i="12"/>
  <c r="AW65" i="12"/>
  <c r="AV65" i="12"/>
  <c r="AU65" i="12"/>
  <c r="AT65" i="12"/>
  <c r="AS65" i="12"/>
  <c r="AR65" i="12"/>
  <c r="AQ65" i="12"/>
  <c r="AP65" i="12"/>
  <c r="AO65" i="12"/>
  <c r="AN65" i="12"/>
  <c r="AM65" i="12"/>
  <c r="AL65" i="12"/>
  <c r="AK65" i="12"/>
  <c r="AJ65" i="12"/>
  <c r="AI65" i="12"/>
  <c r="AH65" i="12"/>
  <c r="AG65" i="12"/>
  <c r="AF65" i="12"/>
  <c r="AE65" i="12"/>
  <c r="AD65" i="12"/>
  <c r="AC65" i="12"/>
  <c r="AB65" i="12"/>
  <c r="AA65" i="12"/>
  <c r="Z65" i="12"/>
  <c r="Y65" i="12"/>
  <c r="X65" i="12"/>
  <c r="W65" i="12"/>
  <c r="V65" i="12"/>
  <c r="U65" i="12"/>
  <c r="T65" i="12"/>
  <c r="S65" i="12"/>
  <c r="R65" i="12"/>
  <c r="Q65" i="12"/>
  <c r="AK66" i="12" s="1"/>
  <c r="P65" i="12"/>
  <c r="O65" i="12"/>
  <c r="N65" i="12"/>
  <c r="M65" i="12"/>
  <c r="L65" i="12"/>
  <c r="K65" i="12"/>
  <c r="G61" i="12"/>
  <c r="AX59" i="12"/>
  <c r="AW59" i="12"/>
  <c r="AV59" i="12"/>
  <c r="AU59" i="12"/>
  <c r="AT59" i="12"/>
  <c r="AS59" i="12"/>
  <c r="AR59" i="12"/>
  <c r="AQ59" i="12"/>
  <c r="AP59" i="12"/>
  <c r="AO59" i="12"/>
  <c r="AN59" i="12"/>
  <c r="AM59" i="12"/>
  <c r="AL59" i="12"/>
  <c r="AK59" i="12"/>
  <c r="AJ59" i="12"/>
  <c r="AI59" i="12"/>
  <c r="AH59" i="12"/>
  <c r="AG59" i="12"/>
  <c r="AF59" i="12"/>
  <c r="AE59" i="12"/>
  <c r="AD59" i="12"/>
  <c r="AC59" i="12"/>
  <c r="AB59" i="12"/>
  <c r="AA59" i="12"/>
  <c r="Z59" i="12"/>
  <c r="Y59" i="12"/>
  <c r="X59" i="12"/>
  <c r="W59" i="12"/>
  <c r="V59" i="12"/>
  <c r="U59" i="12"/>
  <c r="T59" i="12"/>
  <c r="S59" i="12"/>
  <c r="R59" i="12"/>
  <c r="Q59" i="12"/>
  <c r="P59" i="12"/>
  <c r="O59" i="12"/>
  <c r="N59" i="12"/>
  <c r="M59" i="12"/>
  <c r="L59" i="12"/>
  <c r="K59" i="12"/>
  <c r="G55" i="12"/>
  <c r="G109" i="12" s="1"/>
  <c r="AX53" i="12"/>
  <c r="AW53" i="12"/>
  <c r="AV53" i="12"/>
  <c r="AU53" i="12"/>
  <c r="AT53" i="12"/>
  <c r="AS53" i="12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G49" i="12"/>
  <c r="G108" i="12" s="1"/>
  <c r="AX47" i="12"/>
  <c r="AW47" i="12"/>
  <c r="AV47" i="12"/>
  <c r="AU47" i="12"/>
  <c r="AT47" i="12"/>
  <c r="AS47" i="12"/>
  <c r="AR47" i="12"/>
  <c r="AQ47" i="12"/>
  <c r="AP47" i="12"/>
  <c r="AO47" i="12"/>
  <c r="AN47" i="12"/>
  <c r="AM47" i="12"/>
  <c r="AL47" i="12"/>
  <c r="AK47" i="12"/>
  <c r="AJ47" i="12"/>
  <c r="AI47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K48" i="12" s="1"/>
  <c r="E43" i="12"/>
  <c r="O37" i="12"/>
  <c r="F77" i="12" s="1"/>
  <c r="O34" i="12"/>
  <c r="F61" i="12" s="1"/>
  <c r="I61" i="12" s="1"/>
  <c r="G30" i="12"/>
  <c r="P29" i="12"/>
  <c r="O39" i="12" s="1"/>
  <c r="F93" i="12" s="1"/>
  <c r="I93" i="12" s="1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I23" i="12"/>
  <c r="I22" i="12"/>
  <c r="I21" i="12"/>
  <c r="I18" i="12"/>
  <c r="I17" i="12"/>
  <c r="I16" i="12"/>
  <c r="I13" i="12"/>
  <c r="I12" i="12"/>
  <c r="I11" i="12"/>
  <c r="N9" i="3"/>
  <c r="M9" i="3"/>
  <c r="L9" i="3"/>
  <c r="K9" i="3"/>
  <c r="J9" i="3"/>
  <c r="I9" i="3"/>
  <c r="H9" i="3"/>
  <c r="G9" i="3"/>
  <c r="F9" i="3"/>
  <c r="E9" i="3"/>
  <c r="D9" i="3"/>
  <c r="C9" i="3"/>
  <c r="O7" i="3"/>
  <c r="Q7" i="3" s="1"/>
  <c r="I101" i="14" l="1"/>
  <c r="I93" i="14"/>
  <c r="I69" i="14"/>
  <c r="V99" i="14"/>
  <c r="AD99" i="14"/>
  <c r="AL99" i="14"/>
  <c r="AP99" i="14"/>
  <c r="M99" i="14"/>
  <c r="Q99" i="14"/>
  <c r="K91" i="14"/>
  <c r="M91" i="14"/>
  <c r="Q91" i="14"/>
  <c r="U91" i="14"/>
  <c r="Y91" i="14"/>
  <c r="AC91" i="14"/>
  <c r="O75" i="14"/>
  <c r="AE75" i="14"/>
  <c r="AM75" i="14"/>
  <c r="AI75" i="14"/>
  <c r="AL67" i="14"/>
  <c r="N67" i="14"/>
  <c r="R67" i="14"/>
  <c r="S67" i="14"/>
  <c r="Q67" i="14"/>
  <c r="U67" i="14"/>
  <c r="Y67" i="14"/>
  <c r="AC67" i="14"/>
  <c r="I24" i="14"/>
  <c r="K67" i="14"/>
  <c r="K70" i="14" s="1"/>
  <c r="K111" i="14" s="1"/>
  <c r="K56" i="14"/>
  <c r="K109" i="14" s="1"/>
  <c r="X99" i="13"/>
  <c r="AJ99" i="13"/>
  <c r="AN99" i="13"/>
  <c r="AR99" i="13"/>
  <c r="K99" i="13"/>
  <c r="K100" i="13" s="1"/>
  <c r="AQ91" i="13"/>
  <c r="Z91" i="13"/>
  <c r="AM67" i="13"/>
  <c r="AH74" i="13"/>
  <c r="AH75" i="13" s="1"/>
  <c r="O75" i="13"/>
  <c r="Q83" i="13"/>
  <c r="I24" i="13"/>
  <c r="AT75" i="13"/>
  <c r="Q67" i="13"/>
  <c r="AG67" i="13"/>
  <c r="AW67" i="13"/>
  <c r="AH67" i="13"/>
  <c r="AM74" i="13"/>
  <c r="AM75" i="13" s="1"/>
  <c r="M83" i="13"/>
  <c r="M54" i="13"/>
  <c r="I77" i="12"/>
  <c r="AC99" i="12"/>
  <c r="AG83" i="12"/>
  <c r="Q83" i="12"/>
  <c r="AM66" i="12"/>
  <c r="AM67" i="12" s="1"/>
  <c r="S67" i="12"/>
  <c r="AM75" i="12"/>
  <c r="S83" i="12"/>
  <c r="AG75" i="12"/>
  <c r="Q75" i="12"/>
  <c r="M83" i="12"/>
  <c r="AE66" i="12"/>
  <c r="AE67" i="12" s="1"/>
  <c r="AN66" i="12"/>
  <c r="AN67" i="12" s="1"/>
  <c r="K75" i="12"/>
  <c r="K78" i="12" s="1"/>
  <c r="K112" i="12" s="1"/>
  <c r="S75" i="12"/>
  <c r="AE75" i="12"/>
  <c r="O83" i="12"/>
  <c r="L48" i="12"/>
  <c r="M50" i="12" s="1"/>
  <c r="M108" i="12" s="1"/>
  <c r="K50" i="12"/>
  <c r="K108" i="12" s="1"/>
  <c r="G108" i="14"/>
  <c r="K50" i="14"/>
  <c r="K108" i="14" s="1"/>
  <c r="K62" i="14"/>
  <c r="K110" i="14" s="1"/>
  <c r="K60" i="14"/>
  <c r="L62" i="14" s="1"/>
  <c r="L110" i="14" s="1"/>
  <c r="AE91" i="14"/>
  <c r="AM91" i="14"/>
  <c r="AU91" i="14"/>
  <c r="AE67" i="14"/>
  <c r="AM67" i="14"/>
  <c r="AU67" i="14"/>
  <c r="K84" i="14"/>
  <c r="K86" i="14"/>
  <c r="K113" i="14" s="1"/>
  <c r="AQ83" i="14"/>
  <c r="K48" i="14"/>
  <c r="P75" i="14"/>
  <c r="AJ75" i="14"/>
  <c r="X75" i="14"/>
  <c r="AR75" i="14"/>
  <c r="K94" i="14"/>
  <c r="K114" i="14" s="1"/>
  <c r="K93" i="14"/>
  <c r="O32" i="14"/>
  <c r="F49" i="14" s="1"/>
  <c r="I49" i="14" s="1"/>
  <c r="L50" i="14"/>
  <c r="L108" i="14" s="1"/>
  <c r="P83" i="14"/>
  <c r="AJ83" i="14"/>
  <c r="X83" i="14"/>
  <c r="AR83" i="14"/>
  <c r="AB83" i="14"/>
  <c r="AV83" i="14"/>
  <c r="AM83" i="14"/>
  <c r="O83" i="14"/>
  <c r="K102" i="14"/>
  <c r="K115" i="14" s="1"/>
  <c r="K101" i="14"/>
  <c r="K100" i="14"/>
  <c r="O33" i="14"/>
  <c r="F55" i="14" s="1"/>
  <c r="I55" i="14" s="1"/>
  <c r="O38" i="14"/>
  <c r="F85" i="14" s="1"/>
  <c r="I85" i="14" s="1"/>
  <c r="K75" i="14"/>
  <c r="S75" i="14"/>
  <c r="AA75" i="14"/>
  <c r="L91" i="14"/>
  <c r="AF91" i="14"/>
  <c r="P91" i="14"/>
  <c r="T91" i="14"/>
  <c r="AN91" i="14"/>
  <c r="X91" i="14"/>
  <c r="AR91" i="14"/>
  <c r="AB91" i="14"/>
  <c r="AJ91" i="14"/>
  <c r="AV91" i="14"/>
  <c r="L75" i="14"/>
  <c r="AF75" i="14"/>
  <c r="T75" i="14"/>
  <c r="AB75" i="14"/>
  <c r="AV75" i="14"/>
  <c r="AN75" i="14"/>
  <c r="K92" i="14"/>
  <c r="O37" i="14"/>
  <c r="F77" i="14" s="1"/>
  <c r="I77" i="14" s="1"/>
  <c r="L48" i="14"/>
  <c r="M50" i="14" s="1"/>
  <c r="M108" i="14" s="1"/>
  <c r="L60" i="14"/>
  <c r="M62" i="14" s="1"/>
  <c r="M110" i="14" s="1"/>
  <c r="K68" i="14"/>
  <c r="L83" i="14"/>
  <c r="T83" i="14"/>
  <c r="AN83" i="14"/>
  <c r="AF83" i="14"/>
  <c r="AE83" i="14"/>
  <c r="AU83" i="14"/>
  <c r="W83" i="14"/>
  <c r="O34" i="14"/>
  <c r="F61" i="14" s="1"/>
  <c r="I61" i="14" s="1"/>
  <c r="L54" i="14"/>
  <c r="M54" i="14" s="1"/>
  <c r="L67" i="14"/>
  <c r="AF67" i="14"/>
  <c r="P67" i="14"/>
  <c r="AJ67" i="14"/>
  <c r="T67" i="14"/>
  <c r="AN67" i="14"/>
  <c r="X67" i="14"/>
  <c r="AR67" i="14"/>
  <c r="AB67" i="14"/>
  <c r="AV67" i="14"/>
  <c r="S83" i="14"/>
  <c r="AI83" i="14"/>
  <c r="AG91" i="14"/>
  <c r="L56" i="14"/>
  <c r="L109" i="14" s="1"/>
  <c r="AH99" i="14"/>
  <c r="AT99" i="14"/>
  <c r="AX99" i="14"/>
  <c r="AA99" i="14"/>
  <c r="AG67" i="14"/>
  <c r="AK67" i="14"/>
  <c r="AO67" i="14"/>
  <c r="AS67" i="14"/>
  <c r="AW67" i="14"/>
  <c r="M67" i="14"/>
  <c r="AO75" i="14"/>
  <c r="AS75" i="14"/>
  <c r="Q75" i="14"/>
  <c r="U75" i="14"/>
  <c r="Y75" i="14"/>
  <c r="AC75" i="14"/>
  <c r="AG75" i="14"/>
  <c r="AK75" i="14"/>
  <c r="AW75" i="14"/>
  <c r="AG83" i="14"/>
  <c r="AK83" i="14"/>
  <c r="AO83" i="14"/>
  <c r="AS83" i="14"/>
  <c r="AW83" i="14"/>
  <c r="AK91" i="14"/>
  <c r="AO91" i="14"/>
  <c r="AS91" i="14"/>
  <c r="AW91" i="14"/>
  <c r="U99" i="14"/>
  <c r="Y99" i="14"/>
  <c r="AC99" i="14"/>
  <c r="AG99" i="14"/>
  <c r="AK99" i="14"/>
  <c r="AO99" i="14"/>
  <c r="AS99" i="14"/>
  <c r="AW99" i="14"/>
  <c r="L99" i="14"/>
  <c r="T99" i="14"/>
  <c r="AB99" i="14"/>
  <c r="AJ99" i="14"/>
  <c r="N99" i="14"/>
  <c r="Z99" i="14"/>
  <c r="O39" i="13"/>
  <c r="F93" i="13" s="1"/>
  <c r="I93" i="13" s="1"/>
  <c r="O34" i="13"/>
  <c r="F61" i="13" s="1"/>
  <c r="I61" i="13" s="1"/>
  <c r="O32" i="13"/>
  <c r="F49" i="13" s="1"/>
  <c r="I49" i="13" s="1"/>
  <c r="O38" i="13"/>
  <c r="F85" i="13" s="1"/>
  <c r="I85" i="13" s="1"/>
  <c r="M56" i="13"/>
  <c r="M109" i="13" s="1"/>
  <c r="AQ83" i="13"/>
  <c r="W83" i="13"/>
  <c r="AI83" i="13"/>
  <c r="O83" i="13"/>
  <c r="AU83" i="13"/>
  <c r="O33" i="13"/>
  <c r="F55" i="13" s="1"/>
  <c r="I55" i="13" s="1"/>
  <c r="L55" i="13" s="1"/>
  <c r="O40" i="13"/>
  <c r="F101" i="13" s="1"/>
  <c r="I101" i="13" s="1"/>
  <c r="K50" i="13"/>
  <c r="K108" i="13" s="1"/>
  <c r="K48" i="13"/>
  <c r="L50" i="13" s="1"/>
  <c r="L108" i="13" s="1"/>
  <c r="N54" i="13"/>
  <c r="O56" i="13" s="1"/>
  <c r="O109" i="13" s="1"/>
  <c r="N56" i="13"/>
  <c r="N109" i="13" s="1"/>
  <c r="Z67" i="13"/>
  <c r="AL67" i="13"/>
  <c r="AP67" i="13"/>
  <c r="AM83" i="13"/>
  <c r="AA83" i="13"/>
  <c r="AM91" i="13"/>
  <c r="S91" i="13"/>
  <c r="AE91" i="13"/>
  <c r="AI91" i="13"/>
  <c r="AU91" i="13"/>
  <c r="K91" i="13"/>
  <c r="L99" i="13"/>
  <c r="V99" i="13"/>
  <c r="P99" i="13"/>
  <c r="Z99" i="13"/>
  <c r="T99" i="13"/>
  <c r="AB99" i="13"/>
  <c r="AL99" i="13"/>
  <c r="AF99" i="13"/>
  <c r="AP99" i="13"/>
  <c r="AV99" i="13"/>
  <c r="G108" i="13"/>
  <c r="O36" i="13"/>
  <c r="F69" i="13" s="1"/>
  <c r="I69" i="13" s="1"/>
  <c r="L48" i="13"/>
  <c r="O54" i="13"/>
  <c r="K56" i="13"/>
  <c r="K109" i="13" s="1"/>
  <c r="K67" i="13"/>
  <c r="O67" i="13"/>
  <c r="AI67" i="13"/>
  <c r="AA67" i="13"/>
  <c r="AU67" i="13"/>
  <c r="AE67" i="13"/>
  <c r="AQ67" i="13"/>
  <c r="AT67" i="13"/>
  <c r="N67" i="13"/>
  <c r="AP74" i="13"/>
  <c r="AP75" i="13" s="1"/>
  <c r="V75" i="13"/>
  <c r="AX75" i="13"/>
  <c r="AE83" i="13"/>
  <c r="L91" i="13"/>
  <c r="AF91" i="13"/>
  <c r="P91" i="13"/>
  <c r="T91" i="13"/>
  <c r="AN91" i="13"/>
  <c r="X91" i="13"/>
  <c r="AR91" i="13"/>
  <c r="AB91" i="13"/>
  <c r="AJ91" i="13"/>
  <c r="AV91" i="13"/>
  <c r="W91" i="13"/>
  <c r="K102" i="13"/>
  <c r="K115" i="13" s="1"/>
  <c r="O37" i="13"/>
  <c r="F77" i="13" s="1"/>
  <c r="I77" i="13" s="1"/>
  <c r="L56" i="13"/>
  <c r="L109" i="13" s="1"/>
  <c r="AX67" i="13"/>
  <c r="AL74" i="13"/>
  <c r="AL75" i="13" s="1"/>
  <c r="Z75" i="13"/>
  <c r="N83" i="13"/>
  <c r="AL83" i="13"/>
  <c r="R83" i="13"/>
  <c r="AD83" i="13"/>
  <c r="AH83" i="13"/>
  <c r="AT83" i="13"/>
  <c r="AX83" i="13"/>
  <c r="K83" i="13"/>
  <c r="V83" i="13"/>
  <c r="AT99" i="13"/>
  <c r="AX99" i="13"/>
  <c r="K60" i="13"/>
  <c r="X67" i="13"/>
  <c r="AI74" i="13"/>
  <c r="AI75" i="13" s="1"/>
  <c r="K75" i="13"/>
  <c r="AA75" i="13"/>
  <c r="AQ75" i="13"/>
  <c r="L83" i="13"/>
  <c r="AF83" i="13"/>
  <c r="P83" i="13"/>
  <c r="AJ83" i="13"/>
  <c r="T83" i="13"/>
  <c r="AN83" i="13"/>
  <c r="X83" i="13"/>
  <c r="AB83" i="13"/>
  <c r="AV83" i="13"/>
  <c r="AR83" i="13"/>
  <c r="R99" i="13"/>
  <c r="AH99" i="13"/>
  <c r="AF67" i="13"/>
  <c r="AJ67" i="13"/>
  <c r="AN67" i="13"/>
  <c r="AR67" i="13"/>
  <c r="AV67" i="13"/>
  <c r="L75" i="13"/>
  <c r="AF74" i="13"/>
  <c r="AF75" i="13" s="1"/>
  <c r="P75" i="13"/>
  <c r="AJ74" i="13"/>
  <c r="AJ75" i="13" s="1"/>
  <c r="T75" i="13"/>
  <c r="AN74" i="13"/>
  <c r="AN75" i="13" s="1"/>
  <c r="X75" i="13"/>
  <c r="AR74" i="13"/>
  <c r="AR75" i="13" s="1"/>
  <c r="AB75" i="13"/>
  <c r="AV74" i="13"/>
  <c r="AV75" i="13"/>
  <c r="AE74" i="13"/>
  <c r="AE75" i="13" s="1"/>
  <c r="W75" i="13"/>
  <c r="AW99" i="13"/>
  <c r="N99" i="13"/>
  <c r="AD99" i="13"/>
  <c r="AG66" i="12"/>
  <c r="AO66" i="12"/>
  <c r="AO67" i="12" s="1"/>
  <c r="U67" i="12"/>
  <c r="AW66" i="12"/>
  <c r="AW67" i="12" s="1"/>
  <c r="AK67" i="12"/>
  <c r="G110" i="12"/>
  <c r="N75" i="12"/>
  <c r="AH75" i="12"/>
  <c r="R75" i="12"/>
  <c r="AL75" i="12"/>
  <c r="V75" i="12"/>
  <c r="AP75" i="12"/>
  <c r="Z75" i="12"/>
  <c r="AD75" i="12"/>
  <c r="AX75" i="12"/>
  <c r="AT75" i="12"/>
  <c r="N83" i="12"/>
  <c r="AH83" i="12"/>
  <c r="R83" i="12"/>
  <c r="V83" i="12"/>
  <c r="AP83" i="12"/>
  <c r="Z83" i="12"/>
  <c r="AD83" i="12"/>
  <c r="AX83" i="12"/>
  <c r="AL83" i="12"/>
  <c r="AT83" i="12"/>
  <c r="K86" i="12"/>
  <c r="K113" i="12" s="1"/>
  <c r="K84" i="12"/>
  <c r="M91" i="12"/>
  <c r="AG91" i="12"/>
  <c r="Q91" i="12"/>
  <c r="U91" i="12"/>
  <c r="Y91" i="12"/>
  <c r="AS91" i="12"/>
  <c r="AC91" i="12"/>
  <c r="AK91" i="12"/>
  <c r="AO91" i="12"/>
  <c r="I24" i="12"/>
  <c r="M67" i="12"/>
  <c r="Q67" i="12"/>
  <c r="Y67" i="12"/>
  <c r="AS66" i="12"/>
  <c r="AS67" i="12" s="1"/>
  <c r="AG67" i="12"/>
  <c r="AK75" i="12"/>
  <c r="AS75" i="12"/>
  <c r="O38" i="12"/>
  <c r="F85" i="12" s="1"/>
  <c r="I85" i="12" s="1"/>
  <c r="K85" i="12" s="1"/>
  <c r="O33" i="12"/>
  <c r="F55" i="12" s="1"/>
  <c r="I55" i="12" s="1"/>
  <c r="O40" i="12"/>
  <c r="F101" i="12" s="1"/>
  <c r="I101" i="12" s="1"/>
  <c r="O36" i="12"/>
  <c r="F69" i="12" s="1"/>
  <c r="I69" i="12" s="1"/>
  <c r="O32" i="12"/>
  <c r="F49" i="12" s="1"/>
  <c r="I49" i="12" s="1"/>
  <c r="L50" i="12"/>
  <c r="L108" i="12" s="1"/>
  <c r="N48" i="12"/>
  <c r="O50" i="12" s="1"/>
  <c r="O108" i="12" s="1"/>
  <c r="K56" i="12"/>
  <c r="K109" i="12" s="1"/>
  <c r="K54" i="12"/>
  <c r="L56" i="12" s="1"/>
  <c r="L109" i="12" s="1"/>
  <c r="AC67" i="12"/>
  <c r="K70" i="12"/>
  <c r="K111" i="12" s="1"/>
  <c r="K69" i="12"/>
  <c r="L75" i="12"/>
  <c r="P75" i="12"/>
  <c r="T75" i="12"/>
  <c r="AN75" i="12"/>
  <c r="X75" i="12"/>
  <c r="AR75" i="12"/>
  <c r="AB75" i="12"/>
  <c r="AV75" i="12"/>
  <c r="AJ75" i="12"/>
  <c r="L83" i="12"/>
  <c r="AF83" i="12"/>
  <c r="P83" i="12"/>
  <c r="AJ83" i="12"/>
  <c r="T83" i="12"/>
  <c r="AN83" i="12"/>
  <c r="X83" i="12"/>
  <c r="AB83" i="12"/>
  <c r="AV83" i="12"/>
  <c r="AR83" i="12"/>
  <c r="AE91" i="12"/>
  <c r="O91" i="12"/>
  <c r="W91" i="12"/>
  <c r="AU91" i="12"/>
  <c r="AM91" i="12"/>
  <c r="K91" i="12"/>
  <c r="AJ66" i="12"/>
  <c r="AJ67" i="12" s="1"/>
  <c r="L67" i="12"/>
  <c r="AB67" i="12"/>
  <c r="AR67" i="12"/>
  <c r="AF75" i="12"/>
  <c r="U99" i="12"/>
  <c r="K99" i="12"/>
  <c r="AO99" i="12"/>
  <c r="AE99" i="12"/>
  <c r="AQ99" i="12"/>
  <c r="AM99" i="12"/>
  <c r="S99" i="12"/>
  <c r="AW91" i="12"/>
  <c r="M48" i="12"/>
  <c r="N50" i="12" s="1"/>
  <c r="N108" i="12" s="1"/>
  <c r="K62" i="12"/>
  <c r="K110" i="12" s="1"/>
  <c r="K61" i="12"/>
  <c r="K60" i="12"/>
  <c r="L62" i="12" s="1"/>
  <c r="L110" i="12" s="1"/>
  <c r="N67" i="12"/>
  <c r="AH66" i="12"/>
  <c r="R67" i="12"/>
  <c r="AL66" i="12"/>
  <c r="V67" i="12"/>
  <c r="AP66" i="12"/>
  <c r="Z67" i="12"/>
  <c r="AT66" i="12"/>
  <c r="AT67" i="12" s="1"/>
  <c r="AD67" i="12"/>
  <c r="AX66" i="12"/>
  <c r="AH67" i="12"/>
  <c r="AL67" i="12"/>
  <c r="AP67" i="12"/>
  <c r="AX67" i="12"/>
  <c r="AU83" i="12"/>
  <c r="AI91" i="12"/>
  <c r="AQ91" i="12"/>
  <c r="S91" i="12"/>
  <c r="M99" i="12"/>
  <c r="Q99" i="12"/>
  <c r="AA99" i="12"/>
  <c r="Y99" i="12"/>
  <c r="AI99" i="12"/>
  <c r="AG99" i="12"/>
  <c r="AK99" i="12"/>
  <c r="AU99" i="12"/>
  <c r="AS99" i="12"/>
  <c r="AW99" i="12"/>
  <c r="AJ91" i="12"/>
  <c r="L91" i="12"/>
  <c r="AB91" i="12"/>
  <c r="AR91" i="12"/>
  <c r="AS83" i="12"/>
  <c r="AW83" i="12"/>
  <c r="P99" i="12"/>
  <c r="AF99" i="12"/>
  <c r="AV99" i="12"/>
  <c r="K76" i="12" l="1"/>
  <c r="K69" i="14"/>
  <c r="M55" i="14"/>
  <c r="M56" i="14"/>
  <c r="M109" i="14" s="1"/>
  <c r="N55" i="13"/>
  <c r="K77" i="12"/>
  <c r="L61" i="12"/>
  <c r="L60" i="12"/>
  <c r="N54" i="14"/>
  <c r="N56" i="14"/>
  <c r="N109" i="14" s="1"/>
  <c r="K49" i="14"/>
  <c r="L68" i="14"/>
  <c r="M68" i="14" s="1"/>
  <c r="L70" i="14"/>
  <c r="L111" i="14" s="1"/>
  <c r="L69" i="14"/>
  <c r="L55" i="14"/>
  <c r="K55" i="14"/>
  <c r="K85" i="14"/>
  <c r="M49" i="14"/>
  <c r="L93" i="14"/>
  <c r="L92" i="14"/>
  <c r="L94" i="14"/>
  <c r="L114" i="14" s="1"/>
  <c r="M60" i="14"/>
  <c r="N55" i="14"/>
  <c r="L49" i="14"/>
  <c r="L84" i="14"/>
  <c r="L86" i="14"/>
  <c r="L113" i="14" s="1"/>
  <c r="L85" i="14"/>
  <c r="M61" i="14"/>
  <c r="L61" i="14"/>
  <c r="K61" i="14"/>
  <c r="K76" i="14"/>
  <c r="L77" i="14" s="1"/>
  <c r="K78" i="14"/>
  <c r="K112" i="14" s="1"/>
  <c r="K116" i="14" s="1"/>
  <c r="K77" i="14"/>
  <c r="L100" i="14"/>
  <c r="L101" i="14"/>
  <c r="L102" i="14"/>
  <c r="L115" i="14" s="1"/>
  <c r="M48" i="14"/>
  <c r="P54" i="13"/>
  <c r="P56" i="13"/>
  <c r="P109" i="13" s="1"/>
  <c r="P55" i="13"/>
  <c r="L102" i="13"/>
  <c r="L115" i="13" s="1"/>
  <c r="L100" i="13"/>
  <c r="L101" i="13"/>
  <c r="M50" i="13"/>
  <c r="M108" i="13" s="1"/>
  <c r="M48" i="13"/>
  <c r="N49" i="13" s="1"/>
  <c r="K78" i="13"/>
  <c r="K112" i="13" s="1"/>
  <c r="K77" i="13"/>
  <c r="K76" i="13"/>
  <c r="L76" i="13" s="1"/>
  <c r="K84" i="13"/>
  <c r="L86" i="13" s="1"/>
  <c r="L113" i="13" s="1"/>
  <c r="K86" i="13"/>
  <c r="K113" i="13" s="1"/>
  <c r="K85" i="13"/>
  <c r="K93" i="13"/>
  <c r="K92" i="13"/>
  <c r="L93" i="13" s="1"/>
  <c r="K94" i="13"/>
  <c r="K114" i="13" s="1"/>
  <c r="K101" i="13"/>
  <c r="L49" i="13"/>
  <c r="K49" i="13"/>
  <c r="M49" i="13"/>
  <c r="L84" i="13"/>
  <c r="K69" i="13"/>
  <c r="K70" i="13"/>
  <c r="K111" i="13" s="1"/>
  <c r="K68" i="13"/>
  <c r="L69" i="13" s="1"/>
  <c r="O55" i="13"/>
  <c r="K55" i="13"/>
  <c r="M55" i="13"/>
  <c r="L62" i="13"/>
  <c r="L110" i="13" s="1"/>
  <c r="L60" i="13"/>
  <c r="L61" i="13"/>
  <c r="K61" i="13"/>
  <c r="K93" i="12"/>
  <c r="K94" i="12"/>
  <c r="K114" i="12" s="1"/>
  <c r="K92" i="12"/>
  <c r="L92" i="12" s="1"/>
  <c r="L86" i="12"/>
  <c r="L113" i="12" s="1"/>
  <c r="L85" i="12"/>
  <c r="L84" i="12"/>
  <c r="L76" i="12"/>
  <c r="L78" i="12"/>
  <c r="L112" i="12" s="1"/>
  <c r="L77" i="12"/>
  <c r="K55" i="12"/>
  <c r="K49" i="12"/>
  <c r="O49" i="12"/>
  <c r="M49" i="12"/>
  <c r="L49" i="12"/>
  <c r="L54" i="12"/>
  <c r="N49" i="12"/>
  <c r="L55" i="12"/>
  <c r="K102" i="12"/>
  <c r="K115" i="12" s="1"/>
  <c r="K100" i="12"/>
  <c r="K101" i="12"/>
  <c r="L69" i="12"/>
  <c r="L68" i="12"/>
  <c r="M68" i="12" s="1"/>
  <c r="L70" i="12"/>
  <c r="L111" i="12" s="1"/>
  <c r="O48" i="12"/>
  <c r="P49" i="12" s="1"/>
  <c r="K116" i="13" l="1"/>
  <c r="L94" i="13"/>
  <c r="L114" i="13" s="1"/>
  <c r="L77" i="13"/>
  <c r="L78" i="13"/>
  <c r="L112" i="13" s="1"/>
  <c r="K116" i="12"/>
  <c r="M69" i="12"/>
  <c r="M61" i="12"/>
  <c r="M62" i="12"/>
  <c r="M110" i="12" s="1"/>
  <c r="M60" i="12"/>
  <c r="N69" i="14"/>
  <c r="N70" i="14"/>
  <c r="N111" i="14" s="1"/>
  <c r="N68" i="14"/>
  <c r="M85" i="14"/>
  <c r="M84" i="14"/>
  <c r="M86" i="14"/>
  <c r="M113" i="14" s="1"/>
  <c r="N50" i="14"/>
  <c r="N108" i="14" s="1"/>
  <c r="N48" i="14"/>
  <c r="M102" i="14"/>
  <c r="M115" i="14" s="1"/>
  <c r="M101" i="14"/>
  <c r="M100" i="14"/>
  <c r="M69" i="14"/>
  <c r="N49" i="14"/>
  <c r="L78" i="14"/>
  <c r="L112" i="14" s="1"/>
  <c r="L116" i="14" s="1"/>
  <c r="M70" i="14"/>
  <c r="M111" i="14" s="1"/>
  <c r="L76" i="14"/>
  <c r="O56" i="14"/>
  <c r="O109" i="14" s="1"/>
  <c r="O54" i="14"/>
  <c r="O55" i="14"/>
  <c r="N60" i="14"/>
  <c r="N62" i="14"/>
  <c r="N110" i="14" s="1"/>
  <c r="N61" i="14"/>
  <c r="K104" i="14"/>
  <c r="L104" i="14"/>
  <c r="M94" i="14"/>
  <c r="M114" i="14" s="1"/>
  <c r="M93" i="14"/>
  <c r="M92" i="14"/>
  <c r="M76" i="13"/>
  <c r="M78" i="13"/>
  <c r="M112" i="13" s="1"/>
  <c r="M77" i="13"/>
  <c r="M84" i="13"/>
  <c r="M86" i="13"/>
  <c r="M113" i="13" s="1"/>
  <c r="K104" i="13"/>
  <c r="M85" i="13"/>
  <c r="L92" i="13"/>
  <c r="L85" i="13"/>
  <c r="N50" i="13"/>
  <c r="N108" i="13" s="1"/>
  <c r="N48" i="13"/>
  <c r="M60" i="13"/>
  <c r="M61" i="13"/>
  <c r="M62" i="13"/>
  <c r="M110" i="13" s="1"/>
  <c r="L70" i="13"/>
  <c r="L111" i="13" s="1"/>
  <c r="L68" i="13"/>
  <c r="M100" i="13"/>
  <c r="M102" i="13"/>
  <c r="M115" i="13" s="1"/>
  <c r="M101" i="13"/>
  <c r="Q56" i="13"/>
  <c r="Q109" i="13" s="1"/>
  <c r="Q54" i="13"/>
  <c r="Q55" i="13"/>
  <c r="M94" i="12"/>
  <c r="M114" i="12" s="1"/>
  <c r="M92" i="12"/>
  <c r="M93" i="12"/>
  <c r="N70" i="12"/>
  <c r="N111" i="12" s="1"/>
  <c r="N69" i="12"/>
  <c r="N68" i="12"/>
  <c r="L93" i="12"/>
  <c r="L100" i="12"/>
  <c r="L102" i="12"/>
  <c r="L115" i="12" s="1"/>
  <c r="M54" i="12"/>
  <c r="M56" i="12"/>
  <c r="M109" i="12" s="1"/>
  <c r="K104" i="12"/>
  <c r="M76" i="12"/>
  <c r="M78" i="12"/>
  <c r="M112" i="12" s="1"/>
  <c r="M77" i="12"/>
  <c r="M55" i="12"/>
  <c r="P48" i="12"/>
  <c r="P50" i="12"/>
  <c r="P108" i="12" s="1"/>
  <c r="M86" i="12"/>
  <c r="M113" i="12" s="1"/>
  <c r="M85" i="12"/>
  <c r="M84" i="12"/>
  <c r="M70" i="12"/>
  <c r="M111" i="12" s="1"/>
  <c r="L94" i="12"/>
  <c r="L114" i="12" s="1"/>
  <c r="L101" i="12"/>
  <c r="L116" i="13" l="1"/>
  <c r="L116" i="12"/>
  <c r="L104" i="12"/>
  <c r="L104" i="13"/>
  <c r="N60" i="12"/>
  <c r="N62" i="12"/>
  <c r="N110" i="12" s="1"/>
  <c r="N61" i="12"/>
  <c r="O60" i="14"/>
  <c r="O62" i="14"/>
  <c r="O110" i="14" s="1"/>
  <c r="O61" i="14"/>
  <c r="M76" i="14"/>
  <c r="M78" i="14"/>
  <c r="M112" i="14" s="1"/>
  <c r="M77" i="14"/>
  <c r="M104" i="14" s="1"/>
  <c r="O48" i="14"/>
  <c r="O50" i="14"/>
  <c r="O108" i="14" s="1"/>
  <c r="O49" i="14"/>
  <c r="N93" i="14"/>
  <c r="N94" i="14"/>
  <c r="N114" i="14" s="1"/>
  <c r="N92" i="14"/>
  <c r="M116" i="14"/>
  <c r="N102" i="14"/>
  <c r="N115" i="14" s="1"/>
  <c r="N101" i="14"/>
  <c r="N100" i="14"/>
  <c r="O69" i="14"/>
  <c r="O68" i="14"/>
  <c r="O70" i="14"/>
  <c r="O111" i="14" s="1"/>
  <c r="P56" i="14"/>
  <c r="P109" i="14" s="1"/>
  <c r="P54" i="14"/>
  <c r="P55" i="14"/>
  <c r="N84" i="14"/>
  <c r="N86" i="14"/>
  <c r="N113" i="14" s="1"/>
  <c r="N85" i="14"/>
  <c r="R54" i="13"/>
  <c r="R55" i="13"/>
  <c r="R56" i="13"/>
  <c r="R109" i="13" s="1"/>
  <c r="N102" i="13"/>
  <c r="N115" i="13" s="1"/>
  <c r="N101" i="13"/>
  <c r="N100" i="13"/>
  <c r="N84" i="13"/>
  <c r="N86" i="13"/>
  <c r="N113" i="13" s="1"/>
  <c r="N85" i="13"/>
  <c r="M70" i="13"/>
  <c r="M111" i="13" s="1"/>
  <c r="M68" i="13"/>
  <c r="M69" i="13"/>
  <c r="N60" i="13"/>
  <c r="N61" i="13"/>
  <c r="N62" i="13"/>
  <c r="N110" i="13" s="1"/>
  <c r="O48" i="13"/>
  <c r="O50" i="13"/>
  <c r="O108" i="13" s="1"/>
  <c r="O49" i="13"/>
  <c r="M92" i="13"/>
  <c r="M94" i="13"/>
  <c r="M114" i="13" s="1"/>
  <c r="M93" i="13"/>
  <c r="N76" i="13"/>
  <c r="N78" i="13"/>
  <c r="N112" i="13" s="1"/>
  <c r="N77" i="13"/>
  <c r="M102" i="12"/>
  <c r="M115" i="12" s="1"/>
  <c r="M116" i="12" s="1"/>
  <c r="M100" i="12"/>
  <c r="M101" i="12"/>
  <c r="M104" i="12" s="1"/>
  <c r="N86" i="12"/>
  <c r="N113" i="12" s="1"/>
  <c r="N85" i="12"/>
  <c r="N84" i="12"/>
  <c r="Q48" i="12"/>
  <c r="Q50" i="12"/>
  <c r="Q108" i="12" s="1"/>
  <c r="Q49" i="12"/>
  <c r="N76" i="12"/>
  <c r="N78" i="12"/>
  <c r="N112" i="12" s="1"/>
  <c r="N77" i="12"/>
  <c r="N56" i="12"/>
  <c r="N109" i="12" s="1"/>
  <c r="N54" i="12"/>
  <c r="N55" i="12"/>
  <c r="O69" i="12"/>
  <c r="O68" i="12"/>
  <c r="O70" i="12"/>
  <c r="O111" i="12" s="1"/>
  <c r="N94" i="12"/>
  <c r="N114" i="12" s="1"/>
  <c r="N93" i="12"/>
  <c r="N92" i="12"/>
  <c r="M104" i="13" l="1"/>
  <c r="M116" i="13"/>
  <c r="O61" i="12"/>
  <c r="O62" i="12"/>
  <c r="O110" i="12" s="1"/>
  <c r="O60" i="12"/>
  <c r="Q54" i="14"/>
  <c r="Q56" i="14"/>
  <c r="Q109" i="14" s="1"/>
  <c r="Q55" i="14"/>
  <c r="O84" i="14"/>
  <c r="O85" i="14"/>
  <c r="O86" i="14"/>
  <c r="O113" i="14" s="1"/>
  <c r="P62" i="14"/>
  <c r="P110" i="14" s="1"/>
  <c r="P60" i="14"/>
  <c r="P61" i="14"/>
  <c r="O100" i="14"/>
  <c r="O102" i="14"/>
  <c r="O115" i="14" s="1"/>
  <c r="O101" i="14"/>
  <c r="O94" i="14"/>
  <c r="O114" i="14" s="1"/>
  <c r="O93" i="14"/>
  <c r="O92" i="14"/>
  <c r="N77" i="14"/>
  <c r="N104" i="14" s="1"/>
  <c r="N76" i="14"/>
  <c r="N78" i="14"/>
  <c r="N112" i="14" s="1"/>
  <c r="N116" i="14" s="1"/>
  <c r="P69" i="14"/>
  <c r="P68" i="14"/>
  <c r="P70" i="14"/>
  <c r="P111" i="14" s="1"/>
  <c r="P48" i="14"/>
  <c r="P50" i="14"/>
  <c r="P108" i="14" s="1"/>
  <c r="P49" i="14"/>
  <c r="O77" i="13"/>
  <c r="O76" i="13"/>
  <c r="O78" i="13"/>
  <c r="O112" i="13" s="1"/>
  <c r="O62" i="13"/>
  <c r="O110" i="13" s="1"/>
  <c r="O60" i="13"/>
  <c r="O61" i="13"/>
  <c r="O100" i="13"/>
  <c r="O102" i="13"/>
  <c r="O115" i="13" s="1"/>
  <c r="O101" i="13"/>
  <c r="P48" i="13"/>
  <c r="P50" i="13"/>
  <c r="P108" i="13" s="1"/>
  <c r="P49" i="13"/>
  <c r="S56" i="13"/>
  <c r="S109" i="13" s="1"/>
  <c r="S54" i="13"/>
  <c r="S55" i="13"/>
  <c r="N93" i="13"/>
  <c r="N92" i="13"/>
  <c r="N94" i="13"/>
  <c r="N114" i="13" s="1"/>
  <c r="N68" i="13"/>
  <c r="N70" i="13"/>
  <c r="N111" i="13" s="1"/>
  <c r="N116" i="13" s="1"/>
  <c r="N69" i="13"/>
  <c r="O84" i="13"/>
  <c r="O85" i="13"/>
  <c r="O86" i="13"/>
  <c r="O113" i="13" s="1"/>
  <c r="R48" i="12"/>
  <c r="R50" i="12"/>
  <c r="R108" i="12" s="1"/>
  <c r="R49" i="12"/>
  <c r="O54" i="12"/>
  <c r="O56" i="12"/>
  <c r="O109" i="12" s="1"/>
  <c r="O55" i="12"/>
  <c r="O76" i="12"/>
  <c r="O77" i="12"/>
  <c r="O78" i="12"/>
  <c r="O112" i="12" s="1"/>
  <c r="O92" i="12"/>
  <c r="O93" i="12"/>
  <c r="O94" i="12"/>
  <c r="O114" i="12" s="1"/>
  <c r="P69" i="12"/>
  <c r="P68" i="12"/>
  <c r="P70" i="12"/>
  <c r="P111" i="12" s="1"/>
  <c r="O84" i="12"/>
  <c r="O86" i="12"/>
  <c r="O113" i="12" s="1"/>
  <c r="O85" i="12"/>
  <c r="N101" i="12"/>
  <c r="N104" i="12" s="1"/>
  <c r="N102" i="12"/>
  <c r="N115" i="12" s="1"/>
  <c r="N116" i="12" s="1"/>
  <c r="N100" i="12"/>
  <c r="N104" i="13" l="1"/>
  <c r="P61" i="12"/>
  <c r="P62" i="12"/>
  <c r="P110" i="12" s="1"/>
  <c r="P60" i="12"/>
  <c r="Q70" i="14"/>
  <c r="Q111" i="14" s="1"/>
  <c r="Q68" i="14"/>
  <c r="Q69" i="14"/>
  <c r="Q60" i="14"/>
  <c r="Q62" i="14"/>
  <c r="Q110" i="14" s="1"/>
  <c r="Q61" i="14"/>
  <c r="R54" i="14"/>
  <c r="R55" i="14"/>
  <c r="R56" i="14"/>
  <c r="R109" i="14" s="1"/>
  <c r="Q50" i="14"/>
  <c r="Q108" i="14" s="1"/>
  <c r="Q48" i="14"/>
  <c r="Q49" i="14"/>
  <c r="P93" i="14"/>
  <c r="P94" i="14"/>
  <c r="P114" i="14" s="1"/>
  <c r="P92" i="14"/>
  <c r="P85" i="14"/>
  <c r="P84" i="14"/>
  <c r="P86" i="14"/>
  <c r="P113" i="14" s="1"/>
  <c r="O76" i="14"/>
  <c r="O78" i="14"/>
  <c r="O112" i="14" s="1"/>
  <c r="O116" i="14" s="1"/>
  <c r="O77" i="14"/>
  <c r="O104" i="14" s="1"/>
  <c r="P100" i="14"/>
  <c r="P101" i="14"/>
  <c r="P102" i="14"/>
  <c r="P115" i="14" s="1"/>
  <c r="P77" i="13"/>
  <c r="P76" i="13"/>
  <c r="P78" i="13"/>
  <c r="P112" i="13" s="1"/>
  <c r="O68" i="13"/>
  <c r="O70" i="13"/>
  <c r="O111" i="13" s="1"/>
  <c r="O69" i="13"/>
  <c r="P102" i="13"/>
  <c r="P115" i="13" s="1"/>
  <c r="P101" i="13"/>
  <c r="P100" i="13"/>
  <c r="P84" i="13"/>
  <c r="P86" i="13"/>
  <c r="P113" i="13" s="1"/>
  <c r="P85" i="13"/>
  <c r="T54" i="13"/>
  <c r="T56" i="13"/>
  <c r="T109" i="13" s="1"/>
  <c r="T55" i="13"/>
  <c r="Q48" i="13"/>
  <c r="Q50" i="13"/>
  <c r="Q108" i="13" s="1"/>
  <c r="Q49" i="13"/>
  <c r="O92" i="13"/>
  <c r="O94" i="13"/>
  <c r="O114" i="13" s="1"/>
  <c r="O93" i="13"/>
  <c r="P62" i="13"/>
  <c r="P110" i="13" s="1"/>
  <c r="P60" i="13"/>
  <c r="P61" i="13"/>
  <c r="P56" i="12"/>
  <c r="P109" i="12" s="1"/>
  <c r="P54" i="12"/>
  <c r="P55" i="12"/>
  <c r="O102" i="12"/>
  <c r="O115" i="12" s="1"/>
  <c r="O116" i="12" s="1"/>
  <c r="O100" i="12"/>
  <c r="O101" i="12"/>
  <c r="O104" i="12" s="1"/>
  <c r="P76" i="12"/>
  <c r="P78" i="12"/>
  <c r="P112" i="12" s="1"/>
  <c r="P77" i="12"/>
  <c r="P85" i="12"/>
  <c r="P84" i="12"/>
  <c r="P86" i="12"/>
  <c r="P113" i="12" s="1"/>
  <c r="Q68" i="12"/>
  <c r="Q69" i="12"/>
  <c r="Q70" i="12"/>
  <c r="Q111" i="12" s="1"/>
  <c r="P92" i="12"/>
  <c r="P93" i="12"/>
  <c r="P94" i="12"/>
  <c r="P114" i="12" s="1"/>
  <c r="S50" i="12"/>
  <c r="S108" i="12" s="1"/>
  <c r="S48" i="12"/>
  <c r="S49" i="12"/>
  <c r="O116" i="13" l="1"/>
  <c r="O104" i="13"/>
  <c r="Q60" i="12"/>
  <c r="Q61" i="12"/>
  <c r="Q62" i="12"/>
  <c r="Q110" i="12" s="1"/>
  <c r="Q101" i="14"/>
  <c r="Q100" i="14"/>
  <c r="Q102" i="14"/>
  <c r="Q115" i="14" s="1"/>
  <c r="Q84" i="14"/>
  <c r="Q86" i="14"/>
  <c r="Q113" i="14" s="1"/>
  <c r="Q85" i="14"/>
  <c r="R70" i="14"/>
  <c r="R111" i="14" s="1"/>
  <c r="R68" i="14"/>
  <c r="R69" i="14"/>
  <c r="R60" i="14"/>
  <c r="R61" i="14"/>
  <c r="R62" i="14"/>
  <c r="R110" i="14" s="1"/>
  <c r="P78" i="14"/>
  <c r="P112" i="14" s="1"/>
  <c r="P116" i="14" s="1"/>
  <c r="P77" i="14"/>
  <c r="P104" i="14" s="1"/>
  <c r="P76" i="14"/>
  <c r="Q94" i="14"/>
  <c r="Q114" i="14" s="1"/>
  <c r="Q92" i="14"/>
  <c r="Q93" i="14"/>
  <c r="R50" i="14"/>
  <c r="R108" i="14" s="1"/>
  <c r="R48" i="14"/>
  <c r="R49" i="14"/>
  <c r="S56" i="14"/>
  <c r="S109" i="14" s="1"/>
  <c r="S54" i="14"/>
  <c r="S55" i="14"/>
  <c r="U54" i="13"/>
  <c r="U55" i="13"/>
  <c r="U56" i="13"/>
  <c r="U109" i="13" s="1"/>
  <c r="Q78" i="13"/>
  <c r="Q112" i="13" s="1"/>
  <c r="Q76" i="13"/>
  <c r="Q77" i="13"/>
  <c r="R48" i="13"/>
  <c r="R50" i="13"/>
  <c r="R108" i="13" s="1"/>
  <c r="R49" i="13"/>
  <c r="Q60" i="13"/>
  <c r="Q62" i="13"/>
  <c r="Q110" i="13" s="1"/>
  <c r="Q61" i="13"/>
  <c r="P94" i="13"/>
  <c r="P114" i="13" s="1"/>
  <c r="P92" i="13"/>
  <c r="P93" i="13"/>
  <c r="P70" i="13"/>
  <c r="P111" i="13" s="1"/>
  <c r="P68" i="13"/>
  <c r="P69" i="13"/>
  <c r="Q86" i="13"/>
  <c r="Q113" i="13" s="1"/>
  <c r="Q84" i="13"/>
  <c r="Q85" i="13"/>
  <c r="Q100" i="13"/>
  <c r="Q102" i="13"/>
  <c r="Q115" i="13" s="1"/>
  <c r="Q101" i="13"/>
  <c r="Q84" i="12"/>
  <c r="Q86" i="12"/>
  <c r="Q113" i="12" s="1"/>
  <c r="Q85" i="12"/>
  <c r="Q78" i="12"/>
  <c r="Q112" i="12" s="1"/>
  <c r="Q77" i="12"/>
  <c r="Q76" i="12"/>
  <c r="Q56" i="12"/>
  <c r="Q109" i="12" s="1"/>
  <c r="Q54" i="12"/>
  <c r="Q55" i="12"/>
  <c r="Q92" i="12"/>
  <c r="Q94" i="12"/>
  <c r="Q114" i="12" s="1"/>
  <c r="Q93" i="12"/>
  <c r="T50" i="12"/>
  <c r="T108" i="12" s="1"/>
  <c r="T48" i="12"/>
  <c r="T49" i="12"/>
  <c r="R69" i="12"/>
  <c r="R68" i="12"/>
  <c r="R70" i="12"/>
  <c r="R111" i="12" s="1"/>
  <c r="P100" i="12"/>
  <c r="P102" i="12"/>
  <c r="P115" i="12" s="1"/>
  <c r="P101" i="12"/>
  <c r="P104" i="12" s="1"/>
  <c r="P116" i="12"/>
  <c r="P116" i="13" l="1"/>
  <c r="P104" i="13"/>
  <c r="R61" i="12"/>
  <c r="R62" i="12"/>
  <c r="R110" i="12" s="1"/>
  <c r="R60" i="12"/>
  <c r="S48" i="14"/>
  <c r="S50" i="14"/>
  <c r="S108" i="14" s="1"/>
  <c r="S49" i="14"/>
  <c r="R102" i="14"/>
  <c r="R115" i="14" s="1"/>
  <c r="R101" i="14"/>
  <c r="R100" i="14"/>
  <c r="Q76" i="14"/>
  <c r="Q78" i="14"/>
  <c r="Q112" i="14" s="1"/>
  <c r="Q116" i="14" s="1"/>
  <c r="Q77" i="14"/>
  <c r="Q104" i="14" s="1"/>
  <c r="S70" i="14"/>
  <c r="S111" i="14" s="1"/>
  <c r="S69" i="14"/>
  <c r="S68" i="14"/>
  <c r="S62" i="14"/>
  <c r="S110" i="14" s="1"/>
  <c r="S60" i="14"/>
  <c r="S61" i="14"/>
  <c r="R92" i="14"/>
  <c r="R93" i="14"/>
  <c r="R94" i="14"/>
  <c r="R114" i="14" s="1"/>
  <c r="T56" i="14"/>
  <c r="T109" i="14" s="1"/>
  <c r="T54" i="14"/>
  <c r="T55" i="14"/>
  <c r="R84" i="14"/>
  <c r="R86" i="14"/>
  <c r="R113" i="14" s="1"/>
  <c r="R85" i="14"/>
  <c r="Q93" i="13"/>
  <c r="Q92" i="13"/>
  <c r="Q94" i="13"/>
  <c r="Q114" i="13" s="1"/>
  <c r="R62" i="13"/>
  <c r="R110" i="13" s="1"/>
  <c r="R60" i="13"/>
  <c r="R61" i="13"/>
  <c r="R85" i="13"/>
  <c r="R84" i="13"/>
  <c r="R86" i="13"/>
  <c r="R113" i="13" s="1"/>
  <c r="Q70" i="13"/>
  <c r="Q111" i="13" s="1"/>
  <c r="Q68" i="13"/>
  <c r="Q69" i="13"/>
  <c r="R76" i="13"/>
  <c r="R78" i="13"/>
  <c r="R112" i="13" s="1"/>
  <c r="R77" i="13"/>
  <c r="V56" i="13"/>
  <c r="V109" i="13" s="1"/>
  <c r="V54" i="13"/>
  <c r="V55" i="13"/>
  <c r="R101" i="13"/>
  <c r="R100" i="13"/>
  <c r="R102" i="13"/>
  <c r="R115" i="13" s="1"/>
  <c r="S50" i="13"/>
  <c r="S108" i="13" s="1"/>
  <c r="S48" i="13"/>
  <c r="S49" i="13"/>
  <c r="Q100" i="12"/>
  <c r="Q101" i="12"/>
  <c r="Q102" i="12"/>
  <c r="Q115" i="12" s="1"/>
  <c r="Q116" i="12" s="1"/>
  <c r="U50" i="12"/>
  <c r="U108" i="12" s="1"/>
  <c r="U48" i="12"/>
  <c r="U49" i="12"/>
  <c r="R94" i="12"/>
  <c r="R114" i="12" s="1"/>
  <c r="R93" i="12"/>
  <c r="R92" i="12"/>
  <c r="S68" i="12"/>
  <c r="S70" i="12"/>
  <c r="S111" i="12" s="1"/>
  <c r="S69" i="12"/>
  <c r="Q104" i="12"/>
  <c r="R56" i="12"/>
  <c r="R109" i="12" s="1"/>
  <c r="R54" i="12"/>
  <c r="R55" i="12"/>
  <c r="R76" i="12"/>
  <c r="R78" i="12"/>
  <c r="R112" i="12" s="1"/>
  <c r="R77" i="12"/>
  <c r="R85" i="12"/>
  <c r="R84" i="12"/>
  <c r="R86" i="12"/>
  <c r="R113" i="12" s="1"/>
  <c r="Q104" i="13" l="1"/>
  <c r="S60" i="12"/>
  <c r="S62" i="12"/>
  <c r="S110" i="12" s="1"/>
  <c r="S61" i="12"/>
  <c r="T68" i="14"/>
  <c r="T69" i="14"/>
  <c r="T70" i="14"/>
  <c r="T111" i="14" s="1"/>
  <c r="T48" i="14"/>
  <c r="T50" i="14"/>
  <c r="T108" i="14" s="1"/>
  <c r="T49" i="14"/>
  <c r="S85" i="14"/>
  <c r="S84" i="14"/>
  <c r="S86" i="14"/>
  <c r="S113" i="14" s="1"/>
  <c r="R77" i="14"/>
  <c r="R104" i="14" s="1"/>
  <c r="R78" i="14"/>
  <c r="R112" i="14" s="1"/>
  <c r="R116" i="14" s="1"/>
  <c r="R76" i="14"/>
  <c r="T62" i="14"/>
  <c r="T110" i="14" s="1"/>
  <c r="T60" i="14"/>
  <c r="T61" i="14"/>
  <c r="U54" i="14"/>
  <c r="U56" i="14"/>
  <c r="U109" i="14" s="1"/>
  <c r="U55" i="14"/>
  <c r="S92" i="14"/>
  <c r="S93" i="14"/>
  <c r="S94" i="14"/>
  <c r="S114" i="14" s="1"/>
  <c r="S101" i="14"/>
  <c r="S100" i="14"/>
  <c r="S102" i="14"/>
  <c r="S115" i="14" s="1"/>
  <c r="T48" i="13"/>
  <c r="T50" i="13"/>
  <c r="T108" i="13" s="1"/>
  <c r="T49" i="13"/>
  <c r="S62" i="13"/>
  <c r="S110" i="13" s="1"/>
  <c r="S60" i="13"/>
  <c r="S61" i="13"/>
  <c r="R68" i="13"/>
  <c r="R70" i="13"/>
  <c r="R111" i="13" s="1"/>
  <c r="R69" i="13"/>
  <c r="S102" i="13"/>
  <c r="S115" i="13" s="1"/>
  <c r="S100" i="13"/>
  <c r="S101" i="13"/>
  <c r="W54" i="13"/>
  <c r="W56" i="13"/>
  <c r="W109" i="13" s="1"/>
  <c r="W55" i="13"/>
  <c r="S76" i="13"/>
  <c r="S78" i="13"/>
  <c r="S112" i="13" s="1"/>
  <c r="S77" i="13"/>
  <c r="Q116" i="13"/>
  <c r="R92" i="13"/>
  <c r="R94" i="13"/>
  <c r="R114" i="13" s="1"/>
  <c r="R93" i="13"/>
  <c r="S86" i="13"/>
  <c r="S113" i="13" s="1"/>
  <c r="S84" i="13"/>
  <c r="S85" i="13"/>
  <c r="T70" i="12"/>
  <c r="T111" i="12" s="1"/>
  <c r="T69" i="12"/>
  <c r="T68" i="12"/>
  <c r="S84" i="12"/>
  <c r="S86" i="12"/>
  <c r="S113" i="12" s="1"/>
  <c r="S85" i="12"/>
  <c r="S76" i="12"/>
  <c r="S78" i="12"/>
  <c r="S112" i="12" s="1"/>
  <c r="S77" i="12"/>
  <c r="S56" i="12"/>
  <c r="S109" i="12" s="1"/>
  <c r="S54" i="12"/>
  <c r="S55" i="12"/>
  <c r="S93" i="12"/>
  <c r="S94" i="12"/>
  <c r="S114" i="12" s="1"/>
  <c r="S92" i="12"/>
  <c r="V48" i="12"/>
  <c r="V50" i="12"/>
  <c r="V108" i="12" s="1"/>
  <c r="V49" i="12"/>
  <c r="R100" i="12"/>
  <c r="R102" i="12"/>
  <c r="R115" i="12" s="1"/>
  <c r="R116" i="12" s="1"/>
  <c r="R101" i="12"/>
  <c r="R104" i="12" s="1"/>
  <c r="R104" i="13" l="1"/>
  <c r="T62" i="12"/>
  <c r="T110" i="12" s="1"/>
  <c r="T61" i="12"/>
  <c r="T60" i="12"/>
  <c r="U60" i="14"/>
  <c r="U62" i="14"/>
  <c r="U110" i="14" s="1"/>
  <c r="U61" i="14"/>
  <c r="T100" i="14"/>
  <c r="T102" i="14"/>
  <c r="T115" i="14" s="1"/>
  <c r="T101" i="14"/>
  <c r="T92" i="14"/>
  <c r="T94" i="14"/>
  <c r="T114" i="14" s="1"/>
  <c r="T93" i="14"/>
  <c r="S76" i="14"/>
  <c r="S77" i="14"/>
  <c r="S104" i="14" s="1"/>
  <c r="S78" i="14"/>
  <c r="S112" i="14" s="1"/>
  <c r="S116" i="14" s="1"/>
  <c r="T85" i="14"/>
  <c r="T84" i="14"/>
  <c r="T86" i="14"/>
  <c r="T113" i="14" s="1"/>
  <c r="U48" i="14"/>
  <c r="U50" i="14"/>
  <c r="U108" i="14" s="1"/>
  <c r="U49" i="14"/>
  <c r="V54" i="14"/>
  <c r="V56" i="14"/>
  <c r="V109" i="14" s="1"/>
  <c r="V55" i="14"/>
  <c r="U68" i="14"/>
  <c r="U70" i="14"/>
  <c r="U111" i="14" s="1"/>
  <c r="U69" i="14"/>
  <c r="S68" i="13"/>
  <c r="S70" i="13"/>
  <c r="S111" i="13" s="1"/>
  <c r="S69" i="13"/>
  <c r="T84" i="13"/>
  <c r="T85" i="13"/>
  <c r="T86" i="13"/>
  <c r="T113" i="13" s="1"/>
  <c r="X54" i="13"/>
  <c r="X56" i="13"/>
  <c r="X109" i="13" s="1"/>
  <c r="X55" i="13"/>
  <c r="S93" i="13"/>
  <c r="S94" i="13"/>
  <c r="S114" i="13" s="1"/>
  <c r="S92" i="13"/>
  <c r="T77" i="13"/>
  <c r="T76" i="13"/>
  <c r="T78" i="13"/>
  <c r="T112" i="13" s="1"/>
  <c r="T62" i="13"/>
  <c r="T110" i="13" s="1"/>
  <c r="T60" i="13"/>
  <c r="T61" i="13"/>
  <c r="U48" i="13"/>
  <c r="U50" i="13"/>
  <c r="U108" i="13" s="1"/>
  <c r="U49" i="13"/>
  <c r="T101" i="13"/>
  <c r="T100" i="13"/>
  <c r="T102" i="13"/>
  <c r="T115" i="13" s="1"/>
  <c r="R116" i="13"/>
  <c r="T84" i="12"/>
  <c r="T86" i="12"/>
  <c r="T113" i="12" s="1"/>
  <c r="T85" i="12"/>
  <c r="U70" i="12"/>
  <c r="U111" i="12" s="1"/>
  <c r="U69" i="12"/>
  <c r="U68" i="12"/>
  <c r="W50" i="12"/>
  <c r="W108" i="12" s="1"/>
  <c r="W48" i="12"/>
  <c r="W49" i="12"/>
  <c r="T77" i="12"/>
  <c r="T78" i="12"/>
  <c r="T112" i="12" s="1"/>
  <c r="T76" i="12"/>
  <c r="S100" i="12"/>
  <c r="S101" i="12"/>
  <c r="S104" i="12" s="1"/>
  <c r="S102" i="12"/>
  <c r="S115" i="12" s="1"/>
  <c r="S116" i="12" s="1"/>
  <c r="T94" i="12"/>
  <c r="T114" i="12" s="1"/>
  <c r="T93" i="12"/>
  <c r="T92" i="12"/>
  <c r="T56" i="12"/>
  <c r="T109" i="12" s="1"/>
  <c r="T54" i="12"/>
  <c r="T55" i="12"/>
  <c r="S104" i="13" l="1"/>
  <c r="U60" i="12"/>
  <c r="U62" i="12"/>
  <c r="U110" i="12" s="1"/>
  <c r="U61" i="12"/>
  <c r="V68" i="14"/>
  <c r="V69" i="14"/>
  <c r="V70" i="14"/>
  <c r="V111" i="14" s="1"/>
  <c r="W56" i="14"/>
  <c r="W109" i="14" s="1"/>
  <c r="W54" i="14"/>
  <c r="W55" i="14"/>
  <c r="U94" i="14"/>
  <c r="U114" i="14" s="1"/>
  <c r="U92" i="14"/>
  <c r="U93" i="14"/>
  <c r="U86" i="14"/>
  <c r="U113" i="14" s="1"/>
  <c r="U84" i="14"/>
  <c r="U85" i="14"/>
  <c r="T78" i="14"/>
  <c r="T112" i="14" s="1"/>
  <c r="T116" i="14" s="1"/>
  <c r="T76" i="14"/>
  <c r="T77" i="14"/>
  <c r="T104" i="14" s="1"/>
  <c r="V50" i="14"/>
  <c r="V108" i="14" s="1"/>
  <c r="V48" i="14"/>
  <c r="V49" i="14"/>
  <c r="U100" i="14"/>
  <c r="U101" i="14"/>
  <c r="U102" i="14"/>
  <c r="U115" i="14" s="1"/>
  <c r="V60" i="14"/>
  <c r="V62" i="14"/>
  <c r="V110" i="14" s="1"/>
  <c r="V61" i="14"/>
  <c r="V48" i="13"/>
  <c r="V50" i="13"/>
  <c r="V108" i="13" s="1"/>
  <c r="V49" i="13"/>
  <c r="U84" i="13"/>
  <c r="U86" i="13"/>
  <c r="U113" i="13" s="1"/>
  <c r="U85" i="13"/>
  <c r="U78" i="13"/>
  <c r="U112" i="13" s="1"/>
  <c r="U76" i="13"/>
  <c r="U77" i="13"/>
  <c r="Y55" i="13"/>
  <c r="Y56" i="13"/>
  <c r="Y109" i="13" s="1"/>
  <c r="Y54" i="13"/>
  <c r="U60" i="13"/>
  <c r="U61" i="13"/>
  <c r="U62" i="13"/>
  <c r="U110" i="13" s="1"/>
  <c r="S116" i="13"/>
  <c r="U100" i="13"/>
  <c r="U101" i="13"/>
  <c r="U102" i="13"/>
  <c r="U115" i="13" s="1"/>
  <c r="T92" i="13"/>
  <c r="T93" i="13"/>
  <c r="T94" i="13"/>
  <c r="T114" i="13" s="1"/>
  <c r="T70" i="13"/>
  <c r="T111" i="13" s="1"/>
  <c r="T68" i="13"/>
  <c r="T69" i="13"/>
  <c r="T104" i="13" s="1"/>
  <c r="T102" i="12"/>
  <c r="T115" i="12" s="1"/>
  <c r="T101" i="12"/>
  <c r="T104" i="12" s="1"/>
  <c r="T100" i="12"/>
  <c r="U54" i="12"/>
  <c r="U56" i="12"/>
  <c r="U109" i="12" s="1"/>
  <c r="U55" i="12"/>
  <c r="U76" i="12"/>
  <c r="U78" i="12"/>
  <c r="U112" i="12" s="1"/>
  <c r="U77" i="12"/>
  <c r="U86" i="12"/>
  <c r="U113" i="12" s="1"/>
  <c r="U84" i="12"/>
  <c r="U85" i="12"/>
  <c r="T116" i="12"/>
  <c r="X48" i="12"/>
  <c r="X50" i="12"/>
  <c r="X108" i="12" s="1"/>
  <c r="X49" i="12"/>
  <c r="U94" i="12"/>
  <c r="U114" i="12" s="1"/>
  <c r="U92" i="12"/>
  <c r="U93" i="12"/>
  <c r="V68" i="12"/>
  <c r="V69" i="12"/>
  <c r="V70" i="12"/>
  <c r="V111" i="12" s="1"/>
  <c r="T116" i="13" l="1"/>
  <c r="V62" i="12"/>
  <c r="V110" i="12" s="1"/>
  <c r="V61" i="12"/>
  <c r="V60" i="12"/>
  <c r="W60" i="14"/>
  <c r="W62" i="14"/>
  <c r="W110" i="14" s="1"/>
  <c r="W61" i="14"/>
  <c r="V86" i="14"/>
  <c r="V113" i="14" s="1"/>
  <c r="V84" i="14"/>
  <c r="V85" i="14"/>
  <c r="V94" i="14"/>
  <c r="V114" i="14" s="1"/>
  <c r="V93" i="14"/>
  <c r="V92" i="14"/>
  <c r="W48" i="14"/>
  <c r="W50" i="14"/>
  <c r="W108" i="14" s="1"/>
  <c r="W49" i="14"/>
  <c r="U76" i="14"/>
  <c r="U78" i="14"/>
  <c r="U112" i="14" s="1"/>
  <c r="U116" i="14" s="1"/>
  <c r="U77" i="14"/>
  <c r="U104" i="14" s="1"/>
  <c r="V100" i="14"/>
  <c r="V102" i="14"/>
  <c r="V115" i="14" s="1"/>
  <c r="V101" i="14"/>
  <c r="X54" i="14"/>
  <c r="X56" i="14"/>
  <c r="X109" i="14" s="1"/>
  <c r="X55" i="14"/>
  <c r="W70" i="14"/>
  <c r="W111" i="14" s="1"/>
  <c r="W69" i="14"/>
  <c r="W68" i="14"/>
  <c r="U70" i="13"/>
  <c r="U111" i="13" s="1"/>
  <c r="U68" i="13"/>
  <c r="U69" i="13"/>
  <c r="U94" i="13"/>
  <c r="U114" i="13" s="1"/>
  <c r="U92" i="13"/>
  <c r="U93" i="13"/>
  <c r="V101" i="13"/>
  <c r="V102" i="13"/>
  <c r="V115" i="13" s="1"/>
  <c r="V100" i="13"/>
  <c r="V60" i="13"/>
  <c r="V62" i="13"/>
  <c r="V110" i="13" s="1"/>
  <c r="V61" i="13"/>
  <c r="W48" i="13"/>
  <c r="W50" i="13"/>
  <c r="W108" i="13" s="1"/>
  <c r="W49" i="13"/>
  <c r="Z54" i="13"/>
  <c r="Z55" i="13"/>
  <c r="Z56" i="13"/>
  <c r="Z109" i="13" s="1"/>
  <c r="V77" i="13"/>
  <c r="V76" i="13"/>
  <c r="V78" i="13"/>
  <c r="V112" i="13" s="1"/>
  <c r="V84" i="13"/>
  <c r="V86" i="13"/>
  <c r="V113" i="13" s="1"/>
  <c r="V85" i="13"/>
  <c r="U100" i="12"/>
  <c r="U102" i="12"/>
  <c r="U115" i="12" s="1"/>
  <c r="U101" i="12"/>
  <c r="U104" i="12" s="1"/>
  <c r="W69" i="12"/>
  <c r="W68" i="12"/>
  <c r="W70" i="12"/>
  <c r="W111" i="12" s="1"/>
  <c r="U116" i="12"/>
  <c r="V94" i="12"/>
  <c r="V114" i="12" s="1"/>
  <c r="V92" i="12"/>
  <c r="V93" i="12"/>
  <c r="Y48" i="12"/>
  <c r="Y50" i="12"/>
  <c r="Y108" i="12" s="1"/>
  <c r="Y49" i="12"/>
  <c r="V78" i="12"/>
  <c r="V112" i="12" s="1"/>
  <c r="V76" i="12"/>
  <c r="V77" i="12"/>
  <c r="V84" i="12"/>
  <c r="V86" i="12"/>
  <c r="V113" i="12" s="1"/>
  <c r="V85" i="12"/>
  <c r="V56" i="12"/>
  <c r="V109" i="12" s="1"/>
  <c r="V54" i="12"/>
  <c r="V55" i="12"/>
  <c r="U104" i="13" l="1"/>
  <c r="W60" i="12"/>
  <c r="W62" i="12"/>
  <c r="W110" i="12" s="1"/>
  <c r="W61" i="12"/>
  <c r="X48" i="14"/>
  <c r="X50" i="14"/>
  <c r="X108" i="14" s="1"/>
  <c r="X49" i="14"/>
  <c r="X68" i="14"/>
  <c r="X70" i="14"/>
  <c r="X111" i="14" s="1"/>
  <c r="X69" i="14"/>
  <c r="W101" i="14"/>
  <c r="W100" i="14"/>
  <c r="W102" i="14"/>
  <c r="W115" i="14" s="1"/>
  <c r="V78" i="14"/>
  <c r="V112" i="14" s="1"/>
  <c r="V116" i="14" s="1"/>
  <c r="V76" i="14"/>
  <c r="V77" i="14"/>
  <c r="V104" i="14" s="1"/>
  <c r="W93" i="14"/>
  <c r="W92" i="14"/>
  <c r="W94" i="14"/>
  <c r="W114" i="14" s="1"/>
  <c r="W84" i="14"/>
  <c r="W86" i="14"/>
  <c r="W113" i="14" s="1"/>
  <c r="W85" i="14"/>
  <c r="Y54" i="14"/>
  <c r="Y56" i="14"/>
  <c r="Y109" i="14" s="1"/>
  <c r="Y55" i="14"/>
  <c r="X62" i="14"/>
  <c r="X110" i="14" s="1"/>
  <c r="X60" i="14"/>
  <c r="X61" i="14"/>
  <c r="W86" i="13"/>
  <c r="W113" i="13" s="1"/>
  <c r="W84" i="13"/>
  <c r="W85" i="13"/>
  <c r="X50" i="13"/>
  <c r="X108" i="13" s="1"/>
  <c r="X48" i="13"/>
  <c r="X49" i="13"/>
  <c r="W62" i="13"/>
  <c r="W110" i="13" s="1"/>
  <c r="W60" i="13"/>
  <c r="W61" i="13"/>
  <c r="V68" i="13"/>
  <c r="V70" i="13"/>
  <c r="V111" i="13" s="1"/>
  <c r="V69" i="13"/>
  <c r="W77" i="13"/>
  <c r="W78" i="13"/>
  <c r="W112" i="13" s="1"/>
  <c r="W76" i="13"/>
  <c r="AA56" i="13"/>
  <c r="AA109" i="13" s="1"/>
  <c r="AA54" i="13"/>
  <c r="AA55" i="13"/>
  <c r="W102" i="13"/>
  <c r="W115" i="13" s="1"/>
  <c r="W100" i="13"/>
  <c r="W101" i="13"/>
  <c r="V92" i="13"/>
  <c r="V94" i="13"/>
  <c r="V114" i="13" s="1"/>
  <c r="V93" i="13"/>
  <c r="U116" i="13"/>
  <c r="W77" i="12"/>
  <c r="W78" i="12"/>
  <c r="W112" i="12" s="1"/>
  <c r="W76" i="12"/>
  <c r="X70" i="12"/>
  <c r="X111" i="12" s="1"/>
  <c r="X68" i="12"/>
  <c r="X69" i="12"/>
  <c r="W54" i="12"/>
  <c r="W56" i="12"/>
  <c r="W109" i="12" s="1"/>
  <c r="W55" i="12"/>
  <c r="W93" i="12"/>
  <c r="W92" i="12"/>
  <c r="W94" i="12"/>
  <c r="W114" i="12" s="1"/>
  <c r="Z49" i="12"/>
  <c r="Z48" i="12"/>
  <c r="Z50" i="12"/>
  <c r="Z108" i="12" s="1"/>
  <c r="W86" i="12"/>
  <c r="W113" i="12" s="1"/>
  <c r="W84" i="12"/>
  <c r="W85" i="12"/>
  <c r="V100" i="12"/>
  <c r="V102" i="12"/>
  <c r="V115" i="12" s="1"/>
  <c r="V116" i="12" s="1"/>
  <c r="V101" i="12"/>
  <c r="V104" i="12" s="1"/>
  <c r="V116" i="13" l="1"/>
  <c r="V104" i="13"/>
  <c r="X62" i="12"/>
  <c r="X110" i="12" s="1"/>
  <c r="X61" i="12"/>
  <c r="X60" i="12"/>
  <c r="Z56" i="14"/>
  <c r="Z109" i="14" s="1"/>
  <c r="Z54" i="14"/>
  <c r="Z55" i="14"/>
  <c r="W76" i="14"/>
  <c r="W78" i="14"/>
  <c r="W112" i="14" s="1"/>
  <c r="W116" i="14" s="1"/>
  <c r="W77" i="14"/>
  <c r="W104" i="14" s="1"/>
  <c r="X94" i="14"/>
  <c r="X114" i="14" s="1"/>
  <c r="X93" i="14"/>
  <c r="X92" i="14"/>
  <c r="Y50" i="14"/>
  <c r="Y108" i="14" s="1"/>
  <c r="Y48" i="14"/>
  <c r="Y49" i="14"/>
  <c r="Y62" i="14"/>
  <c r="Y110" i="14" s="1"/>
  <c r="Y60" i="14"/>
  <c r="Y61" i="14"/>
  <c r="X86" i="14"/>
  <c r="X113" i="14" s="1"/>
  <c r="X84" i="14"/>
  <c r="X85" i="14"/>
  <c r="X102" i="14"/>
  <c r="X115" i="14" s="1"/>
  <c r="X101" i="14"/>
  <c r="X100" i="14"/>
  <c r="Y70" i="14"/>
  <c r="Y111" i="14" s="1"/>
  <c r="Y68" i="14"/>
  <c r="Y69" i="14"/>
  <c r="W93" i="13"/>
  <c r="W92" i="13"/>
  <c r="W94" i="13"/>
  <c r="W114" i="13" s="1"/>
  <c r="X100" i="13"/>
  <c r="X102" i="13"/>
  <c r="X115" i="13" s="1"/>
  <c r="X101" i="13"/>
  <c r="X62" i="13"/>
  <c r="X110" i="13" s="1"/>
  <c r="X60" i="13"/>
  <c r="X61" i="13"/>
  <c r="W70" i="13"/>
  <c r="W111" i="13" s="1"/>
  <c r="W68" i="13"/>
  <c r="W69" i="13"/>
  <c r="X86" i="13"/>
  <c r="X113" i="13" s="1"/>
  <c r="X85" i="13"/>
  <c r="X84" i="13"/>
  <c r="AB54" i="13"/>
  <c r="AB56" i="13"/>
  <c r="AB109" i="13" s="1"/>
  <c r="AB55" i="13"/>
  <c r="Y48" i="13"/>
  <c r="Y50" i="13"/>
  <c r="Y108" i="13" s="1"/>
  <c r="Y49" i="13"/>
  <c r="X78" i="13"/>
  <c r="X112" i="13" s="1"/>
  <c r="X77" i="13"/>
  <c r="X76" i="13"/>
  <c r="X56" i="12"/>
  <c r="X109" i="12" s="1"/>
  <c r="X54" i="12"/>
  <c r="X55" i="12"/>
  <c r="X77" i="12"/>
  <c r="X76" i="12"/>
  <c r="X78" i="12"/>
  <c r="X112" i="12" s="1"/>
  <c r="X84" i="12"/>
  <c r="X85" i="12"/>
  <c r="X86" i="12"/>
  <c r="X113" i="12" s="1"/>
  <c r="W102" i="12"/>
  <c r="W115" i="12" s="1"/>
  <c r="W116" i="12" s="1"/>
  <c r="W101" i="12"/>
  <c r="W104" i="12" s="1"/>
  <c r="W100" i="12"/>
  <c r="X92" i="12"/>
  <c r="X93" i="12"/>
  <c r="X94" i="12"/>
  <c r="X114" i="12" s="1"/>
  <c r="Y70" i="12"/>
  <c r="Y111" i="12" s="1"/>
  <c r="Y69" i="12"/>
  <c r="Y68" i="12"/>
  <c r="AA50" i="12"/>
  <c r="AA108" i="12" s="1"/>
  <c r="AA48" i="12"/>
  <c r="AA49" i="12"/>
  <c r="W116" i="13" l="1"/>
  <c r="W104" i="13"/>
  <c r="Y62" i="12"/>
  <c r="Y110" i="12" s="1"/>
  <c r="Y60" i="12"/>
  <c r="Y61" i="12"/>
  <c r="Z60" i="14"/>
  <c r="Z62" i="14"/>
  <c r="Z110" i="14" s="1"/>
  <c r="Z61" i="14"/>
  <c r="X76" i="14"/>
  <c r="X78" i="14"/>
  <c r="X112" i="14" s="1"/>
  <c r="X116" i="14" s="1"/>
  <c r="X77" i="14"/>
  <c r="X104" i="14" s="1"/>
  <c r="Y102" i="14"/>
  <c r="Y115" i="14" s="1"/>
  <c r="Y100" i="14"/>
  <c r="Y101" i="14"/>
  <c r="Y84" i="14"/>
  <c r="Y86" i="14"/>
  <c r="Y113" i="14" s="1"/>
  <c r="Y85" i="14"/>
  <c r="Y94" i="14"/>
  <c r="Y114" i="14" s="1"/>
  <c r="Y92" i="14"/>
  <c r="Y93" i="14"/>
  <c r="AA56" i="14"/>
  <c r="AA109" i="14" s="1"/>
  <c r="AA54" i="14"/>
  <c r="AA55" i="14"/>
  <c r="Z68" i="14"/>
  <c r="Z69" i="14"/>
  <c r="Z70" i="14"/>
  <c r="Z111" i="14" s="1"/>
  <c r="Z50" i="14"/>
  <c r="Z108" i="14" s="1"/>
  <c r="Z48" i="14"/>
  <c r="Z49" i="14"/>
  <c r="Y76" i="13"/>
  <c r="Y78" i="13"/>
  <c r="Y112" i="13" s="1"/>
  <c r="Y77" i="13"/>
  <c r="AC54" i="13"/>
  <c r="AC56" i="13"/>
  <c r="AC109" i="13" s="1"/>
  <c r="AC55" i="13"/>
  <c r="X92" i="13"/>
  <c r="X94" i="13"/>
  <c r="X114" i="13" s="1"/>
  <c r="X93" i="13"/>
  <c r="Z50" i="13"/>
  <c r="Z108" i="13" s="1"/>
  <c r="Z48" i="13"/>
  <c r="Z49" i="13"/>
  <c r="Y84" i="13"/>
  <c r="Y86" i="13"/>
  <c r="Y113" i="13" s="1"/>
  <c r="Y85" i="13"/>
  <c r="X69" i="13"/>
  <c r="X68" i="13"/>
  <c r="X70" i="13"/>
  <c r="X111" i="13" s="1"/>
  <c r="X116" i="13" s="1"/>
  <c r="Y62" i="13"/>
  <c r="Y110" i="13" s="1"/>
  <c r="Y60" i="13"/>
  <c r="Y61" i="13"/>
  <c r="Y100" i="13"/>
  <c r="Y102" i="13"/>
  <c r="Y115" i="13" s="1"/>
  <c r="Y101" i="13"/>
  <c r="AB50" i="12"/>
  <c r="AB108" i="12" s="1"/>
  <c r="AB48" i="12"/>
  <c r="AB49" i="12"/>
  <c r="Y84" i="12"/>
  <c r="Y86" i="12"/>
  <c r="Y113" i="12" s="1"/>
  <c r="Y85" i="12"/>
  <c r="Y93" i="12"/>
  <c r="Y92" i="12"/>
  <c r="Y94" i="12"/>
  <c r="Y114" i="12" s="1"/>
  <c r="Y54" i="12"/>
  <c r="Y56" i="12"/>
  <c r="Y109" i="12" s="1"/>
  <c r="Y55" i="12"/>
  <c r="Y78" i="12"/>
  <c r="Y112" i="12" s="1"/>
  <c r="Y77" i="12"/>
  <c r="Y76" i="12"/>
  <c r="Z70" i="12"/>
  <c r="Z111" i="12" s="1"/>
  <c r="Z69" i="12"/>
  <c r="Z68" i="12"/>
  <c r="X102" i="12"/>
  <c r="X115" i="12" s="1"/>
  <c r="X116" i="12" s="1"/>
  <c r="X101" i="12"/>
  <c r="X104" i="12" s="1"/>
  <c r="X100" i="12"/>
  <c r="X104" i="13" l="1"/>
  <c r="Z61" i="12"/>
  <c r="Z62" i="12"/>
  <c r="Z110" i="12" s="1"/>
  <c r="Z60" i="12"/>
  <c r="Z94" i="14"/>
  <c r="Z114" i="14" s="1"/>
  <c r="Z92" i="14"/>
  <c r="Z93" i="14"/>
  <c r="AB54" i="14"/>
  <c r="AB56" i="14"/>
  <c r="AB109" i="14" s="1"/>
  <c r="AB55" i="14"/>
  <c r="Z84" i="14"/>
  <c r="Z86" i="14"/>
  <c r="Z113" i="14" s="1"/>
  <c r="Z85" i="14"/>
  <c r="AA50" i="14"/>
  <c r="AA108" i="14" s="1"/>
  <c r="AA48" i="14"/>
  <c r="AA49" i="14"/>
  <c r="AA68" i="14"/>
  <c r="AA69" i="14"/>
  <c r="AA70" i="14"/>
  <c r="AA111" i="14" s="1"/>
  <c r="Z101" i="14"/>
  <c r="Z102" i="14"/>
  <c r="Z115" i="14" s="1"/>
  <c r="Z100" i="14"/>
  <c r="Y78" i="14"/>
  <c r="Y112" i="14" s="1"/>
  <c r="Y116" i="14" s="1"/>
  <c r="Y76" i="14"/>
  <c r="Y77" i="14"/>
  <c r="Y104" i="14" s="1"/>
  <c r="AA60" i="14"/>
  <c r="AA62" i="14"/>
  <c r="AA110" i="14" s="1"/>
  <c r="AA61" i="14"/>
  <c r="Y68" i="13"/>
  <c r="Y70" i="13"/>
  <c r="Y111" i="13" s="1"/>
  <c r="Y69" i="13"/>
  <c r="AA48" i="13"/>
  <c r="AA50" i="13"/>
  <c r="AA108" i="13" s="1"/>
  <c r="AA49" i="13"/>
  <c r="Z76" i="13"/>
  <c r="Z78" i="13"/>
  <c r="Z112" i="13" s="1"/>
  <c r="Z77" i="13"/>
  <c r="Z84" i="13"/>
  <c r="Z86" i="13"/>
  <c r="Z113" i="13" s="1"/>
  <c r="Z85" i="13"/>
  <c r="Y92" i="13"/>
  <c r="Y94" i="13"/>
  <c r="Y114" i="13" s="1"/>
  <c r="Y93" i="13"/>
  <c r="Z62" i="13"/>
  <c r="Z110" i="13" s="1"/>
  <c r="Z60" i="13"/>
  <c r="Z61" i="13"/>
  <c r="Z100" i="13"/>
  <c r="Z102" i="13"/>
  <c r="Z115" i="13" s="1"/>
  <c r="Z101" i="13"/>
  <c r="AD56" i="13"/>
  <c r="AD109" i="13" s="1"/>
  <c r="AD54" i="13"/>
  <c r="AD55" i="13"/>
  <c r="Z78" i="12"/>
  <c r="Z112" i="12" s="1"/>
  <c r="Z76" i="12"/>
  <c r="Z77" i="12"/>
  <c r="AC50" i="12"/>
  <c r="AC108" i="12" s="1"/>
  <c r="AC48" i="12"/>
  <c r="AC49" i="12"/>
  <c r="Y101" i="12"/>
  <c r="Y102" i="12"/>
  <c r="Y115" i="12" s="1"/>
  <c r="Y116" i="12" s="1"/>
  <c r="Y100" i="12"/>
  <c r="Z56" i="12"/>
  <c r="Z109" i="12" s="1"/>
  <c r="Z54" i="12"/>
  <c r="Z55" i="12"/>
  <c r="Z86" i="12"/>
  <c r="Z113" i="12" s="1"/>
  <c r="Z84" i="12"/>
  <c r="Z85" i="12"/>
  <c r="AA68" i="12"/>
  <c r="AA69" i="12"/>
  <c r="AA70" i="12"/>
  <c r="AA111" i="12" s="1"/>
  <c r="Y104" i="12"/>
  <c r="Z93" i="12"/>
  <c r="Z94" i="12"/>
  <c r="Z114" i="12" s="1"/>
  <c r="Z92" i="12"/>
  <c r="Y104" i="13" l="1"/>
  <c r="AA61" i="12"/>
  <c r="AA62" i="12"/>
  <c r="AA110" i="12" s="1"/>
  <c r="AA60" i="12"/>
  <c r="AB62" i="14"/>
  <c r="AB110" i="14" s="1"/>
  <c r="AB60" i="14"/>
  <c r="AB61" i="14"/>
  <c r="AA100" i="14"/>
  <c r="AA102" i="14"/>
  <c r="AA115" i="14" s="1"/>
  <c r="AA101" i="14"/>
  <c r="AA84" i="14"/>
  <c r="AA86" i="14"/>
  <c r="AA113" i="14" s="1"/>
  <c r="AA85" i="14"/>
  <c r="AB70" i="14"/>
  <c r="AB111" i="14" s="1"/>
  <c r="AB68" i="14"/>
  <c r="AB69" i="14"/>
  <c r="AA93" i="14"/>
  <c r="AA94" i="14"/>
  <c r="AA114" i="14" s="1"/>
  <c r="AA92" i="14"/>
  <c r="Z77" i="14"/>
  <c r="Z104" i="14" s="1"/>
  <c r="Z76" i="14"/>
  <c r="Z78" i="14"/>
  <c r="Z112" i="14" s="1"/>
  <c r="Z116" i="14" s="1"/>
  <c r="AB50" i="14"/>
  <c r="AB108" i="14" s="1"/>
  <c r="AB48" i="14"/>
  <c r="AB49" i="14"/>
  <c r="AC56" i="14"/>
  <c r="AC109" i="14" s="1"/>
  <c r="AC54" i="14"/>
  <c r="AC55" i="14"/>
  <c r="Y116" i="13"/>
  <c r="AE54" i="13"/>
  <c r="AE56" i="13"/>
  <c r="AE109" i="13" s="1"/>
  <c r="AE55" i="13"/>
  <c r="AA62" i="13"/>
  <c r="AA110" i="13" s="1"/>
  <c r="AA60" i="13"/>
  <c r="AA61" i="13"/>
  <c r="Z94" i="13"/>
  <c r="Z114" i="13" s="1"/>
  <c r="Z92" i="13"/>
  <c r="Z93" i="13"/>
  <c r="Z69" i="13"/>
  <c r="Z70" i="13"/>
  <c r="Z111" i="13" s="1"/>
  <c r="Z68" i="13"/>
  <c r="AA78" i="13"/>
  <c r="AA112" i="13" s="1"/>
  <c r="AA76" i="13"/>
  <c r="AA77" i="13"/>
  <c r="AA85" i="13"/>
  <c r="AA86" i="13"/>
  <c r="AA113" i="13" s="1"/>
  <c r="AA84" i="13"/>
  <c r="AA102" i="13"/>
  <c r="AA115" i="13" s="1"/>
  <c r="AA100" i="13"/>
  <c r="AA101" i="13"/>
  <c r="AB50" i="13"/>
  <c r="AB108" i="13" s="1"/>
  <c r="AB48" i="13"/>
  <c r="AB49" i="13"/>
  <c r="AA56" i="12"/>
  <c r="AA109" i="12" s="1"/>
  <c r="AA54" i="12"/>
  <c r="AA55" i="12"/>
  <c r="AA93" i="12"/>
  <c r="AA94" i="12"/>
  <c r="AA114" i="12" s="1"/>
  <c r="AA92" i="12"/>
  <c r="AA86" i="12"/>
  <c r="AA113" i="12" s="1"/>
  <c r="AA85" i="12"/>
  <c r="AA84" i="12"/>
  <c r="Z102" i="12"/>
  <c r="Z115" i="12" s="1"/>
  <c r="Z100" i="12"/>
  <c r="Z101" i="12"/>
  <c r="Z104" i="12" s="1"/>
  <c r="AD50" i="12"/>
  <c r="AD108" i="12" s="1"/>
  <c r="AD48" i="12"/>
  <c r="AD49" i="12"/>
  <c r="AA78" i="12"/>
  <c r="AA112" i="12" s="1"/>
  <c r="AA77" i="12"/>
  <c r="AA76" i="12"/>
  <c r="Z116" i="12"/>
  <c r="AB69" i="12"/>
  <c r="AB68" i="12"/>
  <c r="AB70" i="12"/>
  <c r="AB111" i="12" s="1"/>
  <c r="Z104" i="13" l="1"/>
  <c r="Z116" i="13"/>
  <c r="AB62" i="12"/>
  <c r="AB110" i="12" s="1"/>
  <c r="AB60" i="12"/>
  <c r="AB61" i="12"/>
  <c r="AB92" i="14"/>
  <c r="AB93" i="14"/>
  <c r="AB94" i="14"/>
  <c r="AB114" i="14" s="1"/>
  <c r="AC70" i="14"/>
  <c r="AC111" i="14" s="1"/>
  <c r="AC68" i="14"/>
  <c r="AC69" i="14"/>
  <c r="AB86" i="14"/>
  <c r="AB113" i="14" s="1"/>
  <c r="AB84" i="14"/>
  <c r="AB85" i="14"/>
  <c r="AB101" i="14"/>
  <c r="AB102" i="14"/>
  <c r="AB115" i="14" s="1"/>
  <c r="AB100" i="14"/>
  <c r="AC48" i="14"/>
  <c r="AC50" i="14"/>
  <c r="AC108" i="14" s="1"/>
  <c r="AC49" i="14"/>
  <c r="AA78" i="14"/>
  <c r="AA112" i="14" s="1"/>
  <c r="AA116" i="14" s="1"/>
  <c r="AA77" i="14"/>
  <c r="AA104" i="14" s="1"/>
  <c r="AA76" i="14"/>
  <c r="AC60" i="14"/>
  <c r="AC62" i="14"/>
  <c r="AC110" i="14" s="1"/>
  <c r="AC61" i="14"/>
  <c r="AD56" i="14"/>
  <c r="AD109" i="14" s="1"/>
  <c r="AD54" i="14"/>
  <c r="AD55" i="14"/>
  <c r="AB102" i="13"/>
  <c r="AB115" i="13" s="1"/>
  <c r="AB101" i="13"/>
  <c r="AB100" i="13"/>
  <c r="AA70" i="13"/>
  <c r="AA111" i="13" s="1"/>
  <c r="AA68" i="13"/>
  <c r="AA69" i="13"/>
  <c r="AB62" i="13"/>
  <c r="AB110" i="13" s="1"/>
  <c r="AB60" i="13"/>
  <c r="AB61" i="13"/>
  <c r="AF54" i="13"/>
  <c r="AF56" i="13"/>
  <c r="AF109" i="13" s="1"/>
  <c r="AF55" i="13"/>
  <c r="AC48" i="13"/>
  <c r="AC50" i="13"/>
  <c r="AC108" i="13" s="1"/>
  <c r="AC49" i="13"/>
  <c r="AA92" i="13"/>
  <c r="AA93" i="13"/>
  <c r="AA94" i="13"/>
  <c r="AA114" i="13" s="1"/>
  <c r="AB85" i="13"/>
  <c r="AB84" i="13"/>
  <c r="AB86" i="13"/>
  <c r="AB113" i="13" s="1"/>
  <c r="AB77" i="13"/>
  <c r="AB78" i="13"/>
  <c r="AB112" i="13" s="1"/>
  <c r="AB76" i="13"/>
  <c r="AA100" i="12"/>
  <c r="AA102" i="12"/>
  <c r="AA115" i="12" s="1"/>
  <c r="AA101" i="12"/>
  <c r="AA104" i="12" s="1"/>
  <c r="AB77" i="12"/>
  <c r="AB76" i="12"/>
  <c r="AB78" i="12"/>
  <c r="AB112" i="12" s="1"/>
  <c r="AE50" i="12"/>
  <c r="AE108" i="12" s="1"/>
  <c r="AE48" i="12"/>
  <c r="AE49" i="12"/>
  <c r="AB92" i="12"/>
  <c r="AB93" i="12"/>
  <c r="AB94" i="12"/>
  <c r="AB114" i="12" s="1"/>
  <c r="AB56" i="12"/>
  <c r="AB109" i="12" s="1"/>
  <c r="AB54" i="12"/>
  <c r="AB55" i="12"/>
  <c r="AC69" i="12"/>
  <c r="AC68" i="12"/>
  <c r="AC70" i="12"/>
  <c r="AC111" i="12" s="1"/>
  <c r="AB86" i="12"/>
  <c r="AB113" i="12" s="1"/>
  <c r="AB85" i="12"/>
  <c r="AB84" i="12"/>
  <c r="AA116" i="12"/>
  <c r="AA104" i="13" l="1"/>
  <c r="AA116" i="13"/>
  <c r="AC61" i="12"/>
  <c r="AC60" i="12"/>
  <c r="AC62" i="12"/>
  <c r="AC110" i="12" s="1"/>
  <c r="AE56" i="14"/>
  <c r="AE109" i="14" s="1"/>
  <c r="AE54" i="14"/>
  <c r="AE55" i="14"/>
  <c r="AD60" i="14"/>
  <c r="AD62" i="14"/>
  <c r="AD110" i="14" s="1"/>
  <c r="AD61" i="14"/>
  <c r="AC102" i="14"/>
  <c r="AC115" i="14" s="1"/>
  <c r="AC100" i="14"/>
  <c r="AC101" i="14"/>
  <c r="AC86" i="14"/>
  <c r="AC113" i="14" s="1"/>
  <c r="AC85" i="14"/>
  <c r="AC84" i="14"/>
  <c r="AB77" i="14"/>
  <c r="AB104" i="14" s="1"/>
  <c r="AB76" i="14"/>
  <c r="AB78" i="14"/>
  <c r="AB112" i="14" s="1"/>
  <c r="AB116" i="14" s="1"/>
  <c r="AD48" i="14"/>
  <c r="AD50" i="14"/>
  <c r="AD108" i="14" s="1"/>
  <c r="AD49" i="14"/>
  <c r="AD68" i="14"/>
  <c r="AD70" i="14"/>
  <c r="AD111" i="14" s="1"/>
  <c r="AD69" i="14"/>
  <c r="AC94" i="14"/>
  <c r="AC114" i="14" s="1"/>
  <c r="AC93" i="14"/>
  <c r="AC92" i="14"/>
  <c r="AC100" i="13"/>
  <c r="AC102" i="13"/>
  <c r="AC115" i="13" s="1"/>
  <c r="AC101" i="13"/>
  <c r="AC78" i="13"/>
  <c r="AC112" i="13" s="1"/>
  <c r="AC76" i="13"/>
  <c r="AC77" i="13"/>
  <c r="AC84" i="13"/>
  <c r="AC86" i="13"/>
  <c r="AC113" i="13" s="1"/>
  <c r="AC85" i="13"/>
  <c r="AD50" i="13"/>
  <c r="AD108" i="13" s="1"/>
  <c r="AD48" i="13"/>
  <c r="AD49" i="13"/>
  <c r="AB70" i="13"/>
  <c r="AB111" i="13" s="1"/>
  <c r="AB68" i="13"/>
  <c r="AB69" i="13"/>
  <c r="AB92" i="13"/>
  <c r="AB94" i="13"/>
  <c r="AB114" i="13" s="1"/>
  <c r="AB93" i="13"/>
  <c r="AC60" i="13"/>
  <c r="AC62" i="13"/>
  <c r="AC110" i="13" s="1"/>
  <c r="AC61" i="13"/>
  <c r="AG56" i="13"/>
  <c r="AG109" i="13" s="1"/>
  <c r="AG55" i="13"/>
  <c r="AG54" i="13"/>
  <c r="AC54" i="12"/>
  <c r="AC56" i="12"/>
  <c r="AC109" i="12" s="1"/>
  <c r="AC55" i="12"/>
  <c r="AF48" i="12"/>
  <c r="AF50" i="12"/>
  <c r="AF108" i="12" s="1"/>
  <c r="AF49" i="12"/>
  <c r="AD70" i="12"/>
  <c r="AD111" i="12" s="1"/>
  <c r="AD69" i="12"/>
  <c r="AD68" i="12"/>
  <c r="AC94" i="12"/>
  <c r="AC114" i="12" s="1"/>
  <c r="AC92" i="12"/>
  <c r="AC93" i="12"/>
  <c r="AC84" i="12"/>
  <c r="AC86" i="12"/>
  <c r="AC113" i="12" s="1"/>
  <c r="AC85" i="12"/>
  <c r="AC76" i="12"/>
  <c r="AC78" i="12"/>
  <c r="AC112" i="12" s="1"/>
  <c r="AC77" i="12"/>
  <c r="AB100" i="12"/>
  <c r="AB101" i="12"/>
  <c r="AB104" i="12" s="1"/>
  <c r="AB102" i="12"/>
  <c r="AB115" i="12" s="1"/>
  <c r="AB116" i="12" s="1"/>
  <c r="AB104" i="13" l="1"/>
  <c r="AD61" i="12"/>
  <c r="AD60" i="12"/>
  <c r="AD62" i="12"/>
  <c r="AD110" i="12" s="1"/>
  <c r="AE62" i="14"/>
  <c r="AE110" i="14" s="1"/>
  <c r="AE60" i="14"/>
  <c r="AE61" i="14"/>
  <c r="AC77" i="14"/>
  <c r="AC104" i="14" s="1"/>
  <c r="AC76" i="14"/>
  <c r="AC78" i="14"/>
  <c r="AC112" i="14" s="1"/>
  <c r="AC116" i="14" s="1"/>
  <c r="AD93" i="14"/>
  <c r="AD94" i="14"/>
  <c r="AD114" i="14" s="1"/>
  <c r="AD92" i="14"/>
  <c r="AE48" i="14"/>
  <c r="AE50" i="14"/>
  <c r="AE108" i="14" s="1"/>
  <c r="AE49" i="14"/>
  <c r="AF56" i="14"/>
  <c r="AF109" i="14" s="1"/>
  <c r="AF54" i="14"/>
  <c r="AF55" i="14"/>
  <c r="AE69" i="14"/>
  <c r="AE68" i="14"/>
  <c r="AE70" i="14"/>
  <c r="AE111" i="14" s="1"/>
  <c r="AD84" i="14"/>
  <c r="AD86" i="14"/>
  <c r="AD113" i="14" s="1"/>
  <c r="AD85" i="14"/>
  <c r="AD102" i="14"/>
  <c r="AD115" i="14" s="1"/>
  <c r="AD101" i="14"/>
  <c r="AD100" i="14"/>
  <c r="AD60" i="13"/>
  <c r="AD62" i="13"/>
  <c r="AD110" i="13" s="1"/>
  <c r="AD61" i="13"/>
  <c r="AH54" i="13"/>
  <c r="AH55" i="13"/>
  <c r="AH56" i="13"/>
  <c r="AH109" i="13" s="1"/>
  <c r="AC70" i="13"/>
  <c r="AC111" i="13" s="1"/>
  <c r="AC68" i="13"/>
  <c r="AC69" i="13"/>
  <c r="AB116" i="13"/>
  <c r="AD76" i="13"/>
  <c r="AD78" i="13"/>
  <c r="AD112" i="13" s="1"/>
  <c r="AD77" i="13"/>
  <c r="AD102" i="13"/>
  <c r="AD115" i="13" s="1"/>
  <c r="AD101" i="13"/>
  <c r="AD100" i="13"/>
  <c r="AE48" i="13"/>
  <c r="AE50" i="13"/>
  <c r="AE108" i="13" s="1"/>
  <c r="AE49" i="13"/>
  <c r="AD84" i="13"/>
  <c r="AD85" i="13"/>
  <c r="AD86" i="13"/>
  <c r="AD113" i="13" s="1"/>
  <c r="AC94" i="13"/>
  <c r="AC114" i="13" s="1"/>
  <c r="AC92" i="13"/>
  <c r="AC93" i="13"/>
  <c r="AD77" i="12"/>
  <c r="AD78" i="12"/>
  <c r="AD112" i="12" s="1"/>
  <c r="AD76" i="12"/>
  <c r="AD84" i="12"/>
  <c r="AD86" i="12"/>
  <c r="AD113" i="12" s="1"/>
  <c r="AD85" i="12"/>
  <c r="AD93" i="12"/>
  <c r="AD92" i="12"/>
  <c r="AD94" i="12"/>
  <c r="AD114" i="12" s="1"/>
  <c r="AG50" i="12"/>
  <c r="AG108" i="12" s="1"/>
  <c r="AG48" i="12"/>
  <c r="AG49" i="12"/>
  <c r="AC100" i="12"/>
  <c r="AC102" i="12"/>
  <c r="AC115" i="12" s="1"/>
  <c r="AC116" i="12" s="1"/>
  <c r="AC101" i="12"/>
  <c r="AC104" i="12" s="1"/>
  <c r="AE68" i="12"/>
  <c r="AE70" i="12"/>
  <c r="AE111" i="12" s="1"/>
  <c r="AE69" i="12"/>
  <c r="AD56" i="12"/>
  <c r="AD109" i="12" s="1"/>
  <c r="AD54" i="12"/>
  <c r="AD55" i="12"/>
  <c r="AE60" i="12" l="1"/>
  <c r="AE61" i="12"/>
  <c r="AE62" i="12"/>
  <c r="AE110" i="12" s="1"/>
  <c r="AG56" i="14"/>
  <c r="AG109" i="14" s="1"/>
  <c r="AG54" i="14"/>
  <c r="AG55" i="14"/>
  <c r="AF50" i="14"/>
  <c r="AF108" i="14" s="1"/>
  <c r="AF48" i="14"/>
  <c r="AF49" i="14"/>
  <c r="AF68" i="14"/>
  <c r="AF70" i="14"/>
  <c r="AF111" i="14" s="1"/>
  <c r="AF69" i="14"/>
  <c r="AE93" i="14"/>
  <c r="AE94" i="14"/>
  <c r="AE114" i="14" s="1"/>
  <c r="AE92" i="14"/>
  <c r="AD78" i="14"/>
  <c r="AD112" i="14" s="1"/>
  <c r="AD116" i="14" s="1"/>
  <c r="AD76" i="14"/>
  <c r="AD77" i="14"/>
  <c r="AD104" i="14" s="1"/>
  <c r="AF62" i="14"/>
  <c r="AF110" i="14" s="1"/>
  <c r="AF60" i="14"/>
  <c r="AF61" i="14"/>
  <c r="AE101" i="14"/>
  <c r="AE102" i="14"/>
  <c r="AE115" i="14" s="1"/>
  <c r="AE100" i="14"/>
  <c r="AE86" i="14"/>
  <c r="AE113" i="14" s="1"/>
  <c r="AE85" i="14"/>
  <c r="AE84" i="14"/>
  <c r="AE84" i="13"/>
  <c r="AE86" i="13"/>
  <c r="AE113" i="13" s="1"/>
  <c r="AE85" i="13"/>
  <c r="AE102" i="13"/>
  <c r="AE115" i="13" s="1"/>
  <c r="AE100" i="13"/>
  <c r="AE101" i="13"/>
  <c r="AD70" i="13"/>
  <c r="AD111" i="13" s="1"/>
  <c r="AD68" i="13"/>
  <c r="AD69" i="13"/>
  <c r="AI54" i="13"/>
  <c r="AI56" i="13"/>
  <c r="AI109" i="13" s="1"/>
  <c r="AI55" i="13"/>
  <c r="AE78" i="13"/>
  <c r="AE112" i="13" s="1"/>
  <c r="AE76" i="13"/>
  <c r="AE77" i="13"/>
  <c r="AC116" i="13"/>
  <c r="AD92" i="13"/>
  <c r="AD94" i="13"/>
  <c r="AD114" i="13" s="1"/>
  <c r="AD93" i="13"/>
  <c r="AF48" i="13"/>
  <c r="AF50" i="13"/>
  <c r="AF108" i="13" s="1"/>
  <c r="AF49" i="13"/>
  <c r="AC104" i="13"/>
  <c r="AE62" i="13"/>
  <c r="AE110" i="13" s="1"/>
  <c r="AE60" i="13"/>
  <c r="AE61" i="13"/>
  <c r="AH50" i="12"/>
  <c r="AH108" i="12" s="1"/>
  <c r="AH48" i="12"/>
  <c r="AH49" i="12"/>
  <c r="AE54" i="12"/>
  <c r="AE56" i="12"/>
  <c r="AE109" i="12" s="1"/>
  <c r="AE55" i="12"/>
  <c r="AE86" i="12"/>
  <c r="AE113" i="12" s="1"/>
  <c r="AE85" i="12"/>
  <c r="AE84" i="12"/>
  <c r="AE77" i="12"/>
  <c r="AE76" i="12"/>
  <c r="AE78" i="12"/>
  <c r="AE112" i="12" s="1"/>
  <c r="AF68" i="12"/>
  <c r="AF70" i="12"/>
  <c r="AF111" i="12" s="1"/>
  <c r="AF69" i="12"/>
  <c r="AD100" i="12"/>
  <c r="AD102" i="12"/>
  <c r="AD115" i="12" s="1"/>
  <c r="AD116" i="12" s="1"/>
  <c r="AD101" i="12"/>
  <c r="AD104" i="12" s="1"/>
  <c r="AE93" i="12"/>
  <c r="AE92" i="12"/>
  <c r="AE94" i="12"/>
  <c r="AE114" i="12" s="1"/>
  <c r="AD116" i="13" l="1"/>
  <c r="AD104" i="13"/>
  <c r="AF62" i="12"/>
  <c r="AF110" i="12" s="1"/>
  <c r="AF60" i="12"/>
  <c r="AF61" i="12"/>
  <c r="AF92" i="14"/>
  <c r="AF94" i="14"/>
  <c r="AF114" i="14" s="1"/>
  <c r="AF93" i="14"/>
  <c r="AG69" i="14"/>
  <c r="AG68" i="14"/>
  <c r="AG70" i="14"/>
  <c r="AG111" i="14" s="1"/>
  <c r="AE76" i="14"/>
  <c r="AE78" i="14"/>
  <c r="AE112" i="14" s="1"/>
  <c r="AE116" i="14" s="1"/>
  <c r="AE77" i="14"/>
  <c r="AE104" i="14" s="1"/>
  <c r="AH56" i="14"/>
  <c r="AH109" i="14" s="1"/>
  <c r="AH54" i="14"/>
  <c r="AH55" i="14"/>
  <c r="AF85" i="14"/>
  <c r="AF84" i="14"/>
  <c r="AF86" i="14"/>
  <c r="AF113" i="14" s="1"/>
  <c r="AF102" i="14"/>
  <c r="AF115" i="14" s="1"/>
  <c r="AF101" i="14"/>
  <c r="AF100" i="14"/>
  <c r="AG60" i="14"/>
  <c r="AG62" i="14"/>
  <c r="AG110" i="14" s="1"/>
  <c r="AG61" i="14"/>
  <c r="AG50" i="14"/>
  <c r="AG108" i="14" s="1"/>
  <c r="AG48" i="14"/>
  <c r="AG49" i="14"/>
  <c r="AF62" i="13"/>
  <c r="AF110" i="13" s="1"/>
  <c r="AF60" i="13"/>
  <c r="AF61" i="13"/>
  <c r="AJ54" i="13"/>
  <c r="AJ55" i="13"/>
  <c r="AJ56" i="13"/>
  <c r="AJ109" i="13" s="1"/>
  <c r="AG48" i="13"/>
  <c r="AG50" i="13"/>
  <c r="AG108" i="13" s="1"/>
  <c r="AG49" i="13"/>
  <c r="AF100" i="13"/>
  <c r="AF102" i="13"/>
  <c r="AF115" i="13" s="1"/>
  <c r="AF101" i="13"/>
  <c r="AF84" i="13"/>
  <c r="AF86" i="13"/>
  <c r="AF113" i="13" s="1"/>
  <c r="AF85" i="13"/>
  <c r="AE69" i="13"/>
  <c r="AE70" i="13"/>
  <c r="AE111" i="13" s="1"/>
  <c r="AE68" i="13"/>
  <c r="AE94" i="13"/>
  <c r="AE114" i="13" s="1"/>
  <c r="AE92" i="13"/>
  <c r="AE93" i="13"/>
  <c r="AF77" i="13"/>
  <c r="AF76" i="13"/>
  <c r="AF78" i="13"/>
  <c r="AF112" i="13" s="1"/>
  <c r="AF76" i="12"/>
  <c r="AF78" i="12"/>
  <c r="AF112" i="12" s="1"/>
  <c r="AF77" i="12"/>
  <c r="AF93" i="12"/>
  <c r="AF92" i="12"/>
  <c r="AF94" i="12"/>
  <c r="AF114" i="12" s="1"/>
  <c r="AG69" i="12"/>
  <c r="AG68" i="12"/>
  <c r="AG70" i="12"/>
  <c r="AG111" i="12" s="1"/>
  <c r="AI50" i="12"/>
  <c r="AI108" i="12" s="1"/>
  <c r="AI48" i="12"/>
  <c r="AI49" i="12"/>
  <c r="AE102" i="12"/>
  <c r="AE115" i="12" s="1"/>
  <c r="AE116" i="12" s="1"/>
  <c r="AE101" i="12"/>
  <c r="AE104" i="12" s="1"/>
  <c r="AE100" i="12"/>
  <c r="AF86" i="12"/>
  <c r="AF113" i="12" s="1"/>
  <c r="AF84" i="12"/>
  <c r="AF85" i="12"/>
  <c r="AF56" i="12"/>
  <c r="AF109" i="12" s="1"/>
  <c r="AF54" i="12"/>
  <c r="AF55" i="12"/>
  <c r="AE116" i="13" l="1"/>
  <c r="AE104" i="13"/>
  <c r="AG61" i="12"/>
  <c r="AG62" i="12"/>
  <c r="AG110" i="12" s="1"/>
  <c r="AG60" i="12"/>
  <c r="AG100" i="14"/>
  <c r="AG102" i="14"/>
  <c r="AG115" i="14" s="1"/>
  <c r="AG101" i="14"/>
  <c r="AG86" i="14"/>
  <c r="AG113" i="14" s="1"/>
  <c r="AG84" i="14"/>
  <c r="AG85" i="14"/>
  <c r="AF78" i="14"/>
  <c r="AF112" i="14" s="1"/>
  <c r="AF116" i="14" s="1"/>
  <c r="AF77" i="14"/>
  <c r="AF104" i="14" s="1"/>
  <c r="AF76" i="14"/>
  <c r="AH69" i="14"/>
  <c r="AH68" i="14"/>
  <c r="AH70" i="14"/>
  <c r="AH111" i="14" s="1"/>
  <c r="AH50" i="14"/>
  <c r="AH108" i="14" s="1"/>
  <c r="AH48" i="14"/>
  <c r="AH49" i="14"/>
  <c r="AH62" i="14"/>
  <c r="AH110" i="14" s="1"/>
  <c r="AH61" i="14"/>
  <c r="AH60" i="14"/>
  <c r="AI56" i="14"/>
  <c r="AI109" i="14" s="1"/>
  <c r="AI54" i="14"/>
  <c r="AI55" i="14"/>
  <c r="AG94" i="14"/>
  <c r="AG114" i="14" s="1"/>
  <c r="AG93" i="14"/>
  <c r="AG92" i="14"/>
  <c r="AG76" i="13"/>
  <c r="AG78" i="13"/>
  <c r="AG112" i="13" s="1"/>
  <c r="AG77" i="13"/>
  <c r="AF94" i="13"/>
  <c r="AF114" i="13" s="1"/>
  <c r="AF92" i="13"/>
  <c r="AF93" i="13"/>
  <c r="AH48" i="13"/>
  <c r="AH50" i="13"/>
  <c r="AH108" i="13" s="1"/>
  <c r="AH49" i="13"/>
  <c r="AF68" i="13"/>
  <c r="AF69" i="13"/>
  <c r="AF70" i="13"/>
  <c r="AF111" i="13" s="1"/>
  <c r="AF116" i="13" s="1"/>
  <c r="AG100" i="13"/>
  <c r="AG102" i="13"/>
  <c r="AG115" i="13" s="1"/>
  <c r="AG101" i="13"/>
  <c r="AG61" i="13"/>
  <c r="AG60" i="13"/>
  <c r="AG62" i="13"/>
  <c r="AG110" i="13" s="1"/>
  <c r="AG86" i="13"/>
  <c r="AG113" i="13" s="1"/>
  <c r="AG84" i="13"/>
  <c r="AG85" i="13"/>
  <c r="AK54" i="13"/>
  <c r="AK56" i="13"/>
  <c r="AK109" i="13" s="1"/>
  <c r="AK55" i="13"/>
  <c r="AF100" i="12"/>
  <c r="AF102" i="12"/>
  <c r="AF115" i="12" s="1"/>
  <c r="AF116" i="12" s="1"/>
  <c r="AF101" i="12"/>
  <c r="AJ48" i="12"/>
  <c r="AJ49" i="12"/>
  <c r="AJ50" i="12"/>
  <c r="AJ108" i="12" s="1"/>
  <c r="AF104" i="12"/>
  <c r="AG56" i="12"/>
  <c r="AG109" i="12" s="1"/>
  <c r="AG54" i="12"/>
  <c r="AG55" i="12"/>
  <c r="AG84" i="12"/>
  <c r="AG86" i="12"/>
  <c r="AG113" i="12" s="1"/>
  <c r="AG85" i="12"/>
  <c r="AG93" i="12"/>
  <c r="AG92" i="12"/>
  <c r="AG94" i="12"/>
  <c r="AG114" i="12" s="1"/>
  <c r="AH68" i="12"/>
  <c r="AH69" i="12"/>
  <c r="AH70" i="12"/>
  <c r="AH111" i="12" s="1"/>
  <c r="AG78" i="12"/>
  <c r="AG112" i="12" s="1"/>
  <c r="AG77" i="12"/>
  <c r="AG76" i="12"/>
  <c r="AH61" i="12" l="1"/>
  <c r="AH60" i="12"/>
  <c r="AH62" i="12"/>
  <c r="AH110" i="12" s="1"/>
  <c r="AH94" i="14"/>
  <c r="AH114" i="14" s="1"/>
  <c r="AH92" i="14"/>
  <c r="AH93" i="14"/>
  <c r="AI60" i="14"/>
  <c r="AI62" i="14"/>
  <c r="AI110" i="14" s="1"/>
  <c r="AI61" i="14"/>
  <c r="AI48" i="14"/>
  <c r="AI50" i="14"/>
  <c r="AI108" i="14" s="1"/>
  <c r="AI49" i="14"/>
  <c r="AG76" i="14"/>
  <c r="AG78" i="14"/>
  <c r="AG112" i="14" s="1"/>
  <c r="AG116" i="14" s="1"/>
  <c r="AG77" i="14"/>
  <c r="AG104" i="14" s="1"/>
  <c r="AH84" i="14"/>
  <c r="AH86" i="14"/>
  <c r="AH113" i="14" s="1"/>
  <c r="AH85" i="14"/>
  <c r="AH102" i="14"/>
  <c r="AH115" i="14" s="1"/>
  <c r="AH100" i="14"/>
  <c r="AH101" i="14"/>
  <c r="AJ56" i="14"/>
  <c r="AJ109" i="14" s="1"/>
  <c r="AJ54" i="14"/>
  <c r="AJ55" i="14"/>
  <c r="AI68" i="14"/>
  <c r="AI69" i="14"/>
  <c r="AI70" i="14"/>
  <c r="AI111" i="14" s="1"/>
  <c r="AH84" i="13"/>
  <c r="AH85" i="13"/>
  <c r="AH86" i="13"/>
  <c r="AH113" i="13" s="1"/>
  <c r="AG92" i="13"/>
  <c r="AG94" i="13"/>
  <c r="AG114" i="13" s="1"/>
  <c r="AG93" i="13"/>
  <c r="AH78" i="13"/>
  <c r="AH112" i="13" s="1"/>
  <c r="AH77" i="13"/>
  <c r="AH76" i="13"/>
  <c r="AG68" i="13"/>
  <c r="AG70" i="13"/>
  <c r="AG111" i="13" s="1"/>
  <c r="AG69" i="13"/>
  <c r="AG104" i="13" s="1"/>
  <c r="AH62" i="13"/>
  <c r="AH110" i="13" s="1"/>
  <c r="AH60" i="13"/>
  <c r="AH61" i="13"/>
  <c r="AH100" i="13"/>
  <c r="AH101" i="13"/>
  <c r="AH102" i="13"/>
  <c r="AH115" i="13" s="1"/>
  <c r="AL54" i="13"/>
  <c r="AL55" i="13"/>
  <c r="AL56" i="13"/>
  <c r="AL109" i="13" s="1"/>
  <c r="AF104" i="13"/>
  <c r="AI50" i="13"/>
  <c r="AI108" i="13" s="1"/>
  <c r="AI48" i="13"/>
  <c r="AI49" i="13"/>
  <c r="AH56" i="12"/>
  <c r="AH109" i="12" s="1"/>
  <c r="AH54" i="12"/>
  <c r="AH55" i="12"/>
  <c r="AH77" i="12"/>
  <c r="AH76" i="12"/>
  <c r="AH78" i="12"/>
  <c r="AH112" i="12" s="1"/>
  <c r="AK50" i="12"/>
  <c r="AK108" i="12" s="1"/>
  <c r="AK48" i="12"/>
  <c r="AK49" i="12"/>
  <c r="AI68" i="12"/>
  <c r="AI70" i="12"/>
  <c r="AI111" i="12" s="1"/>
  <c r="AI69" i="12"/>
  <c r="AH93" i="12"/>
  <c r="AH94" i="12"/>
  <c r="AH114" i="12" s="1"/>
  <c r="AH92" i="12"/>
  <c r="AH86" i="12"/>
  <c r="AH113" i="12" s="1"/>
  <c r="AH85" i="12"/>
  <c r="AH84" i="12"/>
  <c r="AG101" i="12"/>
  <c r="AG104" i="12" s="1"/>
  <c r="AG100" i="12"/>
  <c r="AG102" i="12"/>
  <c r="AG115" i="12" s="1"/>
  <c r="AG116" i="12" s="1"/>
  <c r="AG116" i="13" l="1"/>
  <c r="AI62" i="12"/>
  <c r="AI110" i="12" s="1"/>
  <c r="AI61" i="12"/>
  <c r="AI60" i="12"/>
  <c r="AJ68" i="14"/>
  <c r="AJ70" i="14"/>
  <c r="AJ111" i="14" s="1"/>
  <c r="AJ69" i="14"/>
  <c r="AJ62" i="14"/>
  <c r="AJ110" i="14" s="1"/>
  <c r="AJ60" i="14"/>
  <c r="AJ61" i="14"/>
  <c r="AH78" i="14"/>
  <c r="AH112" i="14" s="1"/>
  <c r="AH116" i="14" s="1"/>
  <c r="AH76" i="14"/>
  <c r="AH77" i="14"/>
  <c r="AH104" i="14" s="1"/>
  <c r="AJ48" i="14"/>
  <c r="AJ50" i="14"/>
  <c r="AJ108" i="14" s="1"/>
  <c r="AJ49" i="14"/>
  <c r="AI101" i="14"/>
  <c r="AI102" i="14"/>
  <c r="AI115" i="14" s="1"/>
  <c r="AI100" i="14"/>
  <c r="AI85" i="14"/>
  <c r="AI84" i="14"/>
  <c r="AI86" i="14"/>
  <c r="AI113" i="14" s="1"/>
  <c r="AI93" i="14"/>
  <c r="AI92" i="14"/>
  <c r="AI94" i="14"/>
  <c r="AI114" i="14" s="1"/>
  <c r="AK56" i="14"/>
  <c r="AK109" i="14" s="1"/>
  <c r="AK54" i="14"/>
  <c r="AK55" i="14"/>
  <c r="AI62" i="13"/>
  <c r="AI110" i="13" s="1"/>
  <c r="AI60" i="13"/>
  <c r="AI61" i="13"/>
  <c r="AH70" i="13"/>
  <c r="AH111" i="13" s="1"/>
  <c r="AH68" i="13"/>
  <c r="AH69" i="13"/>
  <c r="AI78" i="13"/>
  <c r="AI112" i="13" s="1"/>
  <c r="AI77" i="13"/>
  <c r="AI76" i="13"/>
  <c r="AJ48" i="13"/>
  <c r="AJ50" i="13"/>
  <c r="AJ108" i="13" s="1"/>
  <c r="AJ49" i="13"/>
  <c r="AI100" i="13"/>
  <c r="AI101" i="13"/>
  <c r="AI102" i="13"/>
  <c r="AI115" i="13" s="1"/>
  <c r="AH92" i="13"/>
  <c r="AH94" i="13"/>
  <c r="AH114" i="13" s="1"/>
  <c r="AH93" i="13"/>
  <c r="AI86" i="13"/>
  <c r="AI113" i="13" s="1"/>
  <c r="AI85" i="13"/>
  <c r="AI84" i="13"/>
  <c r="AM56" i="13"/>
  <c r="AM109" i="13" s="1"/>
  <c r="AM54" i="13"/>
  <c r="AM55" i="13"/>
  <c r="AI84" i="12"/>
  <c r="AI86" i="12"/>
  <c r="AI113" i="12" s="1"/>
  <c r="AI85" i="12"/>
  <c r="AJ68" i="12"/>
  <c r="AJ70" i="12"/>
  <c r="AJ111" i="12" s="1"/>
  <c r="AJ69" i="12"/>
  <c r="AI56" i="12"/>
  <c r="AI109" i="12" s="1"/>
  <c r="AI54" i="12"/>
  <c r="AI55" i="12"/>
  <c r="AI77" i="12"/>
  <c r="AI76" i="12"/>
  <c r="AI78" i="12"/>
  <c r="AI112" i="12" s="1"/>
  <c r="AH100" i="12"/>
  <c r="AH102" i="12"/>
  <c r="AH115" i="12" s="1"/>
  <c r="AH116" i="12" s="1"/>
  <c r="AH101" i="12"/>
  <c r="AH104" i="12" s="1"/>
  <c r="AL48" i="12"/>
  <c r="AL50" i="12"/>
  <c r="AL108" i="12" s="1"/>
  <c r="AL49" i="12"/>
  <c r="AI92" i="12"/>
  <c r="AI94" i="12"/>
  <c r="AI114" i="12" s="1"/>
  <c r="AI93" i="12"/>
  <c r="AH116" i="13" l="1"/>
  <c r="AH104" i="13"/>
  <c r="AJ60" i="12"/>
  <c r="AJ61" i="12"/>
  <c r="AJ62" i="12"/>
  <c r="AJ110" i="12" s="1"/>
  <c r="AL54" i="14"/>
  <c r="AL56" i="14"/>
  <c r="AL109" i="14" s="1"/>
  <c r="AL55" i="14"/>
  <c r="AJ101" i="14"/>
  <c r="AJ100" i="14"/>
  <c r="AJ102" i="14"/>
  <c r="AJ115" i="14" s="1"/>
  <c r="AK48" i="14"/>
  <c r="AK50" i="14"/>
  <c r="AK108" i="14" s="1"/>
  <c r="AK49" i="14"/>
  <c r="AJ85" i="14"/>
  <c r="AJ84" i="14"/>
  <c r="AJ86" i="14"/>
  <c r="AJ113" i="14" s="1"/>
  <c r="AK62" i="14"/>
  <c r="AK110" i="14" s="1"/>
  <c r="AK60" i="14"/>
  <c r="AK61" i="14"/>
  <c r="AJ93" i="14"/>
  <c r="AJ92" i="14"/>
  <c r="AJ94" i="14"/>
  <c r="AJ114" i="14" s="1"/>
  <c r="AI76" i="14"/>
  <c r="AI78" i="14"/>
  <c r="AI112" i="14" s="1"/>
  <c r="AI116" i="14" s="1"/>
  <c r="AI77" i="14"/>
  <c r="AI104" i="14" s="1"/>
  <c r="AK69" i="14"/>
  <c r="AK70" i="14"/>
  <c r="AK111" i="14" s="1"/>
  <c r="AK68" i="14"/>
  <c r="AJ84" i="13"/>
  <c r="AJ85" i="13"/>
  <c r="AJ86" i="13"/>
  <c r="AJ113" i="13" s="1"/>
  <c r="AJ100" i="13"/>
  <c r="AJ101" i="13"/>
  <c r="AJ102" i="13"/>
  <c r="AJ115" i="13" s="1"/>
  <c r="AJ76" i="13"/>
  <c r="AJ78" i="13"/>
  <c r="AJ112" i="13" s="1"/>
  <c r="AJ77" i="13"/>
  <c r="AJ62" i="13"/>
  <c r="AJ110" i="13" s="1"/>
  <c r="AJ60" i="13"/>
  <c r="AJ61" i="13"/>
  <c r="AN54" i="13"/>
  <c r="AN56" i="13"/>
  <c r="AN109" i="13" s="1"/>
  <c r="AN55" i="13"/>
  <c r="AI92" i="13"/>
  <c r="AI94" i="13"/>
  <c r="AI114" i="13" s="1"/>
  <c r="AI93" i="13"/>
  <c r="AI69" i="13"/>
  <c r="AI104" i="13" s="1"/>
  <c r="AI68" i="13"/>
  <c r="AI70" i="13"/>
  <c r="AI111" i="13" s="1"/>
  <c r="AK48" i="13"/>
  <c r="AK50" i="13"/>
  <c r="AK108" i="13" s="1"/>
  <c r="AK49" i="13"/>
  <c r="AM50" i="12"/>
  <c r="AM108" i="12" s="1"/>
  <c r="AM48" i="12"/>
  <c r="AM49" i="12"/>
  <c r="AJ84" i="12"/>
  <c r="AJ86" i="12"/>
  <c r="AJ113" i="12" s="1"/>
  <c r="AJ85" i="12"/>
  <c r="AJ94" i="12"/>
  <c r="AJ114" i="12" s="1"/>
  <c r="AJ93" i="12"/>
  <c r="AJ92" i="12"/>
  <c r="AJ56" i="12"/>
  <c r="AJ109" i="12" s="1"/>
  <c r="AJ54" i="12"/>
  <c r="AJ55" i="12"/>
  <c r="AK68" i="12"/>
  <c r="AK70" i="12"/>
  <c r="AK111" i="12" s="1"/>
  <c r="AK69" i="12"/>
  <c r="AJ76" i="12"/>
  <c r="AJ78" i="12"/>
  <c r="AJ112" i="12" s="1"/>
  <c r="AJ77" i="12"/>
  <c r="AI100" i="12"/>
  <c r="AI101" i="12"/>
  <c r="AI104" i="12" s="1"/>
  <c r="AI102" i="12"/>
  <c r="AI115" i="12" s="1"/>
  <c r="AI116" i="12" s="1"/>
  <c r="AI116" i="13" l="1"/>
  <c r="AK60" i="12"/>
  <c r="AK61" i="12"/>
  <c r="AK62" i="12"/>
  <c r="AK110" i="12" s="1"/>
  <c r="AK86" i="14"/>
  <c r="AK113" i="14" s="1"/>
  <c r="AK85" i="14"/>
  <c r="AK84" i="14"/>
  <c r="AL48" i="14"/>
  <c r="AL50" i="14"/>
  <c r="AL108" i="14" s="1"/>
  <c r="AL49" i="14"/>
  <c r="AL60" i="14"/>
  <c r="AL62" i="14"/>
  <c r="AL110" i="14" s="1"/>
  <c r="AL61" i="14"/>
  <c r="AL69" i="14"/>
  <c r="AL70" i="14"/>
  <c r="AL111" i="14" s="1"/>
  <c r="AL68" i="14"/>
  <c r="AK93" i="14"/>
  <c r="AK92" i="14"/>
  <c r="AK94" i="14"/>
  <c r="AK114" i="14" s="1"/>
  <c r="AJ78" i="14"/>
  <c r="AJ112" i="14" s="1"/>
  <c r="AJ116" i="14" s="1"/>
  <c r="AJ76" i="14"/>
  <c r="AJ77" i="14"/>
  <c r="AJ104" i="14" s="1"/>
  <c r="AK102" i="14"/>
  <c r="AK115" i="14" s="1"/>
  <c r="AK101" i="14"/>
  <c r="AK100" i="14"/>
  <c r="AM56" i="14"/>
  <c r="AM109" i="14" s="1"/>
  <c r="AM54" i="14"/>
  <c r="AM55" i="14"/>
  <c r="AO56" i="13"/>
  <c r="AO109" i="13" s="1"/>
  <c r="AO54" i="13"/>
  <c r="AO55" i="13"/>
  <c r="AK60" i="13"/>
  <c r="AK62" i="13"/>
  <c r="AK110" i="13" s="1"/>
  <c r="AK61" i="13"/>
  <c r="AK78" i="13"/>
  <c r="AK112" i="13" s="1"/>
  <c r="AK77" i="13"/>
  <c r="AK76" i="13"/>
  <c r="AJ68" i="13"/>
  <c r="AJ70" i="13"/>
  <c r="AJ111" i="13" s="1"/>
  <c r="AJ69" i="13"/>
  <c r="AJ93" i="13"/>
  <c r="AJ94" i="13"/>
  <c r="AJ114" i="13" s="1"/>
  <c r="AJ92" i="13"/>
  <c r="AK84" i="13"/>
  <c r="AK86" i="13"/>
  <c r="AK113" i="13" s="1"/>
  <c r="AK85" i="13"/>
  <c r="AL48" i="13"/>
  <c r="AL50" i="13"/>
  <c r="AL108" i="13" s="1"/>
  <c r="AL49" i="13"/>
  <c r="AK102" i="13"/>
  <c r="AK115" i="13" s="1"/>
  <c r="AK100" i="13"/>
  <c r="AK101" i="13"/>
  <c r="AK54" i="12"/>
  <c r="AK56" i="12"/>
  <c r="AK109" i="12" s="1"/>
  <c r="AK55" i="12"/>
  <c r="AJ102" i="12"/>
  <c r="AJ115" i="12" s="1"/>
  <c r="AJ116" i="12" s="1"/>
  <c r="AJ101" i="12"/>
  <c r="AJ104" i="12" s="1"/>
  <c r="AJ100" i="12"/>
  <c r="AK78" i="12"/>
  <c r="AK112" i="12" s="1"/>
  <c r="AK76" i="12"/>
  <c r="AK77" i="12"/>
  <c r="AL69" i="12"/>
  <c r="AL70" i="12"/>
  <c r="AL111" i="12" s="1"/>
  <c r="AL68" i="12"/>
  <c r="AK94" i="12"/>
  <c r="AK114" i="12" s="1"/>
  <c r="AK92" i="12"/>
  <c r="AK93" i="12"/>
  <c r="AN48" i="12"/>
  <c r="AN50" i="12"/>
  <c r="AN108" i="12" s="1"/>
  <c r="AN49" i="12"/>
  <c r="AK84" i="12"/>
  <c r="AK86" i="12"/>
  <c r="AK113" i="12" s="1"/>
  <c r="AK85" i="12"/>
  <c r="AJ104" i="13" l="1"/>
  <c r="AL60" i="12"/>
  <c r="AL62" i="12"/>
  <c r="AL110" i="12" s="1"/>
  <c r="AL61" i="12"/>
  <c r="AM70" i="14"/>
  <c r="AM111" i="14" s="1"/>
  <c r="AM69" i="14"/>
  <c r="AM68" i="14"/>
  <c r="AM50" i="14"/>
  <c r="AM108" i="14" s="1"/>
  <c r="AM48" i="14"/>
  <c r="AM49" i="14"/>
  <c r="AL102" i="14"/>
  <c r="AL115" i="14" s="1"/>
  <c r="AL100" i="14"/>
  <c r="AL101" i="14"/>
  <c r="AM62" i="14"/>
  <c r="AM110" i="14" s="1"/>
  <c r="AM60" i="14"/>
  <c r="AM61" i="14"/>
  <c r="AL86" i="14"/>
  <c r="AL113" i="14" s="1"/>
  <c r="AL84" i="14"/>
  <c r="AL85" i="14"/>
  <c r="AK78" i="14"/>
  <c r="AK112" i="14" s="1"/>
  <c r="AK116" i="14" s="1"/>
  <c r="AK77" i="14"/>
  <c r="AK104" i="14" s="1"/>
  <c r="AK76" i="14"/>
  <c r="AL93" i="14"/>
  <c r="AL94" i="14"/>
  <c r="AL114" i="14" s="1"/>
  <c r="AL92" i="14"/>
  <c r="AN54" i="14"/>
  <c r="AN56" i="14"/>
  <c r="AN109" i="14" s="1"/>
  <c r="AN55" i="14"/>
  <c r="AK68" i="13"/>
  <c r="AK70" i="13"/>
  <c r="AK111" i="13" s="1"/>
  <c r="AK69" i="13"/>
  <c r="AP56" i="13"/>
  <c r="AP109" i="13" s="1"/>
  <c r="AP54" i="13"/>
  <c r="AP55" i="13"/>
  <c r="AL86" i="13"/>
  <c r="AL113" i="13" s="1"/>
  <c r="AL84" i="13"/>
  <c r="AL85" i="13"/>
  <c r="AL77" i="13"/>
  <c r="AL78" i="13"/>
  <c r="AL112" i="13" s="1"/>
  <c r="AL76" i="13"/>
  <c r="AL101" i="13"/>
  <c r="AL102" i="13"/>
  <c r="AL115" i="13" s="1"/>
  <c r="AL100" i="13"/>
  <c r="AM50" i="13"/>
  <c r="AM108" i="13" s="1"/>
  <c r="AM48" i="13"/>
  <c r="AM49" i="13"/>
  <c r="AK94" i="13"/>
  <c r="AK114" i="13" s="1"/>
  <c r="AK92" i="13"/>
  <c r="AK93" i="13"/>
  <c r="AJ116" i="13"/>
  <c r="AL60" i="13"/>
  <c r="AL62" i="13"/>
  <c r="AL110" i="13" s="1"/>
  <c r="AL61" i="13"/>
  <c r="AL94" i="12"/>
  <c r="AL114" i="12" s="1"/>
  <c r="AL92" i="12"/>
  <c r="AL93" i="12"/>
  <c r="AK102" i="12"/>
  <c r="AK115" i="12" s="1"/>
  <c r="AK116" i="12" s="1"/>
  <c r="AK101" i="12"/>
  <c r="AK104" i="12" s="1"/>
  <c r="AK100" i="12"/>
  <c r="AL86" i="12"/>
  <c r="AL113" i="12" s="1"/>
  <c r="AL85" i="12"/>
  <c r="AL84" i="12"/>
  <c r="AO50" i="12"/>
  <c r="AO108" i="12" s="1"/>
  <c r="AO48" i="12"/>
  <c r="AO49" i="12"/>
  <c r="AM68" i="12"/>
  <c r="AM70" i="12"/>
  <c r="AM111" i="12" s="1"/>
  <c r="AM69" i="12"/>
  <c r="AL77" i="12"/>
  <c r="AL78" i="12"/>
  <c r="AL112" i="12" s="1"/>
  <c r="AL76" i="12"/>
  <c r="AL56" i="12"/>
  <c r="AL109" i="12" s="1"/>
  <c r="AL54" i="12"/>
  <c r="AL55" i="12"/>
  <c r="AK116" i="13" l="1"/>
  <c r="AM60" i="12"/>
  <c r="AM61" i="12"/>
  <c r="AM62" i="12"/>
  <c r="AM110" i="12" s="1"/>
  <c r="AO54" i="14"/>
  <c r="AO56" i="14"/>
  <c r="AO109" i="14" s="1"/>
  <c r="AO55" i="14"/>
  <c r="AN62" i="14"/>
  <c r="AN110" i="14" s="1"/>
  <c r="AN60" i="14"/>
  <c r="AN61" i="14"/>
  <c r="AN68" i="14"/>
  <c r="AN70" i="14"/>
  <c r="AN111" i="14" s="1"/>
  <c r="AN69" i="14"/>
  <c r="AL76" i="14"/>
  <c r="AL77" i="14"/>
  <c r="AL104" i="14" s="1"/>
  <c r="AL78" i="14"/>
  <c r="AL112" i="14" s="1"/>
  <c r="AL116" i="14" s="1"/>
  <c r="AM86" i="14"/>
  <c r="AM113" i="14" s="1"/>
  <c r="AM85" i="14"/>
  <c r="AM84" i="14"/>
  <c r="AM101" i="14"/>
  <c r="AM100" i="14"/>
  <c r="AM102" i="14"/>
  <c r="AM115" i="14" s="1"/>
  <c r="AM92" i="14"/>
  <c r="AM94" i="14"/>
  <c r="AM114" i="14" s="1"/>
  <c r="AM93" i="14"/>
  <c r="AN50" i="14"/>
  <c r="AN108" i="14" s="1"/>
  <c r="AN48" i="14"/>
  <c r="AN49" i="14"/>
  <c r="AM62" i="13"/>
  <c r="AM110" i="13" s="1"/>
  <c r="AM60" i="13"/>
  <c r="AM61" i="13"/>
  <c r="AN50" i="13"/>
  <c r="AN108" i="13" s="1"/>
  <c r="AN48" i="13"/>
  <c r="AN49" i="13"/>
  <c r="AK104" i="13"/>
  <c r="AL92" i="13"/>
  <c r="AL94" i="13"/>
  <c r="AL114" i="13" s="1"/>
  <c r="AL93" i="13"/>
  <c r="AM77" i="13"/>
  <c r="AM78" i="13"/>
  <c r="AM112" i="13" s="1"/>
  <c r="AM76" i="13"/>
  <c r="AM86" i="13"/>
  <c r="AM113" i="13" s="1"/>
  <c r="AM85" i="13"/>
  <c r="AM84" i="13"/>
  <c r="AQ56" i="13"/>
  <c r="AQ109" i="13" s="1"/>
  <c r="AQ54" i="13"/>
  <c r="AQ55" i="13"/>
  <c r="AM100" i="13"/>
  <c r="AM101" i="13"/>
  <c r="AM102" i="13"/>
  <c r="AM115" i="13" s="1"/>
  <c r="AL68" i="13"/>
  <c r="AL69" i="13"/>
  <c r="AL70" i="13"/>
  <c r="AL111" i="13" s="1"/>
  <c r="AM54" i="12"/>
  <c r="AM56" i="12"/>
  <c r="AM109" i="12" s="1"/>
  <c r="AM55" i="12"/>
  <c r="AP50" i="12"/>
  <c r="AP108" i="12" s="1"/>
  <c r="AP48" i="12"/>
  <c r="AP49" i="12"/>
  <c r="AM94" i="12"/>
  <c r="AM114" i="12" s="1"/>
  <c r="AM93" i="12"/>
  <c r="AM92" i="12"/>
  <c r="AM76" i="12"/>
  <c r="AM78" i="12"/>
  <c r="AM112" i="12" s="1"/>
  <c r="AM77" i="12"/>
  <c r="AN70" i="12"/>
  <c r="AN111" i="12" s="1"/>
  <c r="AN69" i="12"/>
  <c r="AN68" i="12"/>
  <c r="AM86" i="12"/>
  <c r="AM113" i="12" s="1"/>
  <c r="AM85" i="12"/>
  <c r="AM84" i="12"/>
  <c r="AL102" i="12"/>
  <c r="AL115" i="12" s="1"/>
  <c r="AL116" i="12" s="1"/>
  <c r="AL100" i="12"/>
  <c r="AL101" i="12"/>
  <c r="AL104" i="12" s="1"/>
  <c r="AL116" i="13" l="1"/>
  <c r="AL104" i="13"/>
  <c r="AN61" i="12"/>
  <c r="AN60" i="12"/>
  <c r="AN62" i="12"/>
  <c r="AN110" i="12" s="1"/>
  <c r="AN85" i="14"/>
  <c r="AN84" i="14"/>
  <c r="AN86" i="14"/>
  <c r="AN113" i="14" s="1"/>
  <c r="AO60" i="14"/>
  <c r="AO62" i="14"/>
  <c r="AO110" i="14" s="1"/>
  <c r="AO61" i="14"/>
  <c r="AP54" i="14"/>
  <c r="AP56" i="14"/>
  <c r="AP109" i="14" s="1"/>
  <c r="AP55" i="14"/>
  <c r="AO70" i="14"/>
  <c r="AO111" i="14" s="1"/>
  <c r="AO69" i="14"/>
  <c r="AO68" i="14"/>
  <c r="AN101" i="14"/>
  <c r="AN100" i="14"/>
  <c r="AN102" i="14"/>
  <c r="AN115" i="14" s="1"/>
  <c r="AM78" i="14"/>
  <c r="AM112" i="14" s="1"/>
  <c r="AM116" i="14" s="1"/>
  <c r="AM76" i="14"/>
  <c r="AM77" i="14"/>
  <c r="AM104" i="14" s="1"/>
  <c r="AO48" i="14"/>
  <c r="AO50" i="14"/>
  <c r="AO108" i="14" s="1"/>
  <c r="AO49" i="14"/>
  <c r="AN92" i="14"/>
  <c r="AN94" i="14"/>
  <c r="AN114" i="14" s="1"/>
  <c r="AN93" i="14"/>
  <c r="AN77" i="13"/>
  <c r="AN78" i="13"/>
  <c r="AN112" i="13" s="1"/>
  <c r="AN76" i="13"/>
  <c r="AN62" i="13"/>
  <c r="AN110" i="13" s="1"/>
  <c r="AN60" i="13"/>
  <c r="AN61" i="13"/>
  <c r="AN100" i="13"/>
  <c r="AN102" i="13"/>
  <c r="AN115" i="13" s="1"/>
  <c r="AN101" i="13"/>
  <c r="AN84" i="13"/>
  <c r="AN85" i="13"/>
  <c r="AN86" i="13"/>
  <c r="AN113" i="13" s="1"/>
  <c r="AO48" i="13"/>
  <c r="AO50" i="13"/>
  <c r="AO108" i="13" s="1"/>
  <c r="AO49" i="13"/>
  <c r="AM70" i="13"/>
  <c r="AM111" i="13" s="1"/>
  <c r="AM68" i="13"/>
  <c r="AM69" i="13"/>
  <c r="AM94" i="13"/>
  <c r="AM114" i="13" s="1"/>
  <c r="AM92" i="13"/>
  <c r="AM93" i="13"/>
  <c r="AR54" i="13"/>
  <c r="AR55" i="13"/>
  <c r="AR56" i="13"/>
  <c r="AR109" i="13" s="1"/>
  <c r="AN56" i="12"/>
  <c r="AN109" i="12" s="1"/>
  <c r="AN54" i="12"/>
  <c r="AN55" i="12"/>
  <c r="AO70" i="12"/>
  <c r="AO111" i="12" s="1"/>
  <c r="AO69" i="12"/>
  <c r="AO68" i="12"/>
  <c r="AN94" i="12"/>
  <c r="AN114" i="12" s="1"/>
  <c r="AN93" i="12"/>
  <c r="AN92" i="12"/>
  <c r="AQ50" i="12"/>
  <c r="AQ108" i="12" s="1"/>
  <c r="AQ48" i="12"/>
  <c r="AQ49" i="12"/>
  <c r="AN76" i="12"/>
  <c r="AN78" i="12"/>
  <c r="AN112" i="12" s="1"/>
  <c r="AN77" i="12"/>
  <c r="AM102" i="12"/>
  <c r="AM115" i="12" s="1"/>
  <c r="AM116" i="12" s="1"/>
  <c r="AM100" i="12"/>
  <c r="AM101" i="12"/>
  <c r="AN84" i="12"/>
  <c r="AN86" i="12"/>
  <c r="AN113" i="12" s="1"/>
  <c r="AN85" i="12"/>
  <c r="AM104" i="12"/>
  <c r="E43" i="8"/>
  <c r="G30" i="8"/>
  <c r="P29" i="8"/>
  <c r="O40" i="8" s="1"/>
  <c r="F101" i="8" s="1"/>
  <c r="AM104" i="13" l="1"/>
  <c r="AO62" i="12"/>
  <c r="AO110" i="12" s="1"/>
  <c r="AO60" i="12"/>
  <c r="AO61" i="12"/>
  <c r="AN77" i="14"/>
  <c r="AN104" i="14" s="1"/>
  <c r="AN76" i="14"/>
  <c r="AN78" i="14"/>
  <c r="AN112" i="14" s="1"/>
  <c r="AN116" i="14" s="1"/>
  <c r="AO85" i="14"/>
  <c r="AO86" i="14"/>
  <c r="AO113" i="14" s="1"/>
  <c r="AO84" i="14"/>
  <c r="AO93" i="14"/>
  <c r="AO94" i="14"/>
  <c r="AO114" i="14" s="1"/>
  <c r="AO92" i="14"/>
  <c r="AO100" i="14"/>
  <c r="AO102" i="14"/>
  <c r="AO115" i="14" s="1"/>
  <c r="AO101" i="14"/>
  <c r="AP70" i="14"/>
  <c r="AP111" i="14" s="1"/>
  <c r="AP69" i="14"/>
  <c r="AP68" i="14"/>
  <c r="AP62" i="14"/>
  <c r="AP110" i="14" s="1"/>
  <c r="AP61" i="14"/>
  <c r="AP60" i="14"/>
  <c r="AP48" i="14"/>
  <c r="AP50" i="14"/>
  <c r="AP108" i="14" s="1"/>
  <c r="AP49" i="14"/>
  <c r="AQ56" i="14"/>
  <c r="AQ109" i="14" s="1"/>
  <c r="AQ54" i="14"/>
  <c r="AQ55" i="14"/>
  <c r="AS54" i="13"/>
  <c r="AS55" i="13"/>
  <c r="AS56" i="13"/>
  <c r="AS109" i="13" s="1"/>
  <c r="AO84" i="13"/>
  <c r="AO86" i="13"/>
  <c r="AO113" i="13" s="1"/>
  <c r="AO85" i="13"/>
  <c r="AO78" i="13"/>
  <c r="AO112" i="13" s="1"/>
  <c r="AO76" i="13"/>
  <c r="AO77" i="13"/>
  <c r="AN68" i="13"/>
  <c r="AN70" i="13"/>
  <c r="AN111" i="13" s="1"/>
  <c r="AN69" i="13"/>
  <c r="AN92" i="13"/>
  <c r="AN94" i="13"/>
  <c r="AN114" i="13" s="1"/>
  <c r="AN93" i="13"/>
  <c r="AM116" i="13"/>
  <c r="AP50" i="13"/>
  <c r="AP108" i="13" s="1"/>
  <c r="AP48" i="13"/>
  <c r="AP49" i="13"/>
  <c r="AO61" i="13"/>
  <c r="AO62" i="13"/>
  <c r="AO110" i="13" s="1"/>
  <c r="AO60" i="13"/>
  <c r="AO100" i="13"/>
  <c r="AO101" i="13"/>
  <c r="AO102" i="13"/>
  <c r="AO115" i="13" s="1"/>
  <c r="AO84" i="12"/>
  <c r="AO86" i="12"/>
  <c r="AO113" i="12" s="1"/>
  <c r="AO85" i="12"/>
  <c r="AR48" i="12"/>
  <c r="AR50" i="12"/>
  <c r="AR108" i="12" s="1"/>
  <c r="AR49" i="12"/>
  <c r="AN104" i="12"/>
  <c r="AN102" i="12"/>
  <c r="AN115" i="12" s="1"/>
  <c r="AN116" i="12" s="1"/>
  <c r="AN101" i="12"/>
  <c r="AN100" i="12"/>
  <c r="AP69" i="12"/>
  <c r="AP68" i="12"/>
  <c r="AP70" i="12"/>
  <c r="AP111" i="12" s="1"/>
  <c r="AO56" i="12"/>
  <c r="AO109" i="12" s="1"/>
  <c r="AO54" i="12"/>
  <c r="AO55" i="12"/>
  <c r="AO77" i="12"/>
  <c r="AO78" i="12"/>
  <c r="AO112" i="12" s="1"/>
  <c r="AO76" i="12"/>
  <c r="AO92" i="12"/>
  <c r="AO93" i="12"/>
  <c r="AO94" i="12"/>
  <c r="AO114" i="12" s="1"/>
  <c r="O38" i="8"/>
  <c r="F85" i="8" s="1"/>
  <c r="O32" i="8"/>
  <c r="F49" i="8" s="1"/>
  <c r="I49" i="8" s="1"/>
  <c r="O33" i="8"/>
  <c r="F55" i="8" s="1"/>
  <c r="O34" i="8"/>
  <c r="F61" i="8" s="1"/>
  <c r="O36" i="8"/>
  <c r="F69" i="8" s="1"/>
  <c r="G101" i="8"/>
  <c r="G93" i="8"/>
  <c r="G85" i="8"/>
  <c r="G77" i="8"/>
  <c r="G69" i="8"/>
  <c r="G61" i="8"/>
  <c r="G55" i="8"/>
  <c r="G49" i="8"/>
  <c r="AN116" i="13" l="1"/>
  <c r="AN104" i="13"/>
  <c r="AP61" i="12"/>
  <c r="AP60" i="12"/>
  <c r="AP62" i="12"/>
  <c r="AP110" i="12" s="1"/>
  <c r="AQ62" i="14"/>
  <c r="AQ110" i="14" s="1"/>
  <c r="AQ61" i="14"/>
  <c r="AQ60" i="14"/>
  <c r="AP101" i="14"/>
  <c r="AP100" i="14"/>
  <c r="AP102" i="14"/>
  <c r="AP115" i="14" s="1"/>
  <c r="AP86" i="14"/>
  <c r="AP113" i="14" s="1"/>
  <c r="AP84" i="14"/>
  <c r="AP85" i="14"/>
  <c r="AO76" i="14"/>
  <c r="AO78" i="14"/>
  <c r="AO112" i="14" s="1"/>
  <c r="AO116" i="14" s="1"/>
  <c r="AO77" i="14"/>
  <c r="AO104" i="14" s="1"/>
  <c r="AP92" i="14"/>
  <c r="AP93" i="14"/>
  <c r="AP94" i="14"/>
  <c r="AP114" i="14" s="1"/>
  <c r="AR54" i="14"/>
  <c r="AR56" i="14"/>
  <c r="AR109" i="14" s="1"/>
  <c r="AR55" i="14"/>
  <c r="AQ50" i="14"/>
  <c r="AQ108" i="14" s="1"/>
  <c r="AQ48" i="14"/>
  <c r="AQ49" i="14"/>
  <c r="AQ68" i="14"/>
  <c r="AQ70" i="14"/>
  <c r="AQ111" i="14" s="1"/>
  <c r="AQ69" i="14"/>
  <c r="AO92" i="13"/>
  <c r="AO94" i="13"/>
  <c r="AO114" i="13" s="1"/>
  <c r="AO93" i="13"/>
  <c r="AP102" i="13"/>
  <c r="AP115" i="13" s="1"/>
  <c r="AP101" i="13"/>
  <c r="AP100" i="13"/>
  <c r="AP78" i="13"/>
  <c r="AP112" i="13" s="1"/>
  <c r="AP76" i="13"/>
  <c r="AP77" i="13"/>
  <c r="AP84" i="13"/>
  <c r="AP86" i="13"/>
  <c r="AP113" i="13" s="1"/>
  <c r="AP85" i="13"/>
  <c r="AT55" i="13"/>
  <c r="AT56" i="13"/>
  <c r="AT109" i="13" s="1"/>
  <c r="AT54" i="13"/>
  <c r="AP62" i="13"/>
  <c r="AP110" i="13" s="1"/>
  <c r="AP60" i="13"/>
  <c r="AP61" i="13"/>
  <c r="AQ48" i="13"/>
  <c r="AQ50" i="13"/>
  <c r="AQ108" i="13" s="1"/>
  <c r="AQ49" i="13"/>
  <c r="AO68" i="13"/>
  <c r="AO70" i="13"/>
  <c r="AO111" i="13" s="1"/>
  <c r="AO69" i="13"/>
  <c r="AP77" i="12"/>
  <c r="AP76" i="12"/>
  <c r="AP78" i="12"/>
  <c r="AP112" i="12" s="1"/>
  <c r="AP56" i="12"/>
  <c r="AP109" i="12" s="1"/>
  <c r="AP54" i="12"/>
  <c r="AP55" i="12"/>
  <c r="AO102" i="12"/>
  <c r="AO115" i="12" s="1"/>
  <c r="AO116" i="12" s="1"/>
  <c r="AO100" i="12"/>
  <c r="AO101" i="12"/>
  <c r="AP92" i="12"/>
  <c r="AP93" i="12"/>
  <c r="AP94" i="12"/>
  <c r="AP114" i="12" s="1"/>
  <c r="AO104" i="12"/>
  <c r="AQ69" i="12"/>
  <c r="AQ68" i="12"/>
  <c r="AQ70" i="12"/>
  <c r="AQ111" i="12" s="1"/>
  <c r="AS50" i="12"/>
  <c r="AS108" i="12" s="1"/>
  <c r="AS48" i="12"/>
  <c r="AS49" i="12"/>
  <c r="AP86" i="12"/>
  <c r="AP113" i="12" s="1"/>
  <c r="AP85" i="12"/>
  <c r="AP84" i="12"/>
  <c r="E98" i="8"/>
  <c r="E90" i="8"/>
  <c r="E82" i="8"/>
  <c r="E74" i="8"/>
  <c r="E66" i="8"/>
  <c r="AO104" i="13" l="1"/>
  <c r="AQ61" i="12"/>
  <c r="AQ60" i="12"/>
  <c r="AQ62" i="12"/>
  <c r="AQ110" i="12" s="1"/>
  <c r="AQ93" i="14"/>
  <c r="AQ94" i="14"/>
  <c r="AQ114" i="14" s="1"/>
  <c r="AQ92" i="14"/>
  <c r="AP78" i="14"/>
  <c r="AP112" i="14" s="1"/>
  <c r="AP116" i="14" s="1"/>
  <c r="AP76" i="14"/>
  <c r="AP77" i="14"/>
  <c r="AP104" i="14" s="1"/>
  <c r="AR62" i="14"/>
  <c r="AR110" i="14" s="1"/>
  <c r="AR60" i="14"/>
  <c r="AR61" i="14"/>
  <c r="AR70" i="14"/>
  <c r="AR111" i="14" s="1"/>
  <c r="AR68" i="14"/>
  <c r="AR69" i="14"/>
  <c r="AR48" i="14"/>
  <c r="AR50" i="14"/>
  <c r="AR108" i="14" s="1"/>
  <c r="AR49" i="14"/>
  <c r="AS56" i="14"/>
  <c r="AS109" i="14" s="1"/>
  <c r="AS54" i="14"/>
  <c r="AS55" i="14"/>
  <c r="AQ100" i="14"/>
  <c r="AQ102" i="14"/>
  <c r="AQ115" i="14" s="1"/>
  <c r="AQ101" i="14"/>
  <c r="AQ84" i="14"/>
  <c r="AQ85" i="14"/>
  <c r="AQ86" i="14"/>
  <c r="AQ113" i="14" s="1"/>
  <c r="AQ85" i="13"/>
  <c r="AQ84" i="13"/>
  <c r="AQ86" i="13"/>
  <c r="AQ113" i="13" s="1"/>
  <c r="AQ62" i="13"/>
  <c r="AQ110" i="13" s="1"/>
  <c r="AQ60" i="13"/>
  <c r="AQ61" i="13"/>
  <c r="AP92" i="13"/>
  <c r="AP93" i="13"/>
  <c r="AP94" i="13"/>
  <c r="AP114" i="13" s="1"/>
  <c r="AQ77" i="13"/>
  <c r="AQ76" i="13"/>
  <c r="AQ78" i="13"/>
  <c r="AQ112" i="13" s="1"/>
  <c r="AP70" i="13"/>
  <c r="AP111" i="13" s="1"/>
  <c r="AP116" i="13" s="1"/>
  <c r="AP68" i="13"/>
  <c r="AP69" i="13"/>
  <c r="AQ100" i="13"/>
  <c r="AQ102" i="13"/>
  <c r="AQ115" i="13" s="1"/>
  <c r="AQ101" i="13"/>
  <c r="AO116" i="13"/>
  <c r="AR50" i="13"/>
  <c r="AR108" i="13" s="1"/>
  <c r="AR48" i="13"/>
  <c r="AR49" i="13"/>
  <c r="AU54" i="13"/>
  <c r="AU56" i="13"/>
  <c r="AU109" i="13" s="1"/>
  <c r="AU55" i="13"/>
  <c r="AQ86" i="12"/>
  <c r="AQ113" i="12" s="1"/>
  <c r="AQ84" i="12"/>
  <c r="AQ85" i="12"/>
  <c r="AT50" i="12"/>
  <c r="AT108" i="12" s="1"/>
  <c r="AT48" i="12"/>
  <c r="AT49" i="12"/>
  <c r="AQ77" i="12"/>
  <c r="AQ78" i="12"/>
  <c r="AQ112" i="12" s="1"/>
  <c r="AQ76" i="12"/>
  <c r="AQ92" i="12"/>
  <c r="AQ94" i="12"/>
  <c r="AQ114" i="12" s="1"/>
  <c r="AQ93" i="12"/>
  <c r="AR70" i="12"/>
  <c r="AR111" i="12" s="1"/>
  <c r="AR69" i="12"/>
  <c r="AR68" i="12"/>
  <c r="AP100" i="12"/>
  <c r="AP102" i="12"/>
  <c r="AP115" i="12" s="1"/>
  <c r="AP116" i="12" s="1"/>
  <c r="AP101" i="12"/>
  <c r="AP104" i="12" s="1"/>
  <c r="AQ56" i="12"/>
  <c r="AQ109" i="12" s="1"/>
  <c r="AQ54" i="12"/>
  <c r="AQ55" i="12"/>
  <c r="E106" i="8"/>
  <c r="E115" i="8"/>
  <c r="E114" i="8"/>
  <c r="E113" i="8"/>
  <c r="E112" i="8"/>
  <c r="E111" i="8"/>
  <c r="E110" i="8"/>
  <c r="E109" i="8"/>
  <c r="E108" i="8"/>
  <c r="O39" i="8"/>
  <c r="F93" i="8" s="1"/>
  <c r="O37" i="8"/>
  <c r="F77" i="8" s="1"/>
  <c r="AP104" i="13" l="1"/>
  <c r="AR61" i="12"/>
  <c r="AR62" i="12"/>
  <c r="AR110" i="12" s="1"/>
  <c r="AR60" i="12"/>
  <c r="AR85" i="14"/>
  <c r="AR84" i="14"/>
  <c r="AR86" i="14"/>
  <c r="AR113" i="14" s="1"/>
  <c r="AR102" i="14"/>
  <c r="AR115" i="14" s="1"/>
  <c r="AR100" i="14"/>
  <c r="AR101" i="14"/>
  <c r="AT55" i="14"/>
  <c r="AT54" i="14"/>
  <c r="AT56" i="14"/>
  <c r="AT109" i="14" s="1"/>
  <c r="AS50" i="14"/>
  <c r="AS108" i="14" s="1"/>
  <c r="AS48" i="14"/>
  <c r="AS49" i="14"/>
  <c r="AQ76" i="14"/>
  <c r="AQ78" i="14"/>
  <c r="AQ112" i="14" s="1"/>
  <c r="AQ116" i="14" s="1"/>
  <c r="AQ77" i="14"/>
  <c r="AQ104" i="14" s="1"/>
  <c r="AS69" i="14"/>
  <c r="AS68" i="14"/>
  <c r="AS70" i="14"/>
  <c r="AS111" i="14" s="1"/>
  <c r="AR94" i="14"/>
  <c r="AR114" i="14" s="1"/>
  <c r="AR93" i="14"/>
  <c r="AR92" i="14"/>
  <c r="AS60" i="14"/>
  <c r="AS62" i="14"/>
  <c r="AS110" i="14" s="1"/>
  <c r="AS61" i="14"/>
  <c r="AR86" i="13"/>
  <c r="AR113" i="13" s="1"/>
  <c r="AR85" i="13"/>
  <c r="AR84" i="13"/>
  <c r="AR102" i="13"/>
  <c r="AR115" i="13" s="1"/>
  <c r="AR100" i="13"/>
  <c r="AR101" i="13"/>
  <c r="AR62" i="13"/>
  <c r="AR110" i="13" s="1"/>
  <c r="AR60" i="13"/>
  <c r="AR61" i="13"/>
  <c r="AR78" i="13"/>
  <c r="AR112" i="13" s="1"/>
  <c r="AR76" i="13"/>
  <c r="AR77" i="13"/>
  <c r="AV54" i="13"/>
  <c r="AV56" i="13"/>
  <c r="AV109" i="13" s="1"/>
  <c r="AV55" i="13"/>
  <c r="AS50" i="13"/>
  <c r="AS108" i="13" s="1"/>
  <c r="AS48" i="13"/>
  <c r="AS49" i="13"/>
  <c r="AQ70" i="13"/>
  <c r="AQ111" i="13" s="1"/>
  <c r="AQ69" i="13"/>
  <c r="AQ68" i="13"/>
  <c r="AQ92" i="13"/>
  <c r="AQ94" i="13"/>
  <c r="AQ114" i="13" s="1"/>
  <c r="AQ93" i="13"/>
  <c r="AQ100" i="12"/>
  <c r="AQ102" i="12"/>
  <c r="AQ115" i="12" s="1"/>
  <c r="AQ116" i="12" s="1"/>
  <c r="AQ101" i="12"/>
  <c r="AQ104" i="12" s="1"/>
  <c r="AR56" i="12"/>
  <c r="AR109" i="12" s="1"/>
  <c r="AR54" i="12"/>
  <c r="AR55" i="12"/>
  <c r="AR86" i="12"/>
  <c r="AR113" i="12" s="1"/>
  <c r="AR85" i="12"/>
  <c r="AR84" i="12"/>
  <c r="AR92" i="12"/>
  <c r="AR94" i="12"/>
  <c r="AR114" i="12" s="1"/>
  <c r="AR93" i="12"/>
  <c r="AS68" i="12"/>
  <c r="AS69" i="12"/>
  <c r="AS70" i="12"/>
  <c r="AS111" i="12" s="1"/>
  <c r="AR78" i="12"/>
  <c r="AR112" i="12" s="1"/>
  <c r="AR77" i="12"/>
  <c r="AR76" i="12"/>
  <c r="AU50" i="12"/>
  <c r="AU108" i="12" s="1"/>
  <c r="AU48" i="12"/>
  <c r="AU49" i="12"/>
  <c r="G115" i="8"/>
  <c r="AX97" i="8"/>
  <c r="AW97" i="8"/>
  <c r="AV97" i="8"/>
  <c r="AU97" i="8"/>
  <c r="AT97" i="8"/>
  <c r="AS97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AB98" i="8"/>
  <c r="AA98" i="8"/>
  <c r="X98" i="8"/>
  <c r="T98" i="8"/>
  <c r="S98" i="8"/>
  <c r="R98" i="8"/>
  <c r="Q98" i="8"/>
  <c r="P98" i="8"/>
  <c r="O98" i="8"/>
  <c r="N98" i="8"/>
  <c r="AX89" i="8"/>
  <c r="AW89" i="8"/>
  <c r="AV89" i="8"/>
  <c r="AU89" i="8"/>
  <c r="AT89" i="8"/>
  <c r="AS89" i="8"/>
  <c r="AR89" i="8"/>
  <c r="AQ89" i="8"/>
  <c r="AP89" i="8"/>
  <c r="AO89" i="8"/>
  <c r="AN89" i="8"/>
  <c r="AM89" i="8"/>
  <c r="AL89" i="8"/>
  <c r="AK89" i="8"/>
  <c r="AJ89" i="8"/>
  <c r="AI89" i="8"/>
  <c r="AH89" i="8"/>
  <c r="AG89" i="8"/>
  <c r="AF89" i="8"/>
  <c r="AE89" i="8"/>
  <c r="AD89" i="8"/>
  <c r="AC89" i="8"/>
  <c r="AB89" i="8"/>
  <c r="AA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G114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AX81" i="8"/>
  <c r="AW81" i="8"/>
  <c r="AV81" i="8"/>
  <c r="AU81" i="8"/>
  <c r="AT81" i="8"/>
  <c r="AS81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M81" i="8"/>
  <c r="L81" i="8"/>
  <c r="K81" i="8"/>
  <c r="G113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G112" i="8"/>
  <c r="AX73" i="8"/>
  <c r="AW73" i="8"/>
  <c r="AV73" i="8"/>
  <c r="AU73" i="8"/>
  <c r="AT73" i="8"/>
  <c r="AS73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AP74" i="8"/>
  <c r="AP75" i="8" s="1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AX47" i="8"/>
  <c r="AW47" i="8"/>
  <c r="AV47" i="8"/>
  <c r="AU47" i="8"/>
  <c r="AT47" i="8"/>
  <c r="AS47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AX53" i="8"/>
  <c r="AW53" i="8"/>
  <c r="AV53" i="8"/>
  <c r="AU53" i="8"/>
  <c r="AT53" i="8"/>
  <c r="AS53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AX59" i="8"/>
  <c r="AW59" i="8"/>
  <c r="AV59" i="8"/>
  <c r="AU59" i="8"/>
  <c r="AT59" i="8"/>
  <c r="AS59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AX65" i="8"/>
  <c r="AW65" i="8"/>
  <c r="AV65" i="8"/>
  <c r="AU65" i="8"/>
  <c r="AT65" i="8"/>
  <c r="AS65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O66" i="8"/>
  <c r="P66" i="8"/>
  <c r="Q66" i="8"/>
  <c r="N66" i="8"/>
  <c r="AQ104" i="13" l="1"/>
  <c r="AS60" i="12"/>
  <c r="AS62" i="12"/>
  <c r="AS110" i="12" s="1"/>
  <c r="AS61" i="12"/>
  <c r="AT48" i="14"/>
  <c r="AT50" i="14"/>
  <c r="AT108" i="14" s="1"/>
  <c r="AT49" i="14"/>
  <c r="AT70" i="14"/>
  <c r="AT111" i="14" s="1"/>
  <c r="AT69" i="14"/>
  <c r="AT68" i="14"/>
  <c r="AR77" i="14"/>
  <c r="AR104" i="14" s="1"/>
  <c r="AR76" i="14"/>
  <c r="AR78" i="14"/>
  <c r="AR112" i="14" s="1"/>
  <c r="AR116" i="14" s="1"/>
  <c r="AS86" i="14"/>
  <c r="AS113" i="14" s="1"/>
  <c r="AS85" i="14"/>
  <c r="AS84" i="14"/>
  <c r="AT60" i="14"/>
  <c r="AT62" i="14"/>
  <c r="AT110" i="14" s="1"/>
  <c r="AT61" i="14"/>
  <c r="AS93" i="14"/>
  <c r="AS92" i="14"/>
  <c r="AS94" i="14"/>
  <c r="AS114" i="14" s="1"/>
  <c r="AU56" i="14"/>
  <c r="AU109" i="14" s="1"/>
  <c r="AU54" i="14"/>
  <c r="AU55" i="14"/>
  <c r="AS101" i="14"/>
  <c r="AS100" i="14"/>
  <c r="AS102" i="14"/>
  <c r="AS115" i="14" s="1"/>
  <c r="AQ116" i="13"/>
  <c r="AS76" i="13"/>
  <c r="AS78" i="13"/>
  <c r="AS112" i="13" s="1"/>
  <c r="AS77" i="13"/>
  <c r="AS60" i="13"/>
  <c r="AS61" i="13"/>
  <c r="AS62" i="13"/>
  <c r="AS110" i="13" s="1"/>
  <c r="AR69" i="13"/>
  <c r="AR68" i="13"/>
  <c r="AR70" i="13"/>
  <c r="AR111" i="13" s="1"/>
  <c r="AT50" i="13"/>
  <c r="AT108" i="13" s="1"/>
  <c r="AT48" i="13"/>
  <c r="AT49" i="13"/>
  <c r="AW56" i="13"/>
  <c r="AW109" i="13" s="1"/>
  <c r="AW54" i="13"/>
  <c r="AW55" i="13"/>
  <c r="AS102" i="13"/>
  <c r="AS115" i="13" s="1"/>
  <c r="AS100" i="13"/>
  <c r="AS101" i="13"/>
  <c r="AR92" i="13"/>
  <c r="AR94" i="13"/>
  <c r="AR114" i="13" s="1"/>
  <c r="AR93" i="13"/>
  <c r="AS84" i="13"/>
  <c r="AS86" i="13"/>
  <c r="AS113" i="13" s="1"/>
  <c r="AS85" i="13"/>
  <c r="AT69" i="12"/>
  <c r="AT68" i="12"/>
  <c r="AT70" i="12"/>
  <c r="AT111" i="12" s="1"/>
  <c r="AV48" i="12"/>
  <c r="AV50" i="12"/>
  <c r="AV108" i="12" s="1"/>
  <c r="AV49" i="12"/>
  <c r="AS84" i="12"/>
  <c r="AS85" i="12"/>
  <c r="AS86" i="12"/>
  <c r="AS113" i="12" s="1"/>
  <c r="AS78" i="12"/>
  <c r="AS112" i="12" s="1"/>
  <c r="AS77" i="12"/>
  <c r="AS76" i="12"/>
  <c r="AS92" i="12"/>
  <c r="AS94" i="12"/>
  <c r="AS114" i="12" s="1"/>
  <c r="AS93" i="12"/>
  <c r="AS54" i="12"/>
  <c r="AS56" i="12"/>
  <c r="AS109" i="12" s="1"/>
  <c r="AS55" i="12"/>
  <c r="AR102" i="12"/>
  <c r="AR115" i="12" s="1"/>
  <c r="AR116" i="12" s="1"/>
  <c r="AR100" i="12"/>
  <c r="AR101" i="12"/>
  <c r="AR104" i="12" s="1"/>
  <c r="AV66" i="8"/>
  <c r="AV67" i="8" s="1"/>
  <c r="AM66" i="8"/>
  <c r="AM67" i="8" s="1"/>
  <c r="W98" i="8"/>
  <c r="W99" i="8" s="1"/>
  <c r="AG66" i="8"/>
  <c r="AG67" i="8" s="1"/>
  <c r="AS66" i="8"/>
  <c r="AS67" i="8" s="1"/>
  <c r="AQ82" i="8"/>
  <c r="AO90" i="8"/>
  <c r="AO91" i="8" s="1"/>
  <c r="AW90" i="8"/>
  <c r="AW91" i="8" s="1"/>
  <c r="AW66" i="8"/>
  <c r="AW67" i="8" s="1"/>
  <c r="AH66" i="8"/>
  <c r="AH67" i="8" s="1"/>
  <c r="AL66" i="8"/>
  <c r="AL67" i="8" s="1"/>
  <c r="AP66" i="8"/>
  <c r="AP67" i="8" s="1"/>
  <c r="AT66" i="8"/>
  <c r="AT67" i="8" s="1"/>
  <c r="AX66" i="8"/>
  <c r="AX67" i="8" s="1"/>
  <c r="AH90" i="8"/>
  <c r="AH91" i="8" s="1"/>
  <c r="AP90" i="8"/>
  <c r="AX90" i="8"/>
  <c r="AX91" i="8" s="1"/>
  <c r="V98" i="8"/>
  <c r="V99" i="8" s="1"/>
  <c r="Z98" i="8"/>
  <c r="Z99" i="8" s="1"/>
  <c r="AD98" i="8"/>
  <c r="AP98" i="8"/>
  <c r="AP99" i="8" s="1"/>
  <c r="AX98" i="8"/>
  <c r="AX99" i="8" s="1"/>
  <c r="AO66" i="8"/>
  <c r="AO67" i="8" s="1"/>
  <c r="AG90" i="8"/>
  <c r="AG91" i="8" s="1"/>
  <c r="U98" i="8"/>
  <c r="U99" i="8" s="1"/>
  <c r="AC98" i="8"/>
  <c r="AC99" i="8" s="1"/>
  <c r="AU66" i="8"/>
  <c r="AU67" i="8" s="1"/>
  <c r="AH74" i="8"/>
  <c r="AH75" i="8" s="1"/>
  <c r="AL74" i="8"/>
  <c r="AL75" i="8" s="1"/>
  <c r="AT74" i="8"/>
  <c r="AT75" i="8" s="1"/>
  <c r="AX74" i="8"/>
  <c r="AX75" i="8" s="1"/>
  <c r="AK66" i="8"/>
  <c r="AK67" i="8" s="1"/>
  <c r="AK90" i="8"/>
  <c r="AK91" i="8" s="1"/>
  <c r="AS90" i="8"/>
  <c r="AS91" i="8" s="1"/>
  <c r="Y98" i="8"/>
  <c r="Y99" i="8" s="1"/>
  <c r="AW98" i="8"/>
  <c r="AF66" i="8"/>
  <c r="AF67" i="8" s="1"/>
  <c r="AJ66" i="8"/>
  <c r="AJ67" i="8" s="1"/>
  <c r="AN66" i="8"/>
  <c r="AN67" i="8" s="1"/>
  <c r="AR66" i="8"/>
  <c r="AR67" i="8" s="1"/>
  <c r="AI74" i="8"/>
  <c r="AI75" i="8" s="1"/>
  <c r="AQ74" i="8"/>
  <c r="AQ75" i="8" s="1"/>
  <c r="AP82" i="8"/>
  <c r="AP83" i="8" s="1"/>
  <c r="AT82" i="8"/>
  <c r="AT83" i="8" s="1"/>
  <c r="AX82" i="8"/>
  <c r="AX83" i="8" s="1"/>
  <c r="L75" i="8"/>
  <c r="P75" i="8"/>
  <c r="T75" i="8"/>
  <c r="AB75" i="8"/>
  <c r="AW99" i="8"/>
  <c r="AG98" i="8"/>
  <c r="AG99" i="8" s="1"/>
  <c r="AK98" i="8"/>
  <c r="AK99" i="8" s="1"/>
  <c r="AO98" i="8"/>
  <c r="AO99" i="8" s="1"/>
  <c r="AS98" i="8"/>
  <c r="AS99" i="8" s="1"/>
  <c r="AH98" i="8"/>
  <c r="AH99" i="8" s="1"/>
  <c r="I77" i="8"/>
  <c r="AC75" i="8"/>
  <c r="AB83" i="8"/>
  <c r="M91" i="8"/>
  <c r="Q91" i="8"/>
  <c r="U91" i="8"/>
  <c r="Y91" i="8"/>
  <c r="AC91" i="8"/>
  <c r="X83" i="8"/>
  <c r="Q67" i="8"/>
  <c r="K83" i="8"/>
  <c r="K86" i="8" s="1"/>
  <c r="K113" i="8" s="1"/>
  <c r="I85" i="8"/>
  <c r="AA83" i="8"/>
  <c r="M75" i="8"/>
  <c r="Q75" i="8"/>
  <c r="U75" i="8"/>
  <c r="Y75" i="8"/>
  <c r="S75" i="8"/>
  <c r="X75" i="8"/>
  <c r="L83" i="8"/>
  <c r="M67" i="8"/>
  <c r="O67" i="8"/>
  <c r="U67" i="8"/>
  <c r="Y67" i="8"/>
  <c r="AC67" i="8"/>
  <c r="V67" i="8"/>
  <c r="Z67" i="8"/>
  <c r="P67" i="8"/>
  <c r="T67" i="8"/>
  <c r="X67" i="8"/>
  <c r="AB67" i="8"/>
  <c r="L67" i="8"/>
  <c r="K75" i="8"/>
  <c r="R91" i="8"/>
  <c r="Z91" i="8"/>
  <c r="N67" i="8"/>
  <c r="AD67" i="8"/>
  <c r="R99" i="8"/>
  <c r="R67" i="8"/>
  <c r="I93" i="8"/>
  <c r="M99" i="8"/>
  <c r="Q99" i="8"/>
  <c r="L99" i="8"/>
  <c r="P99" i="8"/>
  <c r="T99" i="8"/>
  <c r="X99" i="8"/>
  <c r="AB99" i="8"/>
  <c r="K99" i="8"/>
  <c r="K102" i="8" s="1"/>
  <c r="K115" i="8" s="1"/>
  <c r="AE98" i="8"/>
  <c r="AE99" i="8" s="1"/>
  <c r="AT98" i="8"/>
  <c r="AT99" i="8" s="1"/>
  <c r="O99" i="8"/>
  <c r="AI98" i="8"/>
  <c r="AI99" i="8" s="1"/>
  <c r="S99" i="8"/>
  <c r="AM98" i="8"/>
  <c r="AM99" i="8" s="1"/>
  <c r="AQ98" i="8"/>
  <c r="AQ99" i="8" s="1"/>
  <c r="AA99" i="8"/>
  <c r="AU98" i="8"/>
  <c r="AU99" i="8" s="1"/>
  <c r="AL98" i="8"/>
  <c r="AL99" i="8" s="1"/>
  <c r="N99" i="8"/>
  <c r="AD99" i="8"/>
  <c r="AF98" i="8"/>
  <c r="AF99" i="8" s="1"/>
  <c r="AJ98" i="8"/>
  <c r="AJ99" i="8" s="1"/>
  <c r="AN98" i="8"/>
  <c r="AN99" i="8" s="1"/>
  <c r="AR98" i="8"/>
  <c r="AR99" i="8" s="1"/>
  <c r="AV98" i="8"/>
  <c r="AV99" i="8" s="1"/>
  <c r="L91" i="8"/>
  <c r="P91" i="8"/>
  <c r="T91" i="8"/>
  <c r="X91" i="8"/>
  <c r="AB91" i="8"/>
  <c r="AP91" i="8"/>
  <c r="K91" i="8"/>
  <c r="K94" i="8" s="1"/>
  <c r="K114" i="8" s="1"/>
  <c r="AE90" i="8"/>
  <c r="AE91" i="8" s="1"/>
  <c r="O91" i="8"/>
  <c r="AI90" i="8"/>
  <c r="AI91" i="8" s="1"/>
  <c r="S91" i="8"/>
  <c r="AM90" i="8"/>
  <c r="AM91" i="8" s="1"/>
  <c r="W91" i="8"/>
  <c r="AQ90" i="8"/>
  <c r="AQ91" i="8" s="1"/>
  <c r="AA91" i="8"/>
  <c r="AU90" i="8"/>
  <c r="AU91" i="8" s="1"/>
  <c r="AL90" i="8"/>
  <c r="AL91" i="8" s="1"/>
  <c r="AT90" i="8"/>
  <c r="AT91" i="8" s="1"/>
  <c r="N91" i="8"/>
  <c r="V91" i="8"/>
  <c r="AD91" i="8"/>
  <c r="AF90" i="8"/>
  <c r="AF91" i="8" s="1"/>
  <c r="AJ90" i="8"/>
  <c r="AJ91" i="8" s="1"/>
  <c r="AN90" i="8"/>
  <c r="AN91" i="8" s="1"/>
  <c r="AR90" i="8"/>
  <c r="AR91" i="8" s="1"/>
  <c r="AV90" i="8"/>
  <c r="AV91" i="8" s="1"/>
  <c r="AA75" i="8"/>
  <c r="V83" i="8"/>
  <c r="Z83" i="8"/>
  <c r="AD83" i="8"/>
  <c r="M83" i="8"/>
  <c r="U83" i="8"/>
  <c r="Y83" i="8"/>
  <c r="AC83" i="8"/>
  <c r="AQ83" i="8"/>
  <c r="AU82" i="8"/>
  <c r="AU83" i="8" s="1"/>
  <c r="W83" i="8"/>
  <c r="AF82" i="8"/>
  <c r="AF83" i="8" s="1"/>
  <c r="AR82" i="8"/>
  <c r="AR83" i="8" s="1"/>
  <c r="AV82" i="8"/>
  <c r="AV83" i="8" s="1"/>
  <c r="AE82" i="8"/>
  <c r="AE83" i="8" s="1"/>
  <c r="AG82" i="8"/>
  <c r="AG83" i="8" s="1"/>
  <c r="AO82" i="8"/>
  <c r="AO83" i="8" s="1"/>
  <c r="AS82" i="8"/>
  <c r="AS83" i="8" s="1"/>
  <c r="AW82" i="8"/>
  <c r="AW83" i="8" s="1"/>
  <c r="N75" i="8"/>
  <c r="V75" i="8"/>
  <c r="R75" i="8"/>
  <c r="Z75" i="8"/>
  <c r="AD75" i="8"/>
  <c r="AE74" i="8"/>
  <c r="AE75" i="8" s="1"/>
  <c r="AM74" i="8"/>
  <c r="AM75" i="8" s="1"/>
  <c r="AU74" i="8"/>
  <c r="AU75" i="8" s="1"/>
  <c r="O75" i="8"/>
  <c r="W75" i="8"/>
  <c r="AF74" i="8"/>
  <c r="AF75" i="8" s="1"/>
  <c r="AJ74" i="8"/>
  <c r="AJ75" i="8" s="1"/>
  <c r="AN74" i="8"/>
  <c r="AN75" i="8" s="1"/>
  <c r="AR74" i="8"/>
  <c r="AR75" i="8" s="1"/>
  <c r="AV74" i="8"/>
  <c r="AV75" i="8" s="1"/>
  <c r="AG74" i="8"/>
  <c r="AG75" i="8" s="1"/>
  <c r="AK74" i="8"/>
  <c r="AK75" i="8" s="1"/>
  <c r="AO74" i="8"/>
  <c r="AO75" i="8" s="1"/>
  <c r="AS74" i="8"/>
  <c r="AS75" i="8" s="1"/>
  <c r="AW74" i="8"/>
  <c r="AW75" i="8" s="1"/>
  <c r="W67" i="8"/>
  <c r="AI66" i="8"/>
  <c r="AI67" i="8" s="1"/>
  <c r="AQ66" i="8"/>
  <c r="AQ67" i="8" s="1"/>
  <c r="S67" i="8"/>
  <c r="AA67" i="8"/>
  <c r="AR116" i="13" l="1"/>
  <c r="AT60" i="12"/>
  <c r="AT62" i="12"/>
  <c r="AT110" i="12" s="1"/>
  <c r="AT61" i="12"/>
  <c r="AV54" i="14"/>
  <c r="AV56" i="14"/>
  <c r="AV109" i="14" s="1"/>
  <c r="AV55" i="14"/>
  <c r="AT94" i="14"/>
  <c r="AT114" i="14" s="1"/>
  <c r="AT92" i="14"/>
  <c r="AT93" i="14"/>
  <c r="AU62" i="14"/>
  <c r="AU110" i="14" s="1"/>
  <c r="AU60" i="14"/>
  <c r="AU61" i="14"/>
  <c r="AU68" i="14"/>
  <c r="AU70" i="14"/>
  <c r="AU111" i="14" s="1"/>
  <c r="AU69" i="14"/>
  <c r="AT101" i="14"/>
  <c r="AT100" i="14"/>
  <c r="AT102" i="14"/>
  <c r="AT115" i="14" s="1"/>
  <c r="AT84" i="14"/>
  <c r="AT86" i="14"/>
  <c r="AT113" i="14" s="1"/>
  <c r="AT85" i="14"/>
  <c r="AS77" i="14"/>
  <c r="AS104" i="14" s="1"/>
  <c r="AS76" i="14"/>
  <c r="AS78" i="14"/>
  <c r="AS112" i="14" s="1"/>
  <c r="AS116" i="14" s="1"/>
  <c r="AU50" i="14"/>
  <c r="AU108" i="14" s="1"/>
  <c r="AU48" i="14"/>
  <c r="AU49" i="14"/>
  <c r="AT101" i="13"/>
  <c r="AT102" i="13"/>
  <c r="AT115" i="13" s="1"/>
  <c r="AT100" i="13"/>
  <c r="AT78" i="13"/>
  <c r="AT112" i="13" s="1"/>
  <c r="AT76" i="13"/>
  <c r="AT77" i="13"/>
  <c r="AS68" i="13"/>
  <c r="AS70" i="13"/>
  <c r="AS111" i="13" s="1"/>
  <c r="AS69" i="13"/>
  <c r="AT60" i="13"/>
  <c r="AT61" i="13"/>
  <c r="AT62" i="13"/>
  <c r="AT110" i="13" s="1"/>
  <c r="AT85" i="13"/>
  <c r="AT86" i="13"/>
  <c r="AT113" i="13" s="1"/>
  <c r="AT84" i="13"/>
  <c r="AS92" i="13"/>
  <c r="AS94" i="13"/>
  <c r="AS114" i="13" s="1"/>
  <c r="AS93" i="13"/>
  <c r="AU48" i="13"/>
  <c r="AU50" i="13"/>
  <c r="AU108" i="13" s="1"/>
  <c r="AU49" i="13"/>
  <c r="AR104" i="13"/>
  <c r="AX54" i="13"/>
  <c r="AX55" i="13"/>
  <c r="AX56" i="13"/>
  <c r="AX109" i="13" s="1"/>
  <c r="AT92" i="12"/>
  <c r="AT94" i="12"/>
  <c r="AT114" i="12" s="1"/>
  <c r="AT93" i="12"/>
  <c r="AT78" i="12"/>
  <c r="AT112" i="12" s="1"/>
  <c r="AT77" i="12"/>
  <c r="AT76" i="12"/>
  <c r="AS102" i="12"/>
  <c r="AS115" i="12" s="1"/>
  <c r="AS116" i="12" s="1"/>
  <c r="AS101" i="12"/>
  <c r="AS104" i="12" s="1"/>
  <c r="AS100" i="12"/>
  <c r="AT56" i="12"/>
  <c r="AT109" i="12" s="1"/>
  <c r="AT54" i="12"/>
  <c r="AT55" i="12"/>
  <c r="AU68" i="12"/>
  <c r="AU69" i="12"/>
  <c r="AU70" i="12"/>
  <c r="AU111" i="12" s="1"/>
  <c r="AW48" i="12"/>
  <c r="AW50" i="12"/>
  <c r="AW108" i="12" s="1"/>
  <c r="AW49" i="12"/>
  <c r="AT86" i="12"/>
  <c r="AT113" i="12" s="1"/>
  <c r="AT85" i="12"/>
  <c r="AT84" i="12"/>
  <c r="K76" i="8"/>
  <c r="L76" i="8" s="1"/>
  <c r="M78" i="8" s="1"/>
  <c r="M112" i="8" s="1"/>
  <c r="K78" i="8"/>
  <c r="K112" i="8" s="1"/>
  <c r="K85" i="8"/>
  <c r="K77" i="8"/>
  <c r="K84" i="8"/>
  <c r="L84" i="8" s="1"/>
  <c r="M85" i="8" s="1"/>
  <c r="K100" i="8"/>
  <c r="L102" i="8" s="1"/>
  <c r="L115" i="8" s="1"/>
  <c r="K93" i="8"/>
  <c r="K92" i="8"/>
  <c r="L94" i="8" s="1"/>
  <c r="L114" i="8" s="1"/>
  <c r="AS104" i="13" l="1"/>
  <c r="AU60" i="12"/>
  <c r="AU61" i="12"/>
  <c r="AU62" i="12"/>
  <c r="AU110" i="12" s="1"/>
  <c r="AV68" i="14"/>
  <c r="AV69" i="14"/>
  <c r="AV70" i="14"/>
  <c r="AV111" i="14" s="1"/>
  <c r="AT78" i="14"/>
  <c r="AT112" i="14" s="1"/>
  <c r="AT116" i="14" s="1"/>
  <c r="AT76" i="14"/>
  <c r="AT77" i="14"/>
  <c r="AT104" i="14" s="1"/>
  <c r="AU84" i="14"/>
  <c r="AU86" i="14"/>
  <c r="AU113" i="14" s="1"/>
  <c r="AU85" i="14"/>
  <c r="AU94" i="14"/>
  <c r="AU114" i="14" s="1"/>
  <c r="AU93" i="14"/>
  <c r="AU92" i="14"/>
  <c r="AW54" i="14"/>
  <c r="AW56" i="14"/>
  <c r="AW109" i="14" s="1"/>
  <c r="AW55" i="14"/>
  <c r="AU102" i="14"/>
  <c r="AU115" i="14" s="1"/>
  <c r="AU101" i="14"/>
  <c r="AU100" i="14"/>
  <c r="AV50" i="14"/>
  <c r="AV108" i="14" s="1"/>
  <c r="AV48" i="14"/>
  <c r="AV49" i="14"/>
  <c r="AV62" i="14"/>
  <c r="AV110" i="14" s="1"/>
  <c r="AV60" i="14"/>
  <c r="AV61" i="14"/>
  <c r="AU62" i="13"/>
  <c r="AU110" i="13" s="1"/>
  <c r="AU60" i="13"/>
  <c r="AU61" i="13"/>
  <c r="AU102" i="13"/>
  <c r="AU115" i="13" s="1"/>
  <c r="AU100" i="13"/>
  <c r="AU101" i="13"/>
  <c r="AT94" i="13"/>
  <c r="AT114" i="13" s="1"/>
  <c r="AT93" i="13"/>
  <c r="AT92" i="13"/>
  <c r="AS116" i="13"/>
  <c r="AU78" i="13"/>
  <c r="AU112" i="13" s="1"/>
  <c r="AU76" i="13"/>
  <c r="AU77" i="13"/>
  <c r="AV48" i="13"/>
  <c r="AV50" i="13"/>
  <c r="AV108" i="13" s="1"/>
  <c r="AV49" i="13"/>
  <c r="AU85" i="13"/>
  <c r="AU84" i="13"/>
  <c r="AU86" i="13"/>
  <c r="AU113" i="13" s="1"/>
  <c r="AT69" i="13"/>
  <c r="AT68" i="13"/>
  <c r="AT70" i="13"/>
  <c r="AT111" i="13" s="1"/>
  <c r="AX50" i="12"/>
  <c r="AX108" i="12" s="1"/>
  <c r="AX48" i="12"/>
  <c r="AX49" i="12"/>
  <c r="AU86" i="12"/>
  <c r="AU113" i="12" s="1"/>
  <c r="AU85" i="12"/>
  <c r="AU84" i="12"/>
  <c r="AV70" i="12"/>
  <c r="AV111" i="12" s="1"/>
  <c r="AV68" i="12"/>
  <c r="AV69" i="12"/>
  <c r="AT102" i="12"/>
  <c r="AT115" i="12" s="1"/>
  <c r="AT116" i="12" s="1"/>
  <c r="AT101" i="12"/>
  <c r="AT104" i="12" s="1"/>
  <c r="AT100" i="12"/>
  <c r="AU76" i="12"/>
  <c r="AU78" i="12"/>
  <c r="AU112" i="12" s="1"/>
  <c r="AU77" i="12"/>
  <c r="AU94" i="12"/>
  <c r="AU114" i="12" s="1"/>
  <c r="AU93" i="12"/>
  <c r="AU92" i="12"/>
  <c r="AU54" i="12"/>
  <c r="AU56" i="12"/>
  <c r="AU109" i="12" s="1"/>
  <c r="AU55" i="12"/>
  <c r="L77" i="8"/>
  <c r="L78" i="8"/>
  <c r="L112" i="8" s="1"/>
  <c r="L86" i="8"/>
  <c r="L113" i="8" s="1"/>
  <c r="M86" i="8"/>
  <c r="M113" i="8" s="1"/>
  <c r="L85" i="8"/>
  <c r="M84" i="8"/>
  <c r="L100" i="8"/>
  <c r="M102" i="8" s="1"/>
  <c r="M115" i="8" s="1"/>
  <c r="L92" i="8"/>
  <c r="M94" i="8" s="1"/>
  <c r="M114" i="8" s="1"/>
  <c r="L93" i="8"/>
  <c r="M76" i="8"/>
  <c r="N78" i="8" s="1"/>
  <c r="N112" i="8" s="1"/>
  <c r="M77" i="8"/>
  <c r="AT116" i="13" l="1"/>
  <c r="AT104" i="13"/>
  <c r="AV62" i="12"/>
  <c r="AV110" i="12" s="1"/>
  <c r="AV61" i="12"/>
  <c r="AV60" i="12"/>
  <c r="AX54" i="14"/>
  <c r="AX56" i="14"/>
  <c r="AX109" i="14" s="1"/>
  <c r="AX55" i="14"/>
  <c r="AU76" i="14"/>
  <c r="AU78" i="14"/>
  <c r="AU112" i="14" s="1"/>
  <c r="AU116" i="14" s="1"/>
  <c r="AU77" i="14"/>
  <c r="AU104" i="14" s="1"/>
  <c r="AV101" i="14"/>
  <c r="AV100" i="14"/>
  <c r="AV102" i="14"/>
  <c r="AV115" i="14" s="1"/>
  <c r="AW48" i="14"/>
  <c r="AW50" i="14"/>
  <c r="AW108" i="14" s="1"/>
  <c r="AW49" i="14"/>
  <c r="AV94" i="14"/>
  <c r="AV114" i="14" s="1"/>
  <c r="AV93" i="14"/>
  <c r="AV92" i="14"/>
  <c r="AW69" i="14"/>
  <c r="AW68" i="14"/>
  <c r="AW70" i="14"/>
  <c r="AW111" i="14" s="1"/>
  <c r="AW60" i="14"/>
  <c r="AW62" i="14"/>
  <c r="AW110" i="14" s="1"/>
  <c r="AW61" i="14"/>
  <c r="AV86" i="14"/>
  <c r="AV113" i="14" s="1"/>
  <c r="AV84" i="14"/>
  <c r="AV85" i="14"/>
  <c r="AV77" i="13"/>
  <c r="AV78" i="13"/>
  <c r="AV112" i="13" s="1"/>
  <c r="AV76" i="13"/>
  <c r="AV84" i="13"/>
  <c r="AV86" i="13"/>
  <c r="AV113" i="13" s="1"/>
  <c r="AV85" i="13"/>
  <c r="AW48" i="13"/>
  <c r="AW50" i="13"/>
  <c r="AW108" i="13" s="1"/>
  <c r="AW49" i="13"/>
  <c r="AU68" i="13"/>
  <c r="AU70" i="13"/>
  <c r="AU111" i="13" s="1"/>
  <c r="AU69" i="13"/>
  <c r="AU93" i="13"/>
  <c r="AU92" i="13"/>
  <c r="AU94" i="13"/>
  <c r="AU114" i="13" s="1"/>
  <c r="AV62" i="13"/>
  <c r="AV110" i="13" s="1"/>
  <c r="AV60" i="13"/>
  <c r="AV61" i="13"/>
  <c r="AV101" i="13"/>
  <c r="AV102" i="13"/>
  <c r="AV115" i="13" s="1"/>
  <c r="AV100" i="13"/>
  <c r="AV56" i="12"/>
  <c r="AV109" i="12" s="1"/>
  <c r="AV54" i="12"/>
  <c r="AV55" i="12"/>
  <c r="AU102" i="12"/>
  <c r="AU115" i="12" s="1"/>
  <c r="AU116" i="12" s="1"/>
  <c r="AU101" i="12"/>
  <c r="AU104" i="12" s="1"/>
  <c r="AU100" i="12"/>
  <c r="AV84" i="12"/>
  <c r="AV85" i="12"/>
  <c r="AV86" i="12"/>
  <c r="AV113" i="12" s="1"/>
  <c r="AV78" i="12"/>
  <c r="AV112" i="12" s="1"/>
  <c r="AV76" i="12"/>
  <c r="AV77" i="12"/>
  <c r="AV94" i="12"/>
  <c r="AV114" i="12" s="1"/>
  <c r="AV93" i="12"/>
  <c r="AV92" i="12"/>
  <c r="AW68" i="12"/>
  <c r="AW70" i="12"/>
  <c r="AW111" i="12" s="1"/>
  <c r="AW69" i="12"/>
  <c r="M100" i="8"/>
  <c r="N102" i="8" s="1"/>
  <c r="N115" i="8" s="1"/>
  <c r="M92" i="8"/>
  <c r="N94" i="8" s="1"/>
  <c r="N114" i="8" s="1"/>
  <c r="M93" i="8"/>
  <c r="N77" i="8"/>
  <c r="N76" i="8"/>
  <c r="O78" i="8" s="1"/>
  <c r="O112" i="8" s="1"/>
  <c r="AW61" i="12" l="1"/>
  <c r="AW60" i="12"/>
  <c r="AW62" i="12"/>
  <c r="AW110" i="12" s="1"/>
  <c r="AX50" i="14"/>
  <c r="AX108" i="14" s="1"/>
  <c r="AX48" i="14"/>
  <c r="AX49" i="14"/>
  <c r="AX68" i="14"/>
  <c r="AX70" i="14"/>
  <c r="AX111" i="14" s="1"/>
  <c r="AX69" i="14"/>
  <c r="AX60" i="14"/>
  <c r="AX62" i="14"/>
  <c r="AX110" i="14" s="1"/>
  <c r="AX61" i="14"/>
  <c r="AW92" i="14"/>
  <c r="AW94" i="14"/>
  <c r="AW114" i="14" s="1"/>
  <c r="AW93" i="14"/>
  <c r="AW84" i="14"/>
  <c r="AW86" i="14"/>
  <c r="AW113" i="14" s="1"/>
  <c r="AW85" i="14"/>
  <c r="AW101" i="14"/>
  <c r="AW100" i="14"/>
  <c r="AW102" i="14"/>
  <c r="AW115" i="14" s="1"/>
  <c r="AV77" i="14"/>
  <c r="AV104" i="14" s="1"/>
  <c r="AV78" i="14"/>
  <c r="AV112" i="14" s="1"/>
  <c r="AV116" i="14" s="1"/>
  <c r="AV76" i="14"/>
  <c r="AW60" i="13"/>
  <c r="AW62" i="13"/>
  <c r="AW110" i="13" s="1"/>
  <c r="AW61" i="13"/>
  <c r="AU116" i="13"/>
  <c r="AX48" i="13"/>
  <c r="AX50" i="13"/>
  <c r="AX108" i="13" s="1"/>
  <c r="AX49" i="13"/>
  <c r="AW78" i="13"/>
  <c r="AW112" i="13" s="1"/>
  <c r="AW76" i="13"/>
  <c r="AW77" i="13"/>
  <c r="AW101" i="13"/>
  <c r="AW100" i="13"/>
  <c r="AW102" i="13"/>
  <c r="AW115" i="13" s="1"/>
  <c r="AV92" i="13"/>
  <c r="AV93" i="13"/>
  <c r="AV94" i="13"/>
  <c r="AV114" i="13" s="1"/>
  <c r="AV70" i="13"/>
  <c r="AV111" i="13" s="1"/>
  <c r="AV68" i="13"/>
  <c r="AV69" i="13"/>
  <c r="AV104" i="13" s="1"/>
  <c r="AU104" i="13"/>
  <c r="AW86" i="13"/>
  <c r="AW113" i="13" s="1"/>
  <c r="AW84" i="13"/>
  <c r="AW85" i="13"/>
  <c r="AW56" i="12"/>
  <c r="AW109" i="12" s="1"/>
  <c r="AW54" i="12"/>
  <c r="AW55" i="12"/>
  <c r="AV116" i="12"/>
  <c r="AW94" i="12"/>
  <c r="AW114" i="12" s="1"/>
  <c r="AW92" i="12"/>
  <c r="AW93" i="12"/>
  <c r="AW77" i="12"/>
  <c r="AW76" i="12"/>
  <c r="AW78" i="12"/>
  <c r="AW112" i="12" s="1"/>
  <c r="AV102" i="12"/>
  <c r="AV115" i="12" s="1"/>
  <c r="AV101" i="12"/>
  <c r="AV100" i="12"/>
  <c r="AX68" i="12"/>
  <c r="AX70" i="12"/>
  <c r="AX111" i="12" s="1"/>
  <c r="AX69" i="12"/>
  <c r="AW85" i="12"/>
  <c r="AW84" i="12"/>
  <c r="AW86" i="12"/>
  <c r="AW113" i="12" s="1"/>
  <c r="AV104" i="12"/>
  <c r="N100" i="8"/>
  <c r="O102" i="8" s="1"/>
  <c r="O115" i="8" s="1"/>
  <c r="N93" i="8"/>
  <c r="N92" i="8"/>
  <c r="O94" i="8" s="1"/>
  <c r="O114" i="8" s="1"/>
  <c r="O77" i="8"/>
  <c r="O76" i="8"/>
  <c r="P78" i="8" s="1"/>
  <c r="P112" i="8" s="1"/>
  <c r="AV116" i="13" l="1"/>
  <c r="AX60" i="12"/>
  <c r="AX61" i="12"/>
  <c r="AX62" i="12"/>
  <c r="AX110" i="12" s="1"/>
  <c r="AX100" i="14"/>
  <c r="AX102" i="14"/>
  <c r="AX115" i="14" s="1"/>
  <c r="AX101" i="14"/>
  <c r="AX92" i="14"/>
  <c r="AX93" i="14"/>
  <c r="AX94" i="14"/>
  <c r="AX114" i="14" s="1"/>
  <c r="AX84" i="14"/>
  <c r="AX86" i="14"/>
  <c r="AX113" i="14" s="1"/>
  <c r="AX85" i="14"/>
  <c r="AW78" i="14"/>
  <c r="AW112" i="14" s="1"/>
  <c r="AW116" i="14" s="1"/>
  <c r="AW77" i="14"/>
  <c r="AW104" i="14" s="1"/>
  <c r="AW76" i="14"/>
  <c r="AX85" i="13"/>
  <c r="AX86" i="13"/>
  <c r="AX113" i="13" s="1"/>
  <c r="AX84" i="13"/>
  <c r="AX102" i="13"/>
  <c r="AX115" i="13" s="1"/>
  <c r="AX101" i="13"/>
  <c r="AX100" i="13"/>
  <c r="AW68" i="13"/>
  <c r="AW70" i="13"/>
  <c r="AW111" i="13" s="1"/>
  <c r="AW116" i="13" s="1"/>
  <c r="AW69" i="13"/>
  <c r="AW92" i="13"/>
  <c r="AW94" i="13"/>
  <c r="AW114" i="13" s="1"/>
  <c r="AW93" i="13"/>
  <c r="AX76" i="13"/>
  <c r="AX78" i="13"/>
  <c r="AX112" i="13" s="1"/>
  <c r="AX77" i="13"/>
  <c r="AX62" i="13"/>
  <c r="AX110" i="13" s="1"/>
  <c r="AX60" i="13"/>
  <c r="AX61" i="13"/>
  <c r="AX84" i="12"/>
  <c r="AX85" i="12"/>
  <c r="AX86" i="12"/>
  <c r="AX113" i="12" s="1"/>
  <c r="AX94" i="12"/>
  <c r="AX114" i="12" s="1"/>
  <c r="AX93" i="12"/>
  <c r="AX92" i="12"/>
  <c r="AX56" i="12"/>
  <c r="AX109" i="12" s="1"/>
  <c r="AX54" i="12"/>
  <c r="AX55" i="12"/>
  <c r="AW100" i="12"/>
  <c r="AW101" i="12"/>
  <c r="AW104" i="12" s="1"/>
  <c r="AW102" i="12"/>
  <c r="AW115" i="12" s="1"/>
  <c r="AX77" i="12"/>
  <c r="AX76" i="12"/>
  <c r="AX78" i="12"/>
  <c r="AX112" i="12" s="1"/>
  <c r="AW116" i="12"/>
  <c r="O100" i="8"/>
  <c r="P102" i="8" s="1"/>
  <c r="P115" i="8" s="1"/>
  <c r="O93" i="8"/>
  <c r="O92" i="8"/>
  <c r="P94" i="8" s="1"/>
  <c r="P114" i="8" s="1"/>
  <c r="P77" i="8"/>
  <c r="P76" i="8"/>
  <c r="Q78" i="8" s="1"/>
  <c r="Q112" i="8" s="1"/>
  <c r="AX76" i="14" l="1"/>
  <c r="AX78" i="14"/>
  <c r="AX112" i="14" s="1"/>
  <c r="AX116" i="14" s="1"/>
  <c r="AX77" i="14"/>
  <c r="AX104" i="14" s="1"/>
  <c r="AX69" i="13"/>
  <c r="AX104" i="13" s="1"/>
  <c r="AX68" i="13"/>
  <c r="AX70" i="13"/>
  <c r="AX111" i="13" s="1"/>
  <c r="AX94" i="13"/>
  <c r="AX114" i="13" s="1"/>
  <c r="AX92" i="13"/>
  <c r="AX93" i="13"/>
  <c r="AW104" i="13"/>
  <c r="AX102" i="12"/>
  <c r="AX115" i="12" s="1"/>
  <c r="AX100" i="12"/>
  <c r="AX101" i="12"/>
  <c r="AX104" i="12" s="1"/>
  <c r="AX116" i="12"/>
  <c r="P100" i="8"/>
  <c r="Q102" i="8" s="1"/>
  <c r="Q115" i="8" s="1"/>
  <c r="P93" i="8"/>
  <c r="P92" i="8"/>
  <c r="Q94" i="8" s="1"/>
  <c r="Q114" i="8" s="1"/>
  <c r="Q77" i="8"/>
  <c r="Q76" i="8"/>
  <c r="R78" i="8" s="1"/>
  <c r="R112" i="8" s="1"/>
  <c r="AX116" i="13" l="1"/>
  <c r="Q100" i="8"/>
  <c r="R102" i="8" s="1"/>
  <c r="R115" i="8" s="1"/>
  <c r="Q92" i="8"/>
  <c r="R94" i="8" s="1"/>
  <c r="R114" i="8" s="1"/>
  <c r="Q93" i="8"/>
  <c r="R76" i="8"/>
  <c r="S78" i="8" s="1"/>
  <c r="S112" i="8" s="1"/>
  <c r="R77" i="8"/>
  <c r="R100" i="8" l="1"/>
  <c r="S102" i="8" s="1"/>
  <c r="S115" i="8" s="1"/>
  <c r="R93" i="8"/>
  <c r="R92" i="8"/>
  <c r="S94" i="8" s="1"/>
  <c r="S114" i="8" s="1"/>
  <c r="S76" i="8"/>
  <c r="T78" i="8" s="1"/>
  <c r="T112" i="8" s="1"/>
  <c r="S77" i="8"/>
  <c r="S100" i="8" l="1"/>
  <c r="T102" i="8" s="1"/>
  <c r="T115" i="8" s="1"/>
  <c r="S93" i="8"/>
  <c r="S92" i="8"/>
  <c r="T94" i="8" s="1"/>
  <c r="T114" i="8" s="1"/>
  <c r="T77" i="8"/>
  <c r="T76" i="8"/>
  <c r="U78" i="8" s="1"/>
  <c r="U112" i="8" s="1"/>
  <c r="T100" i="8" l="1"/>
  <c r="U102" i="8" s="1"/>
  <c r="U115" i="8" s="1"/>
  <c r="T92" i="8"/>
  <c r="U94" i="8" s="1"/>
  <c r="U114" i="8" s="1"/>
  <c r="T93" i="8"/>
  <c r="U76" i="8"/>
  <c r="V78" i="8" s="1"/>
  <c r="V112" i="8" s="1"/>
  <c r="U77" i="8"/>
  <c r="U100" i="8" l="1"/>
  <c r="V102" i="8" s="1"/>
  <c r="V115" i="8" s="1"/>
  <c r="U92" i="8"/>
  <c r="V94" i="8" s="1"/>
  <c r="V114" i="8" s="1"/>
  <c r="U93" i="8"/>
  <c r="V77" i="8"/>
  <c r="V76" i="8"/>
  <c r="W78" i="8" s="1"/>
  <c r="W112" i="8" s="1"/>
  <c r="V100" i="8" l="1"/>
  <c r="W102" i="8" s="1"/>
  <c r="W115" i="8" s="1"/>
  <c r="V93" i="8"/>
  <c r="V92" i="8"/>
  <c r="W94" i="8" s="1"/>
  <c r="W114" i="8" s="1"/>
  <c r="W77" i="8"/>
  <c r="W76" i="8"/>
  <c r="X78" i="8" s="1"/>
  <c r="X112" i="8" s="1"/>
  <c r="W100" i="8" l="1"/>
  <c r="X102" i="8" s="1"/>
  <c r="X115" i="8" s="1"/>
  <c r="W93" i="8"/>
  <c r="W92" i="8"/>
  <c r="X94" i="8" s="1"/>
  <c r="X114" i="8" s="1"/>
  <c r="X77" i="8"/>
  <c r="X76" i="8"/>
  <c r="Y78" i="8" s="1"/>
  <c r="Y112" i="8" s="1"/>
  <c r="X100" i="8" l="1"/>
  <c r="Y102" i="8" s="1"/>
  <c r="Y115" i="8" s="1"/>
  <c r="X93" i="8"/>
  <c r="X92" i="8"/>
  <c r="Y94" i="8" s="1"/>
  <c r="Y114" i="8" s="1"/>
  <c r="Y77" i="8"/>
  <c r="Y76" i="8"/>
  <c r="Z78" i="8" s="1"/>
  <c r="Z112" i="8" s="1"/>
  <c r="Y100" i="8" l="1"/>
  <c r="Z102" i="8" s="1"/>
  <c r="Z115" i="8" s="1"/>
  <c r="Y93" i="8"/>
  <c r="Y92" i="8"/>
  <c r="Z94" i="8" s="1"/>
  <c r="Z114" i="8" s="1"/>
  <c r="Z76" i="8"/>
  <c r="AA78" i="8" s="1"/>
  <c r="AA112" i="8" s="1"/>
  <c r="Z77" i="8"/>
  <c r="Z100" i="8" l="1"/>
  <c r="AA102" i="8" s="1"/>
  <c r="AA115" i="8" s="1"/>
  <c r="Z93" i="8"/>
  <c r="Z92" i="8"/>
  <c r="AA94" i="8" s="1"/>
  <c r="AA114" i="8" s="1"/>
  <c r="AA77" i="8"/>
  <c r="AA76" i="8"/>
  <c r="AB78" i="8" s="1"/>
  <c r="AB112" i="8" s="1"/>
  <c r="AA100" i="8" l="1"/>
  <c r="AB102" i="8" s="1"/>
  <c r="AB115" i="8" s="1"/>
  <c r="AA93" i="8"/>
  <c r="AA92" i="8"/>
  <c r="AB94" i="8" s="1"/>
  <c r="AB114" i="8" s="1"/>
  <c r="AB77" i="8"/>
  <c r="AB76" i="8"/>
  <c r="AC78" i="8" s="1"/>
  <c r="AC112" i="8" s="1"/>
  <c r="AB100" i="8" l="1"/>
  <c r="AC102" i="8" s="1"/>
  <c r="AC115" i="8" s="1"/>
  <c r="AB93" i="8"/>
  <c r="AB92" i="8"/>
  <c r="AC94" i="8" s="1"/>
  <c r="AC114" i="8" s="1"/>
  <c r="AC76" i="8"/>
  <c r="AD78" i="8" s="1"/>
  <c r="AD112" i="8" s="1"/>
  <c r="AC77" i="8"/>
  <c r="AC100" i="8" l="1"/>
  <c r="AD102" i="8" s="1"/>
  <c r="AD115" i="8" s="1"/>
  <c r="AC93" i="8"/>
  <c r="AC92" i="8"/>
  <c r="AD94" i="8" s="1"/>
  <c r="AD114" i="8" s="1"/>
  <c r="AD77" i="8"/>
  <c r="AD76" i="8"/>
  <c r="AE78" i="8" s="1"/>
  <c r="AE112" i="8" s="1"/>
  <c r="AD100" i="8" l="1"/>
  <c r="AE102" i="8" s="1"/>
  <c r="AE115" i="8" s="1"/>
  <c r="AD93" i="8"/>
  <c r="AD92" i="8"/>
  <c r="AE94" i="8" s="1"/>
  <c r="AE114" i="8" s="1"/>
  <c r="AE77" i="8"/>
  <c r="AE76" i="8"/>
  <c r="AF78" i="8" s="1"/>
  <c r="AF112" i="8" s="1"/>
  <c r="AE100" i="8" l="1"/>
  <c r="AF102" i="8" s="1"/>
  <c r="AF115" i="8" s="1"/>
  <c r="AE93" i="8"/>
  <c r="AE92" i="8"/>
  <c r="AF94" i="8" s="1"/>
  <c r="AF114" i="8" s="1"/>
  <c r="AF76" i="8"/>
  <c r="AG78" i="8" s="1"/>
  <c r="AG112" i="8" s="1"/>
  <c r="AF77" i="8"/>
  <c r="AF100" i="8" l="1"/>
  <c r="AG102" i="8" s="1"/>
  <c r="AG115" i="8" s="1"/>
  <c r="AF92" i="8"/>
  <c r="AG94" i="8" s="1"/>
  <c r="AG114" i="8" s="1"/>
  <c r="AF93" i="8"/>
  <c r="AG77" i="8"/>
  <c r="AG76" i="8"/>
  <c r="AH78" i="8" s="1"/>
  <c r="AH112" i="8" s="1"/>
  <c r="AG100" i="8" l="1"/>
  <c r="AH102" i="8" s="1"/>
  <c r="AH115" i="8" s="1"/>
  <c r="AG92" i="8"/>
  <c r="AH94" i="8" s="1"/>
  <c r="AH114" i="8" s="1"/>
  <c r="AG93" i="8"/>
  <c r="AH77" i="8"/>
  <c r="AH76" i="8"/>
  <c r="AI78" i="8" s="1"/>
  <c r="AI112" i="8" s="1"/>
  <c r="AH100" i="8" l="1"/>
  <c r="AI102" i="8" s="1"/>
  <c r="AI115" i="8" s="1"/>
  <c r="AH93" i="8"/>
  <c r="AH92" i="8"/>
  <c r="AI94" i="8" s="1"/>
  <c r="AI114" i="8" s="1"/>
  <c r="AI77" i="8"/>
  <c r="AI76" i="8"/>
  <c r="AJ78" i="8" s="1"/>
  <c r="AJ112" i="8" s="1"/>
  <c r="AI100" i="8" l="1"/>
  <c r="AJ102" i="8" s="1"/>
  <c r="AJ115" i="8" s="1"/>
  <c r="AI93" i="8"/>
  <c r="AI92" i="8"/>
  <c r="AJ94" i="8" s="1"/>
  <c r="AJ114" i="8" s="1"/>
  <c r="AJ76" i="8"/>
  <c r="AK78" i="8" s="1"/>
  <c r="AK112" i="8" s="1"/>
  <c r="AJ77" i="8"/>
  <c r="AJ100" i="8" l="1"/>
  <c r="AK102" i="8" s="1"/>
  <c r="AK115" i="8" s="1"/>
  <c r="AJ92" i="8"/>
  <c r="AK94" i="8" s="1"/>
  <c r="AK114" i="8" s="1"/>
  <c r="AJ93" i="8"/>
  <c r="AK76" i="8"/>
  <c r="AL78" i="8" s="1"/>
  <c r="AL112" i="8" s="1"/>
  <c r="AK77" i="8"/>
  <c r="AK100" i="8" l="1"/>
  <c r="AL102" i="8" s="1"/>
  <c r="AL115" i="8" s="1"/>
  <c r="AK93" i="8"/>
  <c r="AK92" i="8"/>
  <c r="AL94" i="8" s="1"/>
  <c r="AL114" i="8" s="1"/>
  <c r="AL77" i="8"/>
  <c r="AL76" i="8"/>
  <c r="AM78" i="8" s="1"/>
  <c r="AM112" i="8" s="1"/>
  <c r="AL100" i="8" l="1"/>
  <c r="AM102" i="8" s="1"/>
  <c r="AM115" i="8" s="1"/>
  <c r="AL93" i="8"/>
  <c r="AL92" i="8"/>
  <c r="AM94" i="8" s="1"/>
  <c r="AM114" i="8" s="1"/>
  <c r="AM76" i="8"/>
  <c r="AN78" i="8" s="1"/>
  <c r="AN112" i="8" s="1"/>
  <c r="AM77" i="8"/>
  <c r="AM100" i="8" l="1"/>
  <c r="AN102" i="8" s="1"/>
  <c r="AN115" i="8" s="1"/>
  <c r="AM93" i="8"/>
  <c r="AM92" i="8"/>
  <c r="AN94" i="8" s="1"/>
  <c r="AN114" i="8" s="1"/>
  <c r="AN77" i="8"/>
  <c r="AN76" i="8"/>
  <c r="AO78" i="8" s="1"/>
  <c r="AO112" i="8" s="1"/>
  <c r="AN100" i="8" l="1"/>
  <c r="AO102" i="8" s="1"/>
  <c r="AO115" i="8" s="1"/>
  <c r="AN92" i="8"/>
  <c r="AO94" i="8" s="1"/>
  <c r="AO114" i="8" s="1"/>
  <c r="AN93" i="8"/>
  <c r="AO77" i="8"/>
  <c r="AO76" i="8"/>
  <c r="AP78" i="8" s="1"/>
  <c r="AP112" i="8" s="1"/>
  <c r="AO100" i="8" l="1"/>
  <c r="AP102" i="8" s="1"/>
  <c r="AP115" i="8" s="1"/>
  <c r="AO93" i="8"/>
  <c r="AO92" i="8"/>
  <c r="AP94" i="8" s="1"/>
  <c r="AP114" i="8" s="1"/>
  <c r="AP76" i="8"/>
  <c r="AQ78" i="8" s="1"/>
  <c r="AQ112" i="8" s="1"/>
  <c r="AP77" i="8"/>
  <c r="AP100" i="8" l="1"/>
  <c r="AQ102" i="8" s="1"/>
  <c r="AQ115" i="8" s="1"/>
  <c r="AP93" i="8"/>
  <c r="AP92" i="8"/>
  <c r="AQ94" i="8" s="1"/>
  <c r="AQ114" i="8" s="1"/>
  <c r="AQ77" i="8"/>
  <c r="AQ76" i="8"/>
  <c r="AR78" i="8" s="1"/>
  <c r="AR112" i="8" s="1"/>
  <c r="AQ100" i="8" l="1"/>
  <c r="AR102" i="8" s="1"/>
  <c r="AR115" i="8" s="1"/>
  <c r="AQ93" i="8"/>
  <c r="AQ92" i="8"/>
  <c r="AR94" i="8" s="1"/>
  <c r="AR114" i="8" s="1"/>
  <c r="AR76" i="8"/>
  <c r="AS78" i="8" s="1"/>
  <c r="AS112" i="8" s="1"/>
  <c r="AR77" i="8"/>
  <c r="AR100" i="8" l="1"/>
  <c r="AS102" i="8" s="1"/>
  <c r="AS115" i="8" s="1"/>
  <c r="AR93" i="8"/>
  <c r="AR92" i="8"/>
  <c r="AS94" i="8" s="1"/>
  <c r="AS114" i="8" s="1"/>
  <c r="AS76" i="8"/>
  <c r="AT78" i="8" s="1"/>
  <c r="AT112" i="8" s="1"/>
  <c r="AS77" i="8"/>
  <c r="AS100" i="8" l="1"/>
  <c r="AT102" i="8" s="1"/>
  <c r="AT115" i="8" s="1"/>
  <c r="AS92" i="8"/>
  <c r="AT94" i="8" s="1"/>
  <c r="AT114" i="8" s="1"/>
  <c r="AS93" i="8"/>
  <c r="AT76" i="8"/>
  <c r="AU78" i="8" s="1"/>
  <c r="AU112" i="8" s="1"/>
  <c r="AT77" i="8"/>
  <c r="AT100" i="8" l="1"/>
  <c r="AU102" i="8" s="1"/>
  <c r="AU115" i="8" s="1"/>
  <c r="AT92" i="8"/>
  <c r="AU94" i="8" s="1"/>
  <c r="AU114" i="8" s="1"/>
  <c r="AT93" i="8"/>
  <c r="AU76" i="8"/>
  <c r="AV78" i="8" s="1"/>
  <c r="AV112" i="8" s="1"/>
  <c r="AU77" i="8"/>
  <c r="AU100" i="8" l="1"/>
  <c r="AV102" i="8" s="1"/>
  <c r="AV115" i="8" s="1"/>
  <c r="AU93" i="8"/>
  <c r="AU92" i="8"/>
  <c r="AV94" i="8" s="1"/>
  <c r="AV114" i="8" s="1"/>
  <c r="AV77" i="8"/>
  <c r="AV76" i="8"/>
  <c r="AW78" i="8" s="1"/>
  <c r="AW112" i="8" s="1"/>
  <c r="AV100" i="8" l="1"/>
  <c r="AW102" i="8" s="1"/>
  <c r="AW115" i="8" s="1"/>
  <c r="AV93" i="8"/>
  <c r="AV92" i="8"/>
  <c r="AW94" i="8" s="1"/>
  <c r="AW114" i="8" s="1"/>
  <c r="AW76" i="8"/>
  <c r="AX78" i="8" s="1"/>
  <c r="AX112" i="8" s="1"/>
  <c r="AW77" i="8"/>
  <c r="AW100" i="8" l="1"/>
  <c r="AX102" i="8" s="1"/>
  <c r="AX115" i="8" s="1"/>
  <c r="AW93" i="8"/>
  <c r="AW92" i="8"/>
  <c r="AX94" i="8" s="1"/>
  <c r="AX114" i="8" s="1"/>
  <c r="AX77" i="8"/>
  <c r="AX76" i="8"/>
  <c r="AX100" i="8" l="1"/>
  <c r="AX93" i="8"/>
  <c r="AX92" i="8"/>
  <c r="K60" i="8" l="1"/>
  <c r="K54" i="8"/>
  <c r="K48" i="8" l="1"/>
  <c r="L48" i="8" s="1"/>
  <c r="M48" i="8" s="1"/>
  <c r="N48" i="8" s="1"/>
  <c r="O48" i="8" s="1"/>
  <c r="P48" i="8" s="1"/>
  <c r="Q48" i="8" s="1"/>
  <c r="R48" i="8" s="1"/>
  <c r="S48" i="8" s="1"/>
  <c r="T48" i="8" s="1"/>
  <c r="U48" i="8" s="1"/>
  <c r="V48" i="8" s="1"/>
  <c r="W48" i="8" s="1"/>
  <c r="X48" i="8" s="1"/>
  <c r="Y48" i="8" s="1"/>
  <c r="Z48" i="8" s="1"/>
  <c r="AA48" i="8" s="1"/>
  <c r="AB48" i="8" s="1"/>
  <c r="AC48" i="8" s="1"/>
  <c r="AD48" i="8" s="1"/>
  <c r="AE48" i="8" s="1"/>
  <c r="AF48" i="8" s="1"/>
  <c r="AG48" i="8" s="1"/>
  <c r="AH48" i="8" s="1"/>
  <c r="AI48" i="8" s="1"/>
  <c r="AJ48" i="8" s="1"/>
  <c r="AK48" i="8" s="1"/>
  <c r="AL48" i="8" s="1"/>
  <c r="AM48" i="8" s="1"/>
  <c r="AN48" i="8" s="1"/>
  <c r="AO48" i="8" s="1"/>
  <c r="AP48" i="8" s="1"/>
  <c r="AQ48" i="8" s="1"/>
  <c r="AR48" i="8" s="1"/>
  <c r="AS48" i="8" s="1"/>
  <c r="AT48" i="8" s="1"/>
  <c r="AU48" i="8" s="1"/>
  <c r="AV48" i="8" s="1"/>
  <c r="AW48" i="8" s="1"/>
  <c r="AX48" i="8" s="1"/>
  <c r="K67" i="8"/>
  <c r="K70" i="8" s="1"/>
  <c r="K111" i="8" s="1"/>
  <c r="L60" i="8"/>
  <c r="L54" i="8"/>
  <c r="AD24" i="8"/>
  <c r="AC24" i="8"/>
  <c r="AB24" i="8"/>
  <c r="AA24" i="8"/>
  <c r="Z24" i="8"/>
  <c r="Y24" i="8"/>
  <c r="X24" i="8"/>
  <c r="W24" i="8"/>
  <c r="V24" i="8"/>
  <c r="U24" i="8"/>
  <c r="M24" i="8"/>
  <c r="L24" i="8"/>
  <c r="K24" i="8"/>
  <c r="I23" i="8"/>
  <c r="I22" i="8"/>
  <c r="I21" i="8"/>
  <c r="I17" i="8"/>
  <c r="I16" i="8"/>
  <c r="I13" i="8"/>
  <c r="I12" i="8"/>
  <c r="I11" i="8"/>
  <c r="X50" i="8" l="1"/>
  <c r="X108" i="8" s="1"/>
  <c r="AN50" i="8"/>
  <c r="AN108" i="8" s="1"/>
  <c r="M50" i="8"/>
  <c r="M108" i="8" s="1"/>
  <c r="AO50" i="8"/>
  <c r="AO108" i="8" s="1"/>
  <c r="Z50" i="8"/>
  <c r="Z108" i="8" s="1"/>
  <c r="AP50" i="8"/>
  <c r="AP108" i="8" s="1"/>
  <c r="AG50" i="8"/>
  <c r="AG108" i="8" s="1"/>
  <c r="K50" i="8"/>
  <c r="K108" i="8" s="1"/>
  <c r="AA50" i="8"/>
  <c r="AA108" i="8" s="1"/>
  <c r="AQ50" i="8"/>
  <c r="AQ108" i="8" s="1"/>
  <c r="W50" i="8"/>
  <c r="W108" i="8" s="1"/>
  <c r="L50" i="8"/>
  <c r="L108" i="8" s="1"/>
  <c r="AB50" i="8"/>
  <c r="AB108" i="8" s="1"/>
  <c r="AR50" i="8"/>
  <c r="AR108" i="8" s="1"/>
  <c r="U50" i="8"/>
  <c r="U108" i="8" s="1"/>
  <c r="AW50" i="8"/>
  <c r="AW108" i="8" s="1"/>
  <c r="N50" i="8"/>
  <c r="N108" i="8" s="1"/>
  <c r="AD50" i="8"/>
  <c r="AD108" i="8" s="1"/>
  <c r="AT50" i="8"/>
  <c r="AT108" i="8" s="1"/>
  <c r="AS50" i="8"/>
  <c r="AS108" i="8" s="1"/>
  <c r="O50" i="8"/>
  <c r="O108" i="8" s="1"/>
  <c r="AE50" i="8"/>
  <c r="AE108" i="8" s="1"/>
  <c r="AU50" i="8"/>
  <c r="AU108" i="8" s="1"/>
  <c r="P50" i="8"/>
  <c r="P108" i="8" s="1"/>
  <c r="AF50" i="8"/>
  <c r="AF108" i="8" s="1"/>
  <c r="AV50" i="8"/>
  <c r="AV108" i="8" s="1"/>
  <c r="AC50" i="8"/>
  <c r="AC108" i="8" s="1"/>
  <c r="R50" i="8"/>
  <c r="R108" i="8" s="1"/>
  <c r="AH50" i="8"/>
  <c r="AH108" i="8" s="1"/>
  <c r="AX50" i="8"/>
  <c r="AX108" i="8" s="1"/>
  <c r="Q50" i="8"/>
  <c r="Q108" i="8" s="1"/>
  <c r="S50" i="8"/>
  <c r="S108" i="8" s="1"/>
  <c r="AI50" i="8"/>
  <c r="AI108" i="8" s="1"/>
  <c r="T50" i="8"/>
  <c r="T108" i="8" s="1"/>
  <c r="AJ50" i="8"/>
  <c r="AJ108" i="8" s="1"/>
  <c r="AK50" i="8"/>
  <c r="AK108" i="8" s="1"/>
  <c r="V50" i="8"/>
  <c r="V108" i="8" s="1"/>
  <c r="AL50" i="8"/>
  <c r="AL108" i="8" s="1"/>
  <c r="Y50" i="8"/>
  <c r="Y108" i="8" s="1"/>
  <c r="AM50" i="8"/>
  <c r="AM108" i="8" s="1"/>
  <c r="G110" i="8"/>
  <c r="K62" i="8"/>
  <c r="K110" i="8" s="1"/>
  <c r="M62" i="8"/>
  <c r="M110" i="8" s="1"/>
  <c r="L62" i="8"/>
  <c r="L110" i="8" s="1"/>
  <c r="G109" i="8"/>
  <c r="K56" i="8"/>
  <c r="K109" i="8" s="1"/>
  <c r="L56" i="8"/>
  <c r="L109" i="8" s="1"/>
  <c r="M56" i="8"/>
  <c r="M109" i="8" s="1"/>
  <c r="G111" i="8"/>
  <c r="G108" i="8"/>
  <c r="S81" i="8"/>
  <c r="Q81" i="8"/>
  <c r="N81" i="8"/>
  <c r="R81" i="8"/>
  <c r="O24" i="8"/>
  <c r="O81" i="8"/>
  <c r="T81" i="8"/>
  <c r="P81" i="8"/>
  <c r="I101" i="8"/>
  <c r="K68" i="8"/>
  <c r="L68" i="8" s="1"/>
  <c r="M68" i="8" s="1"/>
  <c r="N68" i="8" s="1"/>
  <c r="O68" i="8" s="1"/>
  <c r="P68" i="8" s="1"/>
  <c r="Q68" i="8" s="1"/>
  <c r="R68" i="8" s="1"/>
  <c r="S68" i="8" s="1"/>
  <c r="T68" i="8" s="1"/>
  <c r="U68" i="8" s="1"/>
  <c r="V68" i="8" s="1"/>
  <c r="W68" i="8" s="1"/>
  <c r="X68" i="8" s="1"/>
  <c r="Y68" i="8" s="1"/>
  <c r="Z68" i="8" s="1"/>
  <c r="AA68" i="8" s="1"/>
  <c r="AB68" i="8" s="1"/>
  <c r="AC68" i="8" s="1"/>
  <c r="AD68" i="8" s="1"/>
  <c r="AE66" i="8"/>
  <c r="AE67" i="8" s="1"/>
  <c r="M60" i="8"/>
  <c r="N62" i="8" s="1"/>
  <c r="N110" i="8" s="1"/>
  <c r="I18" i="8"/>
  <c r="I24" i="8" s="1"/>
  <c r="R24" i="8"/>
  <c r="N24" i="8"/>
  <c r="Q24" i="8"/>
  <c r="I61" i="8"/>
  <c r="S24" i="8"/>
  <c r="P24" i="8"/>
  <c r="T24" i="8"/>
  <c r="I69" i="8"/>
  <c r="Q83" i="8" l="1"/>
  <c r="K116" i="8"/>
  <c r="AM82" i="8"/>
  <c r="AM83" i="8" s="1"/>
  <c r="AL82" i="8"/>
  <c r="AL83" i="8" s="1"/>
  <c r="N83" i="8"/>
  <c r="N86" i="8" s="1"/>
  <c r="N113" i="8" s="1"/>
  <c r="AE70" i="8"/>
  <c r="AE111" i="8" s="1"/>
  <c r="S83" i="8"/>
  <c r="Y70" i="8"/>
  <c r="Y111" i="8" s="1"/>
  <c r="AB70" i="8"/>
  <c r="AB111" i="8" s="1"/>
  <c r="U70" i="8"/>
  <c r="U111" i="8" s="1"/>
  <c r="S70" i="8"/>
  <c r="S111" i="8" s="1"/>
  <c r="R70" i="8"/>
  <c r="R111" i="8" s="1"/>
  <c r="P70" i="8"/>
  <c r="P111" i="8" s="1"/>
  <c r="X70" i="8"/>
  <c r="X111" i="8" s="1"/>
  <c r="N70" i="8"/>
  <c r="N111" i="8" s="1"/>
  <c r="V70" i="8"/>
  <c r="V111" i="8" s="1"/>
  <c r="Q70" i="8"/>
  <c r="Q111" i="8" s="1"/>
  <c r="AH82" i="8"/>
  <c r="AH83" i="8" s="1"/>
  <c r="AC70" i="8"/>
  <c r="AC111" i="8" s="1"/>
  <c r="L70" i="8"/>
  <c r="L111" i="8" s="1"/>
  <c r="L116" i="8" s="1"/>
  <c r="W70" i="8"/>
  <c r="W111" i="8" s="1"/>
  <c r="AA70" i="8"/>
  <c r="AA111" i="8" s="1"/>
  <c r="Z70" i="8"/>
  <c r="Z111" i="8" s="1"/>
  <c r="T70" i="8"/>
  <c r="T111" i="8" s="1"/>
  <c r="O70" i="8"/>
  <c r="O111" i="8" s="1"/>
  <c r="AD70" i="8"/>
  <c r="AD111" i="8" s="1"/>
  <c r="M70" i="8"/>
  <c r="M111" i="8" s="1"/>
  <c r="M116" i="8" s="1"/>
  <c r="R83" i="8"/>
  <c r="AK82" i="8"/>
  <c r="AK83" i="8" s="1"/>
  <c r="P83" i="8"/>
  <c r="AJ82" i="8"/>
  <c r="AJ83" i="8" s="1"/>
  <c r="AN82" i="8"/>
  <c r="AN83" i="8" s="1"/>
  <c r="T83" i="8"/>
  <c r="AI82" i="8"/>
  <c r="AI83" i="8" s="1"/>
  <c r="O83" i="8"/>
  <c r="N85" i="8"/>
  <c r="N61" i="8"/>
  <c r="K101" i="8"/>
  <c r="L101" i="8"/>
  <c r="M101" i="8"/>
  <c r="N101" i="8"/>
  <c r="O101" i="8"/>
  <c r="P101" i="8"/>
  <c r="Q101" i="8"/>
  <c r="R101" i="8"/>
  <c r="S101" i="8"/>
  <c r="T101" i="8"/>
  <c r="U101" i="8"/>
  <c r="V101" i="8"/>
  <c r="W101" i="8"/>
  <c r="X101" i="8"/>
  <c r="Y101" i="8"/>
  <c r="Z101" i="8"/>
  <c r="AA101" i="8"/>
  <c r="AB101" i="8"/>
  <c r="AC101" i="8"/>
  <c r="AD101" i="8"/>
  <c r="AE101" i="8"/>
  <c r="AF101" i="8"/>
  <c r="AG101" i="8"/>
  <c r="AH101" i="8"/>
  <c r="AI101" i="8"/>
  <c r="AJ101" i="8"/>
  <c r="AK101" i="8"/>
  <c r="AL101" i="8"/>
  <c r="AM101" i="8"/>
  <c r="AN101" i="8"/>
  <c r="AO101" i="8"/>
  <c r="AP101" i="8"/>
  <c r="AQ101" i="8"/>
  <c r="AR101" i="8"/>
  <c r="AS101" i="8"/>
  <c r="AT101" i="8"/>
  <c r="AU101" i="8"/>
  <c r="AV101" i="8"/>
  <c r="AW101" i="8"/>
  <c r="AX101" i="8"/>
  <c r="AE69" i="8"/>
  <c r="AE68" i="8"/>
  <c r="Q69" i="8"/>
  <c r="X69" i="8"/>
  <c r="M69" i="8"/>
  <c r="Z69" i="8"/>
  <c r="T69" i="8"/>
  <c r="U69" i="8"/>
  <c r="N69" i="8"/>
  <c r="AD69" i="8"/>
  <c r="P69" i="8"/>
  <c r="O69" i="8"/>
  <c r="Y69" i="8"/>
  <c r="R69" i="8"/>
  <c r="L69" i="8"/>
  <c r="AB69" i="8"/>
  <c r="W69" i="8"/>
  <c r="AC69" i="8"/>
  <c r="V69" i="8"/>
  <c r="S69" i="8"/>
  <c r="AA69" i="8"/>
  <c r="K69" i="8"/>
  <c r="M61" i="8"/>
  <c r="L61" i="8"/>
  <c r="K61" i="8"/>
  <c r="N60" i="8"/>
  <c r="M54" i="8"/>
  <c r="I55" i="8"/>
  <c r="K55" i="8" s="1"/>
  <c r="N84" i="8" l="1"/>
  <c r="O84" i="8" s="1"/>
  <c r="P85" i="8" s="1"/>
  <c r="N54" i="8"/>
  <c r="O56" i="8" s="1"/>
  <c r="O109" i="8" s="1"/>
  <c r="N56" i="8"/>
  <c r="N109" i="8" s="1"/>
  <c r="N116" i="8" s="1"/>
  <c r="O61" i="8"/>
  <c r="O62" i="8"/>
  <c r="O110" i="8" s="1"/>
  <c r="AF68" i="8"/>
  <c r="AG69" i="8" s="1"/>
  <c r="AF70" i="8"/>
  <c r="AF111" i="8" s="1"/>
  <c r="K49" i="8"/>
  <c r="K104" i="8" s="1"/>
  <c r="N55" i="8"/>
  <c r="AF69" i="8"/>
  <c r="M55" i="8"/>
  <c r="L55" i="8"/>
  <c r="O60" i="8"/>
  <c r="T49" i="8"/>
  <c r="AJ49" i="8"/>
  <c r="Y49" i="8"/>
  <c r="AO49" i="8"/>
  <c r="N49" i="8"/>
  <c r="AD49" i="8"/>
  <c r="AT49" i="8"/>
  <c r="S49" i="8"/>
  <c r="AI49" i="8"/>
  <c r="X49" i="8"/>
  <c r="AN49" i="8"/>
  <c r="M49" i="8"/>
  <c r="AC49" i="8"/>
  <c r="AS49" i="8"/>
  <c r="R49" i="8"/>
  <c r="AH49" i="8"/>
  <c r="AX49" i="8"/>
  <c r="W49" i="8"/>
  <c r="AM49" i="8"/>
  <c r="L49" i="8"/>
  <c r="AB49" i="8"/>
  <c r="AR49" i="8"/>
  <c r="Q49" i="8"/>
  <c r="AG49" i="8"/>
  <c r="AW49" i="8"/>
  <c r="V49" i="8"/>
  <c r="AL49" i="8"/>
  <c r="AA49" i="8"/>
  <c r="AQ49" i="8"/>
  <c r="P49" i="8"/>
  <c r="AF49" i="8"/>
  <c r="AV49" i="8"/>
  <c r="U49" i="8"/>
  <c r="AK49" i="8"/>
  <c r="Z49" i="8"/>
  <c r="AP49" i="8"/>
  <c r="O49" i="8"/>
  <c r="AE49" i="8"/>
  <c r="AU49" i="8"/>
  <c r="O85" i="8" l="1"/>
  <c r="O86" i="8"/>
  <c r="O113" i="8" s="1"/>
  <c r="O55" i="8"/>
  <c r="O104" i="8" s="1"/>
  <c r="O54" i="8"/>
  <c r="P54" i="8" s="1"/>
  <c r="P61" i="8"/>
  <c r="P62" i="8"/>
  <c r="P110" i="8" s="1"/>
  <c r="O116" i="8"/>
  <c r="P55" i="8"/>
  <c r="AG68" i="8"/>
  <c r="AG70" i="8"/>
  <c r="AG111" i="8" s="1"/>
  <c r="P86" i="8"/>
  <c r="P113" i="8" s="1"/>
  <c r="N104" i="8"/>
  <c r="L104" i="8"/>
  <c r="M104" i="8"/>
  <c r="P84" i="8"/>
  <c r="Q86" i="8" s="1"/>
  <c r="Q113" i="8" s="1"/>
  <c r="P60" i="8"/>
  <c r="P104" i="8" l="1"/>
  <c r="P56" i="8"/>
  <c r="P109" i="8" s="1"/>
  <c r="P116" i="8" s="1"/>
  <c r="Q61" i="8"/>
  <c r="Q62" i="8"/>
  <c r="Q110" i="8" s="1"/>
  <c r="AH68" i="8"/>
  <c r="AH70" i="8"/>
  <c r="AH111" i="8" s="1"/>
  <c r="AH69" i="8"/>
  <c r="Q55" i="8"/>
  <c r="Q56" i="8"/>
  <c r="Q109" i="8" s="1"/>
  <c r="Q84" i="8"/>
  <c r="R86" i="8" s="1"/>
  <c r="R113" i="8" s="1"/>
  <c r="Q85" i="8"/>
  <c r="Q60" i="8"/>
  <c r="Q116" i="8" l="1"/>
  <c r="Q104" i="8"/>
  <c r="AI68" i="8"/>
  <c r="AI70" i="8"/>
  <c r="AI111" i="8" s="1"/>
  <c r="AI69" i="8"/>
  <c r="R61" i="8"/>
  <c r="R62" i="8"/>
  <c r="R110" i="8" s="1"/>
  <c r="R84" i="8"/>
  <c r="S86" i="8" s="1"/>
  <c r="S113" i="8" s="1"/>
  <c r="R85" i="8"/>
  <c r="R60" i="8"/>
  <c r="Q54" i="8"/>
  <c r="R56" i="8" s="1"/>
  <c r="R109" i="8" s="1"/>
  <c r="R116" i="8" l="1"/>
  <c r="S61" i="8"/>
  <c r="S62" i="8"/>
  <c r="S110" i="8" s="1"/>
  <c r="AJ68" i="8"/>
  <c r="AJ70" i="8"/>
  <c r="AJ111" i="8" s="1"/>
  <c r="AJ69" i="8"/>
  <c r="R54" i="8"/>
  <c r="R55" i="8"/>
  <c r="R104" i="8" s="1"/>
  <c r="S84" i="8"/>
  <c r="T86" i="8" s="1"/>
  <c r="T113" i="8" s="1"/>
  <c r="S85" i="8"/>
  <c r="S60" i="8"/>
  <c r="T61" i="8" l="1"/>
  <c r="T62" i="8"/>
  <c r="T110" i="8" s="1"/>
  <c r="S55" i="8"/>
  <c r="S56" i="8"/>
  <c r="S109" i="8" s="1"/>
  <c r="S116" i="8" s="1"/>
  <c r="AK68" i="8"/>
  <c r="AK70" i="8"/>
  <c r="AK111" i="8" s="1"/>
  <c r="AK69" i="8"/>
  <c r="S104" i="8"/>
  <c r="T85" i="8"/>
  <c r="T84" i="8"/>
  <c r="U86" i="8" s="1"/>
  <c r="U113" i="8" s="1"/>
  <c r="S54" i="8"/>
  <c r="T60" i="8"/>
  <c r="T55" i="8" l="1"/>
  <c r="T104" i="8" s="1"/>
  <c r="T56" i="8"/>
  <c r="T109" i="8" s="1"/>
  <c r="T116" i="8" s="1"/>
  <c r="AL68" i="8"/>
  <c r="AL70" i="8"/>
  <c r="AL111" i="8" s="1"/>
  <c r="AL69" i="8"/>
  <c r="U61" i="8"/>
  <c r="U62" i="8"/>
  <c r="U110" i="8" s="1"/>
  <c r="U85" i="8"/>
  <c r="U84" i="8"/>
  <c r="V86" i="8" s="1"/>
  <c r="V113" i="8" s="1"/>
  <c r="U60" i="8"/>
  <c r="T54" i="8"/>
  <c r="U56" i="8" s="1"/>
  <c r="U109" i="8" s="1"/>
  <c r="U116" i="8" l="1"/>
  <c r="V61" i="8"/>
  <c r="V62" i="8"/>
  <c r="V110" i="8" s="1"/>
  <c r="AM68" i="8"/>
  <c r="AM70" i="8"/>
  <c r="AM111" i="8" s="1"/>
  <c r="AM69" i="8"/>
  <c r="U54" i="8"/>
  <c r="U55" i="8"/>
  <c r="U104" i="8" s="1"/>
  <c r="V84" i="8"/>
  <c r="W86" i="8" s="1"/>
  <c r="W113" i="8" s="1"/>
  <c r="V85" i="8"/>
  <c r="V60" i="8"/>
  <c r="AN68" i="8" l="1"/>
  <c r="AN70" i="8"/>
  <c r="AN111" i="8" s="1"/>
  <c r="AN69" i="8"/>
  <c r="W61" i="8"/>
  <c r="W62" i="8"/>
  <c r="W110" i="8" s="1"/>
  <c r="V55" i="8"/>
  <c r="V104" i="8" s="1"/>
  <c r="V56" i="8"/>
  <c r="V109" i="8" s="1"/>
  <c r="V116" i="8" s="1"/>
  <c r="W85" i="8"/>
  <c r="W84" i="8"/>
  <c r="X86" i="8" s="1"/>
  <c r="X113" i="8" s="1"/>
  <c r="V54" i="8"/>
  <c r="W56" i="8" s="1"/>
  <c r="W109" i="8" s="1"/>
  <c r="W116" i="8" l="1"/>
  <c r="AO68" i="8"/>
  <c r="AO70" i="8"/>
  <c r="AO111" i="8" s="1"/>
  <c r="AO69" i="8"/>
  <c r="W54" i="8"/>
  <c r="W55" i="8"/>
  <c r="W104" i="8" s="1"/>
  <c r="X84" i="8"/>
  <c r="Y86" i="8" s="1"/>
  <c r="Y113" i="8" s="1"/>
  <c r="X85" i="8"/>
  <c r="W60" i="8"/>
  <c r="AP68" i="8" l="1"/>
  <c r="AP70" i="8"/>
  <c r="AP111" i="8" s="1"/>
  <c r="AP69" i="8"/>
  <c r="X61" i="8"/>
  <c r="X62" i="8"/>
  <c r="X110" i="8" s="1"/>
  <c r="X55" i="8"/>
  <c r="X56" i="8"/>
  <c r="X109" i="8" s="1"/>
  <c r="Y84" i="8"/>
  <c r="Z86" i="8" s="1"/>
  <c r="Z113" i="8" s="1"/>
  <c r="Y85" i="8"/>
  <c r="X54" i="8"/>
  <c r="X60" i="8"/>
  <c r="Y62" i="8" s="1"/>
  <c r="Y110" i="8" s="1"/>
  <c r="X104" i="8" l="1"/>
  <c r="Y55" i="8"/>
  <c r="Y56" i="8"/>
  <c r="Y109" i="8" s="1"/>
  <c r="Y116" i="8" s="1"/>
  <c r="X116" i="8"/>
  <c r="AQ68" i="8"/>
  <c r="AQ70" i="8"/>
  <c r="AQ111" i="8" s="1"/>
  <c r="AQ69" i="8"/>
  <c r="Y60" i="8"/>
  <c r="Y61" i="8"/>
  <c r="Z85" i="8"/>
  <c r="Z84" i="8"/>
  <c r="AA86" i="8" s="1"/>
  <c r="AA113" i="8" s="1"/>
  <c r="Y54" i="8"/>
  <c r="Z56" i="8" s="1"/>
  <c r="Z109" i="8" s="1"/>
  <c r="Z61" i="8" l="1"/>
  <c r="Z62" i="8"/>
  <c r="Z110" i="8" s="1"/>
  <c r="Z116" i="8" s="1"/>
  <c r="Y104" i="8"/>
  <c r="AR68" i="8"/>
  <c r="AR70" i="8"/>
  <c r="AR111" i="8" s="1"/>
  <c r="AR69" i="8"/>
  <c r="AA84" i="8"/>
  <c r="AB86" i="8" s="1"/>
  <c r="AB113" i="8" s="1"/>
  <c r="AA85" i="8"/>
  <c r="Z54" i="8"/>
  <c r="Z55" i="8"/>
  <c r="Z60" i="8"/>
  <c r="Z104" i="8" l="1"/>
  <c r="AA55" i="8"/>
  <c r="AA56" i="8"/>
  <c r="AA109" i="8" s="1"/>
  <c r="AS68" i="8"/>
  <c r="AS70" i="8"/>
  <c r="AS111" i="8" s="1"/>
  <c r="AS69" i="8"/>
  <c r="AA61" i="8"/>
  <c r="AA62" i="8"/>
  <c r="AA110" i="8" s="1"/>
  <c r="AA54" i="8"/>
  <c r="AB85" i="8"/>
  <c r="AB84" i="8"/>
  <c r="AC86" i="8" s="1"/>
  <c r="AC113" i="8" s="1"/>
  <c r="AA60" i="8"/>
  <c r="AA104" i="8" l="1"/>
  <c r="AB61" i="8"/>
  <c r="AB62" i="8"/>
  <c r="AB110" i="8" s="1"/>
  <c r="AT68" i="8"/>
  <c r="AT70" i="8"/>
  <c r="AT111" i="8" s="1"/>
  <c r="AT69" i="8"/>
  <c r="AB55" i="8"/>
  <c r="AB56" i="8"/>
  <c r="AB109" i="8" s="1"/>
  <c r="AA116" i="8"/>
  <c r="AB54" i="8"/>
  <c r="AC84" i="8"/>
  <c r="AD86" i="8" s="1"/>
  <c r="AD113" i="8" s="1"/>
  <c r="AC85" i="8"/>
  <c r="AB60" i="8"/>
  <c r="AC62" i="8" s="1"/>
  <c r="AC110" i="8" s="1"/>
  <c r="AB116" i="8" l="1"/>
  <c r="AB104" i="8"/>
  <c r="AC55" i="8"/>
  <c r="AC56" i="8"/>
  <c r="AC109" i="8" s="1"/>
  <c r="AC116" i="8" s="1"/>
  <c r="AU68" i="8"/>
  <c r="AU70" i="8"/>
  <c r="AU111" i="8" s="1"/>
  <c r="AU69" i="8"/>
  <c r="AC54" i="8"/>
  <c r="AC60" i="8"/>
  <c r="AC61" i="8"/>
  <c r="AD85" i="8"/>
  <c r="AD84" i="8"/>
  <c r="AE86" i="8" s="1"/>
  <c r="AE113" i="8" s="1"/>
  <c r="AD60" i="8"/>
  <c r="AC104" i="8" l="1"/>
  <c r="AE61" i="8"/>
  <c r="AE62" i="8"/>
  <c r="AE110" i="8" s="1"/>
  <c r="AD61" i="8"/>
  <c r="AD62" i="8"/>
  <c r="AD110" i="8" s="1"/>
  <c r="AV68" i="8"/>
  <c r="AV70" i="8"/>
  <c r="AV111" i="8" s="1"/>
  <c r="AV69" i="8"/>
  <c r="AD55" i="8"/>
  <c r="AD56" i="8"/>
  <c r="AD109" i="8" s="1"/>
  <c r="AD54" i="8"/>
  <c r="AE85" i="8"/>
  <c r="AE84" i="8"/>
  <c r="AF86" i="8" s="1"/>
  <c r="AF113" i="8" s="1"/>
  <c r="AE60" i="8"/>
  <c r="AE54" i="8"/>
  <c r="AD116" i="8" l="1"/>
  <c r="AD104" i="8"/>
  <c r="AF55" i="8"/>
  <c r="AF56" i="8"/>
  <c r="AF109" i="8" s="1"/>
  <c r="AF61" i="8"/>
  <c r="AF62" i="8"/>
  <c r="AF110" i="8" s="1"/>
  <c r="AE55" i="8"/>
  <c r="AE56" i="8"/>
  <c r="AE109" i="8" s="1"/>
  <c r="AE116" i="8" s="1"/>
  <c r="AW68" i="8"/>
  <c r="AW70" i="8"/>
  <c r="AW111" i="8" s="1"/>
  <c r="AW69" i="8"/>
  <c r="AE104" i="8"/>
  <c r="AF84" i="8"/>
  <c r="AG86" i="8" s="1"/>
  <c r="AG113" i="8" s="1"/>
  <c r="AF85" i="8"/>
  <c r="AF60" i="8"/>
  <c r="AF54" i="8"/>
  <c r="AF116" i="8" l="1"/>
  <c r="AF104" i="8"/>
  <c r="AX68" i="8"/>
  <c r="AX70" i="8"/>
  <c r="AX111" i="8" s="1"/>
  <c r="AX69" i="8"/>
  <c r="AG55" i="8"/>
  <c r="AG56" i="8"/>
  <c r="AG109" i="8" s="1"/>
  <c r="AG61" i="8"/>
  <c r="AG62" i="8"/>
  <c r="AG110" i="8" s="1"/>
  <c r="AG84" i="8"/>
  <c r="AH86" i="8" s="1"/>
  <c r="AH113" i="8" s="1"/>
  <c r="AG85" i="8"/>
  <c r="AG54" i="8"/>
  <c r="AG60" i="8"/>
  <c r="AG116" i="8" l="1"/>
  <c r="AH61" i="8"/>
  <c r="AH62" i="8"/>
  <c r="AH110" i="8" s="1"/>
  <c r="AH55" i="8"/>
  <c r="AH56" i="8"/>
  <c r="AH109" i="8" s="1"/>
  <c r="AG104" i="8"/>
  <c r="AH84" i="8"/>
  <c r="AI86" i="8" s="1"/>
  <c r="AI113" i="8" s="1"/>
  <c r="AH85" i="8"/>
  <c r="AH60" i="8"/>
  <c r="AH54" i="8"/>
  <c r="AH116" i="8" l="1"/>
  <c r="AH104" i="8"/>
  <c r="AI55" i="8"/>
  <c r="AI56" i="8"/>
  <c r="AI109" i="8" s="1"/>
  <c r="AI61" i="8"/>
  <c r="AI62" i="8"/>
  <c r="AI110" i="8" s="1"/>
  <c r="AI84" i="8"/>
  <c r="AJ86" i="8" s="1"/>
  <c r="AJ113" i="8" s="1"/>
  <c r="AI85" i="8"/>
  <c r="AI54" i="8"/>
  <c r="AI116" i="8" l="1"/>
  <c r="AI104" i="8"/>
  <c r="AJ55" i="8"/>
  <c r="AJ56" i="8"/>
  <c r="AJ109" i="8" s="1"/>
  <c r="AJ116" i="8" s="1"/>
  <c r="AJ84" i="8"/>
  <c r="AK86" i="8" s="1"/>
  <c r="AK113" i="8" s="1"/>
  <c r="AJ85" i="8"/>
  <c r="AI60" i="8"/>
  <c r="AJ62" i="8" s="1"/>
  <c r="AJ110" i="8" s="1"/>
  <c r="AJ54" i="8"/>
  <c r="AK55" i="8" l="1"/>
  <c r="AK56" i="8"/>
  <c r="AK109" i="8" s="1"/>
  <c r="AK85" i="8"/>
  <c r="AK84" i="8"/>
  <c r="AL86" i="8" s="1"/>
  <c r="AL113" i="8" s="1"/>
  <c r="AJ60" i="8"/>
  <c r="AJ61" i="8"/>
  <c r="AJ104" i="8" s="1"/>
  <c r="AK54" i="8"/>
  <c r="AL55" i="8" l="1"/>
  <c r="AL56" i="8"/>
  <c r="AL109" i="8" s="1"/>
  <c r="AK61" i="8"/>
  <c r="AK104" i="8" s="1"/>
  <c r="AK62" i="8"/>
  <c r="AK110" i="8" s="1"/>
  <c r="AK116" i="8" s="1"/>
  <c r="AK60" i="8"/>
  <c r="AL84" i="8"/>
  <c r="AM86" i="8" s="1"/>
  <c r="AM113" i="8" s="1"/>
  <c r="AL85" i="8"/>
  <c r="AL54" i="8"/>
  <c r="AM55" i="8" l="1"/>
  <c r="AM56" i="8"/>
  <c r="AM109" i="8" s="1"/>
  <c r="AL61" i="8"/>
  <c r="AL104" i="8" s="1"/>
  <c r="AL62" i="8"/>
  <c r="AL110" i="8" s="1"/>
  <c r="AL116" i="8" s="1"/>
  <c r="AM84" i="8"/>
  <c r="AN86" i="8" s="1"/>
  <c r="AN113" i="8" s="1"/>
  <c r="AM85" i="8"/>
  <c r="AL60" i="8"/>
  <c r="AM54" i="8"/>
  <c r="AN55" i="8" l="1"/>
  <c r="AN56" i="8"/>
  <c r="AN109" i="8" s="1"/>
  <c r="AM61" i="8"/>
  <c r="AM104" i="8" s="1"/>
  <c r="AM62" i="8"/>
  <c r="AM110" i="8" s="1"/>
  <c r="AM116" i="8" s="1"/>
  <c r="AN85" i="8"/>
  <c r="AN84" i="8"/>
  <c r="AO86" i="8" s="1"/>
  <c r="AO113" i="8" s="1"/>
  <c r="AM60" i="8"/>
  <c r="AN54" i="8"/>
  <c r="AN61" i="8" l="1"/>
  <c r="AN62" i="8"/>
  <c r="AN110" i="8" s="1"/>
  <c r="AN116" i="8" s="1"/>
  <c r="AO55" i="8"/>
  <c r="AO56" i="8"/>
  <c r="AO109" i="8" s="1"/>
  <c r="AN104" i="8"/>
  <c r="AO84" i="8"/>
  <c r="AP86" i="8" s="1"/>
  <c r="AP113" i="8" s="1"/>
  <c r="AO85" i="8"/>
  <c r="AN60" i="8"/>
  <c r="AO62" i="8" s="1"/>
  <c r="AO110" i="8" s="1"/>
  <c r="AO54" i="8"/>
  <c r="AO116" i="8" l="1"/>
  <c r="AP55" i="8"/>
  <c r="AP56" i="8"/>
  <c r="AP109" i="8" s="1"/>
  <c r="AO60" i="8"/>
  <c r="AO61" i="8"/>
  <c r="AO104" i="8" s="1"/>
  <c r="AP84" i="8"/>
  <c r="AQ86" i="8" s="1"/>
  <c r="AQ113" i="8" s="1"/>
  <c r="AP85" i="8"/>
  <c r="AP61" i="8" l="1"/>
  <c r="AP104" i="8" s="1"/>
  <c r="AP62" i="8"/>
  <c r="AP110" i="8" s="1"/>
  <c r="AP116" i="8" s="1"/>
  <c r="AQ85" i="8"/>
  <c r="AQ84" i="8"/>
  <c r="AR86" i="8" s="1"/>
  <c r="AR113" i="8" s="1"/>
  <c r="AP60" i="8"/>
  <c r="AP54" i="8"/>
  <c r="AQ56" i="8" s="1"/>
  <c r="AQ109" i="8" s="1"/>
  <c r="AQ61" i="8" l="1"/>
  <c r="AQ62" i="8"/>
  <c r="AQ110" i="8" s="1"/>
  <c r="AQ116" i="8" s="1"/>
  <c r="AQ54" i="8"/>
  <c r="AQ55" i="8"/>
  <c r="AQ104" i="8" s="1"/>
  <c r="AR84" i="8"/>
  <c r="AS86" i="8" s="1"/>
  <c r="AS113" i="8" s="1"/>
  <c r="AR85" i="8"/>
  <c r="AQ60" i="8"/>
  <c r="AR62" i="8" s="1"/>
  <c r="AR110" i="8" s="1"/>
  <c r="AR55" i="8" l="1"/>
  <c r="AR56" i="8"/>
  <c r="AR109" i="8" s="1"/>
  <c r="AR116" i="8" s="1"/>
  <c r="AR54" i="8"/>
  <c r="AS84" i="8"/>
  <c r="AT86" i="8" s="1"/>
  <c r="AT113" i="8" s="1"/>
  <c r="AS85" i="8"/>
  <c r="AR60" i="8"/>
  <c r="AR61" i="8"/>
  <c r="AR104" i="8" l="1"/>
  <c r="AS55" i="8"/>
  <c r="AS56" i="8"/>
  <c r="AS109" i="8" s="1"/>
  <c r="AS61" i="8"/>
  <c r="AS62" i="8"/>
  <c r="AS110" i="8" s="1"/>
  <c r="AS54" i="8"/>
  <c r="AS60" i="8"/>
  <c r="AT85" i="8"/>
  <c r="AT84" i="8"/>
  <c r="AU86" i="8" s="1"/>
  <c r="AU113" i="8" s="1"/>
  <c r="AS104" i="8" l="1"/>
  <c r="AT61" i="8"/>
  <c r="AT62" i="8"/>
  <c r="AT110" i="8" s="1"/>
  <c r="AT60" i="8"/>
  <c r="AU60" i="8" s="1"/>
  <c r="AT55" i="8"/>
  <c r="AT104" i="8" s="1"/>
  <c r="AT56" i="8"/>
  <c r="AT109" i="8" s="1"/>
  <c r="AS116" i="8"/>
  <c r="AT54" i="8"/>
  <c r="AU85" i="8"/>
  <c r="AU84" i="8"/>
  <c r="AV86" i="8" s="1"/>
  <c r="AV113" i="8" s="1"/>
  <c r="AT116" i="8" l="1"/>
  <c r="AV61" i="8"/>
  <c r="AV62" i="8"/>
  <c r="AV110" i="8" s="1"/>
  <c r="AU61" i="8"/>
  <c r="AU62" i="8"/>
  <c r="AU110" i="8" s="1"/>
  <c r="AU55" i="8"/>
  <c r="AU56" i="8"/>
  <c r="AU109" i="8" s="1"/>
  <c r="AU116" i="8" s="1"/>
  <c r="AU104" i="8"/>
  <c r="AU54" i="8"/>
  <c r="AV84" i="8"/>
  <c r="AW86" i="8" s="1"/>
  <c r="AW113" i="8" s="1"/>
  <c r="AV85" i="8"/>
  <c r="AV60" i="8"/>
  <c r="AW61" i="8" l="1"/>
  <c r="AW62" i="8"/>
  <c r="AW110" i="8" s="1"/>
  <c r="AV55" i="8"/>
  <c r="AV104" i="8" s="1"/>
  <c r="AV56" i="8"/>
  <c r="AV109" i="8" s="1"/>
  <c r="AV116" i="8" s="1"/>
  <c r="AW84" i="8"/>
  <c r="AX86" i="8" s="1"/>
  <c r="AX113" i="8" s="1"/>
  <c r="AW85" i="8"/>
  <c r="AW60" i="8"/>
  <c r="AV54" i="8"/>
  <c r="AW55" i="8" l="1"/>
  <c r="AW56" i="8"/>
  <c r="AW109" i="8" s="1"/>
  <c r="AW116" i="8" s="1"/>
  <c r="AX61" i="8"/>
  <c r="AX62" i="8"/>
  <c r="AX110" i="8" s="1"/>
  <c r="AW104" i="8"/>
  <c r="AX84" i="8"/>
  <c r="AX85" i="8"/>
  <c r="AW54" i="8"/>
  <c r="AX56" i="8" s="1"/>
  <c r="AX109" i="8" s="1"/>
  <c r="AX116" i="8" s="1"/>
  <c r="AX54" i="8" l="1"/>
  <c r="AX55" i="8"/>
  <c r="AX104" i="8" s="1"/>
  <c r="AX60" i="8"/>
  <c r="O17" i="4" l="1"/>
  <c r="E17" i="4"/>
  <c r="F17" i="4" s="1"/>
  <c r="G17" i="4" s="1"/>
  <c r="H17" i="4" s="1"/>
  <c r="I17" i="4" s="1"/>
  <c r="J17" i="4" s="1"/>
  <c r="K17" i="4" s="1"/>
  <c r="L17" i="4" s="1"/>
  <c r="M17" i="4" s="1"/>
  <c r="N17" i="4" s="1"/>
  <c r="D17" i="4"/>
  <c r="C17" i="4"/>
  <c r="B23" i="3"/>
  <c r="B22" i="3"/>
  <c r="B21" i="3"/>
  <c r="B20" i="3"/>
  <c r="B19" i="3"/>
  <c r="T23" i="3"/>
  <c r="T22" i="3"/>
  <c r="T21" i="3"/>
  <c r="T20" i="3"/>
  <c r="T19" i="3"/>
  <c r="B23" i="1"/>
  <c r="B22" i="1"/>
  <c r="B21" i="1"/>
  <c r="B20" i="1"/>
  <c r="B19" i="1"/>
  <c r="T23" i="1"/>
  <c r="T22" i="1"/>
  <c r="T21" i="1"/>
  <c r="T20" i="1"/>
  <c r="T19" i="1"/>
  <c r="N9" i="4" l="1"/>
  <c r="M9" i="4"/>
  <c r="M14" i="4" s="1"/>
  <c r="M23" i="4" s="1"/>
  <c r="L9" i="4"/>
  <c r="K9" i="4"/>
  <c r="J9" i="4"/>
  <c r="J10" i="4" s="1"/>
  <c r="J19" i="4" s="1"/>
  <c r="I9" i="4"/>
  <c r="I14" i="4" s="1"/>
  <c r="I23" i="4" s="1"/>
  <c r="H9" i="4"/>
  <c r="G9" i="4"/>
  <c r="F9" i="4"/>
  <c r="E9" i="4"/>
  <c r="E14" i="4" s="1"/>
  <c r="E23" i="4" s="1"/>
  <c r="D9" i="4"/>
  <c r="D11" i="4" s="1"/>
  <c r="D20" i="4" s="1"/>
  <c r="C9" i="4"/>
  <c r="O17" i="3"/>
  <c r="E17" i="3"/>
  <c r="F17" i="3" s="1"/>
  <c r="G17" i="3" s="1"/>
  <c r="H17" i="3" s="1"/>
  <c r="I17" i="3" s="1"/>
  <c r="J17" i="3" s="1"/>
  <c r="K17" i="3" s="1"/>
  <c r="L17" i="3" s="1"/>
  <c r="M17" i="3" s="1"/>
  <c r="N17" i="3" s="1"/>
  <c r="D17" i="3"/>
  <c r="C17" i="3"/>
  <c r="N9" i="1"/>
  <c r="M9" i="1"/>
  <c r="L9" i="1"/>
  <c r="K9" i="1"/>
  <c r="J9" i="1"/>
  <c r="I9" i="1"/>
  <c r="H9" i="1"/>
  <c r="G9" i="1"/>
  <c r="F9" i="1"/>
  <c r="E9" i="1"/>
  <c r="D9" i="1"/>
  <c r="C9" i="1"/>
  <c r="C10" i="1" l="1"/>
  <c r="G10" i="1"/>
  <c r="G11" i="1" s="1"/>
  <c r="K10" i="1"/>
  <c r="K11" i="1" s="1"/>
  <c r="K12" i="1" s="1"/>
  <c r="K13" i="1" s="1"/>
  <c r="C11" i="1"/>
  <c r="D10" i="1"/>
  <c r="H10" i="1"/>
  <c r="L10" i="1"/>
  <c r="L11" i="1" s="1"/>
  <c r="D11" i="1"/>
  <c r="E10" i="1"/>
  <c r="I10" i="1"/>
  <c r="I11" i="1" s="1"/>
  <c r="M10" i="1"/>
  <c r="M11" i="1" s="1"/>
  <c r="M12" i="1" s="1"/>
  <c r="E11" i="1"/>
  <c r="F10" i="1"/>
  <c r="J10" i="1"/>
  <c r="J11" i="1" s="1"/>
  <c r="N10" i="1"/>
  <c r="N11" i="1"/>
  <c r="N12" i="1" s="1"/>
  <c r="M10" i="4"/>
  <c r="M11" i="4" s="1"/>
  <c r="M20" i="4" s="1"/>
  <c r="E11" i="4"/>
  <c r="E20" i="4" s="1"/>
  <c r="E10" i="4"/>
  <c r="E19" i="4" s="1"/>
  <c r="I10" i="4"/>
  <c r="I19" i="4" s="1"/>
  <c r="F10" i="4"/>
  <c r="F11" i="4" s="1"/>
  <c r="F20" i="4" s="1"/>
  <c r="K10" i="4"/>
  <c r="K19" i="4" s="1"/>
  <c r="N11" i="4"/>
  <c r="N20" i="4" s="1"/>
  <c r="F14" i="4"/>
  <c r="F23" i="4" s="1"/>
  <c r="C11" i="4"/>
  <c r="G14" i="4"/>
  <c r="G23" i="4" s="1"/>
  <c r="K14" i="4"/>
  <c r="K23" i="4" s="1"/>
  <c r="O9" i="4"/>
  <c r="G10" i="4"/>
  <c r="G19" i="4" s="1"/>
  <c r="J11" i="4"/>
  <c r="J20" i="4" s="1"/>
  <c r="D10" i="4"/>
  <c r="D19" i="4" s="1"/>
  <c r="H14" i="4"/>
  <c r="H23" i="4" s="1"/>
  <c r="H10" i="4"/>
  <c r="L14" i="4"/>
  <c r="L23" i="4" s="1"/>
  <c r="L10" i="4"/>
  <c r="L19" i="4" s="1"/>
  <c r="C10" i="4"/>
  <c r="N10" i="4"/>
  <c r="J14" i="4"/>
  <c r="J23" i="4" s="1"/>
  <c r="O9" i="1"/>
  <c r="D12" i="4" l="1"/>
  <c r="D21" i="4" s="1"/>
  <c r="M19" i="4"/>
  <c r="L11" i="4"/>
  <c r="L20" i="4" s="1"/>
  <c r="N12" i="4"/>
  <c r="N21" i="4" s="1"/>
  <c r="M12" i="4"/>
  <c r="M21" i="4" s="1"/>
  <c r="I11" i="4"/>
  <c r="I20" i="4" s="1"/>
  <c r="J14" i="1"/>
  <c r="K14" i="1"/>
  <c r="F14" i="1"/>
  <c r="C12" i="1"/>
  <c r="C13" i="1" s="1"/>
  <c r="C14" i="1" s="1"/>
  <c r="E12" i="1"/>
  <c r="E13" i="1" s="1"/>
  <c r="D12" i="1"/>
  <c r="D13" i="1" s="1"/>
  <c r="N13" i="1"/>
  <c r="N14" i="1" s="1"/>
  <c r="F11" i="1"/>
  <c r="F12" i="1" s="1"/>
  <c r="F13" i="1" s="1"/>
  <c r="I12" i="1"/>
  <c r="I14" i="1" s="1"/>
  <c r="M13" i="1"/>
  <c r="M14" i="1" s="1"/>
  <c r="I13" i="1"/>
  <c r="L12" i="1"/>
  <c r="L13" i="1" s="1"/>
  <c r="G12" i="1"/>
  <c r="H11" i="1"/>
  <c r="H12" i="1" s="1"/>
  <c r="H13" i="1" s="1"/>
  <c r="J12" i="1"/>
  <c r="J13" i="1" s="1"/>
  <c r="E12" i="4"/>
  <c r="E21" i="4" s="1"/>
  <c r="C12" i="4"/>
  <c r="G11" i="4"/>
  <c r="G20" i="4" s="1"/>
  <c r="H19" i="4"/>
  <c r="H11" i="4"/>
  <c r="H12" i="4" s="1"/>
  <c r="H21" i="4" s="1"/>
  <c r="K11" i="4"/>
  <c r="K20" i="4" s="1"/>
  <c r="C20" i="4"/>
  <c r="C19" i="4"/>
  <c r="O10" i="4"/>
  <c r="F19" i="4"/>
  <c r="N19" i="4"/>
  <c r="J12" i="4"/>
  <c r="J21" i="4" s="1"/>
  <c r="D13" i="4"/>
  <c r="D22" i="4" s="1"/>
  <c r="F12" i="4"/>
  <c r="F21" i="4" s="1"/>
  <c r="N13" i="4" l="1"/>
  <c r="N22" i="4" s="1"/>
  <c r="M13" i="4"/>
  <c r="M22" i="4" s="1"/>
  <c r="M25" i="4" s="1"/>
  <c r="M26" i="4" s="1"/>
  <c r="M28" i="4" s="1"/>
  <c r="M30" i="4" s="1"/>
  <c r="G12" i="4"/>
  <c r="G21" i="4" s="1"/>
  <c r="D14" i="4"/>
  <c r="D23" i="4" s="1"/>
  <c r="D25" i="4" s="1"/>
  <c r="D26" i="4" s="1"/>
  <c r="D28" i="4" s="1"/>
  <c r="D30" i="4" s="1"/>
  <c r="L12" i="4"/>
  <c r="L21" i="4" s="1"/>
  <c r="I12" i="4"/>
  <c r="I21" i="4" s="1"/>
  <c r="C13" i="4"/>
  <c r="C14" i="4" s="1"/>
  <c r="N14" i="4"/>
  <c r="N23" i="4" s="1"/>
  <c r="L14" i="1"/>
  <c r="G13" i="1"/>
  <c r="G14" i="1"/>
  <c r="E14" i="1"/>
  <c r="H14" i="1"/>
  <c r="D14" i="1"/>
  <c r="C21" i="4"/>
  <c r="E13" i="4"/>
  <c r="E22" i="4" s="1"/>
  <c r="E25" i="4" s="1"/>
  <c r="E26" i="4" s="1"/>
  <c r="E28" i="4" s="1"/>
  <c r="E30" i="4" s="1"/>
  <c r="O11" i="4"/>
  <c r="F13" i="4"/>
  <c r="F22" i="4" s="1"/>
  <c r="F25" i="4" s="1"/>
  <c r="F26" i="4" s="1"/>
  <c r="F28" i="4" s="1"/>
  <c r="F30" i="4" s="1"/>
  <c r="N25" i="4"/>
  <c r="N26" i="4" s="1"/>
  <c r="N28" i="4" s="1"/>
  <c r="N30" i="4" s="1"/>
  <c r="O19" i="4"/>
  <c r="K12" i="4"/>
  <c r="H20" i="4"/>
  <c r="H13" i="4"/>
  <c r="H22" i="4" s="1"/>
  <c r="J13" i="4"/>
  <c r="J22" i="4" s="1"/>
  <c r="J25" i="4" s="1"/>
  <c r="J26" i="4" s="1"/>
  <c r="J28" i="4" s="1"/>
  <c r="J30" i="4" s="1"/>
  <c r="C22" i="4" l="1"/>
  <c r="G13" i="4"/>
  <c r="G22" i="4" s="1"/>
  <c r="G25" i="4" s="1"/>
  <c r="G26" i="4" s="1"/>
  <c r="G28" i="4" s="1"/>
  <c r="G30" i="4" s="1"/>
  <c r="I13" i="4"/>
  <c r="I22" i="4" s="1"/>
  <c r="I25" i="4" s="1"/>
  <c r="I26" i="4" s="1"/>
  <c r="I28" i="4" s="1"/>
  <c r="I30" i="4" s="1"/>
  <c r="L13" i="4"/>
  <c r="L22" i="4" s="1"/>
  <c r="L25" i="4" s="1"/>
  <c r="L26" i="4" s="1"/>
  <c r="L28" i="4" s="1"/>
  <c r="L30" i="4" s="1"/>
  <c r="C23" i="4"/>
  <c r="O23" i="4" s="1"/>
  <c r="O14" i="4"/>
  <c r="H25" i="4"/>
  <c r="H26" i="4" s="1"/>
  <c r="H28" i="4" s="1"/>
  <c r="H30" i="4" s="1"/>
  <c r="O20" i="4"/>
  <c r="K21" i="4"/>
  <c r="K13" i="4"/>
  <c r="K22" i="4" s="1"/>
  <c r="O12" i="4"/>
  <c r="O22" i="4" l="1"/>
  <c r="C25" i="4"/>
  <c r="O13" i="4"/>
  <c r="K25" i="4"/>
  <c r="K26" i="4" s="1"/>
  <c r="K28" i="4" s="1"/>
  <c r="K30" i="4" s="1"/>
  <c r="O21" i="4"/>
  <c r="C26" i="4"/>
  <c r="C28" i="4" s="1"/>
  <c r="C30" i="4" s="1"/>
  <c r="O25" i="4" l="1"/>
  <c r="O26" i="4" s="1"/>
  <c r="O28" i="4" s="1"/>
  <c r="O30" i="4" s="1"/>
  <c r="F19" i="1" l="1"/>
  <c r="J19" i="1"/>
  <c r="N19" i="1"/>
  <c r="C19" i="1"/>
  <c r="D19" i="1"/>
  <c r="E19" i="1"/>
  <c r="G19" i="1"/>
  <c r="H19" i="1"/>
  <c r="I19" i="1"/>
  <c r="K19" i="1"/>
  <c r="L19" i="1"/>
  <c r="M19" i="1"/>
  <c r="O19" i="1" l="1"/>
  <c r="O10" i="1"/>
  <c r="O11" i="1"/>
  <c r="C20" i="1"/>
  <c r="D20" i="1"/>
  <c r="E20" i="1"/>
  <c r="F20" i="1"/>
  <c r="G20" i="1"/>
  <c r="H20" i="1"/>
  <c r="I20" i="1"/>
  <c r="J20" i="1"/>
  <c r="K20" i="1"/>
  <c r="L20" i="1"/>
  <c r="M20" i="1"/>
  <c r="N20" i="1"/>
  <c r="F21" i="1"/>
  <c r="G21" i="1"/>
  <c r="J21" i="1"/>
  <c r="K21" i="1"/>
  <c r="N21" i="1"/>
  <c r="O12" i="1"/>
  <c r="C21" i="1"/>
  <c r="D21" i="1"/>
  <c r="E21" i="1"/>
  <c r="H21" i="1"/>
  <c r="I21" i="1"/>
  <c r="L21" i="1"/>
  <c r="M21" i="1"/>
  <c r="O20" i="1" l="1"/>
  <c r="O21" i="1"/>
  <c r="F22" i="1"/>
  <c r="I22" i="1"/>
  <c r="J22" i="1"/>
  <c r="M22" i="1"/>
  <c r="N22" i="1"/>
  <c r="D23" i="1"/>
  <c r="E23" i="1"/>
  <c r="H23" i="1"/>
  <c r="I23" i="1"/>
  <c r="J23" i="1"/>
  <c r="L23" i="1"/>
  <c r="M23" i="1"/>
  <c r="C22" i="1"/>
  <c r="D22" i="1"/>
  <c r="G22" i="1"/>
  <c r="H22" i="1"/>
  <c r="K22" i="1"/>
  <c r="L22" i="1"/>
  <c r="C23" i="1"/>
  <c r="F23" i="1"/>
  <c r="G23" i="1"/>
  <c r="K23" i="1"/>
  <c r="N23" i="1"/>
  <c r="H25" i="1" l="1"/>
  <c r="H26" i="1" s="1"/>
  <c r="H28" i="1" s="1"/>
  <c r="H30" i="1" s="1"/>
  <c r="N25" i="1"/>
  <c r="N26" i="1" s="1"/>
  <c r="N28" i="1" s="1"/>
  <c r="N30" i="1" s="1"/>
  <c r="G25" i="1"/>
  <c r="G26" i="1" s="1"/>
  <c r="G28" i="1" s="1"/>
  <c r="G30" i="1" s="1"/>
  <c r="L25" i="1"/>
  <c r="L26" i="1" s="1"/>
  <c r="L28" i="1" s="1"/>
  <c r="L30" i="1" s="1"/>
  <c r="J25" i="1"/>
  <c r="J26" i="1" s="1"/>
  <c r="J28" i="1" s="1"/>
  <c r="J30" i="1" s="1"/>
  <c r="F25" i="1"/>
  <c r="F26" i="1" s="1"/>
  <c r="F28" i="1" s="1"/>
  <c r="F30" i="1" s="1"/>
  <c r="O23" i="1"/>
  <c r="I25" i="1"/>
  <c r="I26" i="1" s="1"/>
  <c r="I28" i="1" s="1"/>
  <c r="I30" i="1" s="1"/>
  <c r="D25" i="1"/>
  <c r="D26" i="1" s="1"/>
  <c r="D28" i="1" s="1"/>
  <c r="D30" i="1" s="1"/>
  <c r="M25" i="1"/>
  <c r="M26" i="1" s="1"/>
  <c r="M28" i="1" s="1"/>
  <c r="M30" i="1" s="1"/>
  <c r="O13" i="1"/>
  <c r="K25" i="1"/>
  <c r="K26" i="1" s="1"/>
  <c r="K28" i="1" s="1"/>
  <c r="K30" i="1" s="1"/>
  <c r="C25" i="1"/>
  <c r="O14" i="1"/>
  <c r="E22" i="1"/>
  <c r="E25" i="1" s="1"/>
  <c r="E26" i="1" s="1"/>
  <c r="E28" i="1" s="1"/>
  <c r="E30" i="1" s="1"/>
  <c r="O25" i="1" l="1"/>
  <c r="O26" i="1" s="1"/>
  <c r="O28" i="1" s="1"/>
  <c r="O30" i="1" s="1"/>
  <c r="C26" i="1"/>
  <c r="C28" i="1" s="1"/>
  <c r="C30" i="1" s="1"/>
  <c r="O22" i="1"/>
  <c r="C10" i="3" l="1"/>
  <c r="C19" i="3" l="1"/>
  <c r="C11" i="3"/>
  <c r="C12" i="3" l="1"/>
  <c r="C21" i="3" s="1"/>
  <c r="C20" i="3"/>
  <c r="C13" i="3" l="1"/>
  <c r="C14" i="3" s="1"/>
  <c r="C23" i="3" s="1"/>
  <c r="C22" i="3" l="1"/>
  <c r="C25" i="3" s="1"/>
  <c r="C26" i="3" s="1"/>
  <c r="C28" i="3" s="1"/>
  <c r="C30" i="3" s="1"/>
  <c r="O9" i="3"/>
  <c r="D10" i="3"/>
  <c r="E10" i="3"/>
  <c r="F10" i="3"/>
  <c r="F19" i="3" s="1"/>
  <c r="G10" i="3"/>
  <c r="G11" i="3" s="1"/>
  <c r="H10" i="3"/>
  <c r="I10" i="3"/>
  <c r="J10" i="3"/>
  <c r="J11" i="3" s="1"/>
  <c r="J12" i="3" s="1"/>
  <c r="J21" i="3" s="1"/>
  <c r="K10" i="3"/>
  <c r="K11" i="3" s="1"/>
  <c r="K12" i="3" s="1"/>
  <c r="K13" i="3" s="1"/>
  <c r="K22" i="3" s="1"/>
  <c r="L10" i="3"/>
  <c r="L19" i="3" s="1"/>
  <c r="M10" i="3"/>
  <c r="M19" i="3" s="1"/>
  <c r="N10" i="3"/>
  <c r="N19" i="3" s="1"/>
  <c r="M11" i="3"/>
  <c r="M20" i="3" s="1"/>
  <c r="N11" i="3"/>
  <c r="D14" i="3"/>
  <c r="D23" i="3" s="1"/>
  <c r="E14" i="3"/>
  <c r="E23" i="3" s="1"/>
  <c r="F14" i="3"/>
  <c r="F23" i="3" s="1"/>
  <c r="G14" i="3"/>
  <c r="G23" i="3" s="1"/>
  <c r="H14" i="3"/>
  <c r="H23" i="3" s="1"/>
  <c r="I14" i="3"/>
  <c r="I23" i="3" s="1"/>
  <c r="J14" i="3"/>
  <c r="J23" i="3" s="1"/>
  <c r="K14" i="3"/>
  <c r="K23" i="3" s="1"/>
  <c r="G19" i="3" l="1"/>
  <c r="N12" i="3"/>
  <c r="N21" i="3" s="1"/>
  <c r="L11" i="3"/>
  <c r="L20" i="3" s="1"/>
  <c r="K19" i="3"/>
  <c r="J19" i="3"/>
  <c r="F11" i="3"/>
  <c r="F12" i="3" s="1"/>
  <c r="F21" i="3" s="1"/>
  <c r="G12" i="3"/>
  <c r="G13" i="3" s="1"/>
  <c r="G22" i="3" s="1"/>
  <c r="G20" i="3"/>
  <c r="N14" i="3"/>
  <c r="N23" i="3" s="1"/>
  <c r="K20" i="3"/>
  <c r="O10" i="3"/>
  <c r="M12" i="3"/>
  <c r="M21" i="3" s="1"/>
  <c r="K21" i="3"/>
  <c r="N20" i="3"/>
  <c r="I19" i="3"/>
  <c r="E19" i="3"/>
  <c r="I11" i="3"/>
  <c r="I20" i="3" s="1"/>
  <c r="H19" i="3"/>
  <c r="D19" i="3"/>
  <c r="J13" i="3"/>
  <c r="J22" i="3" s="1"/>
  <c r="I12" i="3"/>
  <c r="I21" i="3" s="1"/>
  <c r="H11" i="3"/>
  <c r="H12" i="3" s="1"/>
  <c r="H21" i="3" s="1"/>
  <c r="D11" i="3"/>
  <c r="D12" i="3" s="1"/>
  <c r="D21" i="3" s="1"/>
  <c r="G21" i="3"/>
  <c r="J20" i="3"/>
  <c r="E11" i="3"/>
  <c r="E12" i="3" s="1"/>
  <c r="N13" i="3" l="1"/>
  <c r="N22" i="3" s="1"/>
  <c r="G25" i="3"/>
  <c r="G26" i="3" s="1"/>
  <c r="G28" i="3" s="1"/>
  <c r="G30" i="3" s="1"/>
  <c r="F20" i="3"/>
  <c r="L12" i="3"/>
  <c r="L21" i="3" s="1"/>
  <c r="M13" i="3"/>
  <c r="M22" i="3" s="1"/>
  <c r="K25" i="3"/>
  <c r="K26" i="3" s="1"/>
  <c r="K28" i="3" s="1"/>
  <c r="K30" i="3" s="1"/>
  <c r="M14" i="3"/>
  <c r="M23" i="3" s="1"/>
  <c r="L14" i="3"/>
  <c r="N25" i="3"/>
  <c r="N26" i="3" s="1"/>
  <c r="N28" i="3" s="1"/>
  <c r="N30" i="3" s="1"/>
  <c r="J25" i="3"/>
  <c r="J26" i="3" s="1"/>
  <c r="J28" i="3" s="1"/>
  <c r="J30" i="3" s="1"/>
  <c r="O19" i="3"/>
  <c r="E21" i="3"/>
  <c r="E13" i="3"/>
  <c r="I13" i="3"/>
  <c r="I22" i="3" s="1"/>
  <c r="I25" i="3" s="1"/>
  <c r="I26" i="3" s="1"/>
  <c r="I28" i="3" s="1"/>
  <c r="I30" i="3" s="1"/>
  <c r="O11" i="3"/>
  <c r="E20" i="3"/>
  <c r="D20" i="3"/>
  <c r="D13" i="3"/>
  <c r="D22" i="3" s="1"/>
  <c r="F13" i="3"/>
  <c r="F22" i="3" s="1"/>
  <c r="F25" i="3" s="1"/>
  <c r="F26" i="3" s="1"/>
  <c r="F28" i="3" s="1"/>
  <c r="F30" i="3" s="1"/>
  <c r="H20" i="3"/>
  <c r="H13" i="3"/>
  <c r="H22" i="3" s="1"/>
  <c r="M25" i="3" l="1"/>
  <c r="M26" i="3" s="1"/>
  <c r="M28" i="3" s="1"/>
  <c r="M30" i="3" s="1"/>
  <c r="L13" i="3"/>
  <c r="L22" i="3" s="1"/>
  <c r="O21" i="3"/>
  <c r="O12" i="3"/>
  <c r="L23" i="3"/>
  <c r="O23" i="3" s="1"/>
  <c r="O14" i="3"/>
  <c r="H25" i="3"/>
  <c r="H26" i="3" s="1"/>
  <c r="H28" i="3" s="1"/>
  <c r="H30" i="3" s="1"/>
  <c r="D25" i="3"/>
  <c r="D26" i="3" s="1"/>
  <c r="D28" i="3" s="1"/>
  <c r="D30" i="3" s="1"/>
  <c r="E22" i="3"/>
  <c r="O20" i="3"/>
  <c r="O22" i="3" l="1"/>
  <c r="O13" i="3"/>
  <c r="L25" i="3"/>
  <c r="L26" i="3" s="1"/>
  <c r="L28" i="3" s="1"/>
  <c r="L30" i="3" s="1"/>
  <c r="E25" i="3"/>
  <c r="O25" i="3" l="1"/>
  <c r="O26" i="3" s="1"/>
  <c r="O28" i="3" s="1"/>
  <c r="O30" i="3" s="1"/>
  <c r="E26" i="3"/>
  <c r="E28" i="3" s="1"/>
  <c r="E30" i="3" s="1"/>
</calcChain>
</file>

<file path=xl/sharedStrings.xml><?xml version="1.0" encoding="utf-8"?>
<sst xmlns="http://schemas.openxmlformats.org/spreadsheetml/2006/main" count="802" uniqueCount="136">
  <si>
    <t>---- load is</t>
  </si>
  <si>
    <t xml:space="preserve">m³   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</si>
  <si>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</si>
  <si>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</si>
  <si>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</si>
  <si>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</si>
  <si>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</si>
  <si>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</si>
  <si>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</si>
  <si>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</si>
  <si>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</si>
  <si>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</si>
  <si>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</si>
  <si>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</si>
  <si>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</si>
  <si>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Volume - % Monthly</t>
  </si>
  <si>
    <t xml:space="preserve">Monthly Volume (in m3) </t>
  </si>
  <si>
    <t>Revenues</t>
  </si>
  <si>
    <t>Monthly Customer Charge</t>
  </si>
  <si>
    <t>Monthly Delivery Charge</t>
  </si>
  <si>
    <t>Rate</t>
  </si>
  <si>
    <t>Total Delivery</t>
  </si>
  <si>
    <t>Delivery + Fixed</t>
  </si>
  <si>
    <t>Total Monthly Revenues</t>
  </si>
  <si>
    <t>Average Revenue (in $/m3)</t>
  </si>
  <si>
    <t>EB-2014-0356</t>
  </si>
  <si>
    <t>South Rate M1</t>
  </si>
  <si>
    <t>M1 Block</t>
  </si>
  <si>
    <t>First Block M1</t>
  </si>
  <si>
    <t>2nd Block M1---Next</t>
  </si>
  <si>
    <t>3rd Block M1--Next</t>
  </si>
  <si>
    <t>4th Block M1--Next</t>
  </si>
  <si>
    <t xml:space="preserve">Last Block M1 ---All in excess of </t>
  </si>
  <si>
    <t>M1</t>
  </si>
  <si>
    <t>Union South</t>
  </si>
  <si>
    <t>M2</t>
  </si>
  <si>
    <t>M2 Block</t>
  </si>
  <si>
    <t>Union North</t>
  </si>
  <si>
    <t>Rate 01</t>
  </si>
  <si>
    <t>Storage</t>
  </si>
  <si>
    <t>Deduction</t>
  </si>
  <si>
    <t>Rates</t>
  </si>
  <si>
    <t>Delivery</t>
  </si>
  <si>
    <t xml:space="preserve">Deduction </t>
  </si>
  <si>
    <t>Includes costs for storage, transmission and COG</t>
  </si>
  <si>
    <t>Customer forecast</t>
  </si>
  <si>
    <t>Residential</t>
  </si>
  <si>
    <t>Potential</t>
  </si>
  <si>
    <t>New/Conversion</t>
  </si>
  <si>
    <t>Conversion</t>
  </si>
  <si>
    <t>Multi</t>
  </si>
  <si>
    <t>New</t>
  </si>
  <si>
    <t>Commercial</t>
  </si>
  <si>
    <t>Small</t>
  </si>
  <si>
    <t>Med</t>
  </si>
  <si>
    <t>Medium</t>
  </si>
  <si>
    <t>Large</t>
  </si>
  <si>
    <t>Revenue</t>
  </si>
  <si>
    <t>Residential Conversion</t>
  </si>
  <si>
    <t>Residential New</t>
  </si>
  <si>
    <t>`</t>
  </si>
  <si>
    <t>Total Revenue</t>
  </si>
  <si>
    <t>Volumes</t>
  </si>
  <si>
    <t>2015 Rates</t>
  </si>
  <si>
    <t>2016 Rates</t>
  </si>
  <si>
    <t>Customer Class</t>
  </si>
  <si>
    <t>Volume (m3/yr)</t>
  </si>
  <si>
    <t>$/M3</t>
  </si>
  <si>
    <t>Milverton</t>
  </si>
  <si>
    <t>Small Commercial/Industrial</t>
  </si>
  <si>
    <t>Margin $/M3</t>
  </si>
  <si>
    <t>Cummulative Addtions</t>
  </si>
  <si>
    <t>First Yr Factor</t>
  </si>
  <si>
    <t>Residential Multi</t>
  </si>
  <si>
    <t>Additions</t>
  </si>
  <si>
    <t>Cummulative Additions</t>
  </si>
  <si>
    <t>Net Additions</t>
  </si>
  <si>
    <t>Medium Commercial/Industrial</t>
  </si>
  <si>
    <t>Large Commercial/Industrial</t>
  </si>
  <si>
    <t>Table 1 : Inputs for Attachments</t>
  </si>
  <si>
    <t>Year&gt;&gt;</t>
  </si>
  <si>
    <t xml:space="preserve">Year </t>
  </si>
  <si>
    <t>Volume M3</t>
  </si>
  <si>
    <t>Annual Margin $/Yr</t>
  </si>
  <si>
    <t>Cust 1</t>
  </si>
  <si>
    <t>Cust 2</t>
  </si>
  <si>
    <t>Other Commercial</t>
  </si>
  <si>
    <t>Other Commerical--Group 1</t>
  </si>
  <si>
    <t>Other Commerical--Group 2</t>
  </si>
  <si>
    <t xml:space="preserve">Line </t>
  </si>
  <si>
    <t>Comm Group1</t>
  </si>
  <si>
    <t>Comm Group2</t>
  </si>
  <si>
    <t>Table 2  Revenue by Customer Type</t>
  </si>
  <si>
    <t>Dist'n Margin</t>
  </si>
  <si>
    <t>use per customer m3</t>
  </si>
  <si>
    <t>Volume 10^3^m3</t>
  </si>
  <si>
    <t>Line</t>
  </si>
  <si>
    <t>(a)</t>
  </si>
  <si>
    <t>(b)</t>
  </si>
  <si>
    <t>(c)</t>
  </si>
  <si>
    <t>(d)</t>
  </si>
  <si>
    <t>(e)</t>
  </si>
  <si>
    <t>Project:</t>
  </si>
  <si>
    <t>Total volumes  10^3 M^3</t>
  </si>
  <si>
    <t>(f)</t>
  </si>
  <si>
    <t>Choose Rate</t>
  </si>
  <si>
    <t>Selected</t>
  </si>
  <si>
    <t>Term</t>
  </si>
  <si>
    <t>Lambton Shores - Kettle Point</t>
  </si>
  <si>
    <t>Seasonal</t>
  </si>
  <si>
    <t>Seasonal Load</t>
  </si>
  <si>
    <t>No</t>
  </si>
  <si>
    <t>&lt;=======</t>
  </si>
  <si>
    <t>Prince Township</t>
  </si>
  <si>
    <t>Moraviantown</t>
  </si>
  <si>
    <t>Sheet Name</t>
  </si>
  <si>
    <t>Sheet Purpose</t>
  </si>
  <si>
    <t>South M1</t>
  </si>
  <si>
    <t>South M2</t>
  </si>
  <si>
    <t>North Rate 01</t>
  </si>
  <si>
    <t>Customer Additions by type and year, Revenue per customer, Rate per m3, calculates DCF revenue by year by customers type and total volume upon which the TES would apply</t>
  </si>
  <si>
    <t>Same</t>
  </si>
  <si>
    <t>Instructions:</t>
  </si>
  <si>
    <t>Distribution revenue per customer entered on each project sheet</t>
  </si>
  <si>
    <t>Attachments by type and year entered on project sheet</t>
  </si>
  <si>
    <t>Legend</t>
  </si>
  <si>
    <t>Data entry cells are yellow background</t>
  </si>
  <si>
    <t>All other cells are formulas</t>
  </si>
  <si>
    <t>"First Yr Factor" noted on project sheet (50%) applies to year of attachment</t>
  </si>
  <si>
    <t>This assumes that on average the x number of attachments on average produce 50% of the annualized revenue in year they connect</t>
  </si>
  <si>
    <t>User selects 2015 or 2016 rates on the project sheet</t>
  </si>
  <si>
    <t>Calculates revenue per customer using 2015 rates</t>
  </si>
  <si>
    <t>Use per customer entered on Rate sheet (M1, M2, North 01) to calculate revenue</t>
  </si>
  <si>
    <t>Revenue for commercial customer types entered to constrain revenue to term selected</t>
  </si>
  <si>
    <t>e.g. they connect throughout the year so on average it is about 50% of the typical annual revenue</t>
  </si>
  <si>
    <t>Union filed based on 2015 rates, answered and interrogatory to apply 2016 rates, Union incorporated this feature into this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</si>
</sst>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&quot;$&quot;* #,##0.00_-;\-&quot;$&quot;* #,##0.00_-;_-&quot;$&quot;* &quot;-&quot;??_-;_-@_-"/>
    <numFmt numFmtId="164" formatCode="0.0%"/>
    <numFmt numFmtId="165" formatCode="0_);\(0\)"/>
    <numFmt numFmtId="166" formatCode="&quot;$&quot;#,##0.00_);\(&quot;$&quot;#,##0.00\)"/>
    <numFmt numFmtId="167" formatCode="0.0000000_);\(0.0000000\)"/>
    <numFmt numFmtId="168" formatCode="0.0000"/>
    <numFmt numFmtId="169" formatCode="#,##0_);\(#,##0\);&quot;-  &quot;;&quot; &quot;@"/>
    <numFmt numFmtId="170" formatCode="#,##0.0000_);\(#,##0.0000\);&quot;-  &quot;;&quot; &quot;@"/>
    <numFmt numFmtId="171" formatCode="#,##0.00000_);\(#,##0.00000\);&quot;-  &quot;;&quot; &quot;@"/>
    <numFmt numFmtId="172" formatCode="&quot;$&quot;#,##0"/>
    <numFmt numFmtId="173" formatCode="_(* #,##0.00_);_(* \(#,##0.00\);_(* &quot;-&quot;??_);_(@_)"/>
    <numFmt numFmtId="174" formatCode="_(&quot;$&quot;* #,##0.00_);_(&quot;$&quot;* \(#,##0.00\);_(&quot;$&quot;* &quot;-&quot;??_);_(@_)"/>
    <numFmt numFmtId="175" formatCode="dd\ mmm\ yyyy_);;&quot;-  &quot;;&quot; &quot;@"/>
    <numFmt numFmtId="176" formatCode="dd\ mmm\ yy_);;&quot;-  &quot;;&quot; &quot;@"/>
    <numFmt numFmtId="177" formatCode="&quot;$&quot;#,##0.0000"/>
    <numFmt numFmtId="178" formatCode="0.00%_);\-0.00%_);&quot;-  &quot;;&quot; &quot;@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Arial MT"/>
    </font>
    <font>
      <b/>
      <u/>
      <sz val="11"/>
      <color theme="1"/>
      <name val="Calibri"/>
      <family val="2"/>
      <scheme val="minor"/>
    </font>
    <font>
      <b/>
      <sz val="12"/>
      <name val="Arial MT"/>
    </font>
    <font>
      <b/>
      <sz val="10"/>
      <color rgb="FF0000FF"/>
      <name val="Arial"/>
      <family val="2"/>
    </font>
    <font>
      <b/>
      <u/>
      <sz val="10"/>
      <color rgb="FF0000FF"/>
      <name val="Arial"/>
      <family val="2"/>
    </font>
    <font>
      <sz val="12"/>
      <color rgb="FF0000FF"/>
      <name val="Arial MT"/>
    </font>
    <font>
      <sz val="10"/>
      <name val="Arial"/>
      <family val="2"/>
    </font>
    <font>
      <sz val="12"/>
      <color indexed="12"/>
      <name val="Arial MT"/>
    </font>
    <font>
      <sz val="8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 MT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Arial MT"/>
    </font>
    <font>
      <sz val="10"/>
      <color indexed="12"/>
      <name val="Arial MT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0"/>
      <name val="Arial MT"/>
    </font>
    <font>
      <sz val="12"/>
      <color theme="0"/>
      <name val="Arial MT"/>
    </font>
    <font>
      <b/>
      <sz val="10"/>
      <name val="Calibri"/>
      <family val="2"/>
      <scheme val="minor"/>
    </font>
    <font>
      <sz val="11"/>
      <name val="Arial MT"/>
    </font>
    <font>
      <sz val="8"/>
      <name val="Arial MT"/>
    </font>
    <font>
      <b/>
      <u/>
      <sz val="12"/>
      <name val="Arial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1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4" fillId="0" borderId="0" applyFont="0" applyFill="0" applyBorder="0" applyProtection="0"/>
    <xf numFmtId="170" fontId="1" fillId="0" borderId="0" applyFont="0" applyFill="0" applyBorder="0" applyProtection="0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5" fontId="14" fillId="0" borderId="0" applyFont="0" applyFill="0" applyBorder="0" applyProtection="0"/>
    <xf numFmtId="176" fontId="1" fillId="0" borderId="0" applyFont="0" applyFill="0" applyBorder="0" applyProtection="0"/>
    <xf numFmtId="170" fontId="1" fillId="0" borderId="0" applyFont="0" applyFill="0" applyBorder="0" applyProtection="0"/>
    <xf numFmtId="0" fontId="20" fillId="0" borderId="0"/>
    <xf numFmtId="0" fontId="1" fillId="0" borderId="0"/>
    <xf numFmtId="0" fontId="14" fillId="0" borderId="0"/>
    <xf numFmtId="9" fontId="20" fillId="0" borderId="0" applyFont="0" applyFill="0" applyBorder="0" applyAlignment="0" applyProtection="0"/>
    <xf numFmtId="169" fontId="22" fillId="0" borderId="0" applyFont="0" applyFill="0" applyBorder="0" applyProtection="0"/>
    <xf numFmtId="178" fontId="22" fillId="0" borderId="0" applyFont="0" applyFill="0" applyBorder="0" applyProtection="0"/>
    <xf numFmtId="0" fontId="23" fillId="0" borderId="0" applyNumberFormat="0" applyFill="0" applyBorder="0" applyAlignment="0" applyProtection="0"/>
    <xf numFmtId="169" fontId="14" fillId="0" borderId="0" applyFont="0" applyFill="0" applyBorder="0" applyProtection="0"/>
  </cellStyleXfs>
  <cellXfs count="249">
    <xf numFmtId="0" fontId="0" fillId="0" borderId="0" xfId="0"/>
    <xf numFmtId="3" fontId="0" fillId="0" borderId="0" xfId="0" applyNumberFormat="1"/>
    <xf numFmtId="0" fontId="3" fillId="0" borderId="0" xfId="0" applyFont="1"/>
    <xf numFmtId="0" fontId="5" fillId="0" borderId="0" xfId="0" quotePrefix="1" applyFont="1" applyAlignment="1">
      <alignment horizontal="left"/>
    </xf>
    <xf numFmtId="0" fontId="7" fillId="0" borderId="0" xfId="0" applyFont="1" applyBorder="1" applyProtection="1"/>
    <xf numFmtId="3" fontId="8" fillId="0" borderId="0" xfId="0" applyNumberFormat="1" applyFont="1" applyAlignment="1">
      <alignment horizontal="centerContinuous"/>
    </xf>
    <xf numFmtId="3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3" fontId="6" fillId="0" borderId="0" xfId="0" applyNumberFormat="1" applyFont="1" applyFill="1" applyAlignment="1">
      <alignment horizontal="centerContinuous"/>
    </xf>
    <xf numFmtId="3" fontId="8" fillId="0" borderId="0" xfId="0" applyNumberFormat="1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3" fontId="3" fillId="0" borderId="0" xfId="0" applyNumberFormat="1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9" fillId="0" borderId="0" xfId="2" applyNumberFormat="1" applyFont="1" applyFill="1" applyAlignment="1">
      <alignment horizontal="center"/>
    </xf>
    <xf numFmtId="3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/>
    <xf numFmtId="164" fontId="3" fillId="0" borderId="0" xfId="2" quotePrefix="1" applyNumberFormat="1" applyFont="1" applyFill="1"/>
    <xf numFmtId="9" fontId="3" fillId="0" borderId="0" xfId="2" applyFont="1" applyFill="1"/>
    <xf numFmtId="0" fontId="3" fillId="0" borderId="2" xfId="0" applyFont="1" applyBorder="1"/>
    <xf numFmtId="0" fontId="3" fillId="0" borderId="3" xfId="0" applyFont="1" applyFill="1" applyBorder="1" applyAlignment="1">
      <alignment horizontal="center"/>
    </xf>
    <xf numFmtId="3" fontId="3" fillId="0" borderId="3" xfId="0" applyNumberFormat="1" applyFont="1" applyFill="1" applyBorder="1"/>
    <xf numFmtId="3" fontId="3" fillId="2" borderId="4" xfId="0" applyNumberFormat="1" applyFont="1" applyFill="1" applyBorder="1"/>
    <xf numFmtId="165" fontId="3" fillId="0" borderId="0" xfId="0" applyNumberFormat="1" applyFont="1" applyFill="1" applyAlignment="1">
      <alignment horizontal="right"/>
    </xf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3" fontId="3" fillId="0" borderId="0" xfId="0" quotePrefix="1" applyNumberFormat="1" applyFont="1" applyFill="1"/>
    <xf numFmtId="4" fontId="3" fillId="0" borderId="0" xfId="0" applyNumberFormat="1" applyFont="1" applyFill="1"/>
    <xf numFmtId="0" fontId="11" fillId="0" borderId="0" xfId="0" applyFont="1"/>
    <xf numFmtId="3" fontId="3" fillId="0" borderId="0" xfId="0" applyNumberFormat="1" applyFont="1"/>
    <xf numFmtId="44" fontId="3" fillId="0" borderId="2" xfId="1" applyFont="1" applyBorder="1"/>
    <xf numFmtId="44" fontId="3" fillId="0" borderId="3" xfId="1" applyFont="1" applyFill="1" applyBorder="1"/>
    <xf numFmtId="166" fontId="3" fillId="0" borderId="3" xfId="1" applyNumberFormat="1" applyFont="1" applyFill="1" applyBorder="1"/>
    <xf numFmtId="44" fontId="3" fillId="0" borderId="4" xfId="1" applyFont="1" applyFill="1" applyBorder="1"/>
    <xf numFmtId="166" fontId="3" fillId="0" borderId="0" xfId="0" applyNumberFormat="1" applyFont="1"/>
    <xf numFmtId="0" fontId="3" fillId="0" borderId="0" xfId="0" applyFont="1" applyFill="1" applyAlignment="1">
      <alignment horizontal="right"/>
    </xf>
    <xf numFmtId="166" fontId="3" fillId="0" borderId="0" xfId="0" applyNumberFormat="1" applyFont="1" applyFill="1"/>
    <xf numFmtId="44" fontId="3" fillId="0" borderId="2" xfId="1" applyFont="1" applyFill="1" applyBorder="1"/>
    <xf numFmtId="0" fontId="6" fillId="0" borderId="2" xfId="0" applyFont="1" applyFill="1" applyBorder="1"/>
    <xf numFmtId="0" fontId="6" fillId="0" borderId="3" xfId="0" applyFont="1" applyFill="1" applyBorder="1"/>
    <xf numFmtId="44" fontId="6" fillId="0" borderId="3" xfId="1" applyFont="1" applyFill="1" applyBorder="1"/>
    <xf numFmtId="168" fontId="3" fillId="0" borderId="0" xfId="0" applyNumberFormat="1" applyFont="1" applyFill="1"/>
    <xf numFmtId="164" fontId="9" fillId="0" borderId="0" xfId="2" applyNumberFormat="1" applyFont="1" applyFill="1" applyAlignment="1">
      <alignment horizontal="left"/>
    </xf>
    <xf numFmtId="167" fontId="3" fillId="3" borderId="0" xfId="0" applyNumberFormat="1" applyFont="1" applyFill="1" applyBorder="1"/>
    <xf numFmtId="3" fontId="6" fillId="4" borderId="1" xfId="0" applyNumberFormat="1" applyFont="1" applyFill="1" applyBorder="1" applyAlignment="1">
      <alignment horizontal="centerContinuous"/>
    </xf>
    <xf numFmtId="3" fontId="3" fillId="3" borderId="0" xfId="0" applyNumberFormat="1" applyFont="1" applyFill="1"/>
    <xf numFmtId="44" fontId="3" fillId="3" borderId="3" xfId="1" applyFont="1" applyFill="1" applyBorder="1"/>
    <xf numFmtId="166" fontId="3" fillId="0" borderId="4" xfId="1" applyNumberFormat="1" applyFont="1" applyFill="1" applyBorder="1"/>
    <xf numFmtId="167" fontId="3" fillId="0" borderId="0" xfId="0" applyNumberFormat="1" applyFont="1" applyFill="1" applyBorder="1"/>
    <xf numFmtId="0" fontId="0" fillId="3" borderId="0" xfId="0" applyFill="1"/>
    <xf numFmtId="0" fontId="12" fillId="0" borderId="0" xfId="0" applyFont="1"/>
    <xf numFmtId="0" fontId="2" fillId="0" borderId="0" xfId="0" applyFont="1" applyFill="1"/>
    <xf numFmtId="3" fontId="4" fillId="0" borderId="0" xfId="0" applyNumberFormat="1" applyFont="1" applyFill="1" applyAlignment="1">
      <alignment horizontal="left"/>
    </xf>
    <xf numFmtId="3" fontId="3" fillId="0" borderId="0" xfId="0" applyNumberFormat="1" applyFont="1" applyAlignment="1">
      <alignment horizontal="left"/>
    </xf>
    <xf numFmtId="169" fontId="14" fillId="0" borderId="0" xfId="3"/>
    <xf numFmtId="169" fontId="14" fillId="0" borderId="0" xfId="3" applyBorder="1"/>
    <xf numFmtId="169" fontId="16" fillId="0" borderId="0" xfId="3" applyFont="1"/>
    <xf numFmtId="169" fontId="14" fillId="0" borderId="0" xfId="3" applyFill="1" applyBorder="1" applyAlignment="1">
      <alignment horizontal="center"/>
    </xf>
    <xf numFmtId="169" fontId="14" fillId="0" borderId="0" xfId="3" applyAlignment="1">
      <alignment horizontal="center"/>
    </xf>
    <xf numFmtId="9" fontId="14" fillId="0" borderId="0" xfId="3" applyNumberFormat="1"/>
    <xf numFmtId="9" fontId="14" fillId="0" borderId="5" xfId="3" applyNumberFormat="1" applyFill="1" applyBorder="1" applyAlignment="1">
      <alignment horizontal="center"/>
    </xf>
    <xf numFmtId="9" fontId="14" fillId="0" borderId="0" xfId="3" applyNumberFormat="1" applyFill="1" applyBorder="1" applyAlignment="1">
      <alignment horizontal="center"/>
    </xf>
    <xf numFmtId="169" fontId="12" fillId="0" borderId="0" xfId="3" applyFont="1"/>
    <xf numFmtId="169" fontId="14" fillId="5" borderId="5" xfId="3" applyFill="1" applyBorder="1" applyAlignment="1">
      <alignment horizontal="center"/>
    </xf>
    <xf numFmtId="169" fontId="14" fillId="5" borderId="5" xfId="3" applyFill="1" applyBorder="1"/>
    <xf numFmtId="169" fontId="14" fillId="0" borderId="0" xfId="3" applyFill="1" applyBorder="1"/>
    <xf numFmtId="1" fontId="14" fillId="3" borderId="5" xfId="3" applyNumberFormat="1" applyFill="1" applyBorder="1" applyAlignment="1">
      <alignment horizontal="center"/>
    </xf>
    <xf numFmtId="1" fontId="14" fillId="0" borderId="5" xfId="3" applyNumberFormat="1" applyFill="1" applyBorder="1" applyAlignment="1">
      <alignment horizontal="center"/>
    </xf>
    <xf numFmtId="169" fontId="0" fillId="3" borderId="5" xfId="4" applyNumberFormat="1" applyFont="1" applyFill="1" applyBorder="1"/>
    <xf numFmtId="1" fontId="14" fillId="0" borderId="0" xfId="3" applyNumberFormat="1" applyFill="1" applyBorder="1"/>
    <xf numFmtId="169" fontId="14" fillId="3" borderId="5" xfId="3" applyFill="1" applyBorder="1" applyAlignment="1">
      <alignment horizontal="center"/>
    </xf>
    <xf numFmtId="169" fontId="0" fillId="0" borderId="5" xfId="4" applyNumberFormat="1" applyFont="1" applyFill="1" applyBorder="1"/>
    <xf numFmtId="169" fontId="0" fillId="5" borderId="5" xfId="4" applyNumberFormat="1" applyFont="1" applyFill="1" applyBorder="1"/>
    <xf numFmtId="1" fontId="12" fillId="0" borderId="0" xfId="3" applyNumberFormat="1" applyFont="1" applyAlignment="1">
      <alignment horizontal="center"/>
    </xf>
    <xf numFmtId="169" fontId="12" fillId="0" borderId="0" xfId="3" applyFont="1" applyAlignment="1">
      <alignment horizontal="center"/>
    </xf>
    <xf numFmtId="172" fontId="19" fillId="0" borderId="0" xfId="3" applyNumberFormat="1" applyFont="1" applyFill="1" applyBorder="1" applyAlignment="1">
      <alignment horizontal="center"/>
    </xf>
    <xf numFmtId="172" fontId="14" fillId="0" borderId="0" xfId="3" applyNumberFormat="1" applyFill="1" applyBorder="1"/>
    <xf numFmtId="169" fontId="14" fillId="0" borderId="6" xfId="3" applyBorder="1"/>
    <xf numFmtId="172" fontId="14" fillId="0" borderId="0" xfId="3" applyNumberFormat="1" applyFont="1" applyFill="1" applyBorder="1" applyAlignment="1">
      <alignment horizontal="center"/>
    </xf>
    <xf numFmtId="169" fontId="14" fillId="0" borderId="0" xfId="3" applyBorder="1" applyAlignment="1">
      <alignment horizontal="center"/>
    </xf>
    <xf numFmtId="169" fontId="14" fillId="0" borderId="13" xfId="3" applyBorder="1"/>
    <xf numFmtId="169" fontId="12" fillId="0" borderId="0" xfId="3" applyFont="1" applyBorder="1"/>
    <xf numFmtId="169" fontId="16" fillId="0" borderId="0" xfId="3" applyFont="1" applyBorder="1"/>
    <xf numFmtId="169" fontId="14" fillId="3" borderId="5" xfId="3" applyFill="1" applyBorder="1"/>
    <xf numFmtId="169" fontId="12" fillId="0" borderId="7" xfId="3" applyFont="1" applyBorder="1"/>
    <xf numFmtId="169" fontId="15" fillId="0" borderId="7" xfId="3" applyFont="1" applyBorder="1"/>
    <xf numFmtId="177" fontId="14" fillId="0" borderId="0" xfId="3" applyNumberFormat="1" applyBorder="1"/>
    <xf numFmtId="177" fontId="14" fillId="0" borderId="0" xfId="3" applyNumberFormat="1" applyFill="1" applyBorder="1"/>
    <xf numFmtId="169" fontId="23" fillId="0" borderId="0" xfId="16" applyNumberFormat="1"/>
    <xf numFmtId="169" fontId="15" fillId="0" borderId="0" xfId="3" applyFont="1" applyBorder="1"/>
    <xf numFmtId="169" fontId="12" fillId="0" borderId="0" xfId="3" applyFont="1" applyBorder="1" applyAlignment="1">
      <alignment horizontal="center"/>
    </xf>
    <xf numFmtId="1" fontId="21" fillId="0" borderId="0" xfId="3" applyNumberFormat="1" applyFont="1" applyFill="1" applyBorder="1" applyAlignment="1">
      <alignment horizontal="center"/>
    </xf>
    <xf numFmtId="169" fontId="12" fillId="0" borderId="0" xfId="3" applyFont="1" applyBorder="1" applyAlignment="1">
      <alignment horizontal="center" wrapText="1"/>
    </xf>
    <xf numFmtId="171" fontId="19" fillId="0" borderId="0" xfId="4" applyNumberFormat="1" applyFont="1" applyFill="1" applyBorder="1"/>
    <xf numFmtId="169" fontId="24" fillId="0" borderId="0" xfId="4" applyNumberFormat="1" applyFont="1" applyFill="1" applyBorder="1"/>
    <xf numFmtId="1" fontId="18" fillId="0" borderId="0" xfId="3" applyNumberFormat="1" applyFont="1" applyAlignment="1" applyProtection="1">
      <alignment horizontal="center"/>
    </xf>
    <xf numFmtId="1" fontId="12" fillId="0" borderId="0" xfId="3" applyNumberFormat="1" applyFont="1" applyBorder="1" applyAlignment="1">
      <alignment horizontal="center"/>
    </xf>
    <xf numFmtId="169" fontId="20" fillId="0" borderId="0" xfId="4" applyNumberFormat="1" applyFont="1" applyBorder="1" applyProtection="1"/>
    <xf numFmtId="169" fontId="24" fillId="0" borderId="0" xfId="3" applyFont="1" applyBorder="1"/>
    <xf numFmtId="169" fontId="26" fillId="0" borderId="0" xfId="3" applyFont="1" applyBorder="1" applyAlignment="1">
      <alignment horizontal="center"/>
    </xf>
    <xf numFmtId="169" fontId="26" fillId="0" borderId="0" xfId="3" applyFont="1" applyBorder="1"/>
    <xf numFmtId="169" fontId="27" fillId="0" borderId="0" xfId="3" applyFont="1" applyBorder="1" applyAlignment="1">
      <alignment horizontal="left"/>
    </xf>
    <xf numFmtId="169" fontId="25" fillId="0" borderId="0" xfId="3" applyFont="1" applyBorder="1" applyAlignment="1">
      <alignment horizontal="center"/>
    </xf>
    <xf numFmtId="169" fontId="25" fillId="0" borderId="0" xfId="4" applyNumberFormat="1" applyFont="1" applyBorder="1"/>
    <xf numFmtId="169" fontId="24" fillId="0" borderId="0" xfId="3" applyFont="1" applyFill="1" applyBorder="1"/>
    <xf numFmtId="1" fontId="29" fillId="0" borderId="0" xfId="3" applyNumberFormat="1" applyFont="1" applyFill="1" applyBorder="1" applyAlignment="1">
      <alignment horizontal="center"/>
    </xf>
    <xf numFmtId="9" fontId="24" fillId="3" borderId="0" xfId="3" applyNumberFormat="1" applyFont="1" applyFill="1" applyBorder="1" applyAlignment="1">
      <alignment horizontal="center"/>
    </xf>
    <xf numFmtId="172" fontId="24" fillId="0" borderId="0" xfId="3" applyNumberFormat="1" applyFont="1" applyFill="1" applyBorder="1" applyAlignment="1">
      <alignment horizontal="center"/>
    </xf>
    <xf numFmtId="9" fontId="24" fillId="0" borderId="0" xfId="3" applyNumberFormat="1" applyFont="1" applyFill="1" applyBorder="1" applyAlignment="1">
      <alignment horizontal="center"/>
    </xf>
    <xf numFmtId="172" fontId="24" fillId="0" borderId="0" xfId="3" applyNumberFormat="1" applyFont="1" applyBorder="1"/>
    <xf numFmtId="169" fontId="25" fillId="0" borderId="0" xfId="3" applyFont="1" applyBorder="1"/>
    <xf numFmtId="169" fontId="24" fillId="0" borderId="0" xfId="3" applyFont="1" applyFill="1" applyBorder="1" applyAlignment="1">
      <alignment horizontal="center"/>
    </xf>
    <xf numFmtId="172" fontId="28" fillId="0" borderId="0" xfId="3" applyNumberFormat="1" applyFont="1" applyFill="1" applyBorder="1" applyAlignment="1">
      <alignment horizontal="center"/>
    </xf>
    <xf numFmtId="169" fontId="24" fillId="0" borderId="0" xfId="4" applyNumberFormat="1" applyFont="1" applyFill="1" applyBorder="1" applyAlignment="1">
      <alignment horizontal="right"/>
    </xf>
    <xf numFmtId="172" fontId="24" fillId="0" borderId="0" xfId="3" applyNumberFormat="1" applyFont="1" applyFill="1" applyBorder="1" applyAlignment="1">
      <alignment horizontal="right"/>
    </xf>
    <xf numFmtId="169" fontId="27" fillId="0" borderId="0" xfId="4" applyNumberFormat="1" applyFont="1" applyBorder="1"/>
    <xf numFmtId="169" fontId="27" fillId="0" borderId="0" xfId="3" applyFont="1" applyBorder="1" applyAlignment="1">
      <alignment horizontal="right"/>
    </xf>
    <xf numFmtId="1" fontId="27" fillId="0" borderId="0" xfId="3" applyNumberFormat="1" applyFont="1" applyFill="1" applyBorder="1" applyAlignment="1">
      <alignment horizontal="right"/>
    </xf>
    <xf numFmtId="169" fontId="27" fillId="0" borderId="0" xfId="3" applyFont="1" applyFill="1" applyBorder="1" applyAlignment="1">
      <alignment horizontal="right"/>
    </xf>
    <xf numFmtId="169" fontId="20" fillId="0" borderId="0" xfId="4" applyNumberFormat="1" applyFont="1" applyFill="1" applyBorder="1"/>
    <xf numFmtId="169" fontId="20" fillId="0" borderId="0" xfId="3" applyFont="1" applyBorder="1"/>
    <xf numFmtId="169" fontId="30" fillId="0" borderId="0" xfId="3" applyFont="1" applyBorder="1"/>
    <xf numFmtId="169" fontId="31" fillId="0" borderId="0" xfId="3" applyFont="1" applyBorder="1" applyAlignment="1">
      <alignment horizontal="left"/>
    </xf>
    <xf numFmtId="169" fontId="20" fillId="0" borderId="0" xfId="3" applyFont="1" applyBorder="1" applyAlignment="1">
      <alignment horizontal="center"/>
    </xf>
    <xf numFmtId="169" fontId="20" fillId="0" borderId="0" xfId="4" applyNumberFormat="1" applyFont="1" applyBorder="1"/>
    <xf numFmtId="9" fontId="20" fillId="3" borderId="0" xfId="3" applyNumberFormat="1" applyFont="1" applyFill="1" applyBorder="1" applyAlignment="1">
      <alignment horizontal="center"/>
    </xf>
    <xf numFmtId="172" fontId="20" fillId="0" borderId="0" xfId="3" applyNumberFormat="1" applyFont="1" applyFill="1" applyBorder="1" applyAlignment="1">
      <alignment horizontal="center"/>
    </xf>
    <xf numFmtId="169" fontId="20" fillId="0" borderId="0" xfId="3" applyFont="1" applyFill="1" applyBorder="1"/>
    <xf numFmtId="9" fontId="20" fillId="0" borderId="0" xfId="3" applyNumberFormat="1" applyFont="1" applyFill="1" applyBorder="1" applyAlignment="1">
      <alignment horizontal="center"/>
    </xf>
    <xf numFmtId="169" fontId="2" fillId="0" borderId="0" xfId="3" applyFont="1" applyFill="1" applyBorder="1"/>
    <xf numFmtId="169" fontId="31" fillId="0" borderId="0" xfId="3" applyFont="1" applyBorder="1" applyAlignment="1">
      <alignment horizontal="center"/>
    </xf>
    <xf numFmtId="3" fontId="32" fillId="3" borderId="0" xfId="3" applyNumberFormat="1" applyFont="1" applyFill="1" applyBorder="1" applyAlignment="1">
      <alignment horizontal="center"/>
    </xf>
    <xf numFmtId="3" fontId="32" fillId="0" borderId="0" xfId="3" applyNumberFormat="1" applyFont="1" applyFill="1" applyBorder="1" applyAlignment="1">
      <alignment horizontal="center"/>
    </xf>
    <xf numFmtId="169" fontId="20" fillId="0" borderId="0" xfId="3" applyFont="1" applyFill="1" applyBorder="1" applyAlignment="1">
      <alignment horizontal="center"/>
    </xf>
    <xf numFmtId="169" fontId="31" fillId="0" borderId="0" xfId="4" applyNumberFormat="1" applyFont="1" applyFill="1" applyBorder="1"/>
    <xf numFmtId="0" fontId="17" fillId="0" borderId="0" xfId="3" applyNumberFormat="1" applyFont="1" applyFill="1" applyAlignment="1">
      <alignment horizontal="center"/>
    </xf>
    <xf numFmtId="169" fontId="24" fillId="0" borderId="0" xfId="3" applyFont="1" applyBorder="1" applyAlignment="1">
      <alignment horizontal="center"/>
    </xf>
    <xf numFmtId="1" fontId="12" fillId="0" borderId="5" xfId="3" applyNumberFormat="1" applyFont="1" applyBorder="1" applyAlignment="1">
      <alignment horizontal="center"/>
    </xf>
    <xf numFmtId="172" fontId="33" fillId="0" borderId="9" xfId="3" applyNumberFormat="1" applyFont="1" applyFill="1" applyBorder="1"/>
    <xf numFmtId="169" fontId="31" fillId="0" borderId="0" xfId="3" applyFont="1" applyBorder="1" applyAlignment="1">
      <alignment horizontal="left" wrapText="1"/>
    </xf>
    <xf numFmtId="0" fontId="2" fillId="0" borderId="0" xfId="3" applyNumberFormat="1" applyFont="1" applyFill="1" applyAlignment="1">
      <alignment horizontal="right"/>
    </xf>
    <xf numFmtId="169" fontId="14" fillId="0" borderId="0" xfId="4" applyNumberFormat="1" applyFont="1"/>
    <xf numFmtId="169" fontId="24" fillId="0" borderId="0" xfId="4" applyNumberFormat="1" applyFont="1" applyBorder="1"/>
    <xf numFmtId="169" fontId="25" fillId="0" borderId="0" xfId="4" applyNumberFormat="1" applyFont="1" applyFill="1" applyBorder="1"/>
    <xf numFmtId="169" fontId="14" fillId="0" borderId="0" xfId="4" applyNumberFormat="1" applyFont="1" applyFill="1" applyBorder="1"/>
    <xf numFmtId="172" fontId="14" fillId="0" borderId="0" xfId="3" applyNumberFormat="1" applyBorder="1" applyAlignment="1">
      <alignment horizontal="center"/>
    </xf>
    <xf numFmtId="177" fontId="14" fillId="0" borderId="0" xfId="3" applyNumberFormat="1" applyBorder="1" applyAlignment="1">
      <alignment horizontal="center"/>
    </xf>
    <xf numFmtId="169" fontId="14" fillId="0" borderId="8" xfId="3" applyBorder="1" applyAlignment="1">
      <alignment horizontal="center"/>
    </xf>
    <xf numFmtId="169" fontId="20" fillId="0" borderId="0" xfId="3" applyFont="1" applyFill="1"/>
    <xf numFmtId="169" fontId="33" fillId="0" borderId="9" xfId="3" applyFont="1" applyFill="1" applyBorder="1"/>
    <xf numFmtId="169" fontId="33" fillId="0" borderId="9" xfId="4" applyNumberFormat="1" applyFont="1" applyFill="1" applyBorder="1"/>
    <xf numFmtId="169" fontId="2" fillId="0" borderId="9" xfId="3" applyFont="1" applyFill="1" applyBorder="1"/>
    <xf numFmtId="169" fontId="34" fillId="0" borderId="0" xfId="3" applyFont="1" applyBorder="1"/>
    <xf numFmtId="0" fontId="14" fillId="0" borderId="0" xfId="3" applyNumberFormat="1"/>
    <xf numFmtId="169" fontId="14" fillId="0" borderId="3" xfId="3" applyBorder="1"/>
    <xf numFmtId="169" fontId="31" fillId="0" borderId="3" xfId="4" applyNumberFormat="1" applyFont="1" applyFill="1" applyBorder="1"/>
    <xf numFmtId="169" fontId="30" fillId="0" borderId="3" xfId="3" applyFont="1" applyBorder="1" applyAlignment="1">
      <alignment horizontal="left"/>
    </xf>
    <xf numFmtId="169" fontId="14" fillId="0" borderId="3" xfId="4" applyNumberFormat="1" applyFont="1" applyBorder="1"/>
    <xf numFmtId="169" fontId="31" fillId="0" borderId="0" xfId="4" applyNumberFormat="1" applyFont="1" applyFill="1" applyBorder="1" applyAlignment="1">
      <alignment horizontal="center"/>
    </xf>
    <xf numFmtId="170" fontId="24" fillId="0" borderId="0" xfId="4" applyFont="1" applyFill="1" applyBorder="1"/>
    <xf numFmtId="170" fontId="20" fillId="0" borderId="0" xfId="4" applyFont="1" applyFill="1" applyBorder="1"/>
    <xf numFmtId="169" fontId="37" fillId="0" borderId="0" xfId="4" applyNumberFormat="1" applyFont="1" applyBorder="1"/>
    <xf numFmtId="170" fontId="14" fillId="0" borderId="0" xfId="4" applyFont="1"/>
    <xf numFmtId="169" fontId="14" fillId="0" borderId="16" xfId="3" applyBorder="1" applyAlignment="1">
      <alignment horizontal="center"/>
    </xf>
    <xf numFmtId="169" fontId="14" fillId="0" borderId="18" xfId="3" applyBorder="1" applyAlignment="1">
      <alignment horizontal="center"/>
    </xf>
    <xf numFmtId="169" fontId="14" fillId="0" borderId="19" xfId="3" applyBorder="1" applyAlignment="1">
      <alignment horizontal="center"/>
    </xf>
    <xf numFmtId="0" fontId="38" fillId="3" borderId="16" xfId="3" applyNumberFormat="1" applyFont="1" applyFill="1" applyBorder="1" applyAlignment="1">
      <alignment horizontal="center"/>
    </xf>
    <xf numFmtId="169" fontId="37" fillId="0" borderId="0" xfId="3" applyFont="1" applyFill="1" applyBorder="1" applyAlignment="1">
      <alignment horizontal="center"/>
    </xf>
    <xf numFmtId="169" fontId="14" fillId="0" borderId="0" xfId="3" applyFont="1" applyFill="1" applyBorder="1" applyAlignment="1">
      <alignment horizontal="center"/>
    </xf>
    <xf numFmtId="171" fontId="20" fillId="0" borderId="0" xfId="4" applyNumberFormat="1" applyFont="1" applyFill="1" applyBorder="1"/>
    <xf numFmtId="172" fontId="12" fillId="0" borderId="0" xfId="3" applyNumberFormat="1" applyFont="1" applyBorder="1" applyAlignment="1">
      <alignment horizontal="center"/>
    </xf>
    <xf numFmtId="177" fontId="12" fillId="0" borderId="0" xfId="3" applyNumberFormat="1" applyFont="1" applyBorder="1" applyAlignment="1">
      <alignment horizontal="center"/>
    </xf>
    <xf numFmtId="177" fontId="12" fillId="0" borderId="8" xfId="3" applyNumberFormat="1" applyFont="1" applyBorder="1" applyAlignment="1">
      <alignment horizontal="center"/>
    </xf>
    <xf numFmtId="169" fontId="38" fillId="0" borderId="7" xfId="3" applyFont="1" applyBorder="1"/>
    <xf numFmtId="169" fontId="38" fillId="0" borderId="0" xfId="3" applyFont="1" applyBorder="1"/>
    <xf numFmtId="172" fontId="38" fillId="0" borderId="0" xfId="3" applyNumberFormat="1" applyFont="1" applyBorder="1"/>
    <xf numFmtId="177" fontId="38" fillId="0" borderId="0" xfId="3" applyNumberFormat="1" applyFont="1" applyBorder="1"/>
    <xf numFmtId="169" fontId="38" fillId="0" borderId="8" xfId="3" applyFont="1" applyBorder="1"/>
    <xf numFmtId="169" fontId="38" fillId="0" borderId="16" xfId="3" applyFont="1" applyBorder="1" applyAlignment="1">
      <alignment horizontal="center"/>
    </xf>
    <xf numFmtId="169" fontId="38" fillId="3" borderId="0" xfId="3" applyFont="1" applyFill="1" applyBorder="1"/>
    <xf numFmtId="172" fontId="38" fillId="3" borderId="0" xfId="3" applyNumberFormat="1" applyFont="1" applyFill="1" applyBorder="1"/>
    <xf numFmtId="177" fontId="38" fillId="0" borderId="8" xfId="3" applyNumberFormat="1" applyFont="1" applyBorder="1"/>
    <xf numFmtId="170" fontId="38" fillId="0" borderId="16" xfId="4" applyFont="1" applyBorder="1"/>
    <xf numFmtId="169" fontId="38" fillId="0" borderId="0" xfId="3" applyFont="1" applyFill="1" applyBorder="1"/>
    <xf numFmtId="172" fontId="38" fillId="0" borderId="0" xfId="3" applyNumberFormat="1" applyFont="1" applyFill="1" applyBorder="1"/>
    <xf numFmtId="177" fontId="38" fillId="0" borderId="0" xfId="3" applyNumberFormat="1" applyFont="1" applyFill="1" applyBorder="1"/>
    <xf numFmtId="177" fontId="38" fillId="0" borderId="8" xfId="3" applyNumberFormat="1" applyFont="1" applyFill="1" applyBorder="1"/>
    <xf numFmtId="169" fontId="38" fillId="0" borderId="7" xfId="3" applyFont="1" applyFill="1" applyBorder="1" applyAlignment="1">
      <alignment horizontal="left"/>
    </xf>
    <xf numFmtId="169" fontId="38" fillId="0" borderId="10" xfId="3" applyFont="1" applyFill="1" applyBorder="1" applyAlignment="1">
      <alignment horizontal="left"/>
    </xf>
    <xf numFmtId="169" fontId="38" fillId="0" borderId="11" xfId="3" applyFont="1" applyFill="1" applyBorder="1"/>
    <xf numFmtId="169" fontId="38" fillId="3" borderId="11" xfId="3" applyFont="1" applyFill="1" applyBorder="1"/>
    <xf numFmtId="169" fontId="38" fillId="0" borderId="11" xfId="3" applyFont="1" applyBorder="1"/>
    <xf numFmtId="172" fontId="38" fillId="3" borderId="11" xfId="3" applyNumberFormat="1" applyFont="1" applyFill="1" applyBorder="1"/>
    <xf numFmtId="177" fontId="38" fillId="0" borderId="11" xfId="3" applyNumberFormat="1" applyFont="1" applyBorder="1"/>
    <xf numFmtId="177" fontId="38" fillId="0" borderId="12" xfId="3" applyNumberFormat="1" applyFont="1" applyBorder="1"/>
    <xf numFmtId="170" fontId="38" fillId="0" borderId="17" xfId="4" applyFont="1" applyBorder="1"/>
    <xf numFmtId="172" fontId="38" fillId="3" borderId="0" xfId="17" applyNumberFormat="1" applyFont="1" applyFill="1" applyBorder="1"/>
    <xf numFmtId="169" fontId="39" fillId="0" borderId="0" xfId="3" applyFont="1"/>
    <xf numFmtId="169" fontId="39" fillId="6" borderId="0" xfId="3" applyFont="1" applyFill="1"/>
    <xf numFmtId="1" fontId="12" fillId="0" borderId="0" xfId="3" applyNumberFormat="1" applyFont="1" applyFill="1" applyBorder="1" applyAlignment="1">
      <alignment horizontal="center"/>
    </xf>
    <xf numFmtId="1" fontId="0" fillId="3" borderId="5" xfId="0" applyNumberFormat="1" applyFill="1" applyBorder="1"/>
    <xf numFmtId="0" fontId="0" fillId="3" borderId="5" xfId="0" applyFill="1" applyBorder="1"/>
    <xf numFmtId="10" fontId="13" fillId="3" borderId="0" xfId="0" applyNumberFormat="1" applyFont="1" applyFill="1"/>
    <xf numFmtId="10" fontId="0" fillId="0" borderId="0" xfId="0" applyNumberFormat="1" applyFill="1"/>
    <xf numFmtId="0" fontId="3" fillId="3" borderId="1" xfId="0" applyFont="1" applyFill="1" applyBorder="1" applyAlignment="1">
      <alignment horizontal="centerContinuous"/>
    </xf>
    <xf numFmtId="3" fontId="6" fillId="0" borderId="0" xfId="0" applyNumberFormat="1" applyFont="1" applyAlignment="1">
      <alignment horizontal="left"/>
    </xf>
    <xf numFmtId="0" fontId="15" fillId="0" borderId="0" xfId="0" applyFont="1"/>
    <xf numFmtId="3" fontId="40" fillId="0" borderId="0" xfId="0" applyNumberFormat="1" applyFont="1" applyFill="1" applyAlignment="1">
      <alignment horizontal="center"/>
    </xf>
    <xf numFmtId="1" fontId="12" fillId="0" borderId="0" xfId="3" applyNumberFormat="1" applyFont="1" applyFill="1" applyBorder="1" applyAlignment="1">
      <alignment horizontal="left"/>
    </xf>
    <xf numFmtId="172" fontId="12" fillId="0" borderId="0" xfId="3" applyNumberFormat="1" applyFont="1" applyFill="1" applyBorder="1" applyAlignment="1"/>
    <xf numFmtId="0" fontId="12" fillId="0" borderId="0" xfId="3" applyNumberFormat="1" applyFont="1" applyFill="1" applyBorder="1"/>
    <xf numFmtId="169" fontId="12" fillId="0" borderId="0" xfId="3" applyFont="1" applyFill="1" applyBorder="1" applyAlignment="1"/>
    <xf numFmtId="172" fontId="12" fillId="0" borderId="0" xfId="3" applyNumberFormat="1" applyFont="1" applyFill="1" applyBorder="1"/>
    <xf numFmtId="177" fontId="12" fillId="0" borderId="0" xfId="3" applyNumberFormat="1" applyFont="1" applyFill="1" applyBorder="1"/>
    <xf numFmtId="169" fontId="12" fillId="0" borderId="0" xfId="3" applyFont="1" applyFill="1" applyBorder="1"/>
    <xf numFmtId="169" fontId="39" fillId="0" borderId="0" xfId="3" applyFont="1" applyFill="1"/>
    <xf numFmtId="169" fontId="14" fillId="0" borderId="0" xfId="4" applyNumberFormat="1" applyFont="1" applyFill="1"/>
    <xf numFmtId="172" fontId="39" fillId="0" borderId="0" xfId="3" applyNumberFormat="1" applyFont="1" applyFill="1"/>
    <xf numFmtId="169" fontId="14" fillId="0" borderId="0" xfId="3" applyFill="1"/>
    <xf numFmtId="172" fontId="0" fillId="0" borderId="0" xfId="0" applyNumberFormat="1" applyFill="1" applyBorder="1" applyAlignment="1">
      <alignment horizontal="center"/>
    </xf>
    <xf numFmtId="169" fontId="33" fillId="0" borderId="0" xfId="4" applyNumberFormat="1" applyFont="1" applyFill="1" applyBorder="1"/>
    <xf numFmtId="169" fontId="35" fillId="0" borderId="0" xfId="3" applyFont="1" applyFill="1" applyBorder="1"/>
    <xf numFmtId="169" fontId="36" fillId="0" borderId="0" xfId="3" applyFont="1" applyFill="1" applyBorder="1"/>
    <xf numFmtId="169" fontId="36" fillId="0" borderId="0" xfId="3" applyFont="1" applyFill="1" applyBorder="1" applyAlignment="1">
      <alignment horizontal="center"/>
    </xf>
    <xf numFmtId="169" fontId="16" fillId="0" borderId="0" xfId="3" applyFont="1" applyFill="1" applyBorder="1"/>
    <xf numFmtId="0" fontId="14" fillId="0" borderId="0" xfId="0" applyFont="1" applyFill="1" applyBorder="1"/>
    <xf numFmtId="0" fontId="0" fillId="0" borderId="0" xfId="0" applyFill="1" applyBorder="1"/>
    <xf numFmtId="0" fontId="16" fillId="0" borderId="0" xfId="3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0" fillId="0" borderId="0" xfId="0" applyFill="1" applyBorder="1" applyAlignment="1">
      <alignment horizontal="center"/>
    </xf>
    <xf numFmtId="169" fontId="0" fillId="0" borderId="0" xfId="0" applyNumberFormat="1" applyFill="1" applyBorder="1"/>
    <xf numFmtId="169" fontId="30" fillId="0" borderId="0" xfId="3" applyFont="1" applyFill="1" applyBorder="1" applyAlignment="1">
      <alignment horizontal="left"/>
    </xf>
    <xf numFmtId="1" fontId="12" fillId="0" borderId="20" xfId="3" applyNumberFormat="1" applyFont="1" applyBorder="1" applyAlignment="1">
      <alignment horizontal="center"/>
    </xf>
    <xf numFmtId="169" fontId="16" fillId="3" borderId="0" xfId="3" applyFont="1" applyFill="1"/>
    <xf numFmtId="0" fontId="41" fillId="0" borderId="0" xfId="0" applyFont="1"/>
    <xf numFmtId="172" fontId="12" fillId="0" borderId="6" xfId="3" applyNumberFormat="1" applyFont="1" applyBorder="1" applyAlignment="1">
      <alignment horizontal="center" wrapText="1"/>
    </xf>
    <xf numFmtId="169" fontId="12" fillId="0" borderId="6" xfId="3" applyFont="1" applyBorder="1" applyAlignment="1">
      <alignment horizontal="center" wrapText="1"/>
    </xf>
    <xf numFmtId="172" fontId="12" fillId="0" borderId="14" xfId="3" applyNumberFormat="1" applyFont="1" applyBorder="1" applyAlignment="1">
      <alignment horizontal="center" wrapText="1"/>
    </xf>
    <xf numFmtId="169" fontId="38" fillId="0" borderId="15" xfId="3" applyFont="1" applyBorder="1" applyAlignment="1">
      <alignment horizontal="center" wrapText="1"/>
    </xf>
    <xf numFmtId="0" fontId="12" fillId="7" borderId="5" xfId="0" applyFont="1" applyFill="1" applyBorder="1" applyAlignment="1">
      <alignment horizontal="center" vertical="top" wrapText="1"/>
    </xf>
    <xf numFmtId="0" fontId="23" fillId="0" borderId="5" xfId="16" quotePrefix="1" applyBorder="1"/>
    <xf numFmtId="0" fontId="12" fillId="7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indent="1"/>
    </xf>
  </cellXfs>
  <cellStyles count="18">
    <cellStyle name="Comma 2" xfId="5"/>
    <cellStyle name="Comma 3" xfId="14"/>
    <cellStyle name="Currency" xfId="1" builtinId="4"/>
    <cellStyle name="Currency 2" xfId="6"/>
    <cellStyle name="DateLong" xfId="7"/>
    <cellStyle name="DateShort" xfId="8"/>
    <cellStyle name="Factor" xfId="4"/>
    <cellStyle name="Factor 2" xfId="9"/>
    <cellStyle name="Hyperlink" xfId="16" builtinId="8"/>
    <cellStyle name="Normal" xfId="0" builtinId="0"/>
    <cellStyle name="Normal 2" xfId="3"/>
    <cellStyle name="Normal 2 2" xfId="10"/>
    <cellStyle name="Normal 2 3" xfId="17"/>
    <cellStyle name="Normal 3" xfId="11"/>
    <cellStyle name="Normal 4" xfId="12"/>
    <cellStyle name="Percent" xfId="2" builtinId="5"/>
    <cellStyle name="Percent 2" xfId="13"/>
    <cellStyle name="Percent 3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2:B30"/>
  <sheetViews>
    <sheetView tabSelected="1" workbookViewId="0">
      <selection activeCell="A13" sqref="A13"/>
    </sheetView>
  </sheetViews>
  <sheetFormatPr defaultRowHeight="14.4"/>
  <cols>
    <col min="1" max="1" width="27.88671875" bestFit="1" customWidth="1"/>
    <col min="2" max="2" width="60.6640625" style="246" customWidth="1"/>
  </cols>
  <sheetData>
    <row r="2" spans="1:2">
      <c r="A2" t="str">
        <f ca="1">REPLACE(CELL("filename"),1,FIND("]",CELL("filename")),"")</f>
        <v>Index</v>
      </c>
    </row>
    <row r="4" spans="1:2">
      <c r="A4" s="243" t="s">
        <v>115</v>
      </c>
      <c r="B4" s="245" t="s">
        <v>116</v>
      </c>
    </row>
    <row r="5" spans="1:2">
      <c r="A5" s="244" t="s">
        <v>117</v>
      </c>
      <c r="B5" s="247" t="s">
        <v>131</v>
      </c>
    </row>
    <row r="6" spans="1:2">
      <c r="A6" s="244" t="s">
        <v>118</v>
      </c>
      <c r="B6" s="247" t="s">
        <v>131</v>
      </c>
    </row>
    <row r="7" spans="1:2">
      <c r="A7" s="244" t="s">
        <v>119</v>
      </c>
      <c r="B7" s="247" t="s">
        <v>131</v>
      </c>
    </row>
    <row r="8" spans="1:2" ht="43.2">
      <c r="A8" s="244" t="s">
        <v>68</v>
      </c>
      <c r="B8" s="247" t="s">
        <v>120</v>
      </c>
    </row>
    <row r="9" spans="1:2">
      <c r="A9" s="244" t="s">
        <v>114</v>
      </c>
      <c r="B9" s="247" t="s">
        <v>121</v>
      </c>
    </row>
    <row r="10" spans="1:2">
      <c r="A10" s="244" t="s">
        <v>108</v>
      </c>
      <c r="B10" s="247" t="s">
        <v>121</v>
      </c>
    </row>
    <row r="11" spans="1:2">
      <c r="A11" s="244" t="s">
        <v>113</v>
      </c>
      <c r="B11" s="247" t="s">
        <v>121</v>
      </c>
    </row>
    <row r="15" spans="1:2">
      <c r="A15" s="53" t="s">
        <v>125</v>
      </c>
    </row>
    <row r="16" spans="1:2">
      <c r="A16" t="s">
        <v>126</v>
      </c>
    </row>
    <row r="17" spans="1:1">
      <c r="A17" t="s">
        <v>127</v>
      </c>
    </row>
    <row r="19" spans="1:1">
      <c r="A19" s="53" t="s">
        <v>122</v>
      </c>
    </row>
    <row r="20" spans="1:1">
      <c r="A20" t="s">
        <v>132</v>
      </c>
    </row>
    <row r="21" spans="1:1">
      <c r="A21" t="s">
        <v>123</v>
      </c>
    </row>
    <row r="22" spans="1:1">
      <c r="A22" t="s">
        <v>124</v>
      </c>
    </row>
    <row r="23" spans="1:1">
      <c r="A23" t="s">
        <v>133</v>
      </c>
    </row>
    <row r="24" spans="1:1">
      <c r="A24" t="s">
        <v>128</v>
      </c>
    </row>
    <row r="25" spans="1:1">
      <c r="A25" s="248" t="s">
        <v>129</v>
      </c>
    </row>
    <row r="26" spans="1:1">
      <c r="A26" s="248" t="s">
        <v>134</v>
      </c>
    </row>
    <row r="28" spans="1:1">
      <c r="A28" s="53" t="s">
        <v>64</v>
      </c>
    </row>
    <row r="29" spans="1:1">
      <c r="A29" t="s">
        <v>130</v>
      </c>
    </row>
    <row r="30" spans="1:1">
      <c r="A30" t="s">
        <v>135</v>
      </c>
    </row>
  </sheetData>
  <hyperlinks>
    <hyperlink ref="A5" location="'South M1'!A1" display="'South M1'!A1"/>
    <hyperlink ref="A6" location="'South M2'!A1" display="'South M2'!A1"/>
    <hyperlink ref="A7" location="'North Rate 01'!A1" display="'North Rate 01'!A1"/>
    <hyperlink ref="A8" location="'Milverton'!A1" display="'Milverton'!A1"/>
    <hyperlink ref="A9" location="'Moraviantown'!A1" display="'Moraviantown'!A1"/>
    <hyperlink ref="A10" location="'Lambton Shores - Kettle Point'!A1" display="'Lambton Shores - Kettle Point'!A1"/>
    <hyperlink ref="A11" location="'Prince Township'!A1" display="'Prince Township'!A1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zoomScale="115" zoomScaleNormal="115" workbookViewId="0">
      <selection activeCell="E3" sqref="E3"/>
    </sheetView>
  </sheetViews>
  <sheetFormatPr defaultRowHeight="14.4"/>
  <cols>
    <col min="1" max="1" width="26.44140625" customWidth="1"/>
    <col min="2" max="2" width="12.33203125" customWidth="1"/>
    <col min="3" max="15" width="9.44140625" customWidth="1"/>
    <col min="17" max="17" width="12.88671875" customWidth="1"/>
    <col min="18" max="18" width="11.5546875" customWidth="1"/>
    <col min="19" max="19" width="12" customWidth="1"/>
  </cols>
  <sheetData>
    <row r="1" spans="1:15" ht="15" thickBot="1">
      <c r="A1" s="54"/>
      <c r="B1" s="54"/>
      <c r="C1" s="1"/>
      <c r="E1" s="2"/>
    </row>
    <row r="2" spans="1:15" ht="16.2" thickBot="1">
      <c r="A2" s="210" t="s">
        <v>33</v>
      </c>
      <c r="B2" s="55"/>
      <c r="D2" s="3" t="s">
        <v>0</v>
      </c>
      <c r="E2" s="47">
        <v>2237</v>
      </c>
      <c r="F2" s="4" t="s">
        <v>1</v>
      </c>
      <c r="G2" s="5"/>
      <c r="H2" s="56"/>
      <c r="I2" s="6"/>
      <c r="J2" s="6"/>
      <c r="K2" s="6"/>
      <c r="L2" s="6"/>
      <c r="M2" s="6"/>
      <c r="N2" s="6"/>
      <c r="O2" s="7"/>
    </row>
    <row r="3" spans="1:15">
      <c r="A3" s="8" t="s">
        <v>25</v>
      </c>
      <c r="B3" s="9"/>
      <c r="C3" s="10"/>
      <c r="D3" s="11"/>
      <c r="E3" s="11"/>
      <c r="F3" s="11"/>
      <c r="G3" s="9"/>
      <c r="H3" s="11"/>
      <c r="I3" s="11"/>
      <c r="J3" s="11"/>
      <c r="K3" s="11"/>
      <c r="L3" s="11"/>
      <c r="M3" s="11"/>
      <c r="N3" s="11"/>
      <c r="O3" s="12"/>
    </row>
    <row r="4" spans="1:15">
      <c r="A4" s="8" t="s">
        <v>26</v>
      </c>
      <c r="B4" s="9"/>
      <c r="C4" s="10"/>
      <c r="D4" s="11"/>
      <c r="E4" s="11"/>
      <c r="F4" s="11"/>
      <c r="G4" s="9"/>
      <c r="H4" s="11"/>
      <c r="I4" s="11"/>
      <c r="J4" s="11"/>
      <c r="K4" s="11"/>
      <c r="L4" s="11"/>
      <c r="M4" s="11"/>
      <c r="N4" s="11"/>
      <c r="O4" s="12"/>
    </row>
    <row r="5" spans="1:15">
      <c r="A5" s="13"/>
      <c r="B5" s="13"/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3"/>
    </row>
    <row r="6" spans="1:15" ht="17.399999999999999">
      <c r="A6" s="45" t="s">
        <v>34</v>
      </c>
      <c r="B6" s="15"/>
      <c r="C6" s="16" t="s">
        <v>2</v>
      </c>
      <c r="D6" s="16" t="s">
        <v>3</v>
      </c>
      <c r="E6" s="16" t="s">
        <v>4</v>
      </c>
      <c r="F6" s="16" t="s">
        <v>5</v>
      </c>
      <c r="G6" s="16" t="s">
        <v>6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6" t="s">
        <v>13</v>
      </c>
      <c r="O6" s="17" t="s">
        <v>14</v>
      </c>
    </row>
    <row r="7" spans="1:15">
      <c r="A7" t="s">
        <v>25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>
      <c r="A8" s="19" t="s">
        <v>15</v>
      </c>
      <c r="B8" s="19"/>
      <c r="C8" s="20">
        <v>0.19165268801823943</v>
      </c>
      <c r="D8" s="20">
        <v>0.15552492533884676</v>
      </c>
      <c r="E8" s="20">
        <v>0.12975219865718285</v>
      </c>
      <c r="F8" s="20">
        <v>7.9957869003809995E-2</v>
      </c>
      <c r="G8" s="20">
        <v>4.2590449440637342E-2</v>
      </c>
      <c r="H8" s="20">
        <v>2.1022153448716781E-2</v>
      </c>
      <c r="I8" s="20">
        <v>2.1368910619004894E-2</v>
      </c>
      <c r="J8" s="20">
        <v>2.1555292598034754E-2</v>
      </c>
      <c r="K8" s="20">
        <v>2.8204361338309298E-2</v>
      </c>
      <c r="L8" s="20">
        <v>5.4739953794607062E-2</v>
      </c>
      <c r="M8" s="20">
        <v>0.10204630075116272</v>
      </c>
      <c r="N8" s="20">
        <v>0.15158489699144811</v>
      </c>
      <c r="O8" s="21">
        <v>0.99999999999999989</v>
      </c>
    </row>
    <row r="9" spans="1:15">
      <c r="A9" s="22" t="s">
        <v>16</v>
      </c>
      <c r="B9" s="23" t="s">
        <v>27</v>
      </c>
      <c r="C9" s="24">
        <f>$E$2*C8</f>
        <v>428.7270630968016</v>
      </c>
      <c r="D9" s="24">
        <f t="shared" ref="D9:N9" si="0">$E$2*D8</f>
        <v>347.9092579830002</v>
      </c>
      <c r="E9" s="24">
        <f t="shared" si="0"/>
        <v>290.25566839611804</v>
      </c>
      <c r="F9" s="24">
        <f t="shared" si="0"/>
        <v>178.86575296152296</v>
      </c>
      <c r="G9" s="24">
        <f t="shared" si="0"/>
        <v>95.274835398705733</v>
      </c>
      <c r="H9" s="24">
        <f t="shared" si="0"/>
        <v>47.026557264779441</v>
      </c>
      <c r="I9" s="24">
        <f t="shared" si="0"/>
        <v>47.802253054713951</v>
      </c>
      <c r="J9" s="24">
        <f t="shared" si="0"/>
        <v>48.219189541803743</v>
      </c>
      <c r="K9" s="24">
        <f t="shared" si="0"/>
        <v>63.093156313797898</v>
      </c>
      <c r="L9" s="24">
        <f t="shared" si="0"/>
        <v>122.453276638536</v>
      </c>
      <c r="M9" s="24">
        <f t="shared" si="0"/>
        <v>228.27757478035102</v>
      </c>
      <c r="N9" s="24">
        <f t="shared" si="0"/>
        <v>339.09541456986943</v>
      </c>
      <c r="O9" s="25">
        <f>SUM(C9:N9)</f>
        <v>2236.9999999999995</v>
      </c>
    </row>
    <row r="10" spans="1:15">
      <c r="A10" s="26" t="s">
        <v>28</v>
      </c>
      <c r="B10" s="48">
        <v>100</v>
      </c>
      <c r="C10" s="27">
        <f>IF(C9&gt;$B$10,$B$10,C9)</f>
        <v>100</v>
      </c>
      <c r="D10" s="27">
        <f t="shared" ref="D10:N10" si="1">IF(D9&gt;$B$10,$B$10,D9)</f>
        <v>100</v>
      </c>
      <c r="E10" s="27">
        <f t="shared" si="1"/>
        <v>100</v>
      </c>
      <c r="F10" s="27">
        <f t="shared" si="1"/>
        <v>100</v>
      </c>
      <c r="G10" s="27">
        <f t="shared" si="1"/>
        <v>95.274835398705733</v>
      </c>
      <c r="H10" s="27">
        <f t="shared" si="1"/>
        <v>47.026557264779441</v>
      </c>
      <c r="I10" s="27">
        <f t="shared" si="1"/>
        <v>47.802253054713951</v>
      </c>
      <c r="J10" s="27">
        <f t="shared" si="1"/>
        <v>48.219189541803743</v>
      </c>
      <c r="K10" s="27">
        <f t="shared" si="1"/>
        <v>63.093156313797898</v>
      </c>
      <c r="L10" s="27">
        <f t="shared" si="1"/>
        <v>100</v>
      </c>
      <c r="M10" s="27">
        <f t="shared" si="1"/>
        <v>100</v>
      </c>
      <c r="N10" s="27">
        <f t="shared" si="1"/>
        <v>100</v>
      </c>
      <c r="O10" s="27">
        <f>SUM(C10:N10)</f>
        <v>1001.4159915738006</v>
      </c>
    </row>
    <row r="11" spans="1:15">
      <c r="A11" s="26" t="s">
        <v>29</v>
      </c>
      <c r="B11" s="48">
        <v>150</v>
      </c>
      <c r="C11" s="27">
        <f>IF(C9&gt;($B$11+$B$10),$B$11,C9-C10)</f>
        <v>150</v>
      </c>
      <c r="D11" s="27">
        <f t="shared" ref="D11:N11" si="2">IF(D9&gt;($B$11+$B$10),$B$11,D9-D10)</f>
        <v>150</v>
      </c>
      <c r="E11" s="27">
        <f t="shared" si="2"/>
        <v>150</v>
      </c>
      <c r="F11" s="27">
        <f t="shared" si="2"/>
        <v>78.865752961522958</v>
      </c>
      <c r="G11" s="27">
        <f t="shared" si="2"/>
        <v>0</v>
      </c>
      <c r="H11" s="27">
        <f t="shared" si="2"/>
        <v>0</v>
      </c>
      <c r="I11" s="27">
        <f t="shared" si="2"/>
        <v>0</v>
      </c>
      <c r="J11" s="27">
        <f t="shared" si="2"/>
        <v>0</v>
      </c>
      <c r="K11" s="27">
        <f t="shared" si="2"/>
        <v>0</v>
      </c>
      <c r="L11" s="27">
        <f t="shared" si="2"/>
        <v>22.453276638535996</v>
      </c>
      <c r="M11" s="27">
        <f t="shared" si="2"/>
        <v>128.27757478035102</v>
      </c>
      <c r="N11" s="27">
        <f t="shared" si="2"/>
        <v>150</v>
      </c>
      <c r="O11" s="27">
        <f t="shared" ref="O11:O14" si="3">SUM(C11:N11)</f>
        <v>829.59660438040987</v>
      </c>
    </row>
    <row r="12" spans="1:15">
      <c r="A12" s="26" t="s">
        <v>30</v>
      </c>
      <c r="B12" s="48">
        <v>250</v>
      </c>
      <c r="C12" s="27">
        <f>IF(C9&gt;($B$10+$B$11+$B$12),$B$12,C9-(C10+C11))</f>
        <v>178.7270630968016</v>
      </c>
      <c r="D12" s="27">
        <f t="shared" ref="D12:N12" si="4">IF(D9&gt;($B$10+$B$11+$B$12),$B$12,D9-(D10+D11))</f>
        <v>97.909257983000202</v>
      </c>
      <c r="E12" s="27">
        <f t="shared" si="4"/>
        <v>40.25566839611804</v>
      </c>
      <c r="F12" s="27">
        <f t="shared" si="4"/>
        <v>0</v>
      </c>
      <c r="G12" s="27">
        <f t="shared" si="4"/>
        <v>0</v>
      </c>
      <c r="H12" s="27">
        <f t="shared" si="4"/>
        <v>0</v>
      </c>
      <c r="I12" s="27">
        <f t="shared" si="4"/>
        <v>0</v>
      </c>
      <c r="J12" s="27">
        <f t="shared" si="4"/>
        <v>0</v>
      </c>
      <c r="K12" s="27">
        <f t="shared" si="4"/>
        <v>0</v>
      </c>
      <c r="L12" s="27">
        <f t="shared" si="4"/>
        <v>0</v>
      </c>
      <c r="M12" s="27">
        <f t="shared" si="4"/>
        <v>0</v>
      </c>
      <c r="N12" s="27">
        <f t="shared" si="4"/>
        <v>89.095414569869433</v>
      </c>
      <c r="O12" s="27">
        <f t="shared" si="3"/>
        <v>405.98740404578928</v>
      </c>
    </row>
    <row r="13" spans="1:15">
      <c r="A13" s="28" t="s">
        <v>31</v>
      </c>
      <c r="B13" s="48">
        <v>500</v>
      </c>
      <c r="C13" s="29">
        <f>IF(C9&gt;($B$10+$B$11+$B$12+$B$13),$B$13,C9-(C10+C11+C12))</f>
        <v>0</v>
      </c>
      <c r="D13" s="29">
        <f t="shared" ref="D13:N13" si="5">IF(D9&gt;($B$10+$B$11+$B$12+$B$13),$B$13,D9-(D10+D11+D12))</f>
        <v>0</v>
      </c>
      <c r="E13" s="29">
        <f t="shared" si="5"/>
        <v>0</v>
      </c>
      <c r="F13" s="29">
        <f t="shared" si="5"/>
        <v>0</v>
      </c>
      <c r="G13" s="29">
        <f t="shared" si="5"/>
        <v>0</v>
      </c>
      <c r="H13" s="29">
        <f t="shared" si="5"/>
        <v>0</v>
      </c>
      <c r="I13" s="29">
        <f t="shared" si="5"/>
        <v>0</v>
      </c>
      <c r="J13" s="29">
        <f t="shared" si="5"/>
        <v>0</v>
      </c>
      <c r="K13" s="29">
        <f t="shared" si="5"/>
        <v>0</v>
      </c>
      <c r="L13" s="29">
        <f t="shared" si="5"/>
        <v>0</v>
      </c>
      <c r="M13" s="29">
        <f t="shared" si="5"/>
        <v>0</v>
      </c>
      <c r="N13" s="29">
        <f t="shared" si="5"/>
        <v>0</v>
      </c>
      <c r="O13" s="27">
        <f t="shared" si="3"/>
        <v>0</v>
      </c>
    </row>
    <row r="14" spans="1:15">
      <c r="A14" s="28" t="s">
        <v>32</v>
      </c>
      <c r="B14" s="48">
        <v>1000</v>
      </c>
      <c r="C14" s="29">
        <f>IF(C9&gt;($B$10+$B$11+$B$12+$B$13),C9-(C10+C11+C12+C13),0)</f>
        <v>0</v>
      </c>
      <c r="D14" s="29">
        <f t="shared" ref="D14:N14" si="6">IF(D9&gt;($B$10+$B$11+$B$12+$B$13),D9-(D10+D11+D12+D13),0)</f>
        <v>0</v>
      </c>
      <c r="E14" s="29">
        <f t="shared" si="6"/>
        <v>0</v>
      </c>
      <c r="F14" s="29">
        <f t="shared" si="6"/>
        <v>0</v>
      </c>
      <c r="G14" s="29">
        <f t="shared" si="6"/>
        <v>0</v>
      </c>
      <c r="H14" s="29">
        <f t="shared" si="6"/>
        <v>0</v>
      </c>
      <c r="I14" s="29">
        <f t="shared" si="6"/>
        <v>0</v>
      </c>
      <c r="J14" s="29">
        <f t="shared" si="6"/>
        <v>0</v>
      </c>
      <c r="K14" s="29">
        <f t="shared" si="6"/>
        <v>0</v>
      </c>
      <c r="L14" s="29">
        <f t="shared" si="6"/>
        <v>0</v>
      </c>
      <c r="M14" s="29">
        <f t="shared" si="6"/>
        <v>0</v>
      </c>
      <c r="N14" s="29">
        <f t="shared" si="6"/>
        <v>0</v>
      </c>
      <c r="O14" s="27">
        <f t="shared" si="3"/>
        <v>0</v>
      </c>
    </row>
    <row r="15" spans="1:15">
      <c r="A15" s="19"/>
      <c r="B15" s="19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30"/>
    </row>
    <row r="16" spans="1:15">
      <c r="A16" s="31" t="s">
        <v>17</v>
      </c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2"/>
    </row>
    <row r="17" spans="1:20">
      <c r="A17" s="33" t="s">
        <v>18</v>
      </c>
      <c r="B17" s="34">
        <v>21</v>
      </c>
      <c r="C17" s="35">
        <v>21</v>
      </c>
      <c r="D17" s="35">
        <v>21</v>
      </c>
      <c r="E17" s="35">
        <v>21</v>
      </c>
      <c r="F17" s="35">
        <v>21</v>
      </c>
      <c r="G17" s="35">
        <v>21</v>
      </c>
      <c r="H17" s="35">
        <v>21</v>
      </c>
      <c r="I17" s="35">
        <v>21</v>
      </c>
      <c r="J17" s="35">
        <v>21</v>
      </c>
      <c r="K17" s="35">
        <v>21</v>
      </c>
      <c r="L17" s="35">
        <v>21</v>
      </c>
      <c r="M17" s="35">
        <v>21</v>
      </c>
      <c r="N17" s="35">
        <v>21</v>
      </c>
      <c r="O17" s="36">
        <v>252</v>
      </c>
      <c r="Q17" s="53" t="s">
        <v>25</v>
      </c>
      <c r="R17" s="53"/>
      <c r="S17" s="53"/>
      <c r="T17" s="53"/>
    </row>
    <row r="18" spans="1:20">
      <c r="A18" s="2" t="s">
        <v>19</v>
      </c>
      <c r="B18" s="13" t="s">
        <v>20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7"/>
      <c r="Q18" s="53" t="s">
        <v>41</v>
      </c>
      <c r="R18" s="53" t="s">
        <v>39</v>
      </c>
      <c r="S18" s="53" t="s">
        <v>40</v>
      </c>
      <c r="T18" s="53" t="s">
        <v>42</v>
      </c>
    </row>
    <row r="19" spans="1:20">
      <c r="A19" s="38" t="s">
        <v>28</v>
      </c>
      <c r="B19" s="51">
        <f>T19</f>
        <v>2.6896999999999997E-2</v>
      </c>
      <c r="C19" s="30">
        <f>C10*$B19</f>
        <v>2.6896999999999998</v>
      </c>
      <c r="D19" s="30">
        <f t="shared" ref="D19:N19" si="7">D10*$B19</f>
        <v>2.6896999999999998</v>
      </c>
      <c r="E19" s="30">
        <f t="shared" si="7"/>
        <v>2.6896999999999998</v>
      </c>
      <c r="F19" s="30">
        <f t="shared" si="7"/>
        <v>2.6896999999999998</v>
      </c>
      <c r="G19" s="30">
        <f t="shared" si="7"/>
        <v>2.5626072477189878</v>
      </c>
      <c r="H19" s="30">
        <f t="shared" si="7"/>
        <v>1.2648733107507726</v>
      </c>
      <c r="I19" s="30">
        <f t="shared" si="7"/>
        <v>1.2857372004126411</v>
      </c>
      <c r="J19" s="30">
        <f t="shared" si="7"/>
        <v>1.2969515411058952</v>
      </c>
      <c r="K19" s="30">
        <f t="shared" si="7"/>
        <v>1.6970166253722219</v>
      </c>
      <c r="L19" s="30">
        <f t="shared" si="7"/>
        <v>2.6896999999999998</v>
      </c>
      <c r="M19" s="30">
        <f t="shared" si="7"/>
        <v>2.6896999999999998</v>
      </c>
      <c r="N19" s="30">
        <f t="shared" si="7"/>
        <v>2.6896999999999998</v>
      </c>
      <c r="O19" s="30">
        <f>SUM(C19:N19)</f>
        <v>26.935085925360511</v>
      </c>
      <c r="Q19" s="52">
        <v>3.9341000000000001E-2</v>
      </c>
      <c r="R19" s="52">
        <v>7.4160000000000007E-3</v>
      </c>
      <c r="S19" s="52">
        <v>1.9860000000000003E-2</v>
      </c>
      <c r="T19">
        <f>Q19+R19-S19</f>
        <v>2.6896999999999997E-2</v>
      </c>
    </row>
    <row r="20" spans="1:20">
      <c r="A20" s="38" t="s">
        <v>29</v>
      </c>
      <c r="B20" s="51">
        <f t="shared" ref="B20:B23" si="8">T20</f>
        <v>2.4925999999999997E-2</v>
      </c>
      <c r="C20" s="30">
        <f t="shared" ref="C20:N23" si="9">C11*$B20</f>
        <v>3.7388999999999997</v>
      </c>
      <c r="D20" s="30">
        <f t="shared" si="9"/>
        <v>3.7388999999999997</v>
      </c>
      <c r="E20" s="30">
        <f t="shared" si="9"/>
        <v>3.7388999999999997</v>
      </c>
      <c r="F20" s="30">
        <f t="shared" si="9"/>
        <v>1.9658077583189211</v>
      </c>
      <c r="G20" s="30">
        <f t="shared" si="9"/>
        <v>0</v>
      </c>
      <c r="H20" s="30">
        <f t="shared" si="9"/>
        <v>0</v>
      </c>
      <c r="I20" s="30">
        <f t="shared" si="9"/>
        <v>0</v>
      </c>
      <c r="J20" s="30">
        <f t="shared" si="9"/>
        <v>0</v>
      </c>
      <c r="K20" s="30">
        <f t="shared" si="9"/>
        <v>0</v>
      </c>
      <c r="L20" s="30">
        <f t="shared" si="9"/>
        <v>0.55967037349214821</v>
      </c>
      <c r="M20" s="30">
        <f t="shared" si="9"/>
        <v>3.1974468289750289</v>
      </c>
      <c r="N20" s="30">
        <f t="shared" si="9"/>
        <v>3.7388999999999997</v>
      </c>
      <c r="O20" s="30">
        <f t="shared" ref="O20:O23" si="10">SUM(C20:N20)</f>
        <v>20.678524960786099</v>
      </c>
      <c r="Q20" s="52">
        <v>3.737E-2</v>
      </c>
      <c r="R20" s="52">
        <v>7.4160000000000007E-3</v>
      </c>
      <c r="S20" s="52">
        <v>1.9860000000000003E-2</v>
      </c>
      <c r="T20">
        <f t="shared" ref="T20:T23" si="11">Q20+R20-S20</f>
        <v>2.4925999999999997E-2</v>
      </c>
    </row>
    <row r="21" spans="1:20">
      <c r="A21" s="38" t="s">
        <v>30</v>
      </c>
      <c r="B21" s="51">
        <f t="shared" si="8"/>
        <v>1.9834999999999998E-2</v>
      </c>
      <c r="C21" s="30">
        <f t="shared" si="9"/>
        <v>3.5450512965250596</v>
      </c>
      <c r="D21" s="30">
        <f t="shared" si="9"/>
        <v>1.9420301320928088</v>
      </c>
      <c r="E21" s="30">
        <f t="shared" si="9"/>
        <v>0.79847118263700123</v>
      </c>
      <c r="F21" s="30">
        <f t="shared" si="9"/>
        <v>0</v>
      </c>
      <c r="G21" s="30">
        <f t="shared" si="9"/>
        <v>0</v>
      </c>
      <c r="H21" s="30">
        <f t="shared" si="9"/>
        <v>0</v>
      </c>
      <c r="I21" s="30">
        <f t="shared" si="9"/>
        <v>0</v>
      </c>
      <c r="J21" s="30">
        <f t="shared" si="9"/>
        <v>0</v>
      </c>
      <c r="K21" s="30">
        <f t="shared" si="9"/>
        <v>0</v>
      </c>
      <c r="L21" s="30">
        <f t="shared" si="9"/>
        <v>0</v>
      </c>
      <c r="M21" s="30">
        <f t="shared" si="9"/>
        <v>0</v>
      </c>
      <c r="N21" s="30">
        <f t="shared" si="9"/>
        <v>1.76720754799336</v>
      </c>
      <c r="O21" s="30">
        <f t="shared" si="10"/>
        <v>8.0527601592482299</v>
      </c>
      <c r="Q21" s="52">
        <v>3.2279000000000002E-2</v>
      </c>
      <c r="R21" s="52">
        <v>7.4160000000000007E-3</v>
      </c>
      <c r="S21" s="52">
        <v>1.9860000000000003E-2</v>
      </c>
      <c r="T21">
        <f t="shared" si="11"/>
        <v>1.9834999999999998E-2</v>
      </c>
    </row>
    <row r="22" spans="1:20">
      <c r="A22" s="38" t="s">
        <v>31</v>
      </c>
      <c r="B22" s="51">
        <f t="shared" si="8"/>
        <v>1.9834999999999998E-2</v>
      </c>
      <c r="C22" s="30">
        <f t="shared" si="9"/>
        <v>0</v>
      </c>
      <c r="D22" s="30">
        <f t="shared" si="9"/>
        <v>0</v>
      </c>
      <c r="E22" s="30">
        <f t="shared" si="9"/>
        <v>0</v>
      </c>
      <c r="F22" s="30">
        <f t="shared" si="9"/>
        <v>0</v>
      </c>
      <c r="G22" s="30">
        <f t="shared" si="9"/>
        <v>0</v>
      </c>
      <c r="H22" s="30">
        <f t="shared" si="9"/>
        <v>0</v>
      </c>
      <c r="I22" s="30">
        <f t="shared" si="9"/>
        <v>0</v>
      </c>
      <c r="J22" s="30">
        <f t="shared" si="9"/>
        <v>0</v>
      </c>
      <c r="K22" s="30">
        <f t="shared" si="9"/>
        <v>0</v>
      </c>
      <c r="L22" s="30">
        <f t="shared" si="9"/>
        <v>0</v>
      </c>
      <c r="M22" s="30">
        <f t="shared" si="9"/>
        <v>0</v>
      </c>
      <c r="N22" s="30">
        <f t="shared" si="9"/>
        <v>0</v>
      </c>
      <c r="O22" s="30">
        <f t="shared" si="10"/>
        <v>0</v>
      </c>
      <c r="Q22" s="52">
        <v>3.2279000000000002E-2</v>
      </c>
      <c r="R22" s="52">
        <v>7.4160000000000007E-3</v>
      </c>
      <c r="S22" s="52">
        <v>1.9860000000000003E-2</v>
      </c>
      <c r="T22">
        <f t="shared" si="11"/>
        <v>1.9834999999999998E-2</v>
      </c>
    </row>
    <row r="23" spans="1:20">
      <c r="A23" s="38" t="s">
        <v>32</v>
      </c>
      <c r="B23" s="51">
        <f t="shared" si="8"/>
        <v>1.9834999999999998E-2</v>
      </c>
      <c r="C23" s="30">
        <f t="shared" si="9"/>
        <v>0</v>
      </c>
      <c r="D23" s="30">
        <f t="shared" si="9"/>
        <v>0</v>
      </c>
      <c r="E23" s="30">
        <f t="shared" si="9"/>
        <v>0</v>
      </c>
      <c r="F23" s="30">
        <f t="shared" si="9"/>
        <v>0</v>
      </c>
      <c r="G23" s="30">
        <f t="shared" si="9"/>
        <v>0</v>
      </c>
      <c r="H23" s="30">
        <f t="shared" si="9"/>
        <v>0</v>
      </c>
      <c r="I23" s="30">
        <f t="shared" si="9"/>
        <v>0</v>
      </c>
      <c r="J23" s="30">
        <f t="shared" si="9"/>
        <v>0</v>
      </c>
      <c r="K23" s="30">
        <f t="shared" si="9"/>
        <v>0</v>
      </c>
      <c r="L23" s="30">
        <f t="shared" si="9"/>
        <v>0</v>
      </c>
      <c r="M23" s="30">
        <f t="shared" si="9"/>
        <v>0</v>
      </c>
      <c r="N23" s="30">
        <f t="shared" si="9"/>
        <v>0</v>
      </c>
      <c r="O23" s="30">
        <f t="shared" si="10"/>
        <v>0</v>
      </c>
      <c r="Q23" s="52">
        <v>3.2279000000000002E-2</v>
      </c>
      <c r="R23" s="52">
        <v>7.4160000000000007E-3</v>
      </c>
      <c r="S23" s="52">
        <v>1.9860000000000003E-2</v>
      </c>
      <c r="T23">
        <f t="shared" si="11"/>
        <v>1.9834999999999998E-2</v>
      </c>
    </row>
    <row r="24" spans="1:20">
      <c r="A24" s="19"/>
      <c r="B24" s="1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9"/>
    </row>
    <row r="25" spans="1:20">
      <c r="A25" s="40" t="s">
        <v>21</v>
      </c>
      <c r="B25" s="34"/>
      <c r="C25" s="34">
        <f>SUM(C19:C24)</f>
        <v>9.973651296525059</v>
      </c>
      <c r="D25" s="34">
        <f t="shared" ref="D25:N25" si="12">SUM(D19:D24)</f>
        <v>8.370630132092808</v>
      </c>
      <c r="E25" s="34">
        <f t="shared" si="12"/>
        <v>7.2270711826370011</v>
      </c>
      <c r="F25" s="34">
        <f t="shared" si="12"/>
        <v>4.6555077583189206</v>
      </c>
      <c r="G25" s="34">
        <f t="shared" si="12"/>
        <v>2.5626072477189878</v>
      </c>
      <c r="H25" s="34">
        <f t="shared" si="12"/>
        <v>1.2648733107507726</v>
      </c>
      <c r="I25" s="34">
        <f t="shared" si="12"/>
        <v>1.2857372004126411</v>
      </c>
      <c r="J25" s="34">
        <f t="shared" si="12"/>
        <v>1.2969515411058952</v>
      </c>
      <c r="K25" s="34">
        <f t="shared" si="12"/>
        <v>1.6970166253722219</v>
      </c>
      <c r="L25" s="34">
        <f t="shared" si="12"/>
        <v>3.2493703734921482</v>
      </c>
      <c r="M25" s="34">
        <f t="shared" si="12"/>
        <v>5.8871468289750286</v>
      </c>
      <c r="N25" s="34">
        <f t="shared" si="12"/>
        <v>8.1958075479933594</v>
      </c>
      <c r="O25" s="36">
        <f>SUM(C25:N25)</f>
        <v>55.666371045394847</v>
      </c>
      <c r="Q25" t="s">
        <v>43</v>
      </c>
    </row>
    <row r="26" spans="1:20">
      <c r="A26" s="40" t="s">
        <v>22</v>
      </c>
      <c r="B26" s="34"/>
      <c r="C26" s="34">
        <f>C25+C17</f>
        <v>30.973651296525059</v>
      </c>
      <c r="D26" s="34">
        <f t="shared" ref="D26:N26" si="13">D25+D17</f>
        <v>29.370630132092806</v>
      </c>
      <c r="E26" s="34">
        <f t="shared" si="13"/>
        <v>28.227071182637001</v>
      </c>
      <c r="F26" s="34">
        <f t="shared" si="13"/>
        <v>25.655507758318919</v>
      </c>
      <c r="G26" s="34">
        <f t="shared" si="13"/>
        <v>23.562607247718987</v>
      </c>
      <c r="H26" s="34">
        <f t="shared" si="13"/>
        <v>22.264873310750772</v>
      </c>
      <c r="I26" s="34">
        <f t="shared" si="13"/>
        <v>22.28573720041264</v>
      </c>
      <c r="J26" s="34">
        <f t="shared" si="13"/>
        <v>22.296951541105894</v>
      </c>
      <c r="K26" s="34">
        <f t="shared" si="13"/>
        <v>22.697016625372221</v>
      </c>
      <c r="L26" s="34">
        <f t="shared" si="13"/>
        <v>24.249370373492148</v>
      </c>
      <c r="M26" s="34">
        <f t="shared" si="13"/>
        <v>26.887146828975027</v>
      </c>
      <c r="N26" s="34">
        <f t="shared" si="13"/>
        <v>29.195807547993361</v>
      </c>
      <c r="O26" s="34">
        <f>O25+O17</f>
        <v>307.66637104539484</v>
      </c>
      <c r="Q26" t="s">
        <v>44</v>
      </c>
    </row>
    <row r="27" spans="1:20">
      <c r="A27" s="19"/>
      <c r="B27" s="19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39"/>
    </row>
    <row r="28" spans="1:20">
      <c r="A28" s="41" t="s">
        <v>23</v>
      </c>
      <c r="B28" s="42"/>
      <c r="C28" s="43">
        <f>C26</f>
        <v>30.973651296525059</v>
      </c>
      <c r="D28" s="43">
        <f t="shared" ref="D28:O28" si="14">D26</f>
        <v>29.370630132092806</v>
      </c>
      <c r="E28" s="43">
        <f t="shared" si="14"/>
        <v>28.227071182637001</v>
      </c>
      <c r="F28" s="43">
        <f t="shared" si="14"/>
        <v>25.655507758318919</v>
      </c>
      <c r="G28" s="43">
        <f t="shared" si="14"/>
        <v>23.562607247718987</v>
      </c>
      <c r="H28" s="43">
        <f t="shared" si="14"/>
        <v>22.264873310750772</v>
      </c>
      <c r="I28" s="43">
        <f t="shared" si="14"/>
        <v>22.28573720041264</v>
      </c>
      <c r="J28" s="43">
        <f t="shared" si="14"/>
        <v>22.296951541105894</v>
      </c>
      <c r="K28" s="43">
        <f t="shared" si="14"/>
        <v>22.697016625372221</v>
      </c>
      <c r="L28" s="43">
        <f t="shared" si="14"/>
        <v>24.249370373492148</v>
      </c>
      <c r="M28" s="43">
        <f t="shared" si="14"/>
        <v>26.887146828975027</v>
      </c>
      <c r="N28" s="43">
        <f t="shared" si="14"/>
        <v>29.195807547993361</v>
      </c>
      <c r="O28" s="43">
        <f t="shared" si="14"/>
        <v>307.66637104539484</v>
      </c>
    </row>
    <row r="29" spans="1:20">
      <c r="A29" s="2"/>
      <c r="B29" s="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2"/>
    </row>
    <row r="30" spans="1:20">
      <c r="A30" s="2" t="s">
        <v>24</v>
      </c>
      <c r="B30" s="2"/>
      <c r="C30" s="44">
        <f>C28/C9</f>
        <v>7.2245617229746859E-2</v>
      </c>
      <c r="D30" s="44">
        <f t="shared" ref="D30:O30" si="15">D28/D9</f>
        <v>8.4420375308115359E-2</v>
      </c>
      <c r="E30" s="44">
        <f t="shared" si="15"/>
        <v>9.7248992030415482E-2</v>
      </c>
      <c r="F30" s="44">
        <f t="shared" si="15"/>
        <v>0.14343443243625206</v>
      </c>
      <c r="G30" s="44">
        <f t="shared" si="15"/>
        <v>0.24731197014525699</v>
      </c>
      <c r="H30" s="44">
        <f t="shared" si="15"/>
        <v>0.47345318487573101</v>
      </c>
      <c r="I30" s="44">
        <f t="shared" si="15"/>
        <v>0.46620683704813293</v>
      </c>
      <c r="J30" s="44">
        <f t="shared" si="15"/>
        <v>0.46240826013418368</v>
      </c>
      <c r="K30" s="44">
        <f t="shared" si="15"/>
        <v>0.3597381705313194</v>
      </c>
      <c r="L30" s="44">
        <f t="shared" si="15"/>
        <v>0.1980295753544653</v>
      </c>
      <c r="M30" s="44">
        <f t="shared" si="15"/>
        <v>0.11778269002045372</v>
      </c>
      <c r="N30" s="44">
        <f t="shared" si="15"/>
        <v>8.6099092743637404E-2</v>
      </c>
      <c r="O30" s="44">
        <f t="shared" si="15"/>
        <v>0.1375352575079995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activeCell="S30" sqref="S30"/>
    </sheetView>
  </sheetViews>
  <sheetFormatPr defaultRowHeight="14.4"/>
  <cols>
    <col min="1" max="1" width="31.5546875" customWidth="1"/>
    <col min="2" max="2" width="13.6640625" customWidth="1"/>
    <col min="17" max="17" width="11.6640625" customWidth="1"/>
    <col min="18" max="18" width="11" customWidth="1"/>
    <col min="19" max="19" width="10.33203125" customWidth="1"/>
    <col min="20" max="20" width="10.6640625" customWidth="1"/>
  </cols>
  <sheetData>
    <row r="1" spans="1:17" ht="15" thickBot="1">
      <c r="A1" s="54"/>
      <c r="B1" s="54"/>
      <c r="C1" s="1"/>
      <c r="E1" s="2"/>
    </row>
    <row r="2" spans="1:17" ht="16.2" thickBot="1">
      <c r="A2" s="210" t="s">
        <v>35</v>
      </c>
      <c r="B2" s="55"/>
      <c r="D2" s="3" t="s">
        <v>0</v>
      </c>
      <c r="E2" s="47">
        <v>98200</v>
      </c>
      <c r="F2" s="4" t="s">
        <v>1</v>
      </c>
      <c r="G2" s="5"/>
      <c r="H2" s="6"/>
      <c r="I2" s="6"/>
      <c r="J2" s="6"/>
      <c r="K2" s="56"/>
      <c r="L2" s="56"/>
      <c r="M2" s="208" t="s">
        <v>110</v>
      </c>
      <c r="N2" s="56"/>
      <c r="O2" s="207" t="s">
        <v>111</v>
      </c>
    </row>
    <row r="3" spans="1:17">
      <c r="A3" s="8" t="s">
        <v>25</v>
      </c>
      <c r="B3" s="9"/>
      <c r="C3" s="10"/>
      <c r="D3" s="11"/>
      <c r="E3" s="11"/>
      <c r="F3" s="11"/>
      <c r="G3" s="9"/>
      <c r="H3" s="11"/>
      <c r="I3" s="11"/>
      <c r="J3" s="11"/>
      <c r="K3" s="11"/>
      <c r="L3" s="11"/>
      <c r="M3" s="11"/>
      <c r="N3" s="11"/>
      <c r="O3" s="12"/>
    </row>
    <row r="4" spans="1:17">
      <c r="A4" s="8" t="s">
        <v>26</v>
      </c>
      <c r="B4" s="9"/>
      <c r="C4" s="10"/>
      <c r="D4" s="11"/>
      <c r="E4" s="11"/>
      <c r="F4" s="11"/>
      <c r="G4" s="9"/>
      <c r="H4" s="11"/>
      <c r="I4" s="11"/>
      <c r="J4" s="11"/>
      <c r="K4" s="11"/>
      <c r="L4" s="11"/>
      <c r="M4" s="11"/>
      <c r="N4" s="11"/>
      <c r="O4" s="12"/>
    </row>
    <row r="5" spans="1:17">
      <c r="A5" s="13"/>
      <c r="B5" s="13"/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3"/>
    </row>
    <row r="6" spans="1:17" ht="17.399999999999999">
      <c r="A6" s="45" t="s">
        <v>34</v>
      </c>
      <c r="B6" s="15"/>
      <c r="C6" s="16" t="s">
        <v>2</v>
      </c>
      <c r="D6" s="16" t="s">
        <v>3</v>
      </c>
      <c r="E6" s="16" t="s">
        <v>4</v>
      </c>
      <c r="F6" s="16" t="s">
        <v>5</v>
      </c>
      <c r="G6" s="16" t="s">
        <v>6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6" t="s">
        <v>13</v>
      </c>
      <c r="O6" s="17" t="s">
        <v>14</v>
      </c>
    </row>
    <row r="7" spans="1:17">
      <c r="A7" t="s">
        <v>25</v>
      </c>
      <c r="B7" t="s">
        <v>109</v>
      </c>
      <c r="C7" s="205">
        <v>0</v>
      </c>
      <c r="D7" s="205">
        <v>0</v>
      </c>
      <c r="E7" s="205">
        <v>0</v>
      </c>
      <c r="F7" s="205">
        <v>0</v>
      </c>
      <c r="G7" s="205">
        <v>0</v>
      </c>
      <c r="H7" s="205">
        <v>0</v>
      </c>
      <c r="I7" s="205">
        <v>0</v>
      </c>
      <c r="J7" s="205">
        <v>0</v>
      </c>
      <c r="K7" s="205">
        <v>0</v>
      </c>
      <c r="L7" s="205">
        <v>0.2</v>
      </c>
      <c r="M7" s="205">
        <v>0.4</v>
      </c>
      <c r="N7" s="205">
        <v>0.4</v>
      </c>
      <c r="O7" s="206">
        <f>SUM(C7:N7)</f>
        <v>1</v>
      </c>
      <c r="P7" t="s">
        <v>112</v>
      </c>
      <c r="Q7" s="238" t="str">
        <f>IF(O2="No"," ",IF(O7&lt;&gt;1,"Input Seasonal load % must add to 100%"," "))</f>
        <v xml:space="preserve"> </v>
      </c>
    </row>
    <row r="8" spans="1:17">
      <c r="A8" s="19" t="s">
        <v>15</v>
      </c>
      <c r="B8" s="19"/>
      <c r="C8" s="20">
        <v>0.20266290075302151</v>
      </c>
      <c r="D8" s="20">
        <v>0.17508919057038438</v>
      </c>
      <c r="E8" s="20">
        <v>0.14687224428140533</v>
      </c>
      <c r="F8" s="20">
        <v>7.4852370059051973E-2</v>
      </c>
      <c r="G8" s="20">
        <v>3.3490192664528996E-2</v>
      </c>
      <c r="H8" s="20">
        <v>1.1189728857441791E-2</v>
      </c>
      <c r="I8" s="20">
        <v>1.4320466999085927E-2</v>
      </c>
      <c r="J8" s="20">
        <v>1.466707292104962E-2</v>
      </c>
      <c r="K8" s="20">
        <v>1.812829577898472E-2</v>
      </c>
      <c r="L8" s="20">
        <v>4.7883205089142206E-2</v>
      </c>
      <c r="M8" s="20">
        <v>9.8024991093033864E-2</v>
      </c>
      <c r="N8" s="20">
        <v>0.16281934093286968</v>
      </c>
      <c r="O8" s="21">
        <v>0.99999999999999989</v>
      </c>
    </row>
    <row r="9" spans="1:17">
      <c r="A9" s="22" t="s">
        <v>16</v>
      </c>
      <c r="B9" s="23" t="s">
        <v>36</v>
      </c>
      <c r="C9" s="24">
        <f>IF($O$2="No",$E$2*C8,$E$2*C7)</f>
        <v>19901.496853946712</v>
      </c>
      <c r="D9" s="24">
        <f t="shared" ref="D9:N9" si="0">IF($O$2="No",$E$2*D8,$E$2*D7)</f>
        <v>17193.758514011748</v>
      </c>
      <c r="E9" s="24">
        <f t="shared" si="0"/>
        <v>14422.854388434003</v>
      </c>
      <c r="F9" s="24">
        <f t="shared" si="0"/>
        <v>7350.5027397989033</v>
      </c>
      <c r="G9" s="24">
        <f t="shared" si="0"/>
        <v>3288.7369196567474</v>
      </c>
      <c r="H9" s="24">
        <f t="shared" si="0"/>
        <v>1098.8313738007839</v>
      </c>
      <c r="I9" s="24">
        <f t="shared" si="0"/>
        <v>1406.269859310238</v>
      </c>
      <c r="J9" s="24">
        <f t="shared" si="0"/>
        <v>1440.3065608470727</v>
      </c>
      <c r="K9" s="24">
        <f t="shared" si="0"/>
        <v>1780.1986454962994</v>
      </c>
      <c r="L9" s="24">
        <f t="shared" si="0"/>
        <v>4702.1307397537648</v>
      </c>
      <c r="M9" s="24">
        <f t="shared" si="0"/>
        <v>9626.0541253359261</v>
      </c>
      <c r="N9" s="24">
        <f t="shared" si="0"/>
        <v>15988.859279607803</v>
      </c>
      <c r="O9" s="25">
        <f>SUM(C9:N9)</f>
        <v>98200</v>
      </c>
    </row>
    <row r="10" spans="1:17">
      <c r="A10" s="26" t="s">
        <v>28</v>
      </c>
      <c r="B10" s="48">
        <v>1000</v>
      </c>
      <c r="C10" s="27">
        <f>IF(C9&gt;$B$10,$B$10,C9)</f>
        <v>1000</v>
      </c>
      <c r="D10" s="27">
        <f t="shared" ref="D10:N10" si="1">IF(D9&gt;$B$10,$B$10,D9)</f>
        <v>1000</v>
      </c>
      <c r="E10" s="27">
        <f t="shared" si="1"/>
        <v>1000</v>
      </c>
      <c r="F10" s="27">
        <f t="shared" si="1"/>
        <v>1000</v>
      </c>
      <c r="G10" s="27">
        <f t="shared" si="1"/>
        <v>1000</v>
      </c>
      <c r="H10" s="27">
        <f t="shared" si="1"/>
        <v>1000</v>
      </c>
      <c r="I10" s="27">
        <f t="shared" si="1"/>
        <v>1000</v>
      </c>
      <c r="J10" s="27">
        <f t="shared" si="1"/>
        <v>1000</v>
      </c>
      <c r="K10" s="27">
        <f t="shared" si="1"/>
        <v>1000</v>
      </c>
      <c r="L10" s="27">
        <f t="shared" si="1"/>
        <v>1000</v>
      </c>
      <c r="M10" s="27">
        <f t="shared" si="1"/>
        <v>1000</v>
      </c>
      <c r="N10" s="27">
        <f t="shared" si="1"/>
        <v>1000</v>
      </c>
      <c r="O10" s="27">
        <f>SUM(C10:N10)</f>
        <v>12000</v>
      </c>
    </row>
    <row r="11" spans="1:17">
      <c r="A11" s="26" t="s">
        <v>29</v>
      </c>
      <c r="B11" s="48">
        <v>6000</v>
      </c>
      <c r="C11" s="27">
        <f>IF(C9&gt;($B$11+$B$10),$B$11,C9-C10)</f>
        <v>6000</v>
      </c>
      <c r="D11" s="27">
        <f t="shared" ref="D11:N11" si="2">IF(D9&gt;($B$11+$B$10),$B$11,D9-D10)</f>
        <v>6000</v>
      </c>
      <c r="E11" s="27">
        <f t="shared" si="2"/>
        <v>6000</v>
      </c>
      <c r="F11" s="27">
        <f t="shared" si="2"/>
        <v>6000</v>
      </c>
      <c r="G11" s="27">
        <f t="shared" si="2"/>
        <v>2288.7369196567474</v>
      </c>
      <c r="H11" s="27">
        <f t="shared" si="2"/>
        <v>98.831373800783922</v>
      </c>
      <c r="I11" s="27">
        <f t="shared" si="2"/>
        <v>406.26985931023796</v>
      </c>
      <c r="J11" s="27">
        <f t="shared" si="2"/>
        <v>440.30656084707266</v>
      </c>
      <c r="K11" s="27">
        <f t="shared" si="2"/>
        <v>780.19864549629938</v>
      </c>
      <c r="L11" s="27">
        <f t="shared" si="2"/>
        <v>3702.1307397537648</v>
      </c>
      <c r="M11" s="27">
        <f t="shared" si="2"/>
        <v>6000</v>
      </c>
      <c r="N11" s="27">
        <f t="shared" si="2"/>
        <v>6000</v>
      </c>
      <c r="O11" s="27">
        <f t="shared" ref="O11:O14" si="3">SUM(C11:N11)</f>
        <v>43716.474098864914</v>
      </c>
    </row>
    <row r="12" spans="1:17">
      <c r="A12" s="26" t="s">
        <v>30</v>
      </c>
      <c r="B12" s="48">
        <v>13000</v>
      </c>
      <c r="C12" s="27">
        <f>IF(C9&gt;($B$10+$B$11+$B$12),$B$12,C9-(C10+C11))</f>
        <v>12901.496853946712</v>
      </c>
      <c r="D12" s="27">
        <f t="shared" ref="D12:N12" si="4">IF(D9&gt;($B$10+$B$11+$B$12),$B$12,D9-(D10+D11))</f>
        <v>10193.758514011748</v>
      </c>
      <c r="E12" s="27">
        <f t="shared" si="4"/>
        <v>7422.8543884340033</v>
      </c>
      <c r="F12" s="27">
        <f t="shared" si="4"/>
        <v>350.50273979890335</v>
      </c>
      <c r="G12" s="27">
        <f t="shared" si="4"/>
        <v>0</v>
      </c>
      <c r="H12" s="27">
        <f t="shared" si="4"/>
        <v>0</v>
      </c>
      <c r="I12" s="27">
        <f t="shared" si="4"/>
        <v>0</v>
      </c>
      <c r="J12" s="27">
        <f t="shared" si="4"/>
        <v>0</v>
      </c>
      <c r="K12" s="27">
        <f t="shared" si="4"/>
        <v>0</v>
      </c>
      <c r="L12" s="27">
        <f t="shared" si="4"/>
        <v>0</v>
      </c>
      <c r="M12" s="27">
        <f t="shared" si="4"/>
        <v>2626.0541253359261</v>
      </c>
      <c r="N12" s="27">
        <f t="shared" si="4"/>
        <v>8988.8592796078028</v>
      </c>
      <c r="O12" s="27">
        <f t="shared" si="3"/>
        <v>42483.525901135094</v>
      </c>
    </row>
    <row r="13" spans="1:17">
      <c r="A13" s="28" t="s">
        <v>31</v>
      </c>
      <c r="B13" s="48">
        <v>20000</v>
      </c>
      <c r="C13" s="29">
        <f>IF(C9&gt;($B$10+$B$11+$B$12+$B$13),$B$13,C9-(C10+C11+C12))</f>
        <v>0</v>
      </c>
      <c r="D13" s="29">
        <f t="shared" ref="D13:N13" si="5">IF(D9&gt;($B$10+$B$11+$B$12+$B$13),$B$13,D9-(D10+D11+D12))</f>
        <v>0</v>
      </c>
      <c r="E13" s="29">
        <f t="shared" si="5"/>
        <v>0</v>
      </c>
      <c r="F13" s="29">
        <f t="shared" si="5"/>
        <v>0</v>
      </c>
      <c r="G13" s="29">
        <f t="shared" si="5"/>
        <v>0</v>
      </c>
      <c r="H13" s="29">
        <f t="shared" si="5"/>
        <v>0</v>
      </c>
      <c r="I13" s="29">
        <f t="shared" si="5"/>
        <v>0</v>
      </c>
      <c r="J13" s="29">
        <f t="shared" si="5"/>
        <v>0</v>
      </c>
      <c r="K13" s="29">
        <f t="shared" si="5"/>
        <v>0</v>
      </c>
      <c r="L13" s="29">
        <f t="shared" si="5"/>
        <v>0</v>
      </c>
      <c r="M13" s="29">
        <f t="shared" si="5"/>
        <v>0</v>
      </c>
      <c r="N13" s="29">
        <f t="shared" si="5"/>
        <v>0</v>
      </c>
      <c r="O13" s="27">
        <f t="shared" si="3"/>
        <v>0</v>
      </c>
    </row>
    <row r="14" spans="1:17">
      <c r="A14" s="28" t="s">
        <v>32</v>
      </c>
      <c r="B14" s="48">
        <v>40000</v>
      </c>
      <c r="C14" s="29">
        <f>IF(C9&gt;($B$10+$B$11+$B$12+$B$13),C9-(C10+C11+C12+C13),0)</f>
        <v>0</v>
      </c>
      <c r="D14" s="29">
        <f t="shared" ref="D14:N14" si="6">IF(D9&gt;($B$10+$B$11+$B$12+$B$13),D9-(D10+D11+D12+D13),0)</f>
        <v>0</v>
      </c>
      <c r="E14" s="29">
        <f t="shared" si="6"/>
        <v>0</v>
      </c>
      <c r="F14" s="29">
        <f t="shared" si="6"/>
        <v>0</v>
      </c>
      <c r="G14" s="29">
        <f t="shared" si="6"/>
        <v>0</v>
      </c>
      <c r="H14" s="29">
        <f t="shared" si="6"/>
        <v>0</v>
      </c>
      <c r="I14" s="29">
        <f t="shared" si="6"/>
        <v>0</v>
      </c>
      <c r="J14" s="29">
        <f t="shared" si="6"/>
        <v>0</v>
      </c>
      <c r="K14" s="29">
        <f t="shared" si="6"/>
        <v>0</v>
      </c>
      <c r="L14" s="29">
        <f t="shared" si="6"/>
        <v>0</v>
      </c>
      <c r="M14" s="29">
        <f t="shared" si="6"/>
        <v>0</v>
      </c>
      <c r="N14" s="29">
        <f t="shared" si="6"/>
        <v>0</v>
      </c>
      <c r="O14" s="27">
        <f t="shared" si="3"/>
        <v>0</v>
      </c>
    </row>
    <row r="15" spans="1:17">
      <c r="A15" s="19"/>
      <c r="B15" s="19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30"/>
    </row>
    <row r="16" spans="1:17">
      <c r="A16" s="31" t="s">
        <v>17</v>
      </c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2"/>
    </row>
    <row r="17" spans="1:20">
      <c r="A17" s="33" t="s">
        <v>18</v>
      </c>
      <c r="B17" s="49">
        <v>70</v>
      </c>
      <c r="C17" s="35">
        <f>B17</f>
        <v>70</v>
      </c>
      <c r="D17" s="35">
        <f t="shared" ref="D17:N17" si="7">C17</f>
        <v>70</v>
      </c>
      <c r="E17" s="35">
        <f t="shared" si="7"/>
        <v>70</v>
      </c>
      <c r="F17" s="35">
        <f t="shared" si="7"/>
        <v>70</v>
      </c>
      <c r="G17" s="35">
        <f t="shared" si="7"/>
        <v>70</v>
      </c>
      <c r="H17" s="35">
        <f t="shared" si="7"/>
        <v>70</v>
      </c>
      <c r="I17" s="35">
        <f t="shared" si="7"/>
        <v>70</v>
      </c>
      <c r="J17" s="35">
        <f t="shared" si="7"/>
        <v>70</v>
      </c>
      <c r="K17" s="35">
        <f t="shared" si="7"/>
        <v>70</v>
      </c>
      <c r="L17" s="35">
        <f t="shared" si="7"/>
        <v>70</v>
      </c>
      <c r="M17" s="35">
        <f t="shared" si="7"/>
        <v>70</v>
      </c>
      <c r="N17" s="35">
        <f t="shared" si="7"/>
        <v>70</v>
      </c>
      <c r="O17" s="50">
        <f>SUM(C17:N17)</f>
        <v>840</v>
      </c>
      <c r="Q17" s="209" t="s">
        <v>25</v>
      </c>
    </row>
    <row r="18" spans="1:20">
      <c r="A18" s="2" t="s">
        <v>19</v>
      </c>
      <c r="B18" s="13" t="s">
        <v>20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7"/>
      <c r="Q18" t="s">
        <v>41</v>
      </c>
      <c r="R18" t="s">
        <v>39</v>
      </c>
      <c r="S18" t="s">
        <v>40</v>
      </c>
      <c r="T18" t="s">
        <v>42</v>
      </c>
    </row>
    <row r="19" spans="1:20">
      <c r="A19" s="38" t="s">
        <v>28</v>
      </c>
      <c r="B19" s="51">
        <f>T19</f>
        <v>2.0836E-2</v>
      </c>
      <c r="C19" s="30">
        <f>C10*$B19</f>
        <v>20.836000000000002</v>
      </c>
      <c r="D19" s="30">
        <f t="shared" ref="D19:N19" si="8">D10*$B19</f>
        <v>20.836000000000002</v>
      </c>
      <c r="E19" s="30">
        <f t="shared" si="8"/>
        <v>20.836000000000002</v>
      </c>
      <c r="F19" s="30">
        <f t="shared" si="8"/>
        <v>20.836000000000002</v>
      </c>
      <c r="G19" s="30">
        <f t="shared" si="8"/>
        <v>20.836000000000002</v>
      </c>
      <c r="H19" s="30">
        <f t="shared" si="8"/>
        <v>20.836000000000002</v>
      </c>
      <c r="I19" s="30">
        <f t="shared" si="8"/>
        <v>20.836000000000002</v>
      </c>
      <c r="J19" s="30">
        <f t="shared" si="8"/>
        <v>20.836000000000002</v>
      </c>
      <c r="K19" s="30">
        <f t="shared" si="8"/>
        <v>20.836000000000002</v>
      </c>
      <c r="L19" s="30">
        <f t="shared" si="8"/>
        <v>20.836000000000002</v>
      </c>
      <c r="M19" s="30">
        <f t="shared" si="8"/>
        <v>20.836000000000002</v>
      </c>
      <c r="N19" s="30">
        <f t="shared" si="8"/>
        <v>20.836000000000002</v>
      </c>
      <c r="O19" s="30">
        <f>SUM(C19:N19)</f>
        <v>250.03200000000007</v>
      </c>
      <c r="Q19" s="52">
        <v>3.6427999999999995E-2</v>
      </c>
      <c r="R19" s="52">
        <v>6.4280000000000006E-3</v>
      </c>
      <c r="S19" s="52">
        <v>2.2019999999999998E-2</v>
      </c>
      <c r="T19">
        <f>Q19+R19-S19</f>
        <v>2.0836E-2</v>
      </c>
    </row>
    <row r="20" spans="1:20">
      <c r="A20" s="38" t="s">
        <v>29</v>
      </c>
      <c r="B20" s="51">
        <f t="shared" ref="B20:B23" si="9">T20</f>
        <v>2.0167000000000004E-2</v>
      </c>
      <c r="C20" s="30">
        <f t="shared" ref="C20:N23" si="10">C11*$B20</f>
        <v>121.00200000000002</v>
      </c>
      <c r="D20" s="30">
        <f t="shared" si="10"/>
        <v>121.00200000000002</v>
      </c>
      <c r="E20" s="30">
        <f t="shared" si="10"/>
        <v>121.00200000000002</v>
      </c>
      <c r="F20" s="30">
        <f t="shared" si="10"/>
        <v>121.00200000000002</v>
      </c>
      <c r="G20" s="30">
        <f t="shared" si="10"/>
        <v>46.156957458717635</v>
      </c>
      <c r="H20" s="30">
        <f t="shared" si="10"/>
        <v>1.9931323154404097</v>
      </c>
      <c r="I20" s="30">
        <f t="shared" si="10"/>
        <v>8.1932442527095706</v>
      </c>
      <c r="J20" s="30">
        <f t="shared" si="10"/>
        <v>8.8796624126029169</v>
      </c>
      <c r="K20" s="30">
        <f t="shared" si="10"/>
        <v>15.734266083723872</v>
      </c>
      <c r="L20" s="30">
        <f t="shared" si="10"/>
        <v>74.660870628614191</v>
      </c>
      <c r="M20" s="30">
        <f t="shared" si="10"/>
        <v>121.00200000000002</v>
      </c>
      <c r="N20" s="30">
        <f t="shared" si="10"/>
        <v>121.00200000000002</v>
      </c>
      <c r="O20" s="30">
        <f t="shared" ref="O20:O23" si="11">SUM(C20:N20)</f>
        <v>881.63013315180888</v>
      </c>
      <c r="Q20" s="52">
        <v>3.5758999999999999E-2</v>
      </c>
      <c r="R20" s="52">
        <v>6.4280000000000006E-3</v>
      </c>
      <c r="S20" s="52">
        <v>2.2019999999999998E-2</v>
      </c>
      <c r="T20">
        <f t="shared" ref="T20:T23" si="12">Q20+R20-S20</f>
        <v>2.0167000000000004E-2</v>
      </c>
    </row>
    <row r="21" spans="1:20">
      <c r="A21" s="38" t="s">
        <v>30</v>
      </c>
      <c r="B21" s="51">
        <f t="shared" si="9"/>
        <v>1.8275000000000007E-2</v>
      </c>
      <c r="C21" s="30">
        <f t="shared" si="10"/>
        <v>235.77485500587625</v>
      </c>
      <c r="D21" s="30">
        <f t="shared" si="10"/>
        <v>186.29093684356477</v>
      </c>
      <c r="E21" s="30">
        <f t="shared" si="10"/>
        <v>135.65266394863147</v>
      </c>
      <c r="F21" s="30">
        <f t="shared" si="10"/>
        <v>6.4054375698249606</v>
      </c>
      <c r="G21" s="30">
        <f t="shared" si="10"/>
        <v>0</v>
      </c>
      <c r="H21" s="30">
        <f t="shared" si="10"/>
        <v>0</v>
      </c>
      <c r="I21" s="30">
        <f t="shared" si="10"/>
        <v>0</v>
      </c>
      <c r="J21" s="30">
        <f t="shared" si="10"/>
        <v>0</v>
      </c>
      <c r="K21" s="30">
        <f t="shared" si="10"/>
        <v>0</v>
      </c>
      <c r="L21" s="30">
        <f t="shared" si="10"/>
        <v>0</v>
      </c>
      <c r="M21" s="30">
        <f t="shared" si="10"/>
        <v>47.991139140514065</v>
      </c>
      <c r="N21" s="30">
        <f t="shared" si="10"/>
        <v>164.27140333483266</v>
      </c>
      <c r="O21" s="30">
        <f t="shared" si="11"/>
        <v>776.38643584324404</v>
      </c>
      <c r="Q21" s="52">
        <v>3.3867000000000001E-2</v>
      </c>
      <c r="R21" s="52">
        <v>6.4280000000000006E-3</v>
      </c>
      <c r="S21" s="52">
        <v>2.2019999999999998E-2</v>
      </c>
      <c r="T21">
        <f t="shared" si="12"/>
        <v>1.8275000000000007E-2</v>
      </c>
    </row>
    <row r="22" spans="1:20">
      <c r="A22" s="38" t="s">
        <v>31</v>
      </c>
      <c r="B22" s="51">
        <f t="shared" si="9"/>
        <v>1.5875000000000007E-2</v>
      </c>
      <c r="C22" s="30">
        <f t="shared" si="10"/>
        <v>0</v>
      </c>
      <c r="D22" s="30">
        <f t="shared" si="10"/>
        <v>0</v>
      </c>
      <c r="E22" s="30">
        <f t="shared" si="10"/>
        <v>0</v>
      </c>
      <c r="F22" s="30">
        <f t="shared" si="10"/>
        <v>0</v>
      </c>
      <c r="G22" s="30">
        <f t="shared" si="10"/>
        <v>0</v>
      </c>
      <c r="H22" s="30">
        <f t="shared" si="10"/>
        <v>0</v>
      </c>
      <c r="I22" s="30">
        <f t="shared" si="10"/>
        <v>0</v>
      </c>
      <c r="J22" s="30">
        <f t="shared" si="10"/>
        <v>0</v>
      </c>
      <c r="K22" s="30">
        <f t="shared" si="10"/>
        <v>0</v>
      </c>
      <c r="L22" s="30">
        <f t="shared" si="10"/>
        <v>0</v>
      </c>
      <c r="M22" s="30">
        <f t="shared" si="10"/>
        <v>0</v>
      </c>
      <c r="N22" s="30">
        <f t="shared" si="10"/>
        <v>0</v>
      </c>
      <c r="O22" s="30">
        <f t="shared" si="11"/>
        <v>0</v>
      </c>
      <c r="Q22" s="52">
        <v>3.1467000000000002E-2</v>
      </c>
      <c r="R22" s="52">
        <v>6.4280000000000006E-3</v>
      </c>
      <c r="S22" s="52">
        <v>2.2019999999999998E-2</v>
      </c>
      <c r="T22">
        <f t="shared" si="12"/>
        <v>1.5875000000000007E-2</v>
      </c>
    </row>
    <row r="23" spans="1:20">
      <c r="A23" s="38" t="s">
        <v>32</v>
      </c>
      <c r="B23" s="51">
        <f t="shared" si="9"/>
        <v>1.5921000000000005E-2</v>
      </c>
      <c r="C23" s="30">
        <f t="shared" si="10"/>
        <v>0</v>
      </c>
      <c r="D23" s="30">
        <f t="shared" si="10"/>
        <v>0</v>
      </c>
      <c r="E23" s="30">
        <f t="shared" si="10"/>
        <v>0</v>
      </c>
      <c r="F23" s="30">
        <f t="shared" si="10"/>
        <v>0</v>
      </c>
      <c r="G23" s="30">
        <f t="shared" si="10"/>
        <v>0</v>
      </c>
      <c r="H23" s="30">
        <f t="shared" si="10"/>
        <v>0</v>
      </c>
      <c r="I23" s="30">
        <f t="shared" si="10"/>
        <v>0</v>
      </c>
      <c r="J23" s="30">
        <f t="shared" si="10"/>
        <v>0</v>
      </c>
      <c r="K23" s="30">
        <f t="shared" si="10"/>
        <v>0</v>
      </c>
      <c r="L23" s="30">
        <f t="shared" si="10"/>
        <v>0</v>
      </c>
      <c r="M23" s="30">
        <f t="shared" si="10"/>
        <v>0</v>
      </c>
      <c r="N23" s="30">
        <f t="shared" si="10"/>
        <v>0</v>
      </c>
      <c r="O23" s="30">
        <f t="shared" si="11"/>
        <v>0</v>
      </c>
      <c r="Q23" s="52">
        <v>3.1512999999999999E-2</v>
      </c>
      <c r="R23" s="52">
        <v>6.4280000000000006E-3</v>
      </c>
      <c r="S23" s="52">
        <v>2.2019999999999998E-2</v>
      </c>
      <c r="T23">
        <f t="shared" si="12"/>
        <v>1.5921000000000005E-2</v>
      </c>
    </row>
    <row r="24" spans="1:20">
      <c r="A24" s="19"/>
      <c r="B24" s="1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9"/>
    </row>
    <row r="25" spans="1:20">
      <c r="A25" s="40" t="s">
        <v>21</v>
      </c>
      <c r="B25" s="34"/>
      <c r="C25" s="34">
        <f>SUM(C19:C24)</f>
        <v>377.61285500587627</v>
      </c>
      <c r="D25" s="34">
        <f t="shared" ref="D25:N25" si="13">SUM(D19:D24)</f>
        <v>328.12893684356482</v>
      </c>
      <c r="E25" s="34">
        <f t="shared" si="13"/>
        <v>277.49066394863149</v>
      </c>
      <c r="F25" s="34">
        <f t="shared" si="13"/>
        <v>148.24343756982498</v>
      </c>
      <c r="G25" s="34">
        <f t="shared" si="13"/>
        <v>66.99295745871764</v>
      </c>
      <c r="H25" s="34">
        <f t="shared" si="13"/>
        <v>22.829132315440411</v>
      </c>
      <c r="I25" s="34">
        <f t="shared" si="13"/>
        <v>29.029244252709574</v>
      </c>
      <c r="J25" s="34">
        <f t="shared" si="13"/>
        <v>29.715662412602917</v>
      </c>
      <c r="K25" s="34">
        <f t="shared" si="13"/>
        <v>36.570266083723872</v>
      </c>
      <c r="L25" s="34">
        <f t="shared" si="13"/>
        <v>95.49687062861419</v>
      </c>
      <c r="M25" s="34">
        <f t="shared" si="13"/>
        <v>189.82913914051409</v>
      </c>
      <c r="N25" s="34">
        <f t="shared" si="13"/>
        <v>306.10940333483268</v>
      </c>
      <c r="O25" s="36">
        <f>SUM(C25:N25)</f>
        <v>1908.0485689950531</v>
      </c>
      <c r="Q25" t="s">
        <v>43</v>
      </c>
    </row>
    <row r="26" spans="1:20">
      <c r="A26" s="40" t="s">
        <v>22</v>
      </c>
      <c r="B26" s="34"/>
      <c r="C26" s="34">
        <f>C25+C17</f>
        <v>447.61285500587627</v>
      </c>
      <c r="D26" s="34">
        <f t="shared" ref="D26:N26" si="14">D25+D17</f>
        <v>398.12893684356482</v>
      </c>
      <c r="E26" s="34">
        <f t="shared" si="14"/>
        <v>347.49066394863149</v>
      </c>
      <c r="F26" s="34">
        <f t="shared" si="14"/>
        <v>218.24343756982498</v>
      </c>
      <c r="G26" s="34">
        <f t="shared" si="14"/>
        <v>136.99295745871763</v>
      </c>
      <c r="H26" s="34">
        <f t="shared" si="14"/>
        <v>92.829132315440404</v>
      </c>
      <c r="I26" s="34">
        <f t="shared" si="14"/>
        <v>99.029244252709574</v>
      </c>
      <c r="J26" s="34">
        <f t="shared" si="14"/>
        <v>99.71566241260291</v>
      </c>
      <c r="K26" s="34">
        <f t="shared" si="14"/>
        <v>106.57026608372388</v>
      </c>
      <c r="L26" s="34">
        <f t="shared" si="14"/>
        <v>165.4968706286142</v>
      </c>
      <c r="M26" s="34">
        <f t="shared" si="14"/>
        <v>259.82913914051409</v>
      </c>
      <c r="N26" s="34">
        <f t="shared" si="14"/>
        <v>376.10940333483268</v>
      </c>
      <c r="O26" s="34">
        <f>O25+O17</f>
        <v>2748.0485689950528</v>
      </c>
      <c r="Q26" t="s">
        <v>44</v>
      </c>
    </row>
    <row r="27" spans="1:20">
      <c r="A27" s="19"/>
      <c r="B27" s="19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39"/>
    </row>
    <row r="28" spans="1:20">
      <c r="A28" s="41" t="s">
        <v>23</v>
      </c>
      <c r="B28" s="42"/>
      <c r="C28" s="43">
        <f>C26</f>
        <v>447.61285500587627</v>
      </c>
      <c r="D28" s="43">
        <f t="shared" ref="D28:O28" si="15">D26</f>
        <v>398.12893684356482</v>
      </c>
      <c r="E28" s="43">
        <f t="shared" si="15"/>
        <v>347.49066394863149</v>
      </c>
      <c r="F28" s="43">
        <f t="shared" si="15"/>
        <v>218.24343756982498</v>
      </c>
      <c r="G28" s="43">
        <f t="shared" si="15"/>
        <v>136.99295745871763</v>
      </c>
      <c r="H28" s="43">
        <f t="shared" si="15"/>
        <v>92.829132315440404</v>
      </c>
      <c r="I28" s="43">
        <f t="shared" si="15"/>
        <v>99.029244252709574</v>
      </c>
      <c r="J28" s="43">
        <f t="shared" si="15"/>
        <v>99.71566241260291</v>
      </c>
      <c r="K28" s="43">
        <f t="shared" si="15"/>
        <v>106.57026608372388</v>
      </c>
      <c r="L28" s="43">
        <f t="shared" si="15"/>
        <v>165.4968706286142</v>
      </c>
      <c r="M28" s="43">
        <f t="shared" si="15"/>
        <v>259.82913914051409</v>
      </c>
      <c r="N28" s="43">
        <f t="shared" si="15"/>
        <v>376.10940333483268</v>
      </c>
      <c r="O28" s="43">
        <f t="shared" si="15"/>
        <v>2748.0485689950528</v>
      </c>
    </row>
    <row r="29" spans="1:20">
      <c r="A29" s="2"/>
      <c r="B29" s="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2"/>
    </row>
    <row r="30" spans="1:20">
      <c r="A30" s="2" t="s">
        <v>24</v>
      </c>
      <c r="B30" s="2"/>
      <c r="C30" s="44">
        <f>C28/C9</f>
        <v>2.2491416514587904E-2</v>
      </c>
      <c r="D30" s="44">
        <f t="shared" ref="D30:O30" si="16">D28/D9</f>
        <v>2.3155433788320145E-2</v>
      </c>
      <c r="E30" s="44">
        <f t="shared" si="16"/>
        <v>2.4093057767212274E-2</v>
      </c>
      <c r="F30" s="44">
        <f t="shared" si="16"/>
        <v>2.9690953842947038E-2</v>
      </c>
      <c r="G30" s="44">
        <f t="shared" si="16"/>
        <v>4.165518884770384E-2</v>
      </c>
      <c r="H30" s="44">
        <f t="shared" si="16"/>
        <v>8.4479870641434876E-2</v>
      </c>
      <c r="I30" s="44">
        <f t="shared" si="16"/>
        <v>7.0419801432196297E-2</v>
      </c>
      <c r="J30" s="44">
        <f t="shared" si="16"/>
        <v>6.9232248969245944E-2</v>
      </c>
      <c r="K30" s="44">
        <f t="shared" si="16"/>
        <v>5.9864255235411265E-2</v>
      </c>
      <c r="L30" s="44">
        <f t="shared" si="16"/>
        <v>3.5196144001151432E-2</v>
      </c>
      <c r="M30" s="44">
        <f t="shared" si="16"/>
        <v>2.6992279054055983E-2</v>
      </c>
      <c r="N30" s="44">
        <f t="shared" si="16"/>
        <v>2.3523216807250457E-2</v>
      </c>
      <c r="O30" s="44">
        <f t="shared" si="16"/>
        <v>2.7984201313595244E-2</v>
      </c>
    </row>
  </sheetData>
  <dataValidations count="1">
    <dataValidation type="list" allowBlank="1" showInputMessage="1" showErrorMessage="1" sqref="O2">
      <formula1>"Yes, No"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O9" sqref="O9"/>
    </sheetView>
  </sheetViews>
  <sheetFormatPr defaultRowHeight="14.4"/>
  <cols>
    <col min="1" max="1" width="25.33203125" customWidth="1"/>
  </cols>
  <sheetData>
    <row r="1" spans="1:15" ht="15" thickBot="1">
      <c r="A1" s="54"/>
      <c r="B1" s="54"/>
      <c r="C1" s="1"/>
      <c r="E1" s="2"/>
    </row>
    <row r="2" spans="1:15" ht="16.2" thickBot="1">
      <c r="A2" s="210" t="s">
        <v>38</v>
      </c>
      <c r="B2" s="55"/>
      <c r="D2" s="3" t="s">
        <v>0</v>
      </c>
      <c r="E2" s="47">
        <v>2342</v>
      </c>
      <c r="F2" s="4" t="s">
        <v>1</v>
      </c>
      <c r="G2" s="5"/>
      <c r="H2" s="6"/>
      <c r="I2" s="6"/>
      <c r="J2" s="6"/>
      <c r="K2" s="6"/>
      <c r="L2" s="6"/>
      <c r="M2" s="6"/>
      <c r="N2" s="6"/>
      <c r="O2" s="7"/>
    </row>
    <row r="3" spans="1:15">
      <c r="A3" s="8" t="s">
        <v>25</v>
      </c>
      <c r="B3" s="9"/>
      <c r="C3" s="10"/>
      <c r="D3" s="11"/>
      <c r="E3" s="11"/>
      <c r="F3" s="11"/>
      <c r="G3" s="9"/>
      <c r="H3" s="11"/>
      <c r="I3" s="11"/>
      <c r="J3" s="11"/>
      <c r="K3" s="11"/>
      <c r="L3" s="11"/>
      <c r="M3" s="11"/>
      <c r="N3" s="11"/>
      <c r="O3" s="12"/>
    </row>
    <row r="4" spans="1:15">
      <c r="A4" s="8"/>
      <c r="B4" s="9"/>
      <c r="C4" s="10"/>
      <c r="D4" s="11"/>
      <c r="E4" s="11"/>
      <c r="F4" s="11"/>
      <c r="G4" s="9"/>
      <c r="H4" s="11"/>
      <c r="I4" s="11"/>
      <c r="J4" s="11"/>
      <c r="K4" s="11"/>
      <c r="L4" s="11"/>
      <c r="M4" s="11"/>
      <c r="N4" s="11"/>
      <c r="O4" s="12"/>
    </row>
    <row r="5" spans="1:15">
      <c r="A5" s="13"/>
      <c r="B5" s="13"/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3"/>
    </row>
    <row r="6" spans="1:15" ht="17.399999999999999">
      <c r="A6" s="45" t="s">
        <v>37</v>
      </c>
      <c r="B6" s="15"/>
      <c r="C6" s="16" t="s">
        <v>2</v>
      </c>
      <c r="D6" s="16" t="s">
        <v>3</v>
      </c>
      <c r="E6" s="16" t="s">
        <v>4</v>
      </c>
      <c r="F6" s="16" t="s">
        <v>5</v>
      </c>
      <c r="G6" s="16" t="s">
        <v>6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6" t="s">
        <v>13</v>
      </c>
      <c r="O6" s="17" t="s">
        <v>14</v>
      </c>
    </row>
    <row r="7" spans="1:15"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>
      <c r="A8" s="19" t="s">
        <v>15</v>
      </c>
      <c r="B8" s="19"/>
      <c r="C8" s="20">
        <v>0.19165268801823943</v>
      </c>
      <c r="D8" s="20">
        <v>0.15552492533884676</v>
      </c>
      <c r="E8" s="20">
        <v>0.12975219865718285</v>
      </c>
      <c r="F8" s="20">
        <v>7.9957869003809995E-2</v>
      </c>
      <c r="G8" s="20">
        <v>4.2590449440637342E-2</v>
      </c>
      <c r="H8" s="20">
        <v>2.1022153448716781E-2</v>
      </c>
      <c r="I8" s="20">
        <v>2.1368910619004894E-2</v>
      </c>
      <c r="J8" s="20">
        <v>2.1555292598034754E-2</v>
      </c>
      <c r="K8" s="20">
        <v>2.8204361338309298E-2</v>
      </c>
      <c r="L8" s="20">
        <v>5.4739953794607062E-2</v>
      </c>
      <c r="M8" s="20">
        <v>0.10204630075116272</v>
      </c>
      <c r="N8" s="20">
        <v>0.15158489699144811</v>
      </c>
      <c r="O8" s="21">
        <v>0.99999999999999989</v>
      </c>
    </row>
    <row r="9" spans="1:15">
      <c r="A9" s="22" t="s">
        <v>16</v>
      </c>
      <c r="B9" s="23" t="s">
        <v>27</v>
      </c>
      <c r="C9" s="24">
        <f>$E$2*C8</f>
        <v>448.85059533871674</v>
      </c>
      <c r="D9" s="24">
        <f t="shared" ref="D9:N9" si="0">$E$2*D8</f>
        <v>364.23937514357914</v>
      </c>
      <c r="E9" s="24">
        <f t="shared" si="0"/>
        <v>303.87964925512222</v>
      </c>
      <c r="F9" s="24">
        <f t="shared" si="0"/>
        <v>187.26132920692299</v>
      </c>
      <c r="G9" s="24">
        <f t="shared" si="0"/>
        <v>99.746832589972655</v>
      </c>
      <c r="H9" s="24">
        <f t="shared" si="0"/>
        <v>49.233883376894703</v>
      </c>
      <c r="I9" s="24">
        <f t="shared" si="0"/>
        <v>50.045988669709459</v>
      </c>
      <c r="J9" s="24">
        <f t="shared" si="0"/>
        <v>50.482495264597397</v>
      </c>
      <c r="K9" s="24">
        <f t="shared" si="0"/>
        <v>66.05461425432037</v>
      </c>
      <c r="L9" s="24">
        <f t="shared" si="0"/>
        <v>128.20097178696975</v>
      </c>
      <c r="M9" s="24">
        <f t="shared" si="0"/>
        <v>238.99243635922309</v>
      </c>
      <c r="N9" s="24">
        <f t="shared" si="0"/>
        <v>355.01182875397149</v>
      </c>
      <c r="O9" s="25">
        <f>SUM(C9:N9)</f>
        <v>2342</v>
      </c>
    </row>
    <row r="10" spans="1:15">
      <c r="A10" s="26" t="s">
        <v>28</v>
      </c>
      <c r="B10" s="48">
        <v>100</v>
      </c>
      <c r="C10" s="27">
        <f>IF(C9&gt;$B$10,$B$10,C9)</f>
        <v>100</v>
      </c>
      <c r="D10" s="27">
        <f t="shared" ref="D10:N10" si="1">IF(D9&gt;$B$10,$B$10,D9)</f>
        <v>100</v>
      </c>
      <c r="E10" s="27">
        <f t="shared" si="1"/>
        <v>100</v>
      </c>
      <c r="F10" s="27">
        <f t="shared" si="1"/>
        <v>100</v>
      </c>
      <c r="G10" s="27">
        <f t="shared" si="1"/>
        <v>99.746832589972655</v>
      </c>
      <c r="H10" s="27">
        <f t="shared" si="1"/>
        <v>49.233883376894703</v>
      </c>
      <c r="I10" s="27">
        <f t="shared" si="1"/>
        <v>50.045988669709459</v>
      </c>
      <c r="J10" s="27">
        <f t="shared" si="1"/>
        <v>50.482495264597397</v>
      </c>
      <c r="K10" s="27">
        <f t="shared" si="1"/>
        <v>66.05461425432037</v>
      </c>
      <c r="L10" s="27">
        <f t="shared" si="1"/>
        <v>100</v>
      </c>
      <c r="M10" s="27">
        <f t="shared" si="1"/>
        <v>100</v>
      </c>
      <c r="N10" s="27">
        <f t="shared" si="1"/>
        <v>100</v>
      </c>
      <c r="O10" s="27">
        <f>SUM(C10:N10)</f>
        <v>1015.5638141554946</v>
      </c>
    </row>
    <row r="11" spans="1:15">
      <c r="A11" s="26" t="s">
        <v>29</v>
      </c>
      <c r="B11" s="48">
        <v>200</v>
      </c>
      <c r="C11" s="27">
        <f>IF(C9&gt;($B$11+$B$10),$B$11,C9-C10)</f>
        <v>200</v>
      </c>
      <c r="D11" s="27">
        <f t="shared" ref="D11:N11" si="2">IF(D9&gt;($B$11+$B$10),$B$11,D9-D10)</f>
        <v>200</v>
      </c>
      <c r="E11" s="27">
        <f t="shared" si="2"/>
        <v>200</v>
      </c>
      <c r="F11" s="27">
        <f t="shared" si="2"/>
        <v>87.261329206922994</v>
      </c>
      <c r="G11" s="27">
        <f t="shared" si="2"/>
        <v>0</v>
      </c>
      <c r="H11" s="27">
        <f t="shared" si="2"/>
        <v>0</v>
      </c>
      <c r="I11" s="27">
        <f t="shared" si="2"/>
        <v>0</v>
      </c>
      <c r="J11" s="27">
        <f t="shared" si="2"/>
        <v>0</v>
      </c>
      <c r="K11" s="27">
        <f t="shared" si="2"/>
        <v>0</v>
      </c>
      <c r="L11" s="27">
        <f t="shared" si="2"/>
        <v>28.200971786969745</v>
      </c>
      <c r="M11" s="27">
        <f t="shared" si="2"/>
        <v>138.99243635922309</v>
      </c>
      <c r="N11" s="27">
        <f t="shared" si="2"/>
        <v>200</v>
      </c>
      <c r="O11" s="27">
        <f t="shared" ref="O11:O14" si="3">SUM(C11:N11)</f>
        <v>1054.4547373531159</v>
      </c>
    </row>
    <row r="12" spans="1:15">
      <c r="A12" s="26" t="s">
        <v>30</v>
      </c>
      <c r="B12" s="48">
        <v>200</v>
      </c>
      <c r="C12" s="27">
        <f>IF(C9&gt;($B$10+$B$11+$B$12),$B$12,C9-(C10+C11))</f>
        <v>148.85059533871674</v>
      </c>
      <c r="D12" s="27">
        <f t="shared" ref="D12:N12" si="4">IF(D9&gt;($B$10+$B$11+$B$12),$B$12,D9-(D10+D11))</f>
        <v>64.239375143579139</v>
      </c>
      <c r="E12" s="27">
        <f t="shared" si="4"/>
        <v>3.8796492551222173</v>
      </c>
      <c r="F12" s="27">
        <f t="shared" si="4"/>
        <v>0</v>
      </c>
      <c r="G12" s="27">
        <f t="shared" si="4"/>
        <v>0</v>
      </c>
      <c r="H12" s="27">
        <f t="shared" si="4"/>
        <v>0</v>
      </c>
      <c r="I12" s="27">
        <f t="shared" si="4"/>
        <v>0</v>
      </c>
      <c r="J12" s="27">
        <f t="shared" si="4"/>
        <v>0</v>
      </c>
      <c r="K12" s="27">
        <f t="shared" si="4"/>
        <v>0</v>
      </c>
      <c r="L12" s="27">
        <f t="shared" si="4"/>
        <v>0</v>
      </c>
      <c r="M12" s="27">
        <f t="shared" si="4"/>
        <v>0</v>
      </c>
      <c r="N12" s="27">
        <f t="shared" si="4"/>
        <v>55.011828753971486</v>
      </c>
      <c r="O12" s="27">
        <f t="shared" si="3"/>
        <v>271.98144849138959</v>
      </c>
    </row>
    <row r="13" spans="1:15">
      <c r="A13" s="28" t="s">
        <v>31</v>
      </c>
      <c r="B13" s="48">
        <v>500</v>
      </c>
      <c r="C13" s="29">
        <f>IF(C9&gt;($B$10+$B$11+$B$12+$B$13),$B$13,C9-(C10+C11+C12))</f>
        <v>0</v>
      </c>
      <c r="D13" s="29">
        <f t="shared" ref="D13:N13" si="5">IF(D9&gt;($B$10+$B$11+$B$12+$B$13),$B$13,D9-(D10+D11+D12))</f>
        <v>0</v>
      </c>
      <c r="E13" s="29">
        <f t="shared" si="5"/>
        <v>0</v>
      </c>
      <c r="F13" s="29">
        <f t="shared" si="5"/>
        <v>0</v>
      </c>
      <c r="G13" s="29">
        <f t="shared" si="5"/>
        <v>0</v>
      </c>
      <c r="H13" s="29">
        <f t="shared" si="5"/>
        <v>0</v>
      </c>
      <c r="I13" s="29">
        <f t="shared" si="5"/>
        <v>0</v>
      </c>
      <c r="J13" s="29">
        <f t="shared" si="5"/>
        <v>0</v>
      </c>
      <c r="K13" s="29">
        <f t="shared" si="5"/>
        <v>0</v>
      </c>
      <c r="L13" s="29">
        <f t="shared" si="5"/>
        <v>0</v>
      </c>
      <c r="M13" s="29">
        <f t="shared" si="5"/>
        <v>0</v>
      </c>
      <c r="N13" s="29">
        <f t="shared" si="5"/>
        <v>0</v>
      </c>
      <c r="O13" s="27">
        <f t="shared" si="3"/>
        <v>0</v>
      </c>
    </row>
    <row r="14" spans="1:15">
      <c r="A14" s="28" t="s">
        <v>32</v>
      </c>
      <c r="B14" s="48">
        <v>1000</v>
      </c>
      <c r="C14" s="29">
        <f>IF(C9&gt;($B$10+$B$11+$B$12+$B$13),C9-(C10+C11+C12+C13),0)</f>
        <v>0</v>
      </c>
      <c r="D14" s="29">
        <f t="shared" ref="D14:N14" si="6">IF(D9&gt;($B$10+$B$11+$B$12+$B$13),D9-(D10+D11+D12+D13),0)</f>
        <v>0</v>
      </c>
      <c r="E14" s="29">
        <f t="shared" si="6"/>
        <v>0</v>
      </c>
      <c r="F14" s="29">
        <f t="shared" si="6"/>
        <v>0</v>
      </c>
      <c r="G14" s="29">
        <f t="shared" si="6"/>
        <v>0</v>
      </c>
      <c r="H14" s="29">
        <f t="shared" si="6"/>
        <v>0</v>
      </c>
      <c r="I14" s="29">
        <f t="shared" si="6"/>
        <v>0</v>
      </c>
      <c r="J14" s="29">
        <f t="shared" si="6"/>
        <v>0</v>
      </c>
      <c r="K14" s="29">
        <f t="shared" si="6"/>
        <v>0</v>
      </c>
      <c r="L14" s="29">
        <f t="shared" si="6"/>
        <v>0</v>
      </c>
      <c r="M14" s="29">
        <f t="shared" si="6"/>
        <v>0</v>
      </c>
      <c r="N14" s="29">
        <f t="shared" si="6"/>
        <v>0</v>
      </c>
      <c r="O14" s="27">
        <f t="shared" si="3"/>
        <v>0</v>
      </c>
    </row>
    <row r="15" spans="1:15">
      <c r="A15" s="19"/>
      <c r="B15" s="19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30"/>
    </row>
    <row r="16" spans="1:15">
      <c r="A16" s="31" t="s">
        <v>17</v>
      </c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2"/>
    </row>
    <row r="17" spans="1:15">
      <c r="A17" s="33" t="s">
        <v>18</v>
      </c>
      <c r="B17" s="49">
        <v>21</v>
      </c>
      <c r="C17" s="35">
        <f>B17</f>
        <v>21</v>
      </c>
      <c r="D17" s="35">
        <f t="shared" ref="D17:N17" si="7">C17</f>
        <v>21</v>
      </c>
      <c r="E17" s="35">
        <f t="shared" si="7"/>
        <v>21</v>
      </c>
      <c r="F17" s="35">
        <f t="shared" si="7"/>
        <v>21</v>
      </c>
      <c r="G17" s="35">
        <f t="shared" si="7"/>
        <v>21</v>
      </c>
      <c r="H17" s="35">
        <f t="shared" si="7"/>
        <v>21</v>
      </c>
      <c r="I17" s="35">
        <f t="shared" si="7"/>
        <v>21</v>
      </c>
      <c r="J17" s="35">
        <f t="shared" si="7"/>
        <v>21</v>
      </c>
      <c r="K17" s="35">
        <f t="shared" si="7"/>
        <v>21</v>
      </c>
      <c r="L17" s="35">
        <f t="shared" si="7"/>
        <v>21</v>
      </c>
      <c r="M17" s="35">
        <f t="shared" si="7"/>
        <v>21</v>
      </c>
      <c r="N17" s="35">
        <f t="shared" si="7"/>
        <v>21</v>
      </c>
      <c r="O17" s="50">
        <f>SUM(C17:N17)</f>
        <v>252</v>
      </c>
    </row>
    <row r="18" spans="1:15">
      <c r="A18" s="2" t="s">
        <v>19</v>
      </c>
      <c r="B18" s="13" t="s">
        <v>20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7"/>
    </row>
    <row r="19" spans="1:15">
      <c r="A19" s="38" t="s">
        <v>28</v>
      </c>
      <c r="B19" s="46">
        <v>9.0919000000000014E-2</v>
      </c>
      <c r="C19" s="30">
        <f>C10*$B19</f>
        <v>9.0919000000000008</v>
      </c>
      <c r="D19" s="30">
        <f t="shared" ref="D19:N19" si="8">D10*$B19</f>
        <v>9.0919000000000008</v>
      </c>
      <c r="E19" s="30">
        <f t="shared" si="8"/>
        <v>9.0919000000000008</v>
      </c>
      <c r="F19" s="30">
        <f t="shared" si="8"/>
        <v>9.0919000000000008</v>
      </c>
      <c r="G19" s="30">
        <f t="shared" si="8"/>
        <v>9.0688822722477251</v>
      </c>
      <c r="H19" s="30">
        <f t="shared" si="8"/>
        <v>4.4762954427438899</v>
      </c>
      <c r="I19" s="30">
        <f t="shared" si="8"/>
        <v>4.5501312438613146</v>
      </c>
      <c r="J19" s="30">
        <f t="shared" si="8"/>
        <v>4.5898179869619318</v>
      </c>
      <c r="K19" s="30">
        <f t="shared" si="8"/>
        <v>6.0056194733885544</v>
      </c>
      <c r="L19" s="30">
        <f t="shared" si="8"/>
        <v>9.0919000000000008</v>
      </c>
      <c r="M19" s="30">
        <f t="shared" si="8"/>
        <v>9.0919000000000008</v>
      </c>
      <c r="N19" s="30">
        <f t="shared" si="8"/>
        <v>9.0919000000000008</v>
      </c>
      <c r="O19" s="30">
        <f>SUM(C19:N19)</f>
        <v>92.334046419203403</v>
      </c>
    </row>
    <row r="20" spans="1:15">
      <c r="A20" s="38" t="s">
        <v>29</v>
      </c>
      <c r="B20" s="46">
        <v>8.8637999999999995E-2</v>
      </c>
      <c r="C20" s="30">
        <f t="shared" ref="C20:N23" si="9">C11*$B20</f>
        <v>17.727599999999999</v>
      </c>
      <c r="D20" s="30">
        <f t="shared" si="9"/>
        <v>17.727599999999999</v>
      </c>
      <c r="E20" s="30">
        <f t="shared" si="9"/>
        <v>17.727599999999999</v>
      </c>
      <c r="F20" s="30">
        <f t="shared" si="9"/>
        <v>7.7346696982432395</v>
      </c>
      <c r="G20" s="30">
        <f t="shared" si="9"/>
        <v>0</v>
      </c>
      <c r="H20" s="30">
        <f t="shared" si="9"/>
        <v>0</v>
      </c>
      <c r="I20" s="30">
        <f t="shared" si="9"/>
        <v>0</v>
      </c>
      <c r="J20" s="30">
        <f t="shared" si="9"/>
        <v>0</v>
      </c>
      <c r="K20" s="30">
        <f t="shared" si="9"/>
        <v>0</v>
      </c>
      <c r="L20" s="30">
        <f t="shared" si="9"/>
        <v>2.4996777372534242</v>
      </c>
      <c r="M20" s="30">
        <f t="shared" si="9"/>
        <v>12.320011574008817</v>
      </c>
      <c r="N20" s="30">
        <f t="shared" si="9"/>
        <v>17.727599999999999</v>
      </c>
      <c r="O20" s="30">
        <f t="shared" ref="O20:O23" si="10">SUM(C20:N20)</f>
        <v>93.464759009505471</v>
      </c>
    </row>
    <row r="21" spans="1:15">
      <c r="A21" s="38" t="s">
        <v>30</v>
      </c>
      <c r="B21" s="46">
        <v>8.5060999999999998E-2</v>
      </c>
      <c r="C21" s="30">
        <f t="shared" si="9"/>
        <v>12.661380490106584</v>
      </c>
      <c r="D21" s="30">
        <f t="shared" si="9"/>
        <v>5.4642654890879854</v>
      </c>
      <c r="E21" s="30">
        <f t="shared" si="9"/>
        <v>0.33000684528995089</v>
      </c>
      <c r="F21" s="30">
        <f t="shared" si="9"/>
        <v>0</v>
      </c>
      <c r="G21" s="30">
        <f t="shared" si="9"/>
        <v>0</v>
      </c>
      <c r="H21" s="30">
        <f t="shared" si="9"/>
        <v>0</v>
      </c>
      <c r="I21" s="30">
        <f t="shared" si="9"/>
        <v>0</v>
      </c>
      <c r="J21" s="30">
        <f t="shared" si="9"/>
        <v>0</v>
      </c>
      <c r="K21" s="30">
        <f t="shared" si="9"/>
        <v>0</v>
      </c>
      <c r="L21" s="30">
        <f t="shared" si="9"/>
        <v>0</v>
      </c>
      <c r="M21" s="30">
        <f t="shared" si="9"/>
        <v>0</v>
      </c>
      <c r="N21" s="30">
        <f t="shared" si="9"/>
        <v>4.6793611656415681</v>
      </c>
      <c r="O21" s="30">
        <f t="shared" si="10"/>
        <v>23.13501399012609</v>
      </c>
    </row>
    <row r="22" spans="1:15">
      <c r="A22" s="38" t="s">
        <v>31</v>
      </c>
      <c r="B22" s="46">
        <v>8.177799999999999E-2</v>
      </c>
      <c r="C22" s="30">
        <f t="shared" si="9"/>
        <v>0</v>
      </c>
      <c r="D22" s="30">
        <f t="shared" si="9"/>
        <v>0</v>
      </c>
      <c r="E22" s="30">
        <f t="shared" si="9"/>
        <v>0</v>
      </c>
      <c r="F22" s="30">
        <f t="shared" si="9"/>
        <v>0</v>
      </c>
      <c r="G22" s="30">
        <f t="shared" si="9"/>
        <v>0</v>
      </c>
      <c r="H22" s="30">
        <f t="shared" si="9"/>
        <v>0</v>
      </c>
      <c r="I22" s="30">
        <f t="shared" si="9"/>
        <v>0</v>
      </c>
      <c r="J22" s="30">
        <f t="shared" si="9"/>
        <v>0</v>
      </c>
      <c r="K22" s="30">
        <f t="shared" si="9"/>
        <v>0</v>
      </c>
      <c r="L22" s="30">
        <f t="shared" si="9"/>
        <v>0</v>
      </c>
      <c r="M22" s="30">
        <f t="shared" si="9"/>
        <v>0</v>
      </c>
      <c r="N22" s="30">
        <f t="shared" si="9"/>
        <v>0</v>
      </c>
      <c r="O22" s="30">
        <f t="shared" si="10"/>
        <v>0</v>
      </c>
    </row>
    <row r="23" spans="1:15">
      <c r="A23" s="38" t="s">
        <v>32</v>
      </c>
      <c r="B23" s="46">
        <v>7.9066999999999998E-2</v>
      </c>
      <c r="C23" s="30">
        <f t="shared" si="9"/>
        <v>0</v>
      </c>
      <c r="D23" s="30">
        <f t="shared" si="9"/>
        <v>0</v>
      </c>
      <c r="E23" s="30">
        <f t="shared" si="9"/>
        <v>0</v>
      </c>
      <c r="F23" s="30">
        <f t="shared" si="9"/>
        <v>0</v>
      </c>
      <c r="G23" s="30">
        <f t="shared" si="9"/>
        <v>0</v>
      </c>
      <c r="H23" s="30">
        <f t="shared" si="9"/>
        <v>0</v>
      </c>
      <c r="I23" s="30">
        <f t="shared" si="9"/>
        <v>0</v>
      </c>
      <c r="J23" s="30">
        <f t="shared" si="9"/>
        <v>0</v>
      </c>
      <c r="K23" s="30">
        <f t="shared" si="9"/>
        <v>0</v>
      </c>
      <c r="L23" s="30">
        <f t="shared" si="9"/>
        <v>0</v>
      </c>
      <c r="M23" s="30">
        <f t="shared" si="9"/>
        <v>0</v>
      </c>
      <c r="N23" s="30">
        <f t="shared" si="9"/>
        <v>0</v>
      </c>
      <c r="O23" s="30">
        <f t="shared" si="10"/>
        <v>0</v>
      </c>
    </row>
    <row r="24" spans="1:15">
      <c r="A24" s="19"/>
      <c r="B24" s="1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9"/>
    </row>
    <row r="25" spans="1:15">
      <c r="A25" s="40" t="s">
        <v>21</v>
      </c>
      <c r="B25" s="34"/>
      <c r="C25" s="34">
        <f>SUM(C19:C24)</f>
        <v>39.480880490106586</v>
      </c>
      <c r="D25" s="34">
        <f t="shared" ref="D25:N25" si="11">SUM(D19:D24)</f>
        <v>32.283765489087983</v>
      </c>
      <c r="E25" s="34">
        <f t="shared" si="11"/>
        <v>27.149506845289949</v>
      </c>
      <c r="F25" s="34">
        <f t="shared" si="11"/>
        <v>16.82656969824324</v>
      </c>
      <c r="G25" s="34">
        <f t="shared" si="11"/>
        <v>9.0688822722477251</v>
      </c>
      <c r="H25" s="34">
        <f t="shared" si="11"/>
        <v>4.4762954427438899</v>
      </c>
      <c r="I25" s="34">
        <f t="shared" si="11"/>
        <v>4.5501312438613146</v>
      </c>
      <c r="J25" s="34">
        <f t="shared" si="11"/>
        <v>4.5898179869619318</v>
      </c>
      <c r="K25" s="34">
        <f t="shared" si="11"/>
        <v>6.0056194733885544</v>
      </c>
      <c r="L25" s="34">
        <f t="shared" si="11"/>
        <v>11.591577737253425</v>
      </c>
      <c r="M25" s="34">
        <f t="shared" si="11"/>
        <v>21.411911574008819</v>
      </c>
      <c r="N25" s="34">
        <f t="shared" si="11"/>
        <v>31.498861165641564</v>
      </c>
      <c r="O25" s="36">
        <f>SUM(C25:N25)</f>
        <v>208.93381941883496</v>
      </c>
    </row>
    <row r="26" spans="1:15">
      <c r="A26" s="40" t="s">
        <v>22</v>
      </c>
      <c r="B26" s="34"/>
      <c r="C26" s="34">
        <f>C25+C17</f>
        <v>60.480880490106586</v>
      </c>
      <c r="D26" s="34">
        <f t="shared" ref="D26:N26" si="12">D25+D17</f>
        <v>53.283765489087983</v>
      </c>
      <c r="E26" s="34">
        <f t="shared" si="12"/>
        <v>48.149506845289949</v>
      </c>
      <c r="F26" s="34">
        <f t="shared" si="12"/>
        <v>37.82656969824324</v>
      </c>
      <c r="G26" s="34">
        <f t="shared" si="12"/>
        <v>30.068882272247727</v>
      </c>
      <c r="H26" s="34">
        <f t="shared" si="12"/>
        <v>25.47629544274389</v>
      </c>
      <c r="I26" s="34">
        <f t="shared" si="12"/>
        <v>25.550131243861316</v>
      </c>
      <c r="J26" s="34">
        <f t="shared" si="12"/>
        <v>25.589817986961933</v>
      </c>
      <c r="K26" s="34">
        <f t="shared" si="12"/>
        <v>27.005619473388556</v>
      </c>
      <c r="L26" s="34">
        <f t="shared" si="12"/>
        <v>32.591577737253424</v>
      </c>
      <c r="M26" s="34">
        <f t="shared" si="12"/>
        <v>42.411911574008819</v>
      </c>
      <c r="N26" s="34">
        <f t="shared" si="12"/>
        <v>52.498861165641564</v>
      </c>
      <c r="O26" s="34">
        <f>O25+O17</f>
        <v>460.93381941883496</v>
      </c>
    </row>
    <row r="27" spans="1:15">
      <c r="A27" s="19"/>
      <c r="B27" s="19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39"/>
    </row>
    <row r="28" spans="1:15">
      <c r="A28" s="41" t="s">
        <v>23</v>
      </c>
      <c r="B28" s="42"/>
      <c r="C28" s="43">
        <f>C26</f>
        <v>60.480880490106586</v>
      </c>
      <c r="D28" s="43">
        <f t="shared" ref="D28:O28" si="13">D26</f>
        <v>53.283765489087983</v>
      </c>
      <c r="E28" s="43">
        <f t="shared" si="13"/>
        <v>48.149506845289949</v>
      </c>
      <c r="F28" s="43">
        <f t="shared" si="13"/>
        <v>37.82656969824324</v>
      </c>
      <c r="G28" s="43">
        <f t="shared" si="13"/>
        <v>30.068882272247727</v>
      </c>
      <c r="H28" s="43">
        <f t="shared" si="13"/>
        <v>25.47629544274389</v>
      </c>
      <c r="I28" s="43">
        <f t="shared" si="13"/>
        <v>25.550131243861316</v>
      </c>
      <c r="J28" s="43">
        <f t="shared" si="13"/>
        <v>25.589817986961933</v>
      </c>
      <c r="K28" s="43">
        <f t="shared" si="13"/>
        <v>27.005619473388556</v>
      </c>
      <c r="L28" s="43">
        <f t="shared" si="13"/>
        <v>32.591577737253424</v>
      </c>
      <c r="M28" s="43">
        <f t="shared" si="13"/>
        <v>42.411911574008819</v>
      </c>
      <c r="N28" s="43">
        <f t="shared" si="13"/>
        <v>52.498861165641564</v>
      </c>
      <c r="O28" s="43">
        <f t="shared" si="13"/>
        <v>460.93381941883496</v>
      </c>
    </row>
    <row r="29" spans="1:15">
      <c r="A29" s="2"/>
      <c r="B29" s="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2"/>
    </row>
    <row r="30" spans="1:15">
      <c r="A30" s="2" t="s">
        <v>24</v>
      </c>
      <c r="B30" s="2"/>
      <c r="C30" s="44">
        <f>C28/C9</f>
        <v>0.13474612959901683</v>
      </c>
      <c r="D30" s="44">
        <f t="shared" ref="D30:O30" si="14">D28/D9</f>
        <v>0.14628776877317043</v>
      </c>
      <c r="E30" s="44">
        <f t="shared" si="14"/>
        <v>0.15844926425088118</v>
      </c>
      <c r="F30" s="44">
        <f t="shared" si="14"/>
        <v>0.20199883157106632</v>
      </c>
      <c r="G30" s="44">
        <f t="shared" si="14"/>
        <v>0.3014520009457472</v>
      </c>
      <c r="H30" s="44">
        <f t="shared" si="14"/>
        <v>0.51745451902946638</v>
      </c>
      <c r="I30" s="44">
        <f t="shared" si="14"/>
        <v>0.51053305016083417</v>
      </c>
      <c r="J30" s="44">
        <f t="shared" si="14"/>
        <v>0.506904776652506</v>
      </c>
      <c r="K30" s="44">
        <f t="shared" si="14"/>
        <v>0.4088377440130494</v>
      </c>
      <c r="L30" s="44">
        <f t="shared" si="14"/>
        <v>0.25422254826126062</v>
      </c>
      <c r="M30" s="44">
        <f t="shared" si="14"/>
        <v>0.17746131308632973</v>
      </c>
      <c r="N30" s="44">
        <f t="shared" si="14"/>
        <v>0.14787918856085233</v>
      </c>
      <c r="O30" s="44">
        <f t="shared" si="14"/>
        <v>0.19681204928216695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AZ136"/>
  <sheetViews>
    <sheetView zoomScale="75" zoomScaleNormal="75" workbookViewId="0">
      <selection activeCell="F24" sqref="F24"/>
    </sheetView>
  </sheetViews>
  <sheetFormatPr defaultColWidth="0" defaultRowHeight="15"/>
  <cols>
    <col min="1" max="3" width="8.5546875" style="57" customWidth="1"/>
    <col min="4" max="4" width="8.5546875" style="61" customWidth="1"/>
    <col min="5" max="5" width="12.6640625" style="58" customWidth="1"/>
    <col min="6" max="6" width="11.44140625" style="57" customWidth="1"/>
    <col min="7" max="7" width="13.5546875" style="57" customWidth="1"/>
    <col min="8" max="8" width="11.44140625" style="57" customWidth="1"/>
    <col min="9" max="9" width="14.88671875" style="57" customWidth="1"/>
    <col min="10" max="10" width="3.33203125" style="57" customWidth="1"/>
    <col min="11" max="50" width="10.33203125" style="57" customWidth="1"/>
    <col min="51" max="51" width="11.44140625" style="57" hidden="1" customWidth="1"/>
    <col min="52" max="52" width="0" style="57" hidden="1" customWidth="1"/>
    <col min="53" max="16384" width="11.44140625" style="57" hidden="1"/>
  </cols>
  <sheetData>
    <row r="1" spans="1:50" ht="15.6">
      <c r="A1" s="57" t="s">
        <v>60</v>
      </c>
      <c r="E1"/>
      <c r="F1"/>
      <c r="G1"/>
      <c r="K1"/>
      <c r="L1"/>
      <c r="M1"/>
      <c r="N1"/>
    </row>
    <row r="2" spans="1:50" ht="15.6">
      <c r="E2"/>
      <c r="F2"/>
      <c r="G2"/>
      <c r="I2" s="58"/>
      <c r="J2" s="58"/>
      <c r="K2"/>
      <c r="L2"/>
      <c r="M2"/>
      <c r="N2"/>
    </row>
    <row r="3" spans="1:50" ht="15.6">
      <c r="E3" s="57"/>
      <c r="F3"/>
      <c r="G3"/>
      <c r="H3" s="60"/>
      <c r="I3" s="58"/>
      <c r="J3" s="58"/>
      <c r="K3"/>
      <c r="L3"/>
      <c r="M3"/>
      <c r="N3"/>
    </row>
    <row r="4" spans="1:50" ht="15.6">
      <c r="E4" s="91"/>
      <c r="F4"/>
      <c r="G4"/>
      <c r="H4" s="60"/>
      <c r="I4" s="58"/>
      <c r="J4" s="58"/>
      <c r="K4"/>
      <c r="L4"/>
      <c r="M4"/>
      <c r="N4"/>
    </row>
    <row r="5" spans="1:50" ht="15.6">
      <c r="E5"/>
      <c r="F5"/>
      <c r="G5"/>
      <c r="H5" s="58"/>
      <c r="I5" s="58"/>
      <c r="J5" s="58"/>
    </row>
    <row r="6" spans="1:50" ht="15.6">
      <c r="E6" s="58" t="s">
        <v>102</v>
      </c>
      <c r="F6" s="237" t="s">
        <v>68</v>
      </c>
      <c r="G6" s="58"/>
      <c r="H6" s="58"/>
      <c r="I6" s="58"/>
      <c r="J6" s="58"/>
    </row>
    <row r="7" spans="1:50">
      <c r="G7" s="58"/>
      <c r="H7" s="58"/>
      <c r="I7" s="58"/>
      <c r="J7" s="58"/>
    </row>
    <row r="8" spans="1:50" ht="15.6">
      <c r="D8" s="61" t="s">
        <v>96</v>
      </c>
      <c r="E8" s="92" t="s">
        <v>45</v>
      </c>
      <c r="G8" s="59" t="s">
        <v>79</v>
      </c>
      <c r="K8" s="57" t="s">
        <v>81</v>
      </c>
      <c r="L8" s="57" t="s">
        <v>81</v>
      </c>
      <c r="M8" s="57" t="s">
        <v>81</v>
      </c>
      <c r="N8" s="57" t="s">
        <v>81</v>
      </c>
      <c r="O8" s="57" t="s">
        <v>81</v>
      </c>
      <c r="P8" s="57" t="s">
        <v>81</v>
      </c>
      <c r="Q8" s="57" t="s">
        <v>81</v>
      </c>
      <c r="R8" s="57" t="s">
        <v>81</v>
      </c>
      <c r="S8" s="57" t="s">
        <v>81</v>
      </c>
      <c r="T8" s="57" t="s">
        <v>81</v>
      </c>
      <c r="U8" s="57" t="s">
        <v>81</v>
      </c>
      <c r="V8" s="57" t="s">
        <v>81</v>
      </c>
      <c r="W8" s="57" t="s">
        <v>81</v>
      </c>
      <c r="X8" s="57" t="s">
        <v>81</v>
      </c>
      <c r="Y8" s="57" t="s">
        <v>81</v>
      </c>
      <c r="Z8" s="57" t="s">
        <v>81</v>
      </c>
      <c r="AA8" s="57" t="s">
        <v>81</v>
      </c>
      <c r="AB8" s="57" t="s">
        <v>81</v>
      </c>
      <c r="AC8" s="57" t="s">
        <v>81</v>
      </c>
      <c r="AD8" s="57" t="s">
        <v>81</v>
      </c>
      <c r="AE8" s="57" t="s">
        <v>81</v>
      </c>
      <c r="AF8" s="57" t="s">
        <v>81</v>
      </c>
      <c r="AG8" s="57" t="s">
        <v>81</v>
      </c>
      <c r="AH8" s="57" t="s">
        <v>81</v>
      </c>
      <c r="AI8" s="57" t="s">
        <v>81</v>
      </c>
      <c r="AJ8" s="57" t="s">
        <v>81</v>
      </c>
      <c r="AK8" s="57" t="s">
        <v>81</v>
      </c>
      <c r="AL8" s="57" t="s">
        <v>81</v>
      </c>
      <c r="AM8" s="57" t="s">
        <v>81</v>
      </c>
      <c r="AN8" s="57" t="s">
        <v>81</v>
      </c>
      <c r="AO8" s="57" t="s">
        <v>81</v>
      </c>
      <c r="AP8" s="57" t="s">
        <v>81</v>
      </c>
      <c r="AQ8" s="57" t="s">
        <v>81</v>
      </c>
      <c r="AR8" s="57" t="s">
        <v>81</v>
      </c>
      <c r="AS8" s="57" t="s">
        <v>81</v>
      </c>
      <c r="AT8" s="57" t="s">
        <v>81</v>
      </c>
      <c r="AU8" s="57" t="s">
        <v>81</v>
      </c>
      <c r="AV8" s="57" t="s">
        <v>81</v>
      </c>
      <c r="AW8" s="57" t="s">
        <v>81</v>
      </c>
      <c r="AX8" s="57" t="s">
        <v>81</v>
      </c>
    </row>
    <row r="9" spans="1:50">
      <c r="F9" s="61"/>
      <c r="I9" s="62" t="s">
        <v>80</v>
      </c>
      <c r="K9" s="98">
        <v>1</v>
      </c>
      <c r="L9" s="98">
        <v>2</v>
      </c>
      <c r="M9" s="98">
        <v>3</v>
      </c>
      <c r="N9" s="98">
        <v>4</v>
      </c>
      <c r="O9" s="98">
        <v>5</v>
      </c>
      <c r="P9" s="98">
        <v>6</v>
      </c>
      <c r="Q9" s="98">
        <v>7</v>
      </c>
      <c r="R9" s="98">
        <v>8</v>
      </c>
      <c r="S9" s="98">
        <v>9</v>
      </c>
      <c r="T9" s="98">
        <v>10</v>
      </c>
      <c r="U9" s="98">
        <v>11</v>
      </c>
      <c r="V9" s="98">
        <v>12</v>
      </c>
      <c r="W9" s="98">
        <v>13</v>
      </c>
      <c r="X9" s="98">
        <v>14</v>
      </c>
      <c r="Y9" s="98">
        <v>15</v>
      </c>
      <c r="Z9" s="98">
        <v>16</v>
      </c>
      <c r="AA9" s="98">
        <v>17</v>
      </c>
      <c r="AB9" s="98">
        <v>18</v>
      </c>
      <c r="AC9" s="98">
        <v>19</v>
      </c>
      <c r="AD9" s="98">
        <v>20</v>
      </c>
      <c r="AE9" s="98">
        <v>21</v>
      </c>
      <c r="AF9" s="98">
        <v>22</v>
      </c>
      <c r="AG9" s="98">
        <v>23</v>
      </c>
      <c r="AH9" s="98">
        <v>24</v>
      </c>
      <c r="AI9" s="98">
        <v>25</v>
      </c>
      <c r="AJ9" s="98">
        <v>26</v>
      </c>
      <c r="AK9" s="98">
        <v>27</v>
      </c>
      <c r="AL9" s="98">
        <v>28</v>
      </c>
      <c r="AM9" s="98">
        <v>29</v>
      </c>
      <c r="AN9" s="98">
        <v>30</v>
      </c>
      <c r="AO9" s="98">
        <v>31</v>
      </c>
      <c r="AP9" s="98">
        <v>32</v>
      </c>
      <c r="AQ9" s="98">
        <v>33</v>
      </c>
      <c r="AR9" s="98">
        <v>34</v>
      </c>
      <c r="AS9" s="98">
        <v>35</v>
      </c>
      <c r="AT9" s="98">
        <v>36</v>
      </c>
      <c r="AU9" s="98">
        <v>37</v>
      </c>
      <c r="AV9" s="98">
        <v>38</v>
      </c>
      <c r="AW9" s="98">
        <v>39</v>
      </c>
      <c r="AX9" s="98">
        <v>40</v>
      </c>
    </row>
    <row r="10" spans="1:50" ht="15.6">
      <c r="E10" s="84" t="s">
        <v>46</v>
      </c>
      <c r="G10" s="66" t="s">
        <v>47</v>
      </c>
      <c r="H10" s="66"/>
      <c r="I10" s="66" t="s">
        <v>14</v>
      </c>
      <c r="K10" s="67">
        <v>1</v>
      </c>
      <c r="L10" s="67">
        <v>2</v>
      </c>
      <c r="M10" s="67">
        <v>3</v>
      </c>
      <c r="N10" s="67">
        <v>4</v>
      </c>
      <c r="O10" s="67">
        <v>5</v>
      </c>
      <c r="P10" s="67">
        <v>6</v>
      </c>
      <c r="Q10" s="67">
        <v>7</v>
      </c>
      <c r="R10" s="67">
        <v>8</v>
      </c>
      <c r="S10" s="67">
        <v>9</v>
      </c>
      <c r="T10" s="67">
        <v>10</v>
      </c>
      <c r="U10" s="67">
        <v>11</v>
      </c>
      <c r="V10" s="67">
        <v>12</v>
      </c>
      <c r="W10" s="67">
        <v>13</v>
      </c>
      <c r="X10" s="67">
        <v>14</v>
      </c>
      <c r="Y10" s="67">
        <v>15</v>
      </c>
      <c r="Z10" s="67">
        <v>16</v>
      </c>
      <c r="AA10" s="67">
        <v>17</v>
      </c>
      <c r="AB10" s="67">
        <v>18</v>
      </c>
      <c r="AC10" s="67">
        <v>19</v>
      </c>
      <c r="AD10" s="67">
        <v>20</v>
      </c>
      <c r="AE10" s="68"/>
      <c r="AF10" s="68"/>
      <c r="AG10" s="68"/>
      <c r="AH10" s="68"/>
      <c r="AI10" s="68"/>
      <c r="AJ10" s="68"/>
      <c r="AK10" s="68"/>
      <c r="AL10" s="68"/>
      <c r="AM10" s="68"/>
      <c r="AN10" s="68"/>
    </row>
    <row r="11" spans="1:50" ht="15.6">
      <c r="D11" s="61">
        <v>1</v>
      </c>
      <c r="E11" s="58" t="s">
        <v>48</v>
      </c>
      <c r="G11" s="69" t="s">
        <v>49</v>
      </c>
      <c r="H11" s="63"/>
      <c r="I11" s="70">
        <f>SUM(K11:AD11)</f>
        <v>343</v>
      </c>
      <c r="K11" s="71">
        <v>93</v>
      </c>
      <c r="L11" s="71">
        <v>82</v>
      </c>
      <c r="M11" s="71">
        <v>31</v>
      </c>
      <c r="N11" s="71">
        <v>22</v>
      </c>
      <c r="O11" s="71">
        <v>17</v>
      </c>
      <c r="P11" s="71">
        <v>21</v>
      </c>
      <c r="Q11" s="71">
        <v>19</v>
      </c>
      <c r="R11" s="71">
        <v>21</v>
      </c>
      <c r="S11" s="71">
        <v>19</v>
      </c>
      <c r="T11" s="71">
        <v>18</v>
      </c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2"/>
      <c r="AF11" s="72"/>
      <c r="AG11" s="72"/>
      <c r="AH11" s="72"/>
      <c r="AI11" s="72"/>
      <c r="AJ11" s="72"/>
      <c r="AK11" s="72"/>
      <c r="AL11" s="72"/>
      <c r="AM11" s="72"/>
      <c r="AN11" s="72"/>
    </row>
    <row r="12" spans="1:50" ht="15.6">
      <c r="D12" s="61">
        <v>2</v>
      </c>
      <c r="E12" s="57"/>
      <c r="G12" s="73" t="s">
        <v>51</v>
      </c>
      <c r="H12" s="63"/>
      <c r="I12" s="70">
        <f>SUM(K12:AD12)</f>
        <v>100</v>
      </c>
      <c r="K12" s="71">
        <v>10</v>
      </c>
      <c r="L12" s="71">
        <v>10</v>
      </c>
      <c r="M12" s="71">
        <v>10</v>
      </c>
      <c r="N12" s="71">
        <v>10</v>
      </c>
      <c r="O12" s="71">
        <v>10</v>
      </c>
      <c r="P12" s="71">
        <v>10</v>
      </c>
      <c r="Q12" s="71">
        <v>10</v>
      </c>
      <c r="R12" s="71">
        <v>10</v>
      </c>
      <c r="S12" s="71">
        <v>10</v>
      </c>
      <c r="T12" s="71">
        <v>10</v>
      </c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68"/>
      <c r="AF12" s="68"/>
      <c r="AG12" s="68"/>
      <c r="AH12" s="68"/>
      <c r="AI12" s="68"/>
      <c r="AJ12" s="68"/>
      <c r="AK12" s="68"/>
      <c r="AL12" s="68"/>
      <c r="AM12" s="68"/>
      <c r="AN12" s="68"/>
    </row>
    <row r="13" spans="1:50" ht="15.6">
      <c r="D13" s="61">
        <v>3</v>
      </c>
      <c r="E13" s="58" t="s">
        <v>50</v>
      </c>
      <c r="G13" s="73" t="s">
        <v>50</v>
      </c>
      <c r="H13" s="63"/>
      <c r="I13" s="70">
        <f>SUM(K13:AD13)</f>
        <v>32</v>
      </c>
      <c r="K13" s="71">
        <v>9</v>
      </c>
      <c r="L13" s="71">
        <v>8</v>
      </c>
      <c r="M13" s="71">
        <v>3</v>
      </c>
      <c r="N13" s="71">
        <v>2</v>
      </c>
      <c r="O13" s="71">
        <v>2</v>
      </c>
      <c r="P13" s="71">
        <v>2</v>
      </c>
      <c r="Q13" s="71">
        <v>2</v>
      </c>
      <c r="R13" s="71">
        <v>2</v>
      </c>
      <c r="S13" s="71">
        <v>1</v>
      </c>
      <c r="T13" s="71">
        <v>1</v>
      </c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68"/>
      <c r="AF13" s="68"/>
      <c r="AG13" s="68"/>
      <c r="AH13" s="68"/>
      <c r="AI13" s="68"/>
      <c r="AJ13" s="68"/>
      <c r="AK13" s="68"/>
      <c r="AL13" s="68"/>
      <c r="AM13" s="68"/>
      <c r="AN13" s="68"/>
    </row>
    <row r="14" spans="1:50" ht="15.6">
      <c r="F14" s="61"/>
      <c r="I14" s="62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64"/>
      <c r="AF14" s="64"/>
      <c r="AG14" s="64"/>
      <c r="AH14" s="64"/>
      <c r="AI14" s="64"/>
      <c r="AJ14" s="64"/>
      <c r="AK14" s="64"/>
      <c r="AL14" s="64"/>
      <c r="AM14" s="64"/>
      <c r="AN14" s="64"/>
    </row>
    <row r="15" spans="1:50" ht="15.6">
      <c r="E15" s="84" t="s">
        <v>52</v>
      </c>
      <c r="G15" s="66" t="s">
        <v>47</v>
      </c>
      <c r="H15" s="66"/>
      <c r="I15" s="66"/>
      <c r="K15" s="75">
        <v>1</v>
      </c>
      <c r="L15" s="75">
        <v>2</v>
      </c>
      <c r="M15" s="75">
        <v>3</v>
      </c>
      <c r="N15" s="75">
        <v>4</v>
      </c>
      <c r="O15" s="75">
        <v>5</v>
      </c>
      <c r="P15" s="75">
        <v>6</v>
      </c>
      <c r="Q15" s="75">
        <v>7</v>
      </c>
      <c r="R15" s="75">
        <v>8</v>
      </c>
      <c r="S15" s="75">
        <v>9</v>
      </c>
      <c r="T15" s="75">
        <v>10</v>
      </c>
      <c r="U15" s="75">
        <v>11</v>
      </c>
      <c r="V15" s="75">
        <v>12</v>
      </c>
      <c r="W15" s="75">
        <v>13</v>
      </c>
      <c r="X15" s="75">
        <v>14</v>
      </c>
      <c r="Y15" s="75">
        <v>15</v>
      </c>
      <c r="Z15" s="75">
        <v>16</v>
      </c>
      <c r="AA15" s="75">
        <v>17</v>
      </c>
      <c r="AB15" s="75">
        <v>18</v>
      </c>
      <c r="AC15" s="75">
        <v>19</v>
      </c>
      <c r="AD15" s="75">
        <v>20</v>
      </c>
      <c r="AE15" s="68"/>
      <c r="AF15" s="68"/>
      <c r="AG15" s="68"/>
      <c r="AH15" s="68"/>
      <c r="AI15" s="68"/>
      <c r="AJ15" s="68"/>
      <c r="AK15" s="68"/>
      <c r="AL15" s="68"/>
      <c r="AM15" s="68"/>
      <c r="AN15" s="68"/>
    </row>
    <row r="16" spans="1:50" ht="15.6">
      <c r="D16" s="61">
        <v>4</v>
      </c>
      <c r="E16" s="58" t="s">
        <v>53</v>
      </c>
      <c r="G16" s="69" t="s">
        <v>53</v>
      </c>
      <c r="H16" s="63"/>
      <c r="I16" s="70">
        <f>SUM(K16:AD16)</f>
        <v>30</v>
      </c>
      <c r="K16" s="86">
        <v>8</v>
      </c>
      <c r="L16" s="86">
        <v>7</v>
      </c>
      <c r="M16" s="86">
        <v>3</v>
      </c>
      <c r="N16" s="86">
        <v>2</v>
      </c>
      <c r="O16" s="86">
        <v>1</v>
      </c>
      <c r="P16" s="86">
        <v>2</v>
      </c>
      <c r="Q16" s="86">
        <v>2</v>
      </c>
      <c r="R16" s="86">
        <v>2</v>
      </c>
      <c r="S16" s="86">
        <v>2</v>
      </c>
      <c r="T16" s="86">
        <v>1</v>
      </c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68"/>
      <c r="AF16" s="68"/>
      <c r="AG16" s="68"/>
      <c r="AH16" s="68"/>
      <c r="AI16" s="68"/>
      <c r="AJ16" s="68"/>
      <c r="AK16" s="68"/>
      <c r="AL16" s="68"/>
      <c r="AM16" s="68"/>
      <c r="AN16" s="68"/>
    </row>
    <row r="17" spans="4:40" ht="15.6">
      <c r="D17" s="61">
        <v>5</v>
      </c>
      <c r="E17" s="58" t="s">
        <v>54</v>
      </c>
      <c r="G17" s="73" t="s">
        <v>55</v>
      </c>
      <c r="H17" s="63"/>
      <c r="I17" s="70">
        <f>SUM(K17:AD17)</f>
        <v>15</v>
      </c>
      <c r="K17" s="86">
        <v>4</v>
      </c>
      <c r="L17" s="86">
        <v>3</v>
      </c>
      <c r="M17" s="86">
        <v>1</v>
      </c>
      <c r="N17" s="86">
        <v>1</v>
      </c>
      <c r="O17" s="86">
        <v>1</v>
      </c>
      <c r="P17" s="86">
        <v>1</v>
      </c>
      <c r="Q17" s="86">
        <v>1</v>
      </c>
      <c r="R17" s="86">
        <v>1</v>
      </c>
      <c r="S17" s="86">
        <v>1</v>
      </c>
      <c r="T17" s="86">
        <v>1</v>
      </c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68"/>
      <c r="AF17" s="68"/>
      <c r="AG17" s="68"/>
      <c r="AH17" s="68"/>
      <c r="AI17" s="68"/>
      <c r="AJ17" s="68"/>
      <c r="AK17" s="68"/>
      <c r="AL17" s="68"/>
      <c r="AM17" s="68"/>
      <c r="AN17" s="68"/>
    </row>
    <row r="18" spans="4:40" ht="15.6">
      <c r="D18" s="61">
        <v>6</v>
      </c>
      <c r="E18" s="58" t="s">
        <v>56</v>
      </c>
      <c r="G18" s="73" t="s">
        <v>56</v>
      </c>
      <c r="H18" s="63"/>
      <c r="I18" s="70">
        <f>SUM(K18:AD18)</f>
        <v>3</v>
      </c>
      <c r="K18" s="86">
        <v>3</v>
      </c>
      <c r="L18" s="86"/>
      <c r="M18" s="86"/>
      <c r="N18" s="86"/>
      <c r="O18" s="86"/>
      <c r="P18" s="86"/>
      <c r="Q18" s="86"/>
      <c r="R18" s="86"/>
      <c r="S18" s="86"/>
      <c r="T18" s="86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68"/>
      <c r="AF18" s="68"/>
      <c r="AG18" s="68"/>
      <c r="AH18" s="68"/>
      <c r="AI18" s="68"/>
      <c r="AJ18" s="68"/>
      <c r="AK18" s="68"/>
      <c r="AL18" s="68"/>
      <c r="AM18" s="68"/>
      <c r="AN18" s="68"/>
    </row>
    <row r="19" spans="4:40" ht="15.6">
      <c r="F19" s="61"/>
      <c r="I19" s="62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64"/>
      <c r="AF19" s="64"/>
      <c r="AG19" s="64"/>
      <c r="AH19" s="64"/>
      <c r="AI19" s="64"/>
      <c r="AJ19" s="64"/>
      <c r="AK19" s="64"/>
      <c r="AL19" s="64"/>
      <c r="AM19" s="64"/>
      <c r="AN19" s="64"/>
    </row>
    <row r="20" spans="4:40" ht="15.6">
      <c r="E20" s="84" t="s">
        <v>86</v>
      </c>
      <c r="G20" s="66" t="s">
        <v>47</v>
      </c>
      <c r="H20" s="66"/>
      <c r="I20" s="66"/>
      <c r="K20" s="75">
        <v>1</v>
      </c>
      <c r="L20" s="75">
        <v>2</v>
      </c>
      <c r="M20" s="75">
        <v>3</v>
      </c>
      <c r="N20" s="75">
        <v>4</v>
      </c>
      <c r="O20" s="75">
        <v>5</v>
      </c>
      <c r="P20" s="75">
        <v>6</v>
      </c>
      <c r="Q20" s="75">
        <v>7</v>
      </c>
      <c r="R20" s="75">
        <v>8</v>
      </c>
      <c r="S20" s="75">
        <v>9</v>
      </c>
      <c r="T20" s="75">
        <v>10</v>
      </c>
      <c r="U20" s="75">
        <v>11</v>
      </c>
      <c r="V20" s="75">
        <v>12</v>
      </c>
      <c r="W20" s="75">
        <v>13</v>
      </c>
      <c r="X20" s="75">
        <v>14</v>
      </c>
      <c r="Y20" s="75">
        <v>15</v>
      </c>
      <c r="Z20" s="75">
        <v>16</v>
      </c>
      <c r="AA20" s="75">
        <v>17</v>
      </c>
      <c r="AB20" s="75">
        <v>18</v>
      </c>
      <c r="AC20" s="75">
        <v>19</v>
      </c>
      <c r="AD20" s="75">
        <v>20</v>
      </c>
      <c r="AE20" s="68"/>
      <c r="AF20" s="68"/>
      <c r="AG20" s="68"/>
      <c r="AH20" s="68"/>
      <c r="AI20" s="68"/>
      <c r="AJ20" s="68"/>
      <c r="AK20" s="68"/>
      <c r="AL20" s="68"/>
      <c r="AM20" s="68"/>
      <c r="AN20" s="68"/>
    </row>
    <row r="21" spans="4:40" ht="15.6">
      <c r="D21" s="61">
        <v>7</v>
      </c>
      <c r="G21" s="73" t="s">
        <v>84</v>
      </c>
      <c r="H21" s="63"/>
      <c r="I21" s="70">
        <f>SUM(K21:AD21)</f>
        <v>2</v>
      </c>
      <c r="K21" s="71">
        <v>2</v>
      </c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68"/>
      <c r="AF21" s="68"/>
      <c r="AG21" s="68"/>
      <c r="AH21" s="68"/>
      <c r="AI21" s="68"/>
      <c r="AJ21" s="68"/>
      <c r="AK21" s="68"/>
      <c r="AL21" s="68"/>
      <c r="AM21" s="68"/>
      <c r="AN21" s="68"/>
    </row>
    <row r="22" spans="4:40" ht="15.6">
      <c r="D22" s="61">
        <v>8</v>
      </c>
      <c r="G22" s="73" t="s">
        <v>85</v>
      </c>
      <c r="H22" s="63"/>
      <c r="I22" s="70">
        <f>SUM(K22:AD22)</f>
        <v>1</v>
      </c>
      <c r="K22" s="71">
        <v>1</v>
      </c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68"/>
      <c r="AF22" s="68"/>
      <c r="AG22" s="68"/>
      <c r="AH22" s="68"/>
      <c r="AI22" s="68"/>
      <c r="AJ22" s="68"/>
      <c r="AK22" s="68"/>
      <c r="AL22" s="68"/>
      <c r="AM22" s="68"/>
      <c r="AN22" s="68"/>
    </row>
    <row r="23" spans="4:40" ht="15.6">
      <c r="D23" s="61">
        <v>9</v>
      </c>
      <c r="G23" s="73"/>
      <c r="H23" s="63"/>
      <c r="I23" s="70">
        <f>SUM(K23:AD23)</f>
        <v>0</v>
      </c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68"/>
      <c r="AF23" s="68"/>
      <c r="AG23" s="68"/>
      <c r="AH23" s="68"/>
      <c r="AI23" s="68"/>
      <c r="AJ23" s="68"/>
      <c r="AK23" s="68"/>
      <c r="AL23" s="68"/>
      <c r="AM23" s="68"/>
      <c r="AN23" s="68"/>
    </row>
    <row r="24" spans="4:40" ht="15.6">
      <c r="G24" s="65"/>
      <c r="H24" s="65"/>
      <c r="I24" s="140">
        <f>I11+I12+I13+I16+I17+I18+I21+I22+I23</f>
        <v>526</v>
      </c>
      <c r="K24" s="140">
        <f t="shared" ref="K24:AD24" si="0">K11+K12+K13+K16+K17+K18+K21+K22+K23</f>
        <v>130</v>
      </c>
      <c r="L24" s="140">
        <f t="shared" si="0"/>
        <v>110</v>
      </c>
      <c r="M24" s="140">
        <f t="shared" si="0"/>
        <v>48</v>
      </c>
      <c r="N24" s="140">
        <f t="shared" si="0"/>
        <v>37</v>
      </c>
      <c r="O24" s="140">
        <f t="shared" si="0"/>
        <v>31</v>
      </c>
      <c r="P24" s="140">
        <f t="shared" si="0"/>
        <v>36</v>
      </c>
      <c r="Q24" s="140">
        <f t="shared" si="0"/>
        <v>34</v>
      </c>
      <c r="R24" s="140">
        <f t="shared" si="0"/>
        <v>36</v>
      </c>
      <c r="S24" s="140">
        <f t="shared" si="0"/>
        <v>33</v>
      </c>
      <c r="T24" s="140">
        <f t="shared" si="0"/>
        <v>31</v>
      </c>
      <c r="U24" s="140">
        <f t="shared" si="0"/>
        <v>0</v>
      </c>
      <c r="V24" s="140">
        <f t="shared" si="0"/>
        <v>0</v>
      </c>
      <c r="W24" s="140">
        <f t="shared" si="0"/>
        <v>0</v>
      </c>
      <c r="X24" s="140">
        <f t="shared" si="0"/>
        <v>0</v>
      </c>
      <c r="Y24" s="140">
        <f t="shared" si="0"/>
        <v>0</v>
      </c>
      <c r="Z24" s="140">
        <f t="shared" si="0"/>
        <v>0</v>
      </c>
      <c r="AA24" s="140">
        <f t="shared" si="0"/>
        <v>0</v>
      </c>
      <c r="AB24" s="140">
        <f t="shared" si="0"/>
        <v>0</v>
      </c>
      <c r="AC24" s="140">
        <f t="shared" si="0"/>
        <v>0</v>
      </c>
      <c r="AD24" s="140">
        <f t="shared" si="0"/>
        <v>0</v>
      </c>
    </row>
    <row r="25" spans="4:40" ht="15.6">
      <c r="G25" s="65"/>
      <c r="H25" s="65"/>
      <c r="I25" s="76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</row>
    <row r="26" spans="4:40" ht="15.6">
      <c r="G26" s="65"/>
      <c r="H26" s="65"/>
      <c r="I26" s="76"/>
      <c r="J26" s="99"/>
      <c r="K26" s="99"/>
      <c r="L26" s="99"/>
      <c r="M26" s="99"/>
      <c r="N26" s="99"/>
      <c r="P26" s="99"/>
      <c r="Q26" s="99"/>
      <c r="R26" s="99"/>
      <c r="S26" s="99"/>
      <c r="T26" s="211"/>
      <c r="U26" s="202"/>
      <c r="V26" s="202"/>
      <c r="W26" s="202"/>
      <c r="X26" s="202"/>
      <c r="Y26" s="99"/>
      <c r="Z26" s="99"/>
      <c r="AA26" s="99"/>
      <c r="AB26" s="99"/>
      <c r="AC26" s="99"/>
      <c r="AD26" s="99"/>
    </row>
    <row r="27" spans="4:40" ht="16.2" thickBot="1">
      <c r="D27" s="61" t="s">
        <v>96</v>
      </c>
      <c r="G27" s="85" t="s">
        <v>92</v>
      </c>
      <c r="I27" s="65"/>
      <c r="N27" s="65"/>
      <c r="P27" s="99"/>
      <c r="Q27" s="99"/>
      <c r="R27" s="99"/>
      <c r="S27" s="99"/>
      <c r="T27" s="211"/>
      <c r="U27" s="202"/>
      <c r="V27" s="202"/>
      <c r="W27" s="202"/>
      <c r="X27" s="202"/>
      <c r="Y27" s="99"/>
      <c r="Z27" s="99"/>
      <c r="AA27" s="99"/>
      <c r="AB27" s="99"/>
      <c r="AC27" s="99"/>
      <c r="AD27" s="99"/>
    </row>
    <row r="28" spans="4:40" ht="28.8">
      <c r="G28" s="83"/>
      <c r="H28" s="80"/>
      <c r="I28" s="80"/>
      <c r="J28" s="80"/>
      <c r="K28" s="239" t="s">
        <v>63</v>
      </c>
      <c r="L28" s="239" t="s">
        <v>63</v>
      </c>
      <c r="M28" s="240" t="s">
        <v>64</v>
      </c>
      <c r="N28" s="241" t="s">
        <v>64</v>
      </c>
      <c r="O28" s="242" t="s">
        <v>105</v>
      </c>
      <c r="P28" s="167" t="s">
        <v>106</v>
      </c>
      <c r="T28" s="212"/>
      <c r="U28" s="212"/>
      <c r="V28" s="213"/>
      <c r="W28" s="214"/>
      <c r="X28" s="212"/>
      <c r="Y28" s="68"/>
      <c r="Z28" s="58"/>
      <c r="AA28" s="99"/>
      <c r="AB28" s="99"/>
      <c r="AC28" s="99"/>
      <c r="AD28" s="99"/>
    </row>
    <row r="29" spans="4:40" ht="15.6">
      <c r="G29" s="87" t="s">
        <v>65</v>
      </c>
      <c r="H29" s="84"/>
      <c r="I29" s="84" t="s">
        <v>66</v>
      </c>
      <c r="J29" s="84"/>
      <c r="K29" s="173" t="s">
        <v>93</v>
      </c>
      <c r="L29" s="174" t="s">
        <v>67</v>
      </c>
      <c r="M29" s="173" t="s">
        <v>93</v>
      </c>
      <c r="N29" s="175" t="s">
        <v>67</v>
      </c>
      <c r="O29" s="169">
        <v>2015</v>
      </c>
      <c r="P29" s="168">
        <f>IF(O29=2015,1,2)</f>
        <v>1</v>
      </c>
      <c r="R29" s="156"/>
      <c r="T29" s="215"/>
      <c r="U29" s="216"/>
      <c r="V29" s="217"/>
      <c r="W29" s="217"/>
      <c r="X29" s="216"/>
      <c r="Y29" s="58"/>
      <c r="Z29" s="58"/>
      <c r="AA29" s="99"/>
      <c r="AB29" s="99"/>
      <c r="AC29" s="99"/>
      <c r="AD29" s="99"/>
    </row>
    <row r="30" spans="4:40" ht="15.6">
      <c r="G30" s="88" t="str">
        <f>$F$6</f>
        <v>Milverton</v>
      </c>
      <c r="H30" s="58"/>
      <c r="I30" s="82" t="s">
        <v>97</v>
      </c>
      <c r="J30" s="82"/>
      <c r="K30" s="148" t="s">
        <v>98</v>
      </c>
      <c r="L30" s="149" t="s">
        <v>99</v>
      </c>
      <c r="M30" s="148" t="s">
        <v>100</v>
      </c>
      <c r="N30" s="150" t="s">
        <v>101</v>
      </c>
      <c r="O30" s="166" t="s">
        <v>104</v>
      </c>
      <c r="T30" s="79"/>
      <c r="U30" s="68"/>
      <c r="V30" s="68"/>
      <c r="W30" s="79"/>
      <c r="X30" s="68"/>
      <c r="Y30" s="58"/>
      <c r="Z30" s="58"/>
      <c r="AA30" s="99"/>
      <c r="AB30" s="99"/>
      <c r="AC30" s="99"/>
      <c r="AD30" s="99"/>
    </row>
    <row r="31" spans="4:40" ht="15.6">
      <c r="D31" s="61">
        <v>1</v>
      </c>
      <c r="G31" s="176" t="s">
        <v>46</v>
      </c>
      <c r="H31" s="177"/>
      <c r="I31" s="177"/>
      <c r="J31" s="177"/>
      <c r="K31" s="178"/>
      <c r="L31" s="179"/>
      <c r="M31" s="178"/>
      <c r="N31" s="180"/>
      <c r="O31" s="181"/>
      <c r="T31" s="79"/>
      <c r="U31" s="68"/>
      <c r="V31" s="68"/>
      <c r="W31" s="79"/>
      <c r="X31" s="68"/>
      <c r="Y31" s="58"/>
      <c r="Z31" s="58"/>
      <c r="AA31" s="99"/>
      <c r="AB31" s="99"/>
      <c r="AC31" s="99"/>
      <c r="AD31" s="99"/>
    </row>
    <row r="32" spans="4:40" ht="15.6">
      <c r="D32" s="61">
        <v>2</v>
      </c>
      <c r="G32" s="176" t="s">
        <v>48</v>
      </c>
      <c r="H32" s="177"/>
      <c r="I32" s="182">
        <v>2237</v>
      </c>
      <c r="J32" s="177"/>
      <c r="K32" s="183">
        <v>308</v>
      </c>
      <c r="L32" s="179">
        <f>IF(I32&gt;0,K32/I32,0)</f>
        <v>0.13768439874832364</v>
      </c>
      <c r="M32" s="183">
        <v>315</v>
      </c>
      <c r="N32" s="184">
        <f>IF(I32&gt;0,M32/I32,0)</f>
        <v>0.14081358962896737</v>
      </c>
      <c r="O32" s="185">
        <f>CHOOSE($P$29,L32,N32)</f>
        <v>0.13768439874832364</v>
      </c>
      <c r="P32" s="165"/>
      <c r="T32" s="79"/>
      <c r="U32" s="90"/>
      <c r="V32" s="68"/>
      <c r="W32" s="79"/>
      <c r="X32" s="90"/>
      <c r="Y32" s="58"/>
      <c r="Z32" s="89"/>
      <c r="AA32" s="99"/>
      <c r="AB32" s="99"/>
      <c r="AC32" s="99"/>
      <c r="AD32" s="99"/>
    </row>
    <row r="33" spans="4:50" ht="15.6">
      <c r="D33" s="61">
        <v>3</v>
      </c>
      <c r="G33" s="176" t="s">
        <v>51</v>
      </c>
      <c r="H33" s="177"/>
      <c r="I33" s="182">
        <v>2000</v>
      </c>
      <c r="J33" s="177"/>
      <c r="K33" s="199">
        <v>302</v>
      </c>
      <c r="L33" s="179">
        <f t="shared" ref="L33:L40" si="1">IF(I33&gt;0,K33/I33,0)</f>
        <v>0.151</v>
      </c>
      <c r="M33" s="199">
        <v>309</v>
      </c>
      <c r="N33" s="184">
        <f t="shared" ref="N33:N40" si="2">IF(I33&gt;0,M33/I33,0)</f>
        <v>0.1545</v>
      </c>
      <c r="O33" s="185">
        <f t="shared" ref="O33:O40" si="3">CHOOSE($P$29,L33,N33)</f>
        <v>0.151</v>
      </c>
      <c r="T33" s="79"/>
      <c r="U33" s="90"/>
      <c r="V33" s="68"/>
      <c r="W33" s="79"/>
      <c r="X33" s="90"/>
      <c r="Y33" s="58"/>
      <c r="Z33" s="89"/>
      <c r="AA33" s="99"/>
      <c r="AB33" s="99"/>
      <c r="AC33" s="99"/>
      <c r="AD33" s="99"/>
    </row>
    <row r="34" spans="4:50" ht="15.6">
      <c r="D34" s="61">
        <v>4</v>
      </c>
      <c r="G34" s="176" t="s">
        <v>50</v>
      </c>
      <c r="H34" s="177"/>
      <c r="I34" s="182">
        <v>1350</v>
      </c>
      <c r="J34" s="177"/>
      <c r="K34" s="183">
        <v>287</v>
      </c>
      <c r="L34" s="179">
        <f t="shared" si="1"/>
        <v>0.21259259259259258</v>
      </c>
      <c r="M34" s="183">
        <v>292</v>
      </c>
      <c r="N34" s="184">
        <f t="shared" si="2"/>
        <v>0.21629629629629629</v>
      </c>
      <c r="O34" s="185">
        <f t="shared" si="3"/>
        <v>0.21259259259259258</v>
      </c>
      <c r="T34" s="79"/>
      <c r="U34" s="90"/>
      <c r="V34" s="90"/>
      <c r="W34" s="79"/>
      <c r="X34" s="90"/>
      <c r="Y34" s="58"/>
      <c r="Z34" s="89"/>
      <c r="AA34" s="99"/>
      <c r="AB34" s="99"/>
      <c r="AC34" s="99"/>
      <c r="AD34" s="99"/>
    </row>
    <row r="35" spans="4:50" ht="15.6">
      <c r="D35" s="61">
        <v>5</v>
      </c>
      <c r="G35" s="176" t="s">
        <v>52</v>
      </c>
      <c r="H35" s="186"/>
      <c r="I35" s="186"/>
      <c r="J35" s="186"/>
      <c r="K35" s="187"/>
      <c r="L35" s="188"/>
      <c r="M35" s="187"/>
      <c r="N35" s="189"/>
      <c r="O35" s="185"/>
      <c r="T35" s="79"/>
      <c r="U35" s="90"/>
      <c r="V35" s="68"/>
      <c r="W35" s="79"/>
      <c r="X35" s="90"/>
      <c r="Y35" s="58"/>
      <c r="Z35" s="58"/>
      <c r="AA35" s="99"/>
      <c r="AB35" s="99"/>
      <c r="AC35" s="99"/>
      <c r="AD35" s="99"/>
    </row>
    <row r="36" spans="4:50" ht="15.6">
      <c r="D36" s="61">
        <v>6</v>
      </c>
      <c r="G36" s="176" t="s">
        <v>53</v>
      </c>
      <c r="H36" s="177"/>
      <c r="I36" s="182">
        <v>4350</v>
      </c>
      <c r="J36" s="177"/>
      <c r="K36" s="183">
        <v>353</v>
      </c>
      <c r="L36" s="179">
        <f t="shared" si="1"/>
        <v>8.1149425287356317E-2</v>
      </c>
      <c r="M36" s="183">
        <v>366</v>
      </c>
      <c r="N36" s="184">
        <f t="shared" si="2"/>
        <v>8.4137931034482763E-2</v>
      </c>
      <c r="O36" s="185">
        <f t="shared" si="3"/>
        <v>8.1149425287356317E-2</v>
      </c>
      <c r="T36" s="79"/>
      <c r="U36" s="90"/>
      <c r="V36" s="68"/>
      <c r="W36" s="79"/>
      <c r="X36" s="90"/>
      <c r="Y36" s="58"/>
      <c r="Z36" s="89"/>
      <c r="AA36" s="99"/>
      <c r="AB36" s="99"/>
      <c r="AC36" s="99"/>
      <c r="AD36" s="99"/>
    </row>
    <row r="37" spans="4:50" ht="15.6">
      <c r="D37" s="61">
        <v>7</v>
      </c>
      <c r="G37" s="176" t="s">
        <v>55</v>
      </c>
      <c r="H37" s="177"/>
      <c r="I37" s="182">
        <v>18250</v>
      </c>
      <c r="J37" s="177"/>
      <c r="K37" s="183">
        <v>632</v>
      </c>
      <c r="L37" s="179">
        <f t="shared" si="1"/>
        <v>3.4630136986301373E-2</v>
      </c>
      <c r="M37" s="183">
        <v>682</v>
      </c>
      <c r="N37" s="184">
        <f t="shared" si="2"/>
        <v>3.7369863013698629E-2</v>
      </c>
      <c r="O37" s="185">
        <f t="shared" si="3"/>
        <v>3.4630136986301373E-2</v>
      </c>
      <c r="T37" s="79"/>
      <c r="U37" s="90"/>
      <c r="V37" s="68"/>
      <c r="W37" s="79"/>
      <c r="X37" s="90"/>
      <c r="Y37" s="58"/>
      <c r="Z37" s="89"/>
      <c r="AA37" s="99"/>
      <c r="AB37" s="99"/>
      <c r="AC37" s="99"/>
      <c r="AD37" s="99"/>
    </row>
    <row r="38" spans="4:50" ht="15.6">
      <c r="D38" s="61">
        <v>8</v>
      </c>
      <c r="G38" s="176" t="s">
        <v>56</v>
      </c>
      <c r="H38" s="177"/>
      <c r="I38" s="182">
        <v>63100</v>
      </c>
      <c r="J38" s="177"/>
      <c r="K38" s="183">
        <v>2091</v>
      </c>
      <c r="L38" s="179">
        <f t="shared" si="1"/>
        <v>3.3137876386687797E-2</v>
      </c>
      <c r="M38" s="183">
        <v>2356</v>
      </c>
      <c r="N38" s="184">
        <f t="shared" si="2"/>
        <v>3.7337559429477023E-2</v>
      </c>
      <c r="O38" s="185">
        <f t="shared" si="3"/>
        <v>3.3137876386687797E-2</v>
      </c>
      <c r="T38" s="79"/>
      <c r="U38" s="90"/>
      <c r="V38" s="68"/>
      <c r="W38" s="79"/>
      <c r="X38" s="90"/>
      <c r="Y38" s="58"/>
      <c r="Z38" s="89"/>
      <c r="AA38" s="99"/>
      <c r="AB38" s="99"/>
      <c r="AC38" s="99"/>
      <c r="AD38" s="99"/>
    </row>
    <row r="39" spans="4:50" ht="15.6">
      <c r="D39" s="61">
        <v>9</v>
      </c>
      <c r="G39" s="190" t="s">
        <v>90</v>
      </c>
      <c r="H39" s="186"/>
      <c r="I39" s="182">
        <v>204500</v>
      </c>
      <c r="J39" s="177"/>
      <c r="K39" s="183">
        <v>4568</v>
      </c>
      <c r="L39" s="179">
        <f t="shared" si="1"/>
        <v>2.2337408312958437E-2</v>
      </c>
      <c r="M39" s="183">
        <v>5403</v>
      </c>
      <c r="N39" s="184">
        <f t="shared" si="2"/>
        <v>2.6420537897310515E-2</v>
      </c>
      <c r="O39" s="185">
        <f t="shared" si="3"/>
        <v>2.2337408312958437E-2</v>
      </c>
      <c r="T39" s="79"/>
      <c r="U39" s="90"/>
      <c r="V39" s="68"/>
      <c r="W39" s="79"/>
      <c r="X39" s="90"/>
      <c r="Y39" s="58"/>
      <c r="Z39" s="89"/>
      <c r="AA39" s="99"/>
      <c r="AB39" s="99"/>
      <c r="AC39" s="99"/>
      <c r="AD39" s="99"/>
    </row>
    <row r="40" spans="4:50" ht="16.2" thickBot="1">
      <c r="D40" s="61">
        <v>10</v>
      </c>
      <c r="G40" s="191" t="s">
        <v>91</v>
      </c>
      <c r="H40" s="192"/>
      <c r="I40" s="193">
        <v>152147</v>
      </c>
      <c r="J40" s="194"/>
      <c r="K40" s="195">
        <v>3443</v>
      </c>
      <c r="L40" s="196">
        <f t="shared" si="1"/>
        <v>2.2629430747895127E-2</v>
      </c>
      <c r="M40" s="195">
        <v>3876</v>
      </c>
      <c r="N40" s="197">
        <f t="shared" si="2"/>
        <v>2.5475362642707382E-2</v>
      </c>
      <c r="O40" s="198">
        <f t="shared" si="3"/>
        <v>2.2629430747895127E-2</v>
      </c>
      <c r="T40" s="79"/>
      <c r="U40" s="90"/>
      <c r="V40" s="68"/>
      <c r="W40" s="79"/>
      <c r="X40" s="90"/>
      <c r="Y40" s="58"/>
      <c r="Z40" s="89"/>
      <c r="AA40" s="99"/>
      <c r="AB40" s="99"/>
      <c r="AC40" s="99"/>
      <c r="AD40" s="99"/>
    </row>
    <row r="41" spans="4:50" ht="15.6">
      <c r="G41" s="65"/>
      <c r="H41" s="65"/>
      <c r="I41" s="76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</row>
    <row r="42" spans="4:50">
      <c r="J42" s="144"/>
    </row>
    <row r="43" spans="4:50" ht="21" customHeight="1">
      <c r="E43" s="155" t="str">
        <f>"Table 3: Revenue Calculation : " &amp;$F$6</f>
        <v>Table 3: Revenue Calculation : Milverton</v>
      </c>
      <c r="J43" s="144"/>
    </row>
    <row r="44" spans="4:50" ht="34.5" customHeight="1">
      <c r="E44" s="57"/>
      <c r="F44" s="95" t="s">
        <v>70</v>
      </c>
      <c r="G44" s="93" t="s">
        <v>82</v>
      </c>
      <c r="H44" s="95" t="s">
        <v>72</v>
      </c>
      <c r="I44" s="95" t="s">
        <v>83</v>
      </c>
      <c r="J44" s="144"/>
      <c r="K44" s="138">
        <v>2016</v>
      </c>
      <c r="L44" s="138">
        <v>2017</v>
      </c>
      <c r="M44" s="138">
        <v>2018</v>
      </c>
      <c r="N44" s="138">
        <v>2019</v>
      </c>
      <c r="O44" s="138">
        <v>2020</v>
      </c>
      <c r="P44" s="138">
        <v>2021</v>
      </c>
      <c r="Q44" s="138">
        <v>2022</v>
      </c>
      <c r="R44" s="138">
        <v>2023</v>
      </c>
      <c r="S44" s="138">
        <v>2024</v>
      </c>
      <c r="T44" s="138">
        <v>2025</v>
      </c>
      <c r="U44" s="138">
        <v>2026</v>
      </c>
      <c r="V44" s="138">
        <v>2027</v>
      </c>
      <c r="W44" s="138">
        <v>2028</v>
      </c>
      <c r="X44" s="138">
        <v>2029</v>
      </c>
      <c r="Y44" s="138">
        <v>2030</v>
      </c>
      <c r="Z44" s="138">
        <v>2031</v>
      </c>
      <c r="AA44" s="138">
        <v>2032</v>
      </c>
      <c r="AB44" s="138">
        <v>2033</v>
      </c>
      <c r="AC44" s="138">
        <v>2034</v>
      </c>
      <c r="AD44" s="138">
        <v>2035</v>
      </c>
      <c r="AE44" s="138">
        <v>2036</v>
      </c>
      <c r="AF44" s="138">
        <v>2037</v>
      </c>
      <c r="AG44" s="138">
        <v>2038</v>
      </c>
      <c r="AH44" s="138">
        <v>2039</v>
      </c>
      <c r="AI44" s="138">
        <v>2040</v>
      </c>
      <c r="AJ44" s="138">
        <v>2041</v>
      </c>
      <c r="AK44" s="138">
        <v>2042</v>
      </c>
      <c r="AL44" s="138">
        <v>2043</v>
      </c>
      <c r="AM44" s="138">
        <v>2044</v>
      </c>
      <c r="AN44" s="138">
        <v>2045</v>
      </c>
      <c r="AO44" s="138">
        <v>2046</v>
      </c>
      <c r="AP44" s="138">
        <v>2047</v>
      </c>
      <c r="AQ44" s="138">
        <v>2048</v>
      </c>
      <c r="AR44" s="138">
        <v>2049</v>
      </c>
      <c r="AS44" s="138">
        <v>2050</v>
      </c>
      <c r="AT44" s="138">
        <v>2051</v>
      </c>
      <c r="AU44" s="138">
        <v>2052</v>
      </c>
      <c r="AV44" s="138">
        <v>2053</v>
      </c>
      <c r="AW44" s="138">
        <v>2054</v>
      </c>
      <c r="AX44" s="138">
        <v>2055</v>
      </c>
    </row>
    <row r="45" spans="4:50" ht="14.25" customHeight="1">
      <c r="D45" s="93" t="s">
        <v>89</v>
      </c>
      <c r="E45" s="57"/>
      <c r="F45" s="95"/>
      <c r="G45" s="93"/>
      <c r="H45" s="95"/>
      <c r="I45" s="95"/>
      <c r="J45" s="144"/>
      <c r="K45" s="98">
        <v>1</v>
      </c>
      <c r="L45" s="98">
        <v>2</v>
      </c>
      <c r="M45" s="98">
        <v>3</v>
      </c>
      <c r="N45" s="98">
        <v>4</v>
      </c>
      <c r="O45" s="98">
        <v>5</v>
      </c>
      <c r="P45" s="98">
        <v>6</v>
      </c>
      <c r="Q45" s="98">
        <v>7</v>
      </c>
      <c r="R45" s="98">
        <v>8</v>
      </c>
      <c r="S45" s="98">
        <v>9</v>
      </c>
      <c r="T45" s="98">
        <v>10</v>
      </c>
      <c r="U45" s="98">
        <v>11</v>
      </c>
      <c r="V45" s="98">
        <v>12</v>
      </c>
      <c r="W45" s="98">
        <v>13</v>
      </c>
      <c r="X45" s="98">
        <v>14</v>
      </c>
      <c r="Y45" s="98">
        <v>15</v>
      </c>
      <c r="Z45" s="98">
        <v>16</v>
      </c>
      <c r="AA45" s="98">
        <v>17</v>
      </c>
      <c r="AB45" s="98">
        <v>18</v>
      </c>
      <c r="AC45" s="98">
        <v>19</v>
      </c>
      <c r="AD45" s="98">
        <v>20</v>
      </c>
      <c r="AE45" s="98">
        <v>21</v>
      </c>
      <c r="AF45" s="98">
        <v>22</v>
      </c>
      <c r="AG45" s="98">
        <v>23</v>
      </c>
      <c r="AH45" s="98">
        <v>24</v>
      </c>
      <c r="AI45" s="98">
        <v>25</v>
      </c>
      <c r="AJ45" s="98">
        <v>26</v>
      </c>
      <c r="AK45" s="98">
        <v>27</v>
      </c>
      <c r="AL45" s="98">
        <v>28</v>
      </c>
      <c r="AM45" s="98">
        <v>29</v>
      </c>
      <c r="AN45" s="98">
        <v>30</v>
      </c>
      <c r="AO45" s="98">
        <v>31</v>
      </c>
      <c r="AP45" s="98">
        <v>32</v>
      </c>
      <c r="AQ45" s="98">
        <v>33</v>
      </c>
      <c r="AR45" s="98">
        <v>34</v>
      </c>
      <c r="AS45" s="98">
        <v>35</v>
      </c>
      <c r="AT45" s="98">
        <v>36</v>
      </c>
      <c r="AU45" s="98">
        <v>37</v>
      </c>
      <c r="AV45" s="98">
        <v>38</v>
      </c>
      <c r="AW45" s="98">
        <v>39</v>
      </c>
      <c r="AX45" s="98">
        <v>40</v>
      </c>
    </row>
    <row r="46" spans="4:50" ht="13.5" customHeight="1">
      <c r="E46" s="84" t="s">
        <v>58</v>
      </c>
      <c r="F46" s="93"/>
      <c r="G46" s="77"/>
      <c r="H46" s="65"/>
      <c r="I46" s="93"/>
      <c r="J46" s="144"/>
    </row>
    <row r="47" spans="4:50" s="101" customFormat="1" ht="15.75" customHeight="1">
      <c r="D47" s="139">
        <v>1</v>
      </c>
      <c r="E47" s="104" t="s">
        <v>74</v>
      </c>
      <c r="F47" s="102"/>
      <c r="G47" s="102"/>
      <c r="H47" s="103"/>
      <c r="I47" s="102"/>
      <c r="J47" s="145"/>
      <c r="K47" s="100">
        <f>K$11</f>
        <v>93</v>
      </c>
      <c r="L47" s="100">
        <f t="shared" ref="L47:AX47" si="4">L$11</f>
        <v>82</v>
      </c>
      <c r="M47" s="100">
        <f t="shared" si="4"/>
        <v>31</v>
      </c>
      <c r="N47" s="100">
        <f t="shared" si="4"/>
        <v>22</v>
      </c>
      <c r="O47" s="100">
        <f t="shared" si="4"/>
        <v>17</v>
      </c>
      <c r="P47" s="100">
        <f t="shared" si="4"/>
        <v>21</v>
      </c>
      <c r="Q47" s="100">
        <f t="shared" si="4"/>
        <v>19</v>
      </c>
      <c r="R47" s="100">
        <f t="shared" si="4"/>
        <v>21</v>
      </c>
      <c r="S47" s="100">
        <f t="shared" si="4"/>
        <v>19</v>
      </c>
      <c r="T47" s="100">
        <f t="shared" si="4"/>
        <v>18</v>
      </c>
      <c r="U47" s="100">
        <f t="shared" si="4"/>
        <v>0</v>
      </c>
      <c r="V47" s="100">
        <f t="shared" si="4"/>
        <v>0</v>
      </c>
      <c r="W47" s="100">
        <f t="shared" si="4"/>
        <v>0</v>
      </c>
      <c r="X47" s="100">
        <f t="shared" si="4"/>
        <v>0</v>
      </c>
      <c r="Y47" s="100">
        <f t="shared" si="4"/>
        <v>0</v>
      </c>
      <c r="Z47" s="100">
        <f t="shared" si="4"/>
        <v>0</v>
      </c>
      <c r="AA47" s="100">
        <f t="shared" si="4"/>
        <v>0</v>
      </c>
      <c r="AB47" s="100">
        <f t="shared" si="4"/>
        <v>0</v>
      </c>
      <c r="AC47" s="100">
        <f t="shared" si="4"/>
        <v>0</v>
      </c>
      <c r="AD47" s="100">
        <f t="shared" si="4"/>
        <v>0</v>
      </c>
      <c r="AE47" s="100">
        <f t="shared" si="4"/>
        <v>0</v>
      </c>
      <c r="AF47" s="100">
        <f t="shared" si="4"/>
        <v>0</v>
      </c>
      <c r="AG47" s="100">
        <f t="shared" si="4"/>
        <v>0</v>
      </c>
      <c r="AH47" s="100">
        <f t="shared" si="4"/>
        <v>0</v>
      </c>
      <c r="AI47" s="100">
        <f t="shared" si="4"/>
        <v>0</v>
      </c>
      <c r="AJ47" s="100">
        <f t="shared" si="4"/>
        <v>0</v>
      </c>
      <c r="AK47" s="100">
        <f t="shared" si="4"/>
        <v>0</v>
      </c>
      <c r="AL47" s="100">
        <f t="shared" si="4"/>
        <v>0</v>
      </c>
      <c r="AM47" s="100">
        <f t="shared" si="4"/>
        <v>0</v>
      </c>
      <c r="AN47" s="100">
        <f t="shared" si="4"/>
        <v>0</v>
      </c>
      <c r="AO47" s="100">
        <f t="shared" si="4"/>
        <v>0</v>
      </c>
      <c r="AP47" s="100">
        <f t="shared" si="4"/>
        <v>0</v>
      </c>
      <c r="AQ47" s="100">
        <f t="shared" si="4"/>
        <v>0</v>
      </c>
      <c r="AR47" s="100">
        <f t="shared" si="4"/>
        <v>0</v>
      </c>
      <c r="AS47" s="100">
        <f t="shared" si="4"/>
        <v>0</v>
      </c>
      <c r="AT47" s="100">
        <f t="shared" si="4"/>
        <v>0</v>
      </c>
      <c r="AU47" s="100">
        <f t="shared" si="4"/>
        <v>0</v>
      </c>
      <c r="AV47" s="100">
        <f t="shared" si="4"/>
        <v>0</v>
      </c>
      <c r="AW47" s="100">
        <f t="shared" si="4"/>
        <v>0</v>
      </c>
      <c r="AX47" s="100">
        <f t="shared" si="4"/>
        <v>0</v>
      </c>
    </row>
    <row r="48" spans="4:50" s="101" customFormat="1" ht="13.8">
      <c r="D48" s="139">
        <v>2</v>
      </c>
      <c r="E48" s="104" t="s">
        <v>71</v>
      </c>
      <c r="G48" s="105"/>
      <c r="H48" s="105"/>
      <c r="J48" s="106">
        <v>0</v>
      </c>
      <c r="K48" s="118">
        <f>K47+J48</f>
        <v>93</v>
      </c>
      <c r="L48" s="118">
        <f t="shared" ref="L48:AX48" si="5">L47+K48</f>
        <v>175</v>
      </c>
      <c r="M48" s="118">
        <f t="shared" si="5"/>
        <v>206</v>
      </c>
      <c r="N48" s="118">
        <f t="shared" si="5"/>
        <v>228</v>
      </c>
      <c r="O48" s="118">
        <f t="shared" si="5"/>
        <v>245</v>
      </c>
      <c r="P48" s="118">
        <f t="shared" si="5"/>
        <v>266</v>
      </c>
      <c r="Q48" s="118">
        <f t="shared" si="5"/>
        <v>285</v>
      </c>
      <c r="R48" s="118">
        <f t="shared" si="5"/>
        <v>306</v>
      </c>
      <c r="S48" s="118">
        <f t="shared" si="5"/>
        <v>325</v>
      </c>
      <c r="T48" s="118">
        <f t="shared" si="5"/>
        <v>343</v>
      </c>
      <c r="U48" s="118">
        <f t="shared" si="5"/>
        <v>343</v>
      </c>
      <c r="V48" s="118">
        <f t="shared" si="5"/>
        <v>343</v>
      </c>
      <c r="W48" s="118">
        <f t="shared" si="5"/>
        <v>343</v>
      </c>
      <c r="X48" s="118">
        <f t="shared" si="5"/>
        <v>343</v>
      </c>
      <c r="Y48" s="118">
        <f t="shared" si="5"/>
        <v>343</v>
      </c>
      <c r="Z48" s="118">
        <f t="shared" si="5"/>
        <v>343</v>
      </c>
      <c r="AA48" s="118">
        <f t="shared" si="5"/>
        <v>343</v>
      </c>
      <c r="AB48" s="118">
        <f t="shared" si="5"/>
        <v>343</v>
      </c>
      <c r="AC48" s="118">
        <f t="shared" si="5"/>
        <v>343</v>
      </c>
      <c r="AD48" s="118">
        <f t="shared" si="5"/>
        <v>343</v>
      </c>
      <c r="AE48" s="118">
        <f t="shared" si="5"/>
        <v>343</v>
      </c>
      <c r="AF48" s="118">
        <f t="shared" si="5"/>
        <v>343</v>
      </c>
      <c r="AG48" s="118">
        <f t="shared" si="5"/>
        <v>343</v>
      </c>
      <c r="AH48" s="118">
        <f t="shared" si="5"/>
        <v>343</v>
      </c>
      <c r="AI48" s="118">
        <f t="shared" si="5"/>
        <v>343</v>
      </c>
      <c r="AJ48" s="118">
        <f t="shared" si="5"/>
        <v>343</v>
      </c>
      <c r="AK48" s="118">
        <f t="shared" si="5"/>
        <v>343</v>
      </c>
      <c r="AL48" s="118">
        <f t="shared" si="5"/>
        <v>343</v>
      </c>
      <c r="AM48" s="118">
        <f t="shared" si="5"/>
        <v>343</v>
      </c>
      <c r="AN48" s="118">
        <f t="shared" si="5"/>
        <v>343</v>
      </c>
      <c r="AO48" s="118">
        <f t="shared" si="5"/>
        <v>343</v>
      </c>
      <c r="AP48" s="118">
        <f t="shared" si="5"/>
        <v>343</v>
      </c>
      <c r="AQ48" s="118">
        <f t="shared" si="5"/>
        <v>343</v>
      </c>
      <c r="AR48" s="118">
        <f t="shared" si="5"/>
        <v>343</v>
      </c>
      <c r="AS48" s="118">
        <f t="shared" si="5"/>
        <v>343</v>
      </c>
      <c r="AT48" s="118">
        <f t="shared" si="5"/>
        <v>343</v>
      </c>
      <c r="AU48" s="118">
        <f t="shared" si="5"/>
        <v>343</v>
      </c>
      <c r="AV48" s="118">
        <f t="shared" si="5"/>
        <v>343</v>
      </c>
      <c r="AW48" s="118">
        <f t="shared" si="5"/>
        <v>343</v>
      </c>
      <c r="AX48" s="118">
        <f t="shared" si="5"/>
        <v>343</v>
      </c>
    </row>
    <row r="49" spans="4:50" s="107" customFormat="1" ht="13.2">
      <c r="D49" s="114">
        <v>3</v>
      </c>
      <c r="E49" s="107" t="s">
        <v>57</v>
      </c>
      <c r="F49" s="162">
        <f>$O$32</f>
        <v>0.13768439874832364</v>
      </c>
      <c r="G49" s="97">
        <f>$I$32</f>
        <v>2237</v>
      </c>
      <c r="H49" s="109">
        <v>0.5</v>
      </c>
      <c r="I49" s="110">
        <f>F49*G49</f>
        <v>308</v>
      </c>
      <c r="J49" s="97"/>
      <c r="K49" s="97">
        <f>(K47*$I49*$H49) +(J48*$I49)</f>
        <v>14322</v>
      </c>
      <c r="L49" s="97">
        <f>(L47*$I49*$H49) +(K48*$I49)</f>
        <v>41272</v>
      </c>
      <c r="M49" s="97">
        <f>(M47*$I49*$H49) +(L48*$I49)</f>
        <v>58674</v>
      </c>
      <c r="N49" s="97">
        <f t="shared" ref="N49:AX49" si="6">(N47*$I49*$H49) +(M48*$I49)</f>
        <v>66836</v>
      </c>
      <c r="O49" s="97">
        <f t="shared" si="6"/>
        <v>72842</v>
      </c>
      <c r="P49" s="97">
        <f t="shared" si="6"/>
        <v>78694</v>
      </c>
      <c r="Q49" s="97">
        <f t="shared" si="6"/>
        <v>84854</v>
      </c>
      <c r="R49" s="97">
        <f t="shared" si="6"/>
        <v>91014</v>
      </c>
      <c r="S49" s="97">
        <f t="shared" si="6"/>
        <v>97174</v>
      </c>
      <c r="T49" s="97">
        <f t="shared" si="6"/>
        <v>102872</v>
      </c>
      <c r="U49" s="97">
        <f t="shared" si="6"/>
        <v>105644</v>
      </c>
      <c r="V49" s="97">
        <f t="shared" si="6"/>
        <v>105644</v>
      </c>
      <c r="W49" s="97">
        <f t="shared" si="6"/>
        <v>105644</v>
      </c>
      <c r="X49" s="97">
        <f t="shared" si="6"/>
        <v>105644</v>
      </c>
      <c r="Y49" s="97">
        <f t="shared" si="6"/>
        <v>105644</v>
      </c>
      <c r="Z49" s="97">
        <f t="shared" si="6"/>
        <v>105644</v>
      </c>
      <c r="AA49" s="97">
        <f t="shared" si="6"/>
        <v>105644</v>
      </c>
      <c r="AB49" s="97">
        <f t="shared" si="6"/>
        <v>105644</v>
      </c>
      <c r="AC49" s="97">
        <f t="shared" si="6"/>
        <v>105644</v>
      </c>
      <c r="AD49" s="97">
        <f t="shared" si="6"/>
        <v>105644</v>
      </c>
      <c r="AE49" s="97">
        <f t="shared" si="6"/>
        <v>105644</v>
      </c>
      <c r="AF49" s="97">
        <f t="shared" si="6"/>
        <v>105644</v>
      </c>
      <c r="AG49" s="97">
        <f t="shared" si="6"/>
        <v>105644</v>
      </c>
      <c r="AH49" s="97">
        <f t="shared" si="6"/>
        <v>105644</v>
      </c>
      <c r="AI49" s="97">
        <f t="shared" si="6"/>
        <v>105644</v>
      </c>
      <c r="AJ49" s="97">
        <f t="shared" si="6"/>
        <v>105644</v>
      </c>
      <c r="AK49" s="97">
        <f t="shared" si="6"/>
        <v>105644</v>
      </c>
      <c r="AL49" s="97">
        <f t="shared" si="6"/>
        <v>105644</v>
      </c>
      <c r="AM49" s="97">
        <f t="shared" si="6"/>
        <v>105644</v>
      </c>
      <c r="AN49" s="97">
        <f t="shared" si="6"/>
        <v>105644</v>
      </c>
      <c r="AO49" s="97">
        <f t="shared" si="6"/>
        <v>105644</v>
      </c>
      <c r="AP49" s="97">
        <f t="shared" si="6"/>
        <v>105644</v>
      </c>
      <c r="AQ49" s="97">
        <f t="shared" si="6"/>
        <v>105644</v>
      </c>
      <c r="AR49" s="97">
        <f t="shared" si="6"/>
        <v>105644</v>
      </c>
      <c r="AS49" s="97">
        <f t="shared" si="6"/>
        <v>105644</v>
      </c>
      <c r="AT49" s="97">
        <f t="shared" si="6"/>
        <v>105644</v>
      </c>
      <c r="AU49" s="97">
        <f t="shared" si="6"/>
        <v>105644</v>
      </c>
      <c r="AV49" s="97">
        <f t="shared" si="6"/>
        <v>105644</v>
      </c>
      <c r="AW49" s="97">
        <f t="shared" si="6"/>
        <v>105644</v>
      </c>
      <c r="AX49" s="97">
        <f t="shared" si="6"/>
        <v>105644</v>
      </c>
    </row>
    <row r="50" spans="4:50" s="107" customFormat="1" ht="13.2">
      <c r="D50" s="114">
        <v>4</v>
      </c>
      <c r="E50" s="107" t="s">
        <v>95</v>
      </c>
      <c r="F50" s="162"/>
      <c r="G50" s="97"/>
      <c r="H50" s="111"/>
      <c r="I50" s="110"/>
      <c r="J50" s="97"/>
      <c r="K50" s="97">
        <f>((K47*$H49*$G49)+(J48*$G49))/1000</f>
        <v>104.0205</v>
      </c>
      <c r="L50" s="97">
        <f t="shared" ref="L50:AX50" si="7">((L47*$H49*$G49)+(K48*$G49))/1000</f>
        <v>299.75799999999998</v>
      </c>
      <c r="M50" s="97">
        <f t="shared" si="7"/>
        <v>426.14850000000001</v>
      </c>
      <c r="N50" s="97">
        <f t="shared" si="7"/>
        <v>485.42899999999997</v>
      </c>
      <c r="O50" s="97">
        <f t="shared" si="7"/>
        <v>529.05050000000006</v>
      </c>
      <c r="P50" s="97">
        <f t="shared" si="7"/>
        <v>571.55349999999999</v>
      </c>
      <c r="Q50" s="97">
        <f t="shared" si="7"/>
        <v>616.29349999999999</v>
      </c>
      <c r="R50" s="97">
        <f t="shared" si="7"/>
        <v>661.0335</v>
      </c>
      <c r="S50" s="97">
        <f t="shared" si="7"/>
        <v>705.77350000000001</v>
      </c>
      <c r="T50" s="97">
        <f t="shared" si="7"/>
        <v>747.15800000000002</v>
      </c>
      <c r="U50" s="97">
        <f t="shared" si="7"/>
        <v>767.29100000000005</v>
      </c>
      <c r="V50" s="97">
        <f t="shared" si="7"/>
        <v>767.29100000000005</v>
      </c>
      <c r="W50" s="97">
        <f t="shared" si="7"/>
        <v>767.29100000000005</v>
      </c>
      <c r="X50" s="97">
        <f t="shared" si="7"/>
        <v>767.29100000000005</v>
      </c>
      <c r="Y50" s="97">
        <f t="shared" si="7"/>
        <v>767.29100000000005</v>
      </c>
      <c r="Z50" s="97">
        <f t="shared" si="7"/>
        <v>767.29100000000005</v>
      </c>
      <c r="AA50" s="97">
        <f t="shared" si="7"/>
        <v>767.29100000000005</v>
      </c>
      <c r="AB50" s="97">
        <f t="shared" si="7"/>
        <v>767.29100000000005</v>
      </c>
      <c r="AC50" s="97">
        <f t="shared" si="7"/>
        <v>767.29100000000005</v>
      </c>
      <c r="AD50" s="97">
        <f t="shared" si="7"/>
        <v>767.29100000000005</v>
      </c>
      <c r="AE50" s="97">
        <f t="shared" si="7"/>
        <v>767.29100000000005</v>
      </c>
      <c r="AF50" s="97">
        <f t="shared" si="7"/>
        <v>767.29100000000005</v>
      </c>
      <c r="AG50" s="97">
        <f t="shared" si="7"/>
        <v>767.29100000000005</v>
      </c>
      <c r="AH50" s="97">
        <f t="shared" si="7"/>
        <v>767.29100000000005</v>
      </c>
      <c r="AI50" s="97">
        <f t="shared" si="7"/>
        <v>767.29100000000005</v>
      </c>
      <c r="AJ50" s="97">
        <f t="shared" si="7"/>
        <v>767.29100000000005</v>
      </c>
      <c r="AK50" s="97">
        <f t="shared" si="7"/>
        <v>767.29100000000005</v>
      </c>
      <c r="AL50" s="97">
        <f t="shared" si="7"/>
        <v>767.29100000000005</v>
      </c>
      <c r="AM50" s="97">
        <f t="shared" si="7"/>
        <v>767.29100000000005</v>
      </c>
      <c r="AN50" s="97">
        <f t="shared" si="7"/>
        <v>767.29100000000005</v>
      </c>
      <c r="AO50" s="97">
        <f t="shared" si="7"/>
        <v>767.29100000000005</v>
      </c>
      <c r="AP50" s="97">
        <f t="shared" si="7"/>
        <v>767.29100000000005</v>
      </c>
      <c r="AQ50" s="97">
        <f t="shared" si="7"/>
        <v>767.29100000000005</v>
      </c>
      <c r="AR50" s="97">
        <f t="shared" si="7"/>
        <v>767.29100000000005</v>
      </c>
      <c r="AS50" s="97">
        <f t="shared" si="7"/>
        <v>767.29100000000005</v>
      </c>
      <c r="AT50" s="97">
        <f t="shared" si="7"/>
        <v>767.29100000000005</v>
      </c>
      <c r="AU50" s="97">
        <f t="shared" si="7"/>
        <v>767.29100000000005</v>
      </c>
      <c r="AV50" s="97">
        <f t="shared" si="7"/>
        <v>767.29100000000005</v>
      </c>
      <c r="AW50" s="97">
        <f t="shared" si="7"/>
        <v>767.29100000000005</v>
      </c>
      <c r="AX50" s="97">
        <f t="shared" si="7"/>
        <v>767.29100000000005</v>
      </c>
    </row>
    <row r="51" spans="4:50" s="101" customFormat="1" ht="13.2">
      <c r="D51" s="139"/>
      <c r="F51" s="162"/>
      <c r="G51" s="97"/>
      <c r="H51" s="111"/>
      <c r="I51" s="110"/>
      <c r="J51" s="97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</row>
    <row r="52" spans="4:50" s="101" customFormat="1" ht="13.8">
      <c r="D52" s="139"/>
      <c r="E52" s="113" t="s">
        <v>59</v>
      </c>
      <c r="F52" s="114"/>
      <c r="G52" s="97"/>
      <c r="H52" s="111"/>
      <c r="I52" s="115"/>
      <c r="J52" s="97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</row>
    <row r="53" spans="4:50" s="101" customFormat="1" ht="13.8">
      <c r="D53" s="139">
        <v>5</v>
      </c>
      <c r="E53" s="104" t="s">
        <v>74</v>
      </c>
      <c r="F53" s="170"/>
      <c r="G53" s="164"/>
      <c r="H53" s="105"/>
      <c r="I53" s="105"/>
      <c r="J53" s="106">
        <v>0</v>
      </c>
      <c r="K53" s="119">
        <f>K$12</f>
        <v>10</v>
      </c>
      <c r="L53" s="119">
        <f t="shared" ref="L53:AX53" si="8">L$12</f>
        <v>10</v>
      </c>
      <c r="M53" s="119">
        <f t="shared" si="8"/>
        <v>10</v>
      </c>
      <c r="N53" s="119">
        <f t="shared" si="8"/>
        <v>10</v>
      </c>
      <c r="O53" s="119">
        <f t="shared" si="8"/>
        <v>10</v>
      </c>
      <c r="P53" s="119">
        <f t="shared" si="8"/>
        <v>10</v>
      </c>
      <c r="Q53" s="119">
        <f t="shared" si="8"/>
        <v>10</v>
      </c>
      <c r="R53" s="119">
        <f t="shared" si="8"/>
        <v>10</v>
      </c>
      <c r="S53" s="119">
        <f t="shared" si="8"/>
        <v>10</v>
      </c>
      <c r="T53" s="119">
        <f t="shared" si="8"/>
        <v>10</v>
      </c>
      <c r="U53" s="119">
        <f t="shared" si="8"/>
        <v>0</v>
      </c>
      <c r="V53" s="119">
        <f t="shared" si="8"/>
        <v>0</v>
      </c>
      <c r="W53" s="119">
        <f t="shared" si="8"/>
        <v>0</v>
      </c>
      <c r="X53" s="119">
        <f t="shared" si="8"/>
        <v>0</v>
      </c>
      <c r="Y53" s="119">
        <f t="shared" si="8"/>
        <v>0</v>
      </c>
      <c r="Z53" s="119">
        <f t="shared" si="8"/>
        <v>0</v>
      </c>
      <c r="AA53" s="119">
        <f t="shared" si="8"/>
        <v>0</v>
      </c>
      <c r="AB53" s="119">
        <f t="shared" si="8"/>
        <v>0</v>
      </c>
      <c r="AC53" s="119">
        <f t="shared" si="8"/>
        <v>0</v>
      </c>
      <c r="AD53" s="119">
        <f t="shared" si="8"/>
        <v>0</v>
      </c>
      <c r="AE53" s="119">
        <f t="shared" si="8"/>
        <v>0</v>
      </c>
      <c r="AF53" s="119">
        <f t="shared" si="8"/>
        <v>0</v>
      </c>
      <c r="AG53" s="119">
        <f t="shared" si="8"/>
        <v>0</v>
      </c>
      <c r="AH53" s="119">
        <f t="shared" si="8"/>
        <v>0</v>
      </c>
      <c r="AI53" s="119">
        <f t="shared" si="8"/>
        <v>0</v>
      </c>
      <c r="AJ53" s="119">
        <f t="shared" si="8"/>
        <v>0</v>
      </c>
      <c r="AK53" s="119">
        <f t="shared" si="8"/>
        <v>0</v>
      </c>
      <c r="AL53" s="119">
        <f t="shared" si="8"/>
        <v>0</v>
      </c>
      <c r="AM53" s="119">
        <f t="shared" si="8"/>
        <v>0</v>
      </c>
      <c r="AN53" s="119">
        <f t="shared" si="8"/>
        <v>0</v>
      </c>
      <c r="AO53" s="119">
        <f t="shared" si="8"/>
        <v>0</v>
      </c>
      <c r="AP53" s="119">
        <f t="shared" si="8"/>
        <v>0</v>
      </c>
      <c r="AQ53" s="119">
        <f t="shared" si="8"/>
        <v>0</v>
      </c>
      <c r="AR53" s="119">
        <f t="shared" si="8"/>
        <v>0</v>
      </c>
      <c r="AS53" s="119">
        <f t="shared" si="8"/>
        <v>0</v>
      </c>
      <c r="AT53" s="119">
        <f t="shared" si="8"/>
        <v>0</v>
      </c>
      <c r="AU53" s="119">
        <f t="shared" si="8"/>
        <v>0</v>
      </c>
      <c r="AV53" s="119">
        <f t="shared" si="8"/>
        <v>0</v>
      </c>
      <c r="AW53" s="119">
        <f t="shared" si="8"/>
        <v>0</v>
      </c>
      <c r="AX53" s="119">
        <f t="shared" si="8"/>
        <v>0</v>
      </c>
    </row>
    <row r="54" spans="4:50" s="101" customFormat="1" ht="13.8">
      <c r="D54" s="139">
        <v>6</v>
      </c>
      <c r="E54" s="104" t="s">
        <v>71</v>
      </c>
      <c r="G54" s="164"/>
      <c r="H54" s="105"/>
      <c r="J54" s="146">
        <v>0</v>
      </c>
      <c r="K54" s="120">
        <f>K53+J54</f>
        <v>10</v>
      </c>
      <c r="L54" s="120">
        <f t="shared" ref="L54" si="9">L53+K54</f>
        <v>20</v>
      </c>
      <c r="M54" s="120">
        <f t="shared" ref="M54" si="10">M53+L54</f>
        <v>30</v>
      </c>
      <c r="N54" s="120">
        <f t="shared" ref="N54" si="11">N53+M54</f>
        <v>40</v>
      </c>
      <c r="O54" s="120">
        <f t="shared" ref="O54" si="12">O53+N54</f>
        <v>50</v>
      </c>
      <c r="P54" s="120">
        <f t="shared" ref="P54" si="13">P53+O54</f>
        <v>60</v>
      </c>
      <c r="Q54" s="120">
        <f t="shared" ref="Q54" si="14">Q53+P54</f>
        <v>70</v>
      </c>
      <c r="R54" s="120">
        <f t="shared" ref="R54" si="15">R53+Q54</f>
        <v>80</v>
      </c>
      <c r="S54" s="120">
        <f t="shared" ref="S54" si="16">S53+R54</f>
        <v>90</v>
      </c>
      <c r="T54" s="120">
        <f t="shared" ref="T54" si="17">T53+S54</f>
        <v>100</v>
      </c>
      <c r="U54" s="120">
        <f t="shared" ref="U54" si="18">U53+T54</f>
        <v>100</v>
      </c>
      <c r="V54" s="120">
        <f t="shared" ref="V54" si="19">V53+U54</f>
        <v>100</v>
      </c>
      <c r="W54" s="120">
        <f t="shared" ref="W54" si="20">W53+V54</f>
        <v>100</v>
      </c>
      <c r="X54" s="120">
        <f t="shared" ref="X54" si="21">X53+W54</f>
        <v>100</v>
      </c>
      <c r="Y54" s="120">
        <f t="shared" ref="Y54" si="22">Y53+X54</f>
        <v>100</v>
      </c>
      <c r="Z54" s="120">
        <f t="shared" ref="Z54" si="23">Z53+Y54</f>
        <v>100</v>
      </c>
      <c r="AA54" s="120">
        <f t="shared" ref="AA54" si="24">AA53+Z54</f>
        <v>100</v>
      </c>
      <c r="AB54" s="120">
        <f t="shared" ref="AB54" si="25">AB53+AA54</f>
        <v>100</v>
      </c>
      <c r="AC54" s="120">
        <f t="shared" ref="AC54" si="26">AC53+AB54</f>
        <v>100</v>
      </c>
      <c r="AD54" s="120">
        <f t="shared" ref="AD54" si="27">AD53+AC54</f>
        <v>100</v>
      </c>
      <c r="AE54" s="120">
        <f t="shared" ref="AE54" si="28">AE53+AD54</f>
        <v>100</v>
      </c>
      <c r="AF54" s="120">
        <f t="shared" ref="AF54" si="29">AF53+AE54</f>
        <v>100</v>
      </c>
      <c r="AG54" s="120">
        <f t="shared" ref="AG54" si="30">AG53+AF54</f>
        <v>100</v>
      </c>
      <c r="AH54" s="120">
        <f t="shared" ref="AH54" si="31">AH53+AG54</f>
        <v>100</v>
      </c>
      <c r="AI54" s="120">
        <f t="shared" ref="AI54" si="32">AI53+AH54</f>
        <v>100</v>
      </c>
      <c r="AJ54" s="120">
        <f t="shared" ref="AJ54" si="33">AJ53+AI54</f>
        <v>100</v>
      </c>
      <c r="AK54" s="120">
        <f t="shared" ref="AK54" si="34">AK53+AJ54</f>
        <v>100</v>
      </c>
      <c r="AL54" s="120">
        <f t="shared" ref="AL54" si="35">AL53+AK54</f>
        <v>100</v>
      </c>
      <c r="AM54" s="120">
        <f t="shared" ref="AM54" si="36">AM53+AL54</f>
        <v>100</v>
      </c>
      <c r="AN54" s="120">
        <f t="shared" ref="AN54" si="37">AN53+AM54</f>
        <v>100</v>
      </c>
      <c r="AO54" s="120">
        <f t="shared" ref="AO54" si="38">AO53+AN54</f>
        <v>100</v>
      </c>
      <c r="AP54" s="120">
        <f t="shared" ref="AP54" si="39">AP53+AO54</f>
        <v>100</v>
      </c>
      <c r="AQ54" s="120">
        <f t="shared" ref="AQ54" si="40">AQ53+AP54</f>
        <v>100</v>
      </c>
      <c r="AR54" s="120">
        <f t="shared" ref="AR54" si="41">AR53+AQ54</f>
        <v>100</v>
      </c>
      <c r="AS54" s="120">
        <f t="shared" ref="AS54" si="42">AS53+AR54</f>
        <v>100</v>
      </c>
      <c r="AT54" s="120">
        <f t="shared" ref="AT54" si="43">AT53+AS54</f>
        <v>100</v>
      </c>
      <c r="AU54" s="120">
        <f t="shared" ref="AU54" si="44">AU53+AT54</f>
        <v>100</v>
      </c>
      <c r="AV54" s="120">
        <f t="shared" ref="AV54" si="45">AV53+AU54</f>
        <v>100</v>
      </c>
      <c r="AW54" s="120">
        <f t="shared" ref="AW54" si="46">AW53+AV54</f>
        <v>100</v>
      </c>
      <c r="AX54" s="120">
        <f t="shared" ref="AX54" si="47">AX53+AW54</f>
        <v>100</v>
      </c>
    </row>
    <row r="55" spans="4:50" s="101" customFormat="1" ht="13.2">
      <c r="D55" s="139">
        <v>7</v>
      </c>
      <c r="E55" s="101" t="s">
        <v>57</v>
      </c>
      <c r="F55" s="162">
        <f>$O$33</f>
        <v>0.151</v>
      </c>
      <c r="G55" s="97">
        <f>$I$33</f>
        <v>2000</v>
      </c>
      <c r="H55" s="109">
        <v>0.5</v>
      </c>
      <c r="I55" s="110">
        <f>F55*G55</f>
        <v>302</v>
      </c>
      <c r="J55" s="97"/>
      <c r="K55" s="116">
        <f>(K53*$I55*$H55) +(J54*$I55)</f>
        <v>1510</v>
      </c>
      <c r="L55" s="116">
        <f>(L53*$I55*$H55) +(K54*$I55)</f>
        <v>4530</v>
      </c>
      <c r="M55" s="116">
        <f>(M53*$I55*$H55) +(L54*$I55)</f>
        <v>7550</v>
      </c>
      <c r="N55" s="116">
        <f t="shared" ref="N55:AX55" si="48">(N53*$I55*$H55) +(M54*$I55)</f>
        <v>10570</v>
      </c>
      <c r="O55" s="116">
        <f t="shared" si="48"/>
        <v>13590</v>
      </c>
      <c r="P55" s="116">
        <f t="shared" si="48"/>
        <v>16610</v>
      </c>
      <c r="Q55" s="116">
        <f t="shared" si="48"/>
        <v>19630</v>
      </c>
      <c r="R55" s="116">
        <f t="shared" si="48"/>
        <v>22650</v>
      </c>
      <c r="S55" s="116">
        <f t="shared" si="48"/>
        <v>25670</v>
      </c>
      <c r="T55" s="116">
        <f t="shared" si="48"/>
        <v>28690</v>
      </c>
      <c r="U55" s="116">
        <f t="shared" si="48"/>
        <v>30200</v>
      </c>
      <c r="V55" s="116">
        <f t="shared" si="48"/>
        <v>30200</v>
      </c>
      <c r="W55" s="116">
        <f t="shared" si="48"/>
        <v>30200</v>
      </c>
      <c r="X55" s="116">
        <f t="shared" si="48"/>
        <v>30200</v>
      </c>
      <c r="Y55" s="116">
        <f t="shared" si="48"/>
        <v>30200</v>
      </c>
      <c r="Z55" s="116">
        <f t="shared" si="48"/>
        <v>30200</v>
      </c>
      <c r="AA55" s="116">
        <f t="shared" si="48"/>
        <v>30200</v>
      </c>
      <c r="AB55" s="116">
        <f t="shared" si="48"/>
        <v>30200</v>
      </c>
      <c r="AC55" s="116">
        <f t="shared" si="48"/>
        <v>30200</v>
      </c>
      <c r="AD55" s="116">
        <f t="shared" si="48"/>
        <v>30200</v>
      </c>
      <c r="AE55" s="116">
        <f t="shared" si="48"/>
        <v>30200</v>
      </c>
      <c r="AF55" s="116">
        <f t="shared" si="48"/>
        <v>30200</v>
      </c>
      <c r="AG55" s="116">
        <f t="shared" si="48"/>
        <v>30200</v>
      </c>
      <c r="AH55" s="116">
        <f t="shared" si="48"/>
        <v>30200</v>
      </c>
      <c r="AI55" s="116">
        <f t="shared" si="48"/>
        <v>30200</v>
      </c>
      <c r="AJ55" s="116">
        <f t="shared" si="48"/>
        <v>30200</v>
      </c>
      <c r="AK55" s="116">
        <f t="shared" si="48"/>
        <v>30200</v>
      </c>
      <c r="AL55" s="116">
        <f t="shared" si="48"/>
        <v>30200</v>
      </c>
      <c r="AM55" s="116">
        <f t="shared" si="48"/>
        <v>30200</v>
      </c>
      <c r="AN55" s="116">
        <f t="shared" si="48"/>
        <v>30200</v>
      </c>
      <c r="AO55" s="116">
        <f t="shared" si="48"/>
        <v>30200</v>
      </c>
      <c r="AP55" s="116">
        <f t="shared" si="48"/>
        <v>30200</v>
      </c>
      <c r="AQ55" s="116">
        <f t="shared" si="48"/>
        <v>30200</v>
      </c>
      <c r="AR55" s="116">
        <f t="shared" si="48"/>
        <v>30200</v>
      </c>
      <c r="AS55" s="116">
        <f t="shared" si="48"/>
        <v>30200</v>
      </c>
      <c r="AT55" s="116">
        <f t="shared" si="48"/>
        <v>30200</v>
      </c>
      <c r="AU55" s="116">
        <f t="shared" si="48"/>
        <v>30200</v>
      </c>
      <c r="AV55" s="116">
        <f t="shared" si="48"/>
        <v>30200</v>
      </c>
      <c r="AW55" s="116">
        <f t="shared" si="48"/>
        <v>30200</v>
      </c>
      <c r="AX55" s="116">
        <f t="shared" si="48"/>
        <v>30200</v>
      </c>
    </row>
    <row r="56" spans="4:50" s="107" customFormat="1" ht="13.2">
      <c r="D56" s="114">
        <v>8</v>
      </c>
      <c r="E56" s="107" t="s">
        <v>95</v>
      </c>
      <c r="F56" s="162"/>
      <c r="G56" s="97"/>
      <c r="H56" s="111"/>
      <c r="I56" s="110"/>
      <c r="J56" s="97"/>
      <c r="K56" s="97">
        <f>((K53*$H55*$G55)+(J54*$G55))/1000</f>
        <v>10</v>
      </c>
      <c r="L56" s="97">
        <f t="shared" ref="L56" si="49">((L53*$H55*$G55)+(K54*$G55))/1000</f>
        <v>30</v>
      </c>
      <c r="M56" s="97">
        <f t="shared" ref="M56" si="50">((M53*$H55*$G55)+(L54*$G55))/1000</f>
        <v>50</v>
      </c>
      <c r="N56" s="97">
        <f t="shared" ref="N56" si="51">((N53*$H55*$G55)+(M54*$G55))/1000</f>
        <v>70</v>
      </c>
      <c r="O56" s="97">
        <f t="shared" ref="O56" si="52">((O53*$H55*$G55)+(N54*$G55))/1000</f>
        <v>90</v>
      </c>
      <c r="P56" s="97">
        <f t="shared" ref="P56" si="53">((P53*$H55*$G55)+(O54*$G55))/1000</f>
        <v>110</v>
      </c>
      <c r="Q56" s="97">
        <f t="shared" ref="Q56" si="54">((Q53*$H55*$G55)+(P54*$G55))/1000</f>
        <v>130</v>
      </c>
      <c r="R56" s="97">
        <f t="shared" ref="R56" si="55">((R53*$H55*$G55)+(Q54*$G55))/1000</f>
        <v>150</v>
      </c>
      <c r="S56" s="97">
        <f t="shared" ref="S56" si="56">((S53*$H55*$G55)+(R54*$G55))/1000</f>
        <v>170</v>
      </c>
      <c r="T56" s="97">
        <f t="shared" ref="T56" si="57">((T53*$H55*$G55)+(S54*$G55))/1000</f>
        <v>190</v>
      </c>
      <c r="U56" s="97">
        <f t="shared" ref="U56" si="58">((U53*$H55*$G55)+(T54*$G55))/1000</f>
        <v>200</v>
      </c>
      <c r="V56" s="97">
        <f t="shared" ref="V56" si="59">((V53*$H55*$G55)+(U54*$G55))/1000</f>
        <v>200</v>
      </c>
      <c r="W56" s="97">
        <f t="shared" ref="W56" si="60">((W53*$H55*$G55)+(V54*$G55))/1000</f>
        <v>200</v>
      </c>
      <c r="X56" s="97">
        <f t="shared" ref="X56" si="61">((X53*$H55*$G55)+(W54*$G55))/1000</f>
        <v>200</v>
      </c>
      <c r="Y56" s="97">
        <f t="shared" ref="Y56" si="62">((Y53*$H55*$G55)+(X54*$G55))/1000</f>
        <v>200</v>
      </c>
      <c r="Z56" s="97">
        <f t="shared" ref="Z56" si="63">((Z53*$H55*$G55)+(Y54*$G55))/1000</f>
        <v>200</v>
      </c>
      <c r="AA56" s="97">
        <f t="shared" ref="AA56" si="64">((AA53*$H55*$G55)+(Z54*$G55))/1000</f>
        <v>200</v>
      </c>
      <c r="AB56" s="97">
        <f t="shared" ref="AB56" si="65">((AB53*$H55*$G55)+(AA54*$G55))/1000</f>
        <v>200</v>
      </c>
      <c r="AC56" s="97">
        <f t="shared" ref="AC56" si="66">((AC53*$H55*$G55)+(AB54*$G55))/1000</f>
        <v>200</v>
      </c>
      <c r="AD56" s="97">
        <f t="shared" ref="AD56" si="67">((AD53*$H55*$G55)+(AC54*$G55))/1000</f>
        <v>200</v>
      </c>
      <c r="AE56" s="97">
        <f t="shared" ref="AE56" si="68">((AE53*$H55*$G55)+(AD54*$G55))/1000</f>
        <v>200</v>
      </c>
      <c r="AF56" s="97">
        <f t="shared" ref="AF56" si="69">((AF53*$H55*$G55)+(AE54*$G55))/1000</f>
        <v>200</v>
      </c>
      <c r="AG56" s="97">
        <f t="shared" ref="AG56" si="70">((AG53*$H55*$G55)+(AF54*$G55))/1000</f>
        <v>200</v>
      </c>
      <c r="AH56" s="97">
        <f t="shared" ref="AH56" si="71">((AH53*$H55*$G55)+(AG54*$G55))/1000</f>
        <v>200</v>
      </c>
      <c r="AI56" s="97">
        <f t="shared" ref="AI56" si="72">((AI53*$H55*$G55)+(AH54*$G55))/1000</f>
        <v>200</v>
      </c>
      <c r="AJ56" s="97">
        <f t="shared" ref="AJ56" si="73">((AJ53*$H55*$G55)+(AI54*$G55))/1000</f>
        <v>200</v>
      </c>
      <c r="AK56" s="97">
        <f t="shared" ref="AK56" si="74">((AK53*$H55*$G55)+(AJ54*$G55))/1000</f>
        <v>200</v>
      </c>
      <c r="AL56" s="97">
        <f t="shared" ref="AL56" si="75">((AL53*$H55*$G55)+(AK54*$G55))/1000</f>
        <v>200</v>
      </c>
      <c r="AM56" s="97">
        <f t="shared" ref="AM56" si="76">((AM53*$H55*$G55)+(AL54*$G55))/1000</f>
        <v>200</v>
      </c>
      <c r="AN56" s="97">
        <f t="shared" ref="AN56" si="77">((AN53*$H55*$G55)+(AM54*$G55))/1000</f>
        <v>200</v>
      </c>
      <c r="AO56" s="97">
        <f t="shared" ref="AO56" si="78">((AO53*$H55*$G55)+(AN54*$G55))/1000</f>
        <v>200</v>
      </c>
      <c r="AP56" s="97">
        <f t="shared" ref="AP56" si="79">((AP53*$H55*$G55)+(AO54*$G55))/1000</f>
        <v>200</v>
      </c>
      <c r="AQ56" s="97">
        <f t="shared" ref="AQ56" si="80">((AQ53*$H55*$G55)+(AP54*$G55))/1000</f>
        <v>200</v>
      </c>
      <c r="AR56" s="97">
        <f t="shared" ref="AR56" si="81">((AR53*$H55*$G55)+(AQ54*$G55))/1000</f>
        <v>200</v>
      </c>
      <c r="AS56" s="97">
        <f t="shared" ref="AS56" si="82">((AS53*$H55*$G55)+(AR54*$G55))/1000</f>
        <v>200</v>
      </c>
      <c r="AT56" s="97">
        <f t="shared" ref="AT56" si="83">((AT53*$H55*$G55)+(AS54*$G55))/1000</f>
        <v>200</v>
      </c>
      <c r="AU56" s="97">
        <f t="shared" ref="AU56" si="84">((AU53*$H55*$G55)+(AT54*$G55))/1000</f>
        <v>200</v>
      </c>
      <c r="AV56" s="97">
        <f t="shared" ref="AV56" si="85">((AV53*$H55*$G55)+(AU54*$G55))/1000</f>
        <v>200</v>
      </c>
      <c r="AW56" s="97">
        <f t="shared" ref="AW56" si="86">((AW53*$H55*$G55)+(AV54*$G55))/1000</f>
        <v>200</v>
      </c>
      <c r="AX56" s="97">
        <f t="shared" ref="AX56" si="87">((AX53*$H55*$G55)+(AW54*$G55))/1000</f>
        <v>200</v>
      </c>
    </row>
    <row r="57" spans="4:50" s="101" customFormat="1" ht="13.2">
      <c r="D57" s="139"/>
      <c r="F57" s="162"/>
      <c r="G57" s="97"/>
      <c r="H57" s="111"/>
      <c r="I57" s="110"/>
      <c r="J57" s="9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</row>
    <row r="58" spans="4:50" s="101" customFormat="1" ht="13.8">
      <c r="D58" s="139"/>
      <c r="E58" s="113" t="s">
        <v>73</v>
      </c>
      <c r="F58" s="114"/>
      <c r="G58" s="97"/>
      <c r="H58" s="111"/>
      <c r="I58" s="115"/>
      <c r="J58" s="9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</row>
    <row r="59" spans="4:50" s="101" customFormat="1" ht="13.8">
      <c r="D59" s="139">
        <v>9</v>
      </c>
      <c r="E59" s="104" t="s">
        <v>74</v>
      </c>
      <c r="F59" s="170"/>
      <c r="G59" s="164"/>
      <c r="H59" s="105"/>
      <c r="I59" s="105"/>
      <c r="J59" s="146">
        <v>0</v>
      </c>
      <c r="K59" s="121">
        <f>K$13</f>
        <v>9</v>
      </c>
      <c r="L59" s="121">
        <f t="shared" ref="L59:AX59" si="88">L$13</f>
        <v>8</v>
      </c>
      <c r="M59" s="121">
        <f t="shared" si="88"/>
        <v>3</v>
      </c>
      <c r="N59" s="121">
        <f t="shared" si="88"/>
        <v>2</v>
      </c>
      <c r="O59" s="121">
        <f t="shared" si="88"/>
        <v>2</v>
      </c>
      <c r="P59" s="121">
        <f t="shared" si="88"/>
        <v>2</v>
      </c>
      <c r="Q59" s="121">
        <f t="shared" si="88"/>
        <v>2</v>
      </c>
      <c r="R59" s="121">
        <f t="shared" si="88"/>
        <v>2</v>
      </c>
      <c r="S59" s="121">
        <f t="shared" si="88"/>
        <v>1</v>
      </c>
      <c r="T59" s="121">
        <f t="shared" si="88"/>
        <v>1</v>
      </c>
      <c r="U59" s="121">
        <f t="shared" si="88"/>
        <v>0</v>
      </c>
      <c r="V59" s="121">
        <f t="shared" si="88"/>
        <v>0</v>
      </c>
      <c r="W59" s="121">
        <f t="shared" si="88"/>
        <v>0</v>
      </c>
      <c r="X59" s="121">
        <f t="shared" si="88"/>
        <v>0</v>
      </c>
      <c r="Y59" s="121">
        <f t="shared" si="88"/>
        <v>0</v>
      </c>
      <c r="Z59" s="121">
        <f t="shared" si="88"/>
        <v>0</v>
      </c>
      <c r="AA59" s="121">
        <f t="shared" si="88"/>
        <v>0</v>
      </c>
      <c r="AB59" s="121">
        <f t="shared" si="88"/>
        <v>0</v>
      </c>
      <c r="AC59" s="121">
        <f t="shared" si="88"/>
        <v>0</v>
      </c>
      <c r="AD59" s="121">
        <f t="shared" si="88"/>
        <v>0</v>
      </c>
      <c r="AE59" s="121">
        <f t="shared" si="88"/>
        <v>0</v>
      </c>
      <c r="AF59" s="121">
        <f t="shared" si="88"/>
        <v>0</v>
      </c>
      <c r="AG59" s="121">
        <f t="shared" si="88"/>
        <v>0</v>
      </c>
      <c r="AH59" s="121">
        <f t="shared" si="88"/>
        <v>0</v>
      </c>
      <c r="AI59" s="121">
        <f t="shared" si="88"/>
        <v>0</v>
      </c>
      <c r="AJ59" s="121">
        <f t="shared" si="88"/>
        <v>0</v>
      </c>
      <c r="AK59" s="121">
        <f t="shared" si="88"/>
        <v>0</v>
      </c>
      <c r="AL59" s="121">
        <f t="shared" si="88"/>
        <v>0</v>
      </c>
      <c r="AM59" s="121">
        <f t="shared" si="88"/>
        <v>0</v>
      </c>
      <c r="AN59" s="121">
        <f t="shared" si="88"/>
        <v>0</v>
      </c>
      <c r="AO59" s="121">
        <f t="shared" si="88"/>
        <v>0</v>
      </c>
      <c r="AP59" s="121">
        <f t="shared" si="88"/>
        <v>0</v>
      </c>
      <c r="AQ59" s="121">
        <f t="shared" si="88"/>
        <v>0</v>
      </c>
      <c r="AR59" s="121">
        <f t="shared" si="88"/>
        <v>0</v>
      </c>
      <c r="AS59" s="121">
        <f t="shared" si="88"/>
        <v>0</v>
      </c>
      <c r="AT59" s="121">
        <f t="shared" si="88"/>
        <v>0</v>
      </c>
      <c r="AU59" s="121">
        <f t="shared" si="88"/>
        <v>0</v>
      </c>
      <c r="AV59" s="121">
        <f t="shared" si="88"/>
        <v>0</v>
      </c>
      <c r="AW59" s="121">
        <f t="shared" si="88"/>
        <v>0</v>
      </c>
      <c r="AX59" s="121">
        <f t="shared" si="88"/>
        <v>0</v>
      </c>
    </row>
    <row r="60" spans="4:50" s="101" customFormat="1" ht="13.8">
      <c r="D60" s="139">
        <v>10</v>
      </c>
      <c r="E60" s="104" t="s">
        <v>71</v>
      </c>
      <c r="G60" s="164"/>
      <c r="H60" s="105"/>
      <c r="J60" s="146">
        <v>0</v>
      </c>
      <c r="K60" s="120">
        <f>K59+J60</f>
        <v>9</v>
      </c>
      <c r="L60" s="120">
        <f t="shared" ref="L60" si="89">L59+K60</f>
        <v>17</v>
      </c>
      <c r="M60" s="120">
        <f t="shared" ref="M60" si="90">M59+L60</f>
        <v>20</v>
      </c>
      <c r="N60" s="120">
        <f t="shared" ref="N60" si="91">N59+M60</f>
        <v>22</v>
      </c>
      <c r="O60" s="120">
        <f t="shared" ref="O60" si="92">O59+N60</f>
        <v>24</v>
      </c>
      <c r="P60" s="120">
        <f t="shared" ref="P60" si="93">P59+O60</f>
        <v>26</v>
      </c>
      <c r="Q60" s="120">
        <f t="shared" ref="Q60" si="94">Q59+P60</f>
        <v>28</v>
      </c>
      <c r="R60" s="120">
        <f t="shared" ref="R60" si="95">R59+Q60</f>
        <v>30</v>
      </c>
      <c r="S60" s="120">
        <f t="shared" ref="S60" si="96">S59+R60</f>
        <v>31</v>
      </c>
      <c r="T60" s="120">
        <f t="shared" ref="T60" si="97">T59+S60</f>
        <v>32</v>
      </c>
      <c r="U60" s="120">
        <f t="shared" ref="U60" si="98">U59+T60</f>
        <v>32</v>
      </c>
      <c r="V60" s="120">
        <f t="shared" ref="V60" si="99">V59+U60</f>
        <v>32</v>
      </c>
      <c r="W60" s="120">
        <f t="shared" ref="W60" si="100">W59+V60</f>
        <v>32</v>
      </c>
      <c r="X60" s="120">
        <f t="shared" ref="X60" si="101">X59+W60</f>
        <v>32</v>
      </c>
      <c r="Y60" s="120">
        <f t="shared" ref="Y60" si="102">Y59+X60</f>
        <v>32</v>
      </c>
      <c r="Z60" s="120">
        <f t="shared" ref="Z60" si="103">Z59+Y60</f>
        <v>32</v>
      </c>
      <c r="AA60" s="120">
        <f t="shared" ref="AA60" si="104">AA59+Z60</f>
        <v>32</v>
      </c>
      <c r="AB60" s="120">
        <f t="shared" ref="AB60" si="105">AB59+AA60</f>
        <v>32</v>
      </c>
      <c r="AC60" s="120">
        <f t="shared" ref="AC60" si="106">AC59+AB60</f>
        <v>32</v>
      </c>
      <c r="AD60" s="120">
        <f t="shared" ref="AD60" si="107">AD59+AC60</f>
        <v>32</v>
      </c>
      <c r="AE60" s="120">
        <f t="shared" ref="AE60" si="108">AE59+AD60</f>
        <v>32</v>
      </c>
      <c r="AF60" s="120">
        <f t="shared" ref="AF60" si="109">AF59+AE60</f>
        <v>32</v>
      </c>
      <c r="AG60" s="120">
        <f t="shared" ref="AG60" si="110">AG59+AF60</f>
        <v>32</v>
      </c>
      <c r="AH60" s="120">
        <f t="shared" ref="AH60" si="111">AH59+AG60</f>
        <v>32</v>
      </c>
      <c r="AI60" s="120">
        <f t="shared" ref="AI60" si="112">AI59+AH60</f>
        <v>32</v>
      </c>
      <c r="AJ60" s="120">
        <f t="shared" ref="AJ60" si="113">AJ59+AI60</f>
        <v>32</v>
      </c>
      <c r="AK60" s="120">
        <f t="shared" ref="AK60" si="114">AK59+AJ60</f>
        <v>32</v>
      </c>
      <c r="AL60" s="120">
        <f t="shared" ref="AL60" si="115">AL59+AK60</f>
        <v>32</v>
      </c>
      <c r="AM60" s="120">
        <f t="shared" ref="AM60" si="116">AM59+AL60</f>
        <v>32</v>
      </c>
      <c r="AN60" s="120">
        <f t="shared" ref="AN60" si="117">AN59+AM60</f>
        <v>32</v>
      </c>
      <c r="AO60" s="120">
        <f t="shared" ref="AO60" si="118">AO59+AN60</f>
        <v>32</v>
      </c>
      <c r="AP60" s="120">
        <f t="shared" ref="AP60" si="119">AP59+AO60</f>
        <v>32</v>
      </c>
      <c r="AQ60" s="120">
        <f t="shared" ref="AQ60" si="120">AQ59+AP60</f>
        <v>32</v>
      </c>
      <c r="AR60" s="120">
        <f t="shared" ref="AR60" si="121">AR59+AQ60</f>
        <v>32</v>
      </c>
      <c r="AS60" s="120">
        <f t="shared" ref="AS60" si="122">AS59+AR60</f>
        <v>32</v>
      </c>
      <c r="AT60" s="120">
        <f t="shared" ref="AT60" si="123">AT59+AS60</f>
        <v>32</v>
      </c>
      <c r="AU60" s="120">
        <f t="shared" ref="AU60" si="124">AU59+AT60</f>
        <v>32</v>
      </c>
      <c r="AV60" s="120">
        <f t="shared" ref="AV60" si="125">AV59+AU60</f>
        <v>32</v>
      </c>
      <c r="AW60" s="120">
        <f t="shared" ref="AW60" si="126">AW59+AV60</f>
        <v>32</v>
      </c>
      <c r="AX60" s="120">
        <f t="shared" ref="AX60" si="127">AX59+AW60</f>
        <v>32</v>
      </c>
    </row>
    <row r="61" spans="4:50" s="101" customFormat="1" ht="13.2">
      <c r="D61" s="139">
        <v>11</v>
      </c>
      <c r="E61" s="101" t="s">
        <v>57</v>
      </c>
      <c r="F61" s="162">
        <f>$O$34</f>
        <v>0.21259259259259258</v>
      </c>
      <c r="G61" s="97">
        <f>$I$34</f>
        <v>1350</v>
      </c>
      <c r="H61" s="109">
        <v>0.5</v>
      </c>
      <c r="I61" s="110">
        <f>F61*G61</f>
        <v>287</v>
      </c>
      <c r="J61" s="97"/>
      <c r="K61" s="116">
        <f>(K59*$I61*$H61) +(J60*$I61)</f>
        <v>1291.5</v>
      </c>
      <c r="L61" s="116">
        <f>(L59*$I61*$H61) +(K60*$I61)</f>
        <v>3731</v>
      </c>
      <c r="M61" s="116">
        <f>(M59*$I61*$H61) +(L60*$I61)</f>
        <v>5309.5</v>
      </c>
      <c r="N61" s="116">
        <f t="shared" ref="N61:AX61" si="128">(N59*$I61*$H61) +(M60*$I61)</f>
        <v>6027</v>
      </c>
      <c r="O61" s="116">
        <f t="shared" si="128"/>
        <v>6601</v>
      </c>
      <c r="P61" s="116">
        <f t="shared" si="128"/>
        <v>7175</v>
      </c>
      <c r="Q61" s="116">
        <f t="shared" si="128"/>
        <v>7749</v>
      </c>
      <c r="R61" s="116">
        <f t="shared" si="128"/>
        <v>8323</v>
      </c>
      <c r="S61" s="116">
        <f t="shared" si="128"/>
        <v>8753.5</v>
      </c>
      <c r="T61" s="116">
        <f t="shared" si="128"/>
        <v>9040.5</v>
      </c>
      <c r="U61" s="116">
        <f t="shared" si="128"/>
        <v>9184</v>
      </c>
      <c r="V61" s="116">
        <f t="shared" si="128"/>
        <v>9184</v>
      </c>
      <c r="W61" s="116">
        <f t="shared" si="128"/>
        <v>9184</v>
      </c>
      <c r="X61" s="116">
        <f t="shared" si="128"/>
        <v>9184</v>
      </c>
      <c r="Y61" s="116">
        <f t="shared" si="128"/>
        <v>9184</v>
      </c>
      <c r="Z61" s="116">
        <f t="shared" si="128"/>
        <v>9184</v>
      </c>
      <c r="AA61" s="116">
        <f t="shared" si="128"/>
        <v>9184</v>
      </c>
      <c r="AB61" s="116">
        <f t="shared" si="128"/>
        <v>9184</v>
      </c>
      <c r="AC61" s="116">
        <f t="shared" si="128"/>
        <v>9184</v>
      </c>
      <c r="AD61" s="116">
        <f t="shared" si="128"/>
        <v>9184</v>
      </c>
      <c r="AE61" s="116">
        <f t="shared" si="128"/>
        <v>9184</v>
      </c>
      <c r="AF61" s="116">
        <f t="shared" si="128"/>
        <v>9184</v>
      </c>
      <c r="AG61" s="116">
        <f t="shared" si="128"/>
        <v>9184</v>
      </c>
      <c r="AH61" s="116">
        <f t="shared" si="128"/>
        <v>9184</v>
      </c>
      <c r="AI61" s="116">
        <f t="shared" si="128"/>
        <v>9184</v>
      </c>
      <c r="AJ61" s="116">
        <f t="shared" si="128"/>
        <v>9184</v>
      </c>
      <c r="AK61" s="116">
        <f t="shared" si="128"/>
        <v>9184</v>
      </c>
      <c r="AL61" s="116">
        <f t="shared" si="128"/>
        <v>9184</v>
      </c>
      <c r="AM61" s="116">
        <f t="shared" si="128"/>
        <v>9184</v>
      </c>
      <c r="AN61" s="116">
        <f t="shared" si="128"/>
        <v>9184</v>
      </c>
      <c r="AO61" s="116">
        <f t="shared" si="128"/>
        <v>9184</v>
      </c>
      <c r="AP61" s="116">
        <f t="shared" si="128"/>
        <v>9184</v>
      </c>
      <c r="AQ61" s="116">
        <f t="shared" si="128"/>
        <v>9184</v>
      </c>
      <c r="AR61" s="116">
        <f t="shared" si="128"/>
        <v>9184</v>
      </c>
      <c r="AS61" s="116">
        <f t="shared" si="128"/>
        <v>9184</v>
      </c>
      <c r="AT61" s="116">
        <f t="shared" si="128"/>
        <v>9184</v>
      </c>
      <c r="AU61" s="116">
        <f t="shared" si="128"/>
        <v>9184</v>
      </c>
      <c r="AV61" s="116">
        <f t="shared" si="128"/>
        <v>9184</v>
      </c>
      <c r="AW61" s="116">
        <f t="shared" si="128"/>
        <v>9184</v>
      </c>
      <c r="AX61" s="116">
        <f t="shared" si="128"/>
        <v>9184</v>
      </c>
    </row>
    <row r="62" spans="4:50" s="107" customFormat="1" ht="13.2">
      <c r="D62" s="114">
        <v>12</v>
      </c>
      <c r="E62" s="107" t="s">
        <v>95</v>
      </c>
      <c r="F62" s="162"/>
      <c r="G62" s="97"/>
      <c r="H62" s="111"/>
      <c r="I62" s="110"/>
      <c r="J62" s="97"/>
      <c r="K62" s="97">
        <f>((K59*$H61*$G61)+(J60*$G61))/1000</f>
        <v>6.0750000000000002</v>
      </c>
      <c r="L62" s="97">
        <f t="shared" ref="L62" si="129">((L59*$H61*$G61)+(K60*$G61))/1000</f>
        <v>17.55</v>
      </c>
      <c r="M62" s="97">
        <f t="shared" ref="M62" si="130">((M59*$H61*$G61)+(L60*$G61))/1000</f>
        <v>24.975000000000001</v>
      </c>
      <c r="N62" s="97">
        <f t="shared" ref="N62" si="131">((N59*$H61*$G61)+(M60*$G61))/1000</f>
        <v>28.35</v>
      </c>
      <c r="O62" s="97">
        <f t="shared" ref="O62" si="132">((O59*$H61*$G61)+(N60*$G61))/1000</f>
        <v>31.05</v>
      </c>
      <c r="P62" s="97">
        <f t="shared" ref="P62" si="133">((P59*$H61*$G61)+(O60*$G61))/1000</f>
        <v>33.75</v>
      </c>
      <c r="Q62" s="97">
        <f t="shared" ref="Q62" si="134">((Q59*$H61*$G61)+(P60*$G61))/1000</f>
        <v>36.450000000000003</v>
      </c>
      <c r="R62" s="97">
        <f t="shared" ref="R62" si="135">((R59*$H61*$G61)+(Q60*$G61))/1000</f>
        <v>39.15</v>
      </c>
      <c r="S62" s="97">
        <f t="shared" ref="S62" si="136">((S59*$H61*$G61)+(R60*$G61))/1000</f>
        <v>41.174999999999997</v>
      </c>
      <c r="T62" s="97">
        <f t="shared" ref="T62" si="137">((T59*$H61*$G61)+(S60*$G61))/1000</f>
        <v>42.524999999999999</v>
      </c>
      <c r="U62" s="97">
        <f t="shared" ref="U62" si="138">((U59*$H61*$G61)+(T60*$G61))/1000</f>
        <v>43.2</v>
      </c>
      <c r="V62" s="97">
        <f t="shared" ref="V62" si="139">((V59*$H61*$G61)+(U60*$G61))/1000</f>
        <v>43.2</v>
      </c>
      <c r="W62" s="97">
        <f t="shared" ref="W62" si="140">((W59*$H61*$G61)+(V60*$G61))/1000</f>
        <v>43.2</v>
      </c>
      <c r="X62" s="97">
        <f t="shared" ref="X62" si="141">((X59*$H61*$G61)+(W60*$G61))/1000</f>
        <v>43.2</v>
      </c>
      <c r="Y62" s="97">
        <f t="shared" ref="Y62" si="142">((Y59*$H61*$G61)+(X60*$G61))/1000</f>
        <v>43.2</v>
      </c>
      <c r="Z62" s="97">
        <f t="shared" ref="Z62" si="143">((Z59*$H61*$G61)+(Y60*$G61))/1000</f>
        <v>43.2</v>
      </c>
      <c r="AA62" s="97">
        <f t="shared" ref="AA62" si="144">((AA59*$H61*$G61)+(Z60*$G61))/1000</f>
        <v>43.2</v>
      </c>
      <c r="AB62" s="97">
        <f t="shared" ref="AB62" si="145">((AB59*$H61*$G61)+(AA60*$G61))/1000</f>
        <v>43.2</v>
      </c>
      <c r="AC62" s="97">
        <f t="shared" ref="AC62" si="146">((AC59*$H61*$G61)+(AB60*$G61))/1000</f>
        <v>43.2</v>
      </c>
      <c r="AD62" s="97">
        <f t="shared" ref="AD62" si="147">((AD59*$H61*$G61)+(AC60*$G61))/1000</f>
        <v>43.2</v>
      </c>
      <c r="AE62" s="97">
        <f t="shared" ref="AE62" si="148">((AE59*$H61*$G61)+(AD60*$G61))/1000</f>
        <v>43.2</v>
      </c>
      <c r="AF62" s="97">
        <f t="shared" ref="AF62" si="149">((AF59*$H61*$G61)+(AE60*$G61))/1000</f>
        <v>43.2</v>
      </c>
      <c r="AG62" s="97">
        <f t="shared" ref="AG62" si="150">((AG59*$H61*$G61)+(AF60*$G61))/1000</f>
        <v>43.2</v>
      </c>
      <c r="AH62" s="97">
        <f t="shared" ref="AH62" si="151">((AH59*$H61*$G61)+(AG60*$G61))/1000</f>
        <v>43.2</v>
      </c>
      <c r="AI62" s="97">
        <f t="shared" ref="AI62" si="152">((AI59*$H61*$G61)+(AH60*$G61))/1000</f>
        <v>43.2</v>
      </c>
      <c r="AJ62" s="97">
        <f t="shared" ref="AJ62" si="153">((AJ59*$H61*$G61)+(AI60*$G61))/1000</f>
        <v>43.2</v>
      </c>
      <c r="AK62" s="97">
        <f t="shared" ref="AK62" si="154">((AK59*$H61*$G61)+(AJ60*$G61))/1000</f>
        <v>43.2</v>
      </c>
      <c r="AL62" s="97">
        <f t="shared" ref="AL62" si="155">((AL59*$H61*$G61)+(AK60*$G61))/1000</f>
        <v>43.2</v>
      </c>
      <c r="AM62" s="97">
        <f t="shared" ref="AM62" si="156">((AM59*$H61*$G61)+(AL60*$G61))/1000</f>
        <v>43.2</v>
      </c>
      <c r="AN62" s="97">
        <f t="shared" ref="AN62" si="157">((AN59*$H61*$G61)+(AM60*$G61))/1000</f>
        <v>43.2</v>
      </c>
      <c r="AO62" s="97">
        <f t="shared" ref="AO62" si="158">((AO59*$H61*$G61)+(AN60*$G61))/1000</f>
        <v>43.2</v>
      </c>
      <c r="AP62" s="97">
        <f t="shared" ref="AP62" si="159">((AP59*$H61*$G61)+(AO60*$G61))/1000</f>
        <v>43.2</v>
      </c>
      <c r="AQ62" s="97">
        <f t="shared" ref="AQ62" si="160">((AQ59*$H61*$G61)+(AP60*$G61))/1000</f>
        <v>43.2</v>
      </c>
      <c r="AR62" s="97">
        <f t="shared" ref="AR62" si="161">((AR59*$H61*$G61)+(AQ60*$G61))/1000</f>
        <v>43.2</v>
      </c>
      <c r="AS62" s="97">
        <f t="shared" ref="AS62" si="162">((AS59*$H61*$G61)+(AR60*$G61))/1000</f>
        <v>43.2</v>
      </c>
      <c r="AT62" s="97">
        <f t="shared" ref="AT62" si="163">((AT59*$H61*$G61)+(AS60*$G61))/1000</f>
        <v>43.2</v>
      </c>
      <c r="AU62" s="97">
        <f t="shared" ref="AU62" si="164">((AU59*$H61*$G61)+(AT60*$G61))/1000</f>
        <v>43.2</v>
      </c>
      <c r="AV62" s="97">
        <f t="shared" ref="AV62" si="165">((AV59*$H61*$G61)+(AU60*$G61))/1000</f>
        <v>43.2</v>
      </c>
      <c r="AW62" s="97">
        <f t="shared" ref="AW62" si="166">((AW59*$H61*$G61)+(AV60*$G61))/1000</f>
        <v>43.2</v>
      </c>
      <c r="AX62" s="97">
        <f t="shared" ref="AX62" si="167">((AX59*$H61*$G61)+(AW60*$G61))/1000</f>
        <v>43.2</v>
      </c>
    </row>
    <row r="63" spans="4:50">
      <c r="E63" s="68"/>
      <c r="F63" s="171"/>
      <c r="G63" s="147"/>
      <c r="H63" s="64"/>
      <c r="I63" s="78"/>
      <c r="J63" s="147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</row>
    <row r="64" spans="4:50" s="123" customFormat="1" ht="13.2">
      <c r="D64" s="126"/>
      <c r="E64" s="124" t="s">
        <v>69</v>
      </c>
      <c r="G64" s="127"/>
      <c r="J64" s="127"/>
      <c r="M64" s="123" t="s">
        <v>60</v>
      </c>
    </row>
    <row r="65" spans="3:50" s="123" customFormat="1" ht="13.2">
      <c r="D65" s="126">
        <v>13</v>
      </c>
      <c r="E65" s="125" t="s">
        <v>74</v>
      </c>
      <c r="F65" s="126"/>
      <c r="G65" s="127"/>
      <c r="I65" s="126" t="s">
        <v>107</v>
      </c>
      <c r="J65" s="122">
        <v>0</v>
      </c>
      <c r="K65" s="122">
        <f>K$16</f>
        <v>8</v>
      </c>
      <c r="L65" s="122">
        <f t="shared" ref="L65:AX65" si="168">L$16</f>
        <v>7</v>
      </c>
      <c r="M65" s="122">
        <f t="shared" si="168"/>
        <v>3</v>
      </c>
      <c r="N65" s="122">
        <f t="shared" si="168"/>
        <v>2</v>
      </c>
      <c r="O65" s="122">
        <f t="shared" si="168"/>
        <v>1</v>
      </c>
      <c r="P65" s="122">
        <f t="shared" si="168"/>
        <v>2</v>
      </c>
      <c r="Q65" s="122">
        <f t="shared" si="168"/>
        <v>2</v>
      </c>
      <c r="R65" s="122">
        <f t="shared" si="168"/>
        <v>2</v>
      </c>
      <c r="S65" s="122">
        <f t="shared" si="168"/>
        <v>2</v>
      </c>
      <c r="T65" s="122">
        <f t="shared" si="168"/>
        <v>1</v>
      </c>
      <c r="U65" s="122">
        <f t="shared" si="168"/>
        <v>0</v>
      </c>
      <c r="V65" s="122">
        <f t="shared" si="168"/>
        <v>0</v>
      </c>
      <c r="W65" s="122">
        <f t="shared" si="168"/>
        <v>0</v>
      </c>
      <c r="X65" s="122">
        <f t="shared" si="168"/>
        <v>0</v>
      </c>
      <c r="Y65" s="122">
        <f t="shared" si="168"/>
        <v>0</v>
      </c>
      <c r="Z65" s="122">
        <f t="shared" si="168"/>
        <v>0</v>
      </c>
      <c r="AA65" s="122">
        <f t="shared" si="168"/>
        <v>0</v>
      </c>
      <c r="AB65" s="122">
        <f t="shared" si="168"/>
        <v>0</v>
      </c>
      <c r="AC65" s="122">
        <f t="shared" si="168"/>
        <v>0</v>
      </c>
      <c r="AD65" s="122">
        <f t="shared" si="168"/>
        <v>0</v>
      </c>
      <c r="AE65" s="122">
        <f t="shared" si="168"/>
        <v>0</v>
      </c>
      <c r="AF65" s="122">
        <f t="shared" si="168"/>
        <v>0</v>
      </c>
      <c r="AG65" s="122">
        <f t="shared" si="168"/>
        <v>0</v>
      </c>
      <c r="AH65" s="122">
        <f t="shared" si="168"/>
        <v>0</v>
      </c>
      <c r="AI65" s="122">
        <f t="shared" si="168"/>
        <v>0</v>
      </c>
      <c r="AJ65" s="122">
        <f t="shared" si="168"/>
        <v>0</v>
      </c>
      <c r="AK65" s="122">
        <f t="shared" si="168"/>
        <v>0</v>
      </c>
      <c r="AL65" s="122">
        <f t="shared" si="168"/>
        <v>0</v>
      </c>
      <c r="AM65" s="122">
        <f t="shared" si="168"/>
        <v>0</v>
      </c>
      <c r="AN65" s="122">
        <f t="shared" si="168"/>
        <v>0</v>
      </c>
      <c r="AO65" s="122">
        <f t="shared" si="168"/>
        <v>0</v>
      </c>
      <c r="AP65" s="122">
        <f t="shared" si="168"/>
        <v>0</v>
      </c>
      <c r="AQ65" s="122">
        <f t="shared" si="168"/>
        <v>0</v>
      </c>
      <c r="AR65" s="122">
        <f t="shared" si="168"/>
        <v>0</v>
      </c>
      <c r="AS65" s="122">
        <f t="shared" si="168"/>
        <v>0</v>
      </c>
      <c r="AT65" s="122">
        <f t="shared" si="168"/>
        <v>0</v>
      </c>
      <c r="AU65" s="122">
        <f t="shared" si="168"/>
        <v>0</v>
      </c>
      <c r="AV65" s="122">
        <f t="shared" si="168"/>
        <v>0</v>
      </c>
      <c r="AW65" s="122">
        <f t="shared" si="168"/>
        <v>0</v>
      </c>
      <c r="AX65" s="122">
        <f t="shared" si="168"/>
        <v>0</v>
      </c>
    </row>
    <row r="66" spans="3:50" s="123" customFormat="1" ht="13.2">
      <c r="D66" s="126">
        <v>14</v>
      </c>
      <c r="E66" s="125" t="str">
        <f>"Removal after Max Rev Term Yrs=" &amp;I66</f>
        <v>Removal after Max Rev Term Yrs=20</v>
      </c>
      <c r="G66" s="127"/>
      <c r="I66" s="134">
        <v>20</v>
      </c>
      <c r="J66" s="137"/>
      <c r="K66" s="137">
        <f t="shared" ref="K66:M66" si="169">IF(K$45&gt;$I66,INDEX($K65:$AX65,1,K$45-$I66) *-1,0)</f>
        <v>0</v>
      </c>
      <c r="L66" s="137">
        <f t="shared" si="169"/>
        <v>0</v>
      </c>
      <c r="M66" s="137">
        <f t="shared" si="169"/>
        <v>0</v>
      </c>
      <c r="N66" s="137">
        <f t="shared" ref="N66:AX66" si="170">IF(N$45&gt;$I66,INDEX($K65:$AX65,1,N$45-$I66) *-1,0)</f>
        <v>0</v>
      </c>
      <c r="O66" s="137">
        <f t="shared" si="170"/>
        <v>0</v>
      </c>
      <c r="P66" s="137">
        <f t="shared" si="170"/>
        <v>0</v>
      </c>
      <c r="Q66" s="137">
        <f t="shared" si="170"/>
        <v>0</v>
      </c>
      <c r="R66" s="137">
        <f t="shared" si="170"/>
        <v>0</v>
      </c>
      <c r="S66" s="137">
        <f t="shared" si="170"/>
        <v>0</v>
      </c>
      <c r="T66" s="137">
        <f t="shared" si="170"/>
        <v>0</v>
      </c>
      <c r="U66" s="137">
        <f t="shared" si="170"/>
        <v>0</v>
      </c>
      <c r="V66" s="137">
        <f t="shared" si="170"/>
        <v>0</v>
      </c>
      <c r="W66" s="137">
        <f t="shared" si="170"/>
        <v>0</v>
      </c>
      <c r="X66" s="137">
        <f t="shared" si="170"/>
        <v>0</v>
      </c>
      <c r="Y66" s="137">
        <f t="shared" si="170"/>
        <v>0</v>
      </c>
      <c r="Z66" s="137">
        <f t="shared" si="170"/>
        <v>0</v>
      </c>
      <c r="AA66" s="137">
        <f t="shared" si="170"/>
        <v>0</v>
      </c>
      <c r="AB66" s="137">
        <f t="shared" si="170"/>
        <v>0</v>
      </c>
      <c r="AC66" s="137">
        <f t="shared" si="170"/>
        <v>0</v>
      </c>
      <c r="AD66" s="137">
        <f t="shared" si="170"/>
        <v>0</v>
      </c>
      <c r="AE66" s="137">
        <f t="shared" si="170"/>
        <v>-8</v>
      </c>
      <c r="AF66" s="137">
        <f t="shared" si="170"/>
        <v>-7</v>
      </c>
      <c r="AG66" s="137">
        <f t="shared" si="170"/>
        <v>-3</v>
      </c>
      <c r="AH66" s="137">
        <f t="shared" si="170"/>
        <v>-2</v>
      </c>
      <c r="AI66" s="137">
        <f t="shared" si="170"/>
        <v>-1</v>
      </c>
      <c r="AJ66" s="137">
        <f t="shared" si="170"/>
        <v>-2</v>
      </c>
      <c r="AK66" s="137">
        <f t="shared" si="170"/>
        <v>-2</v>
      </c>
      <c r="AL66" s="137">
        <f t="shared" si="170"/>
        <v>-2</v>
      </c>
      <c r="AM66" s="137">
        <f t="shared" si="170"/>
        <v>-2</v>
      </c>
      <c r="AN66" s="137">
        <f t="shared" si="170"/>
        <v>-1</v>
      </c>
      <c r="AO66" s="137">
        <f t="shared" si="170"/>
        <v>0</v>
      </c>
      <c r="AP66" s="137">
        <f t="shared" si="170"/>
        <v>0</v>
      </c>
      <c r="AQ66" s="137">
        <f t="shared" si="170"/>
        <v>0</v>
      </c>
      <c r="AR66" s="137">
        <f t="shared" si="170"/>
        <v>0</v>
      </c>
      <c r="AS66" s="137">
        <f t="shared" si="170"/>
        <v>0</v>
      </c>
      <c r="AT66" s="137">
        <f t="shared" si="170"/>
        <v>0</v>
      </c>
      <c r="AU66" s="137">
        <f t="shared" si="170"/>
        <v>0</v>
      </c>
      <c r="AV66" s="137">
        <f t="shared" si="170"/>
        <v>0</v>
      </c>
      <c r="AW66" s="137">
        <f t="shared" si="170"/>
        <v>0</v>
      </c>
      <c r="AX66" s="137">
        <f t="shared" si="170"/>
        <v>0</v>
      </c>
    </row>
    <row r="67" spans="3:50" s="123" customFormat="1" ht="13.2">
      <c r="C67" s="135"/>
      <c r="D67" s="126">
        <v>15</v>
      </c>
      <c r="E67" s="125" t="s">
        <v>76</v>
      </c>
      <c r="G67" s="127"/>
      <c r="J67" s="137"/>
      <c r="K67" s="137">
        <f>K65+K66</f>
        <v>8</v>
      </c>
      <c r="L67" s="137">
        <f t="shared" ref="L67:AX67" si="171">L65+L66</f>
        <v>7</v>
      </c>
      <c r="M67" s="137">
        <f t="shared" si="171"/>
        <v>3</v>
      </c>
      <c r="N67" s="137">
        <f t="shared" si="171"/>
        <v>2</v>
      </c>
      <c r="O67" s="137">
        <f t="shared" si="171"/>
        <v>1</v>
      </c>
      <c r="P67" s="137">
        <f t="shared" si="171"/>
        <v>2</v>
      </c>
      <c r="Q67" s="137">
        <f t="shared" si="171"/>
        <v>2</v>
      </c>
      <c r="R67" s="137">
        <f t="shared" si="171"/>
        <v>2</v>
      </c>
      <c r="S67" s="137">
        <f t="shared" si="171"/>
        <v>2</v>
      </c>
      <c r="T67" s="137">
        <f t="shared" si="171"/>
        <v>1</v>
      </c>
      <c r="U67" s="137">
        <f t="shared" si="171"/>
        <v>0</v>
      </c>
      <c r="V67" s="137">
        <f t="shared" si="171"/>
        <v>0</v>
      </c>
      <c r="W67" s="137">
        <f t="shared" si="171"/>
        <v>0</v>
      </c>
      <c r="X67" s="137">
        <f t="shared" si="171"/>
        <v>0</v>
      </c>
      <c r="Y67" s="137">
        <f t="shared" si="171"/>
        <v>0</v>
      </c>
      <c r="Z67" s="137">
        <f t="shared" si="171"/>
        <v>0</v>
      </c>
      <c r="AA67" s="137">
        <f t="shared" si="171"/>
        <v>0</v>
      </c>
      <c r="AB67" s="137">
        <f t="shared" si="171"/>
        <v>0</v>
      </c>
      <c r="AC67" s="137">
        <f t="shared" si="171"/>
        <v>0</v>
      </c>
      <c r="AD67" s="137">
        <f t="shared" si="171"/>
        <v>0</v>
      </c>
      <c r="AE67" s="137">
        <f t="shared" si="171"/>
        <v>-8</v>
      </c>
      <c r="AF67" s="137">
        <f t="shared" si="171"/>
        <v>-7</v>
      </c>
      <c r="AG67" s="137">
        <f t="shared" si="171"/>
        <v>-3</v>
      </c>
      <c r="AH67" s="137">
        <f t="shared" si="171"/>
        <v>-2</v>
      </c>
      <c r="AI67" s="137">
        <f t="shared" si="171"/>
        <v>-1</v>
      </c>
      <c r="AJ67" s="137">
        <f t="shared" si="171"/>
        <v>-2</v>
      </c>
      <c r="AK67" s="137">
        <f t="shared" si="171"/>
        <v>-2</v>
      </c>
      <c r="AL67" s="137">
        <f t="shared" si="171"/>
        <v>-2</v>
      </c>
      <c r="AM67" s="137">
        <f t="shared" si="171"/>
        <v>-2</v>
      </c>
      <c r="AN67" s="137">
        <f t="shared" si="171"/>
        <v>-1</v>
      </c>
      <c r="AO67" s="137">
        <f t="shared" si="171"/>
        <v>0</v>
      </c>
      <c r="AP67" s="137">
        <f t="shared" si="171"/>
        <v>0</v>
      </c>
      <c r="AQ67" s="137">
        <f t="shared" si="171"/>
        <v>0</v>
      </c>
      <c r="AR67" s="137">
        <f t="shared" si="171"/>
        <v>0</v>
      </c>
      <c r="AS67" s="137">
        <f t="shared" si="171"/>
        <v>0</v>
      </c>
      <c r="AT67" s="137">
        <f t="shared" si="171"/>
        <v>0</v>
      </c>
      <c r="AU67" s="137">
        <f t="shared" si="171"/>
        <v>0</v>
      </c>
      <c r="AV67" s="137">
        <f t="shared" si="171"/>
        <v>0</v>
      </c>
      <c r="AW67" s="137">
        <f t="shared" si="171"/>
        <v>0</v>
      </c>
      <c r="AX67" s="137">
        <f t="shared" si="171"/>
        <v>0</v>
      </c>
    </row>
    <row r="68" spans="3:50" s="123" customFormat="1" ht="13.2">
      <c r="D68" s="126">
        <v>16</v>
      </c>
      <c r="E68" s="125" t="s">
        <v>75</v>
      </c>
      <c r="G68" s="127"/>
      <c r="H68" s="133"/>
      <c r="J68" s="137">
        <v>0</v>
      </c>
      <c r="K68" s="137">
        <f>K67+J68</f>
        <v>8</v>
      </c>
      <c r="L68" s="137">
        <f t="shared" ref="L68:AX68" si="172">L67+K68</f>
        <v>15</v>
      </c>
      <c r="M68" s="137">
        <f t="shared" si="172"/>
        <v>18</v>
      </c>
      <c r="N68" s="137">
        <f t="shared" si="172"/>
        <v>20</v>
      </c>
      <c r="O68" s="137">
        <f t="shared" si="172"/>
        <v>21</v>
      </c>
      <c r="P68" s="137">
        <f t="shared" si="172"/>
        <v>23</v>
      </c>
      <c r="Q68" s="137">
        <f t="shared" si="172"/>
        <v>25</v>
      </c>
      <c r="R68" s="137">
        <f t="shared" si="172"/>
        <v>27</v>
      </c>
      <c r="S68" s="137">
        <f t="shared" si="172"/>
        <v>29</v>
      </c>
      <c r="T68" s="137">
        <f t="shared" si="172"/>
        <v>30</v>
      </c>
      <c r="U68" s="137">
        <f t="shared" si="172"/>
        <v>30</v>
      </c>
      <c r="V68" s="137">
        <f t="shared" si="172"/>
        <v>30</v>
      </c>
      <c r="W68" s="137">
        <f t="shared" si="172"/>
        <v>30</v>
      </c>
      <c r="X68" s="137">
        <f t="shared" si="172"/>
        <v>30</v>
      </c>
      <c r="Y68" s="137">
        <f t="shared" si="172"/>
        <v>30</v>
      </c>
      <c r="Z68" s="137">
        <f t="shared" si="172"/>
        <v>30</v>
      </c>
      <c r="AA68" s="137">
        <f t="shared" si="172"/>
        <v>30</v>
      </c>
      <c r="AB68" s="137">
        <f t="shared" si="172"/>
        <v>30</v>
      </c>
      <c r="AC68" s="137">
        <f t="shared" si="172"/>
        <v>30</v>
      </c>
      <c r="AD68" s="137">
        <f t="shared" si="172"/>
        <v>30</v>
      </c>
      <c r="AE68" s="137">
        <f t="shared" si="172"/>
        <v>22</v>
      </c>
      <c r="AF68" s="137">
        <f t="shared" si="172"/>
        <v>15</v>
      </c>
      <c r="AG68" s="137">
        <f t="shared" si="172"/>
        <v>12</v>
      </c>
      <c r="AH68" s="137">
        <f t="shared" si="172"/>
        <v>10</v>
      </c>
      <c r="AI68" s="137">
        <f t="shared" si="172"/>
        <v>9</v>
      </c>
      <c r="AJ68" s="137">
        <f t="shared" si="172"/>
        <v>7</v>
      </c>
      <c r="AK68" s="137">
        <f t="shared" si="172"/>
        <v>5</v>
      </c>
      <c r="AL68" s="137">
        <f t="shared" si="172"/>
        <v>3</v>
      </c>
      <c r="AM68" s="137">
        <f t="shared" si="172"/>
        <v>1</v>
      </c>
      <c r="AN68" s="137">
        <f t="shared" si="172"/>
        <v>0</v>
      </c>
      <c r="AO68" s="137">
        <f t="shared" si="172"/>
        <v>0</v>
      </c>
      <c r="AP68" s="137">
        <f t="shared" si="172"/>
        <v>0</v>
      </c>
      <c r="AQ68" s="137">
        <f t="shared" si="172"/>
        <v>0</v>
      </c>
      <c r="AR68" s="137">
        <f t="shared" si="172"/>
        <v>0</v>
      </c>
      <c r="AS68" s="137">
        <f t="shared" si="172"/>
        <v>0</v>
      </c>
      <c r="AT68" s="137">
        <f t="shared" si="172"/>
        <v>0</v>
      </c>
      <c r="AU68" s="137">
        <f t="shared" si="172"/>
        <v>0</v>
      </c>
      <c r="AV68" s="137">
        <f t="shared" si="172"/>
        <v>0</v>
      </c>
      <c r="AW68" s="137">
        <f t="shared" si="172"/>
        <v>0</v>
      </c>
      <c r="AX68" s="137">
        <f t="shared" si="172"/>
        <v>0</v>
      </c>
    </row>
    <row r="69" spans="3:50" s="123" customFormat="1" ht="13.2">
      <c r="D69" s="126">
        <v>17</v>
      </c>
      <c r="E69" s="123" t="s">
        <v>57</v>
      </c>
      <c r="F69" s="172">
        <f>$O$36</f>
        <v>8.1149425287356317E-2</v>
      </c>
      <c r="G69" s="122">
        <f>$I$36</f>
        <v>4350</v>
      </c>
      <c r="H69" s="128">
        <v>0.5</v>
      </c>
      <c r="I69" s="129">
        <f>F69*G69</f>
        <v>353</v>
      </c>
      <c r="J69" s="122"/>
      <c r="K69" s="122">
        <f>(K67*$I69*$H69) +(J68*$I69)</f>
        <v>1412</v>
      </c>
      <c r="L69" s="122">
        <f t="shared" ref="L69:AX69" si="173">(L67*$I69*$H69) +(K68*$I69)</f>
        <v>4059.5</v>
      </c>
      <c r="M69" s="122">
        <f t="shared" si="173"/>
        <v>5824.5</v>
      </c>
      <c r="N69" s="122">
        <f t="shared" si="173"/>
        <v>6707</v>
      </c>
      <c r="O69" s="122">
        <f t="shared" si="173"/>
        <v>7236.5</v>
      </c>
      <c r="P69" s="122">
        <f t="shared" si="173"/>
        <v>7766</v>
      </c>
      <c r="Q69" s="122">
        <f t="shared" si="173"/>
        <v>8472</v>
      </c>
      <c r="R69" s="122">
        <f t="shared" si="173"/>
        <v>9178</v>
      </c>
      <c r="S69" s="122">
        <f t="shared" si="173"/>
        <v>9884</v>
      </c>
      <c r="T69" s="122">
        <f t="shared" si="173"/>
        <v>10413.5</v>
      </c>
      <c r="U69" s="122">
        <f t="shared" si="173"/>
        <v>10590</v>
      </c>
      <c r="V69" s="122">
        <f t="shared" si="173"/>
        <v>10590</v>
      </c>
      <c r="W69" s="122">
        <f t="shared" si="173"/>
        <v>10590</v>
      </c>
      <c r="X69" s="122">
        <f t="shared" si="173"/>
        <v>10590</v>
      </c>
      <c r="Y69" s="122">
        <f t="shared" si="173"/>
        <v>10590</v>
      </c>
      <c r="Z69" s="122">
        <f t="shared" si="173"/>
        <v>10590</v>
      </c>
      <c r="AA69" s="122">
        <f t="shared" si="173"/>
        <v>10590</v>
      </c>
      <c r="AB69" s="122">
        <f t="shared" si="173"/>
        <v>10590</v>
      </c>
      <c r="AC69" s="122">
        <f t="shared" si="173"/>
        <v>10590</v>
      </c>
      <c r="AD69" s="122">
        <f t="shared" si="173"/>
        <v>10590</v>
      </c>
      <c r="AE69" s="122">
        <f t="shared" si="173"/>
        <v>9178</v>
      </c>
      <c r="AF69" s="122">
        <f t="shared" si="173"/>
        <v>6530.5</v>
      </c>
      <c r="AG69" s="122">
        <f t="shared" si="173"/>
        <v>4765.5</v>
      </c>
      <c r="AH69" s="122">
        <f t="shared" si="173"/>
        <v>3883</v>
      </c>
      <c r="AI69" s="122">
        <f t="shared" si="173"/>
        <v>3353.5</v>
      </c>
      <c r="AJ69" s="122">
        <f t="shared" si="173"/>
        <v>2824</v>
      </c>
      <c r="AK69" s="122">
        <f t="shared" si="173"/>
        <v>2118</v>
      </c>
      <c r="AL69" s="122">
        <f t="shared" si="173"/>
        <v>1412</v>
      </c>
      <c r="AM69" s="122">
        <f t="shared" si="173"/>
        <v>706</v>
      </c>
      <c r="AN69" s="122">
        <f t="shared" si="173"/>
        <v>176.5</v>
      </c>
      <c r="AO69" s="122">
        <f t="shared" si="173"/>
        <v>0</v>
      </c>
      <c r="AP69" s="122">
        <f t="shared" si="173"/>
        <v>0</v>
      </c>
      <c r="AQ69" s="122">
        <f t="shared" si="173"/>
        <v>0</v>
      </c>
      <c r="AR69" s="122">
        <f t="shared" si="173"/>
        <v>0</v>
      </c>
      <c r="AS69" s="122">
        <f t="shared" si="173"/>
        <v>0</v>
      </c>
      <c r="AT69" s="122">
        <f t="shared" si="173"/>
        <v>0</v>
      </c>
      <c r="AU69" s="122">
        <f t="shared" si="173"/>
        <v>0</v>
      </c>
      <c r="AV69" s="122">
        <f t="shared" si="173"/>
        <v>0</v>
      </c>
      <c r="AW69" s="122">
        <f t="shared" si="173"/>
        <v>0</v>
      </c>
      <c r="AX69" s="122">
        <f t="shared" si="173"/>
        <v>0</v>
      </c>
    </row>
    <row r="70" spans="3:50" s="107" customFormat="1" ht="13.2">
      <c r="D70" s="114">
        <v>18</v>
      </c>
      <c r="E70" s="107" t="s">
        <v>95</v>
      </c>
      <c r="F70" s="162"/>
      <c r="G70" s="97"/>
      <c r="H70" s="111"/>
      <c r="I70" s="110"/>
      <c r="J70" s="97"/>
      <c r="K70" s="97">
        <f>((K67*$H69*$G69)+(J68*$G69))/1000</f>
        <v>17.399999999999999</v>
      </c>
      <c r="L70" s="97">
        <f t="shared" ref="L70" si="174">((L67*$H69*$G69)+(K68*$G69))/1000</f>
        <v>50.024999999999999</v>
      </c>
      <c r="M70" s="97">
        <f t="shared" ref="M70" si="175">((M67*$H69*$G69)+(L68*$G69))/1000</f>
        <v>71.775000000000006</v>
      </c>
      <c r="N70" s="97">
        <f t="shared" ref="N70" si="176">((N67*$H69*$G69)+(M68*$G69))/1000</f>
        <v>82.65</v>
      </c>
      <c r="O70" s="97">
        <f t="shared" ref="O70" si="177">((O67*$H69*$G69)+(N68*$G69))/1000</f>
        <v>89.174999999999997</v>
      </c>
      <c r="P70" s="97">
        <f t="shared" ref="P70" si="178">((P67*$H69*$G69)+(O68*$G69))/1000</f>
        <v>95.7</v>
      </c>
      <c r="Q70" s="97">
        <f t="shared" ref="Q70" si="179">((Q67*$H69*$G69)+(P68*$G69))/1000</f>
        <v>104.4</v>
      </c>
      <c r="R70" s="97">
        <f t="shared" ref="R70" si="180">((R67*$H69*$G69)+(Q68*$G69))/1000</f>
        <v>113.1</v>
      </c>
      <c r="S70" s="97">
        <f t="shared" ref="S70" si="181">((S67*$H69*$G69)+(R68*$G69))/1000</f>
        <v>121.8</v>
      </c>
      <c r="T70" s="97">
        <f t="shared" ref="T70" si="182">((T67*$H69*$G69)+(S68*$G69))/1000</f>
        <v>128.32499999999999</v>
      </c>
      <c r="U70" s="97">
        <f t="shared" ref="U70" si="183">((U67*$H69*$G69)+(T68*$G69))/1000</f>
        <v>130.5</v>
      </c>
      <c r="V70" s="97">
        <f t="shared" ref="V70" si="184">((V67*$H69*$G69)+(U68*$G69))/1000</f>
        <v>130.5</v>
      </c>
      <c r="W70" s="97">
        <f t="shared" ref="W70" si="185">((W67*$H69*$G69)+(V68*$G69))/1000</f>
        <v>130.5</v>
      </c>
      <c r="X70" s="97">
        <f t="shared" ref="X70" si="186">((X67*$H69*$G69)+(W68*$G69))/1000</f>
        <v>130.5</v>
      </c>
      <c r="Y70" s="97">
        <f t="shared" ref="Y70" si="187">((Y67*$H69*$G69)+(X68*$G69))/1000</f>
        <v>130.5</v>
      </c>
      <c r="Z70" s="97">
        <f t="shared" ref="Z70" si="188">((Z67*$H69*$G69)+(Y68*$G69))/1000</f>
        <v>130.5</v>
      </c>
      <c r="AA70" s="97">
        <f t="shared" ref="AA70" si="189">((AA67*$H69*$G69)+(Z68*$G69))/1000</f>
        <v>130.5</v>
      </c>
      <c r="AB70" s="97">
        <f t="shared" ref="AB70" si="190">((AB67*$H69*$G69)+(AA68*$G69))/1000</f>
        <v>130.5</v>
      </c>
      <c r="AC70" s="97">
        <f t="shared" ref="AC70" si="191">((AC67*$H69*$G69)+(AB68*$G69))/1000</f>
        <v>130.5</v>
      </c>
      <c r="AD70" s="97">
        <f t="shared" ref="AD70" si="192">((AD67*$H69*$G69)+(AC68*$G69))/1000</f>
        <v>130.5</v>
      </c>
      <c r="AE70" s="97">
        <f t="shared" ref="AE70" si="193">((AE67*$H69*$G69)+(AD68*$G69))/1000</f>
        <v>113.1</v>
      </c>
      <c r="AF70" s="97">
        <f t="shared" ref="AF70" si="194">((AF67*$H69*$G69)+(AE68*$G69))/1000</f>
        <v>80.474999999999994</v>
      </c>
      <c r="AG70" s="97">
        <f t="shared" ref="AG70" si="195">((AG67*$H69*$G69)+(AF68*$G69))/1000</f>
        <v>58.725000000000001</v>
      </c>
      <c r="AH70" s="97">
        <f t="shared" ref="AH70" si="196">((AH67*$H69*$G69)+(AG68*$G69))/1000</f>
        <v>47.85</v>
      </c>
      <c r="AI70" s="97">
        <f t="shared" ref="AI70" si="197">((AI67*$H69*$G69)+(AH68*$G69))/1000</f>
        <v>41.325000000000003</v>
      </c>
      <c r="AJ70" s="97">
        <f t="shared" ref="AJ70" si="198">((AJ67*$H69*$G69)+(AI68*$G69))/1000</f>
        <v>34.799999999999997</v>
      </c>
      <c r="AK70" s="97">
        <f t="shared" ref="AK70" si="199">((AK67*$H69*$G69)+(AJ68*$G69))/1000</f>
        <v>26.1</v>
      </c>
      <c r="AL70" s="97">
        <f t="shared" ref="AL70" si="200">((AL67*$H69*$G69)+(AK68*$G69))/1000</f>
        <v>17.399999999999999</v>
      </c>
      <c r="AM70" s="97">
        <f t="shared" ref="AM70" si="201">((AM67*$H69*$G69)+(AL68*$G69))/1000</f>
        <v>8.6999999999999993</v>
      </c>
      <c r="AN70" s="97">
        <f t="shared" ref="AN70" si="202">((AN67*$H69*$G69)+(AM68*$G69))/1000</f>
        <v>2.1749999999999998</v>
      </c>
      <c r="AO70" s="97">
        <f t="shared" ref="AO70" si="203">((AO67*$H69*$G69)+(AN68*$G69))/1000</f>
        <v>0</v>
      </c>
      <c r="AP70" s="97">
        <f t="shared" ref="AP70" si="204">((AP67*$H69*$G69)+(AO68*$G69))/1000</f>
        <v>0</v>
      </c>
      <c r="AQ70" s="97">
        <f t="shared" ref="AQ70" si="205">((AQ67*$H69*$G69)+(AP68*$G69))/1000</f>
        <v>0</v>
      </c>
      <c r="AR70" s="97">
        <f t="shared" ref="AR70" si="206">((AR67*$H69*$G69)+(AQ68*$G69))/1000</f>
        <v>0</v>
      </c>
      <c r="AS70" s="97">
        <f t="shared" ref="AS70" si="207">((AS67*$H69*$G69)+(AR68*$G69))/1000</f>
        <v>0</v>
      </c>
      <c r="AT70" s="97">
        <f t="shared" ref="AT70" si="208">((AT67*$H69*$G69)+(AS68*$G69))/1000</f>
        <v>0</v>
      </c>
      <c r="AU70" s="97">
        <f t="shared" ref="AU70" si="209">((AU67*$H69*$G69)+(AT68*$G69))/1000</f>
        <v>0</v>
      </c>
      <c r="AV70" s="97">
        <f t="shared" ref="AV70" si="210">((AV67*$H69*$G69)+(AU68*$G69))/1000</f>
        <v>0</v>
      </c>
      <c r="AW70" s="97">
        <f t="shared" ref="AW70" si="211">((AW67*$H69*$G69)+(AV68*$G69))/1000</f>
        <v>0</v>
      </c>
      <c r="AX70" s="97">
        <f t="shared" ref="AX70" si="212">((AX67*$H69*$G69)+(AW68*$G69))/1000</f>
        <v>0</v>
      </c>
    </row>
    <row r="71" spans="3:50" s="130" customFormat="1" ht="13.2">
      <c r="D71" s="136"/>
      <c r="F71" s="172"/>
      <c r="G71" s="122"/>
      <c r="H71" s="131"/>
      <c r="I71" s="129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</row>
    <row r="72" spans="3:50" s="123" customFormat="1" ht="13.2">
      <c r="D72" s="126"/>
      <c r="E72" s="124" t="s">
        <v>77</v>
      </c>
      <c r="G72" s="127"/>
      <c r="J72" s="122"/>
      <c r="K72" s="130"/>
      <c r="L72" s="130"/>
      <c r="M72" s="130" t="s">
        <v>60</v>
      </c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130"/>
      <c r="AS72" s="130"/>
      <c r="AT72" s="130"/>
      <c r="AU72" s="130"/>
      <c r="AV72" s="130"/>
      <c r="AW72" s="130"/>
      <c r="AX72" s="130"/>
    </row>
    <row r="73" spans="3:50" s="123" customFormat="1" ht="13.2">
      <c r="D73" s="126">
        <v>19</v>
      </c>
      <c r="E73" s="125" t="s">
        <v>74</v>
      </c>
      <c r="F73" s="126"/>
      <c r="G73" s="127"/>
      <c r="I73" s="126" t="s">
        <v>107</v>
      </c>
      <c r="J73" s="122">
        <v>0</v>
      </c>
      <c r="K73" s="122">
        <f>K$17</f>
        <v>4</v>
      </c>
      <c r="L73" s="122">
        <f t="shared" ref="L73:AX73" si="213">L$17</f>
        <v>3</v>
      </c>
      <c r="M73" s="122">
        <f t="shared" si="213"/>
        <v>1</v>
      </c>
      <c r="N73" s="122">
        <f t="shared" si="213"/>
        <v>1</v>
      </c>
      <c r="O73" s="122">
        <f t="shared" si="213"/>
        <v>1</v>
      </c>
      <c r="P73" s="122">
        <f t="shared" si="213"/>
        <v>1</v>
      </c>
      <c r="Q73" s="122">
        <f t="shared" si="213"/>
        <v>1</v>
      </c>
      <c r="R73" s="122">
        <f t="shared" si="213"/>
        <v>1</v>
      </c>
      <c r="S73" s="122">
        <f t="shared" si="213"/>
        <v>1</v>
      </c>
      <c r="T73" s="122">
        <f t="shared" si="213"/>
        <v>1</v>
      </c>
      <c r="U73" s="122">
        <f t="shared" si="213"/>
        <v>0</v>
      </c>
      <c r="V73" s="122">
        <f t="shared" si="213"/>
        <v>0</v>
      </c>
      <c r="W73" s="122">
        <f t="shared" si="213"/>
        <v>0</v>
      </c>
      <c r="X73" s="122">
        <f t="shared" si="213"/>
        <v>0</v>
      </c>
      <c r="Y73" s="122">
        <f t="shared" si="213"/>
        <v>0</v>
      </c>
      <c r="Z73" s="122">
        <f t="shared" si="213"/>
        <v>0</v>
      </c>
      <c r="AA73" s="122">
        <f t="shared" si="213"/>
        <v>0</v>
      </c>
      <c r="AB73" s="122">
        <f t="shared" si="213"/>
        <v>0</v>
      </c>
      <c r="AC73" s="122">
        <f t="shared" si="213"/>
        <v>0</v>
      </c>
      <c r="AD73" s="122">
        <f t="shared" si="213"/>
        <v>0</v>
      </c>
      <c r="AE73" s="122">
        <f t="shared" si="213"/>
        <v>0</v>
      </c>
      <c r="AF73" s="122">
        <f t="shared" si="213"/>
        <v>0</v>
      </c>
      <c r="AG73" s="122">
        <f t="shared" si="213"/>
        <v>0</v>
      </c>
      <c r="AH73" s="122">
        <f t="shared" si="213"/>
        <v>0</v>
      </c>
      <c r="AI73" s="122">
        <f t="shared" si="213"/>
        <v>0</v>
      </c>
      <c r="AJ73" s="122">
        <f t="shared" si="213"/>
        <v>0</v>
      </c>
      <c r="AK73" s="122">
        <f t="shared" si="213"/>
        <v>0</v>
      </c>
      <c r="AL73" s="122">
        <f t="shared" si="213"/>
        <v>0</v>
      </c>
      <c r="AM73" s="122">
        <f t="shared" si="213"/>
        <v>0</v>
      </c>
      <c r="AN73" s="122">
        <f t="shared" si="213"/>
        <v>0</v>
      </c>
      <c r="AO73" s="122">
        <f t="shared" si="213"/>
        <v>0</v>
      </c>
      <c r="AP73" s="122">
        <f t="shared" si="213"/>
        <v>0</v>
      </c>
      <c r="AQ73" s="122">
        <f t="shared" si="213"/>
        <v>0</v>
      </c>
      <c r="AR73" s="122">
        <f t="shared" si="213"/>
        <v>0</v>
      </c>
      <c r="AS73" s="122">
        <f t="shared" si="213"/>
        <v>0</v>
      </c>
      <c r="AT73" s="122">
        <f t="shared" si="213"/>
        <v>0</v>
      </c>
      <c r="AU73" s="122">
        <f t="shared" si="213"/>
        <v>0</v>
      </c>
      <c r="AV73" s="122">
        <f t="shared" si="213"/>
        <v>0</v>
      </c>
      <c r="AW73" s="122">
        <f t="shared" si="213"/>
        <v>0</v>
      </c>
      <c r="AX73" s="122">
        <f t="shared" si="213"/>
        <v>0</v>
      </c>
    </row>
    <row r="74" spans="3:50" s="123" customFormat="1" ht="13.2">
      <c r="D74" s="126">
        <v>20</v>
      </c>
      <c r="E74" s="125" t="str">
        <f>"Removal after Max Rev Term Yrs=" &amp;I74</f>
        <v>Removal after Max Rev Term Yrs=20</v>
      </c>
      <c r="G74" s="127"/>
      <c r="I74" s="134">
        <v>20</v>
      </c>
      <c r="J74" s="137"/>
      <c r="K74" s="137">
        <f t="shared" ref="K74:M74" si="214">IF(K$45&gt;$I74,INDEX($K73:$AX73,1,K$45-$I74) *-1,0)</f>
        <v>0</v>
      </c>
      <c r="L74" s="137">
        <f t="shared" si="214"/>
        <v>0</v>
      </c>
      <c r="M74" s="137">
        <f t="shared" si="214"/>
        <v>0</v>
      </c>
      <c r="N74" s="137">
        <f t="shared" ref="N74:AX74" si="215">IF(N$45&gt;$I74,INDEX($K73:$AX73,1,N$45-$I74) *-1,0)</f>
        <v>0</v>
      </c>
      <c r="O74" s="137">
        <f t="shared" si="215"/>
        <v>0</v>
      </c>
      <c r="P74" s="137">
        <f t="shared" si="215"/>
        <v>0</v>
      </c>
      <c r="Q74" s="137">
        <f t="shared" si="215"/>
        <v>0</v>
      </c>
      <c r="R74" s="137">
        <f t="shared" si="215"/>
        <v>0</v>
      </c>
      <c r="S74" s="137">
        <f t="shared" si="215"/>
        <v>0</v>
      </c>
      <c r="T74" s="137">
        <f t="shared" si="215"/>
        <v>0</v>
      </c>
      <c r="U74" s="137">
        <f t="shared" si="215"/>
        <v>0</v>
      </c>
      <c r="V74" s="137">
        <f t="shared" si="215"/>
        <v>0</v>
      </c>
      <c r="W74" s="137">
        <f t="shared" si="215"/>
        <v>0</v>
      </c>
      <c r="X74" s="137">
        <f t="shared" si="215"/>
        <v>0</v>
      </c>
      <c r="Y74" s="137">
        <f t="shared" si="215"/>
        <v>0</v>
      </c>
      <c r="Z74" s="137">
        <f t="shared" si="215"/>
        <v>0</v>
      </c>
      <c r="AA74" s="137">
        <f t="shared" si="215"/>
        <v>0</v>
      </c>
      <c r="AB74" s="137">
        <f t="shared" si="215"/>
        <v>0</v>
      </c>
      <c r="AC74" s="137">
        <f t="shared" si="215"/>
        <v>0</v>
      </c>
      <c r="AD74" s="137">
        <f t="shared" si="215"/>
        <v>0</v>
      </c>
      <c r="AE74" s="137">
        <f t="shared" si="215"/>
        <v>-4</v>
      </c>
      <c r="AF74" s="137">
        <f t="shared" si="215"/>
        <v>-3</v>
      </c>
      <c r="AG74" s="137">
        <f t="shared" si="215"/>
        <v>-1</v>
      </c>
      <c r="AH74" s="137">
        <f t="shared" si="215"/>
        <v>-1</v>
      </c>
      <c r="AI74" s="137">
        <f t="shared" si="215"/>
        <v>-1</v>
      </c>
      <c r="AJ74" s="137">
        <f t="shared" si="215"/>
        <v>-1</v>
      </c>
      <c r="AK74" s="137">
        <f t="shared" si="215"/>
        <v>-1</v>
      </c>
      <c r="AL74" s="137">
        <f t="shared" si="215"/>
        <v>-1</v>
      </c>
      <c r="AM74" s="137">
        <f t="shared" si="215"/>
        <v>-1</v>
      </c>
      <c r="AN74" s="137">
        <f t="shared" si="215"/>
        <v>-1</v>
      </c>
      <c r="AO74" s="137">
        <f t="shared" si="215"/>
        <v>0</v>
      </c>
      <c r="AP74" s="137">
        <f t="shared" si="215"/>
        <v>0</v>
      </c>
      <c r="AQ74" s="137">
        <f t="shared" si="215"/>
        <v>0</v>
      </c>
      <c r="AR74" s="137">
        <f t="shared" si="215"/>
        <v>0</v>
      </c>
      <c r="AS74" s="137">
        <f t="shared" si="215"/>
        <v>0</v>
      </c>
      <c r="AT74" s="137">
        <f t="shared" si="215"/>
        <v>0</v>
      </c>
      <c r="AU74" s="137">
        <f t="shared" si="215"/>
        <v>0</v>
      </c>
      <c r="AV74" s="137">
        <f t="shared" si="215"/>
        <v>0</v>
      </c>
      <c r="AW74" s="137">
        <f t="shared" si="215"/>
        <v>0</v>
      </c>
      <c r="AX74" s="137">
        <f t="shared" si="215"/>
        <v>0</v>
      </c>
    </row>
    <row r="75" spans="3:50" s="123" customFormat="1" ht="13.2">
      <c r="C75" s="135"/>
      <c r="D75" s="126">
        <v>21</v>
      </c>
      <c r="E75" s="125" t="s">
        <v>76</v>
      </c>
      <c r="G75" s="127"/>
      <c r="J75" s="137"/>
      <c r="K75" s="137">
        <f>K73+K74</f>
        <v>4</v>
      </c>
      <c r="L75" s="137">
        <f t="shared" ref="L75" si="216">L73+L74</f>
        <v>3</v>
      </c>
      <c r="M75" s="137">
        <f t="shared" ref="M75" si="217">M73+M74</f>
        <v>1</v>
      </c>
      <c r="N75" s="137">
        <f t="shared" ref="N75" si="218">N73+N74</f>
        <v>1</v>
      </c>
      <c r="O75" s="137">
        <f t="shared" ref="O75" si="219">O73+O74</f>
        <v>1</v>
      </c>
      <c r="P75" s="137">
        <f t="shared" ref="P75" si="220">P73+P74</f>
        <v>1</v>
      </c>
      <c r="Q75" s="137">
        <f t="shared" ref="Q75" si="221">Q73+Q74</f>
        <v>1</v>
      </c>
      <c r="R75" s="137">
        <f t="shared" ref="R75" si="222">R73+R74</f>
        <v>1</v>
      </c>
      <c r="S75" s="137">
        <f t="shared" ref="S75" si="223">S73+S74</f>
        <v>1</v>
      </c>
      <c r="T75" s="137">
        <f t="shared" ref="T75" si="224">T73+T74</f>
        <v>1</v>
      </c>
      <c r="U75" s="137">
        <f t="shared" ref="U75" si="225">U73+U74</f>
        <v>0</v>
      </c>
      <c r="V75" s="137">
        <f t="shared" ref="V75" si="226">V73+V74</f>
        <v>0</v>
      </c>
      <c r="W75" s="137">
        <f t="shared" ref="W75" si="227">W73+W74</f>
        <v>0</v>
      </c>
      <c r="X75" s="137">
        <f t="shared" ref="X75" si="228">X73+X74</f>
        <v>0</v>
      </c>
      <c r="Y75" s="137">
        <f t="shared" ref="Y75" si="229">Y73+Y74</f>
        <v>0</v>
      </c>
      <c r="Z75" s="137">
        <f t="shared" ref="Z75" si="230">Z73+Z74</f>
        <v>0</v>
      </c>
      <c r="AA75" s="137">
        <f t="shared" ref="AA75" si="231">AA73+AA74</f>
        <v>0</v>
      </c>
      <c r="AB75" s="137">
        <f t="shared" ref="AB75" si="232">AB73+AB74</f>
        <v>0</v>
      </c>
      <c r="AC75" s="137">
        <f t="shared" ref="AC75" si="233">AC73+AC74</f>
        <v>0</v>
      </c>
      <c r="AD75" s="137">
        <f t="shared" ref="AD75" si="234">AD73+AD74</f>
        <v>0</v>
      </c>
      <c r="AE75" s="137">
        <f t="shared" ref="AE75" si="235">AE73+AE74</f>
        <v>-4</v>
      </c>
      <c r="AF75" s="137">
        <f t="shared" ref="AF75" si="236">AF73+AF74</f>
        <v>-3</v>
      </c>
      <c r="AG75" s="137">
        <f t="shared" ref="AG75" si="237">AG73+AG74</f>
        <v>-1</v>
      </c>
      <c r="AH75" s="137">
        <f t="shared" ref="AH75" si="238">AH73+AH74</f>
        <v>-1</v>
      </c>
      <c r="AI75" s="137">
        <f t="shared" ref="AI75" si="239">AI73+AI74</f>
        <v>-1</v>
      </c>
      <c r="AJ75" s="137">
        <f t="shared" ref="AJ75" si="240">AJ73+AJ74</f>
        <v>-1</v>
      </c>
      <c r="AK75" s="137">
        <f t="shared" ref="AK75" si="241">AK73+AK74</f>
        <v>-1</v>
      </c>
      <c r="AL75" s="137">
        <f t="shared" ref="AL75" si="242">AL73+AL74</f>
        <v>-1</v>
      </c>
      <c r="AM75" s="137">
        <f t="shared" ref="AM75" si="243">AM73+AM74</f>
        <v>-1</v>
      </c>
      <c r="AN75" s="137">
        <f t="shared" ref="AN75" si="244">AN73+AN74</f>
        <v>-1</v>
      </c>
      <c r="AO75" s="137">
        <f t="shared" ref="AO75" si="245">AO73+AO74</f>
        <v>0</v>
      </c>
      <c r="AP75" s="137">
        <f t="shared" ref="AP75" si="246">AP73+AP74</f>
        <v>0</v>
      </c>
      <c r="AQ75" s="137">
        <f t="shared" ref="AQ75" si="247">AQ73+AQ74</f>
        <v>0</v>
      </c>
      <c r="AR75" s="137">
        <f t="shared" ref="AR75" si="248">AR73+AR74</f>
        <v>0</v>
      </c>
      <c r="AS75" s="137">
        <f t="shared" ref="AS75" si="249">AS73+AS74</f>
        <v>0</v>
      </c>
      <c r="AT75" s="137">
        <f t="shared" ref="AT75" si="250">AT73+AT74</f>
        <v>0</v>
      </c>
      <c r="AU75" s="137">
        <f t="shared" ref="AU75" si="251">AU73+AU74</f>
        <v>0</v>
      </c>
      <c r="AV75" s="137">
        <f t="shared" ref="AV75" si="252">AV73+AV74</f>
        <v>0</v>
      </c>
      <c r="AW75" s="137">
        <f t="shared" ref="AW75" si="253">AW73+AW74</f>
        <v>0</v>
      </c>
      <c r="AX75" s="137">
        <f t="shared" ref="AX75" si="254">AX73+AX74</f>
        <v>0</v>
      </c>
    </row>
    <row r="76" spans="3:50" s="123" customFormat="1" ht="13.2">
      <c r="D76" s="126">
        <v>22</v>
      </c>
      <c r="E76" s="125" t="s">
        <v>75</v>
      </c>
      <c r="G76" s="127"/>
      <c r="H76" s="133"/>
      <c r="J76" s="137">
        <v>0</v>
      </c>
      <c r="K76" s="137">
        <f>K75+J76</f>
        <v>4</v>
      </c>
      <c r="L76" s="137">
        <f t="shared" ref="L76" si="255">L75+K76</f>
        <v>7</v>
      </c>
      <c r="M76" s="137">
        <f t="shared" ref="M76" si="256">M75+L76</f>
        <v>8</v>
      </c>
      <c r="N76" s="137">
        <f t="shared" ref="N76" si="257">N75+M76</f>
        <v>9</v>
      </c>
      <c r="O76" s="137">
        <f t="shared" ref="O76" si="258">O75+N76</f>
        <v>10</v>
      </c>
      <c r="P76" s="137">
        <f t="shared" ref="P76" si="259">P75+O76</f>
        <v>11</v>
      </c>
      <c r="Q76" s="137">
        <f t="shared" ref="Q76" si="260">Q75+P76</f>
        <v>12</v>
      </c>
      <c r="R76" s="137">
        <f t="shared" ref="R76" si="261">R75+Q76</f>
        <v>13</v>
      </c>
      <c r="S76" s="137">
        <f t="shared" ref="S76" si="262">S75+R76</f>
        <v>14</v>
      </c>
      <c r="T76" s="137">
        <f t="shared" ref="T76" si="263">T75+S76</f>
        <v>15</v>
      </c>
      <c r="U76" s="137">
        <f t="shared" ref="U76" si="264">U75+T76</f>
        <v>15</v>
      </c>
      <c r="V76" s="137">
        <f t="shared" ref="V76" si="265">V75+U76</f>
        <v>15</v>
      </c>
      <c r="W76" s="137">
        <f t="shared" ref="W76" si="266">W75+V76</f>
        <v>15</v>
      </c>
      <c r="X76" s="137">
        <f t="shared" ref="X76" si="267">X75+W76</f>
        <v>15</v>
      </c>
      <c r="Y76" s="137">
        <f t="shared" ref="Y76" si="268">Y75+X76</f>
        <v>15</v>
      </c>
      <c r="Z76" s="137">
        <f t="shared" ref="Z76" si="269">Z75+Y76</f>
        <v>15</v>
      </c>
      <c r="AA76" s="137">
        <f t="shared" ref="AA76" si="270">AA75+Z76</f>
        <v>15</v>
      </c>
      <c r="AB76" s="137">
        <f t="shared" ref="AB76" si="271">AB75+AA76</f>
        <v>15</v>
      </c>
      <c r="AC76" s="137">
        <f t="shared" ref="AC76" si="272">AC75+AB76</f>
        <v>15</v>
      </c>
      <c r="AD76" s="137">
        <f t="shared" ref="AD76" si="273">AD75+AC76</f>
        <v>15</v>
      </c>
      <c r="AE76" s="137">
        <f t="shared" ref="AE76" si="274">AE75+AD76</f>
        <v>11</v>
      </c>
      <c r="AF76" s="137">
        <f t="shared" ref="AF76" si="275">AF75+AE76</f>
        <v>8</v>
      </c>
      <c r="AG76" s="137">
        <f t="shared" ref="AG76" si="276">AG75+AF76</f>
        <v>7</v>
      </c>
      <c r="AH76" s="137">
        <f t="shared" ref="AH76" si="277">AH75+AG76</f>
        <v>6</v>
      </c>
      <c r="AI76" s="137">
        <f t="shared" ref="AI76" si="278">AI75+AH76</f>
        <v>5</v>
      </c>
      <c r="AJ76" s="137">
        <f t="shared" ref="AJ76" si="279">AJ75+AI76</f>
        <v>4</v>
      </c>
      <c r="AK76" s="137">
        <f t="shared" ref="AK76" si="280">AK75+AJ76</f>
        <v>3</v>
      </c>
      <c r="AL76" s="137">
        <f t="shared" ref="AL76" si="281">AL75+AK76</f>
        <v>2</v>
      </c>
      <c r="AM76" s="137">
        <f t="shared" ref="AM76" si="282">AM75+AL76</f>
        <v>1</v>
      </c>
      <c r="AN76" s="137">
        <f t="shared" ref="AN76" si="283">AN75+AM76</f>
        <v>0</v>
      </c>
      <c r="AO76" s="137">
        <f t="shared" ref="AO76" si="284">AO75+AN76</f>
        <v>0</v>
      </c>
      <c r="AP76" s="137">
        <f t="shared" ref="AP76" si="285">AP75+AO76</f>
        <v>0</v>
      </c>
      <c r="AQ76" s="137">
        <f t="shared" ref="AQ76" si="286">AQ75+AP76</f>
        <v>0</v>
      </c>
      <c r="AR76" s="137">
        <f t="shared" ref="AR76" si="287">AR75+AQ76</f>
        <v>0</v>
      </c>
      <c r="AS76" s="137">
        <f t="shared" ref="AS76" si="288">AS75+AR76</f>
        <v>0</v>
      </c>
      <c r="AT76" s="137">
        <f t="shared" ref="AT76" si="289">AT75+AS76</f>
        <v>0</v>
      </c>
      <c r="AU76" s="137">
        <f t="shared" ref="AU76" si="290">AU75+AT76</f>
        <v>0</v>
      </c>
      <c r="AV76" s="137">
        <f t="shared" ref="AV76" si="291">AV75+AU76</f>
        <v>0</v>
      </c>
      <c r="AW76" s="137">
        <f t="shared" ref="AW76" si="292">AW75+AV76</f>
        <v>0</v>
      </c>
      <c r="AX76" s="137">
        <f t="shared" ref="AX76" si="293">AX75+AW76</f>
        <v>0</v>
      </c>
    </row>
    <row r="77" spans="3:50" s="123" customFormat="1" ht="13.2">
      <c r="D77" s="126">
        <v>23</v>
      </c>
      <c r="E77" s="123" t="s">
        <v>57</v>
      </c>
      <c r="F77" s="163">
        <f>$O$37</f>
        <v>3.4630136986301373E-2</v>
      </c>
      <c r="G77" s="122">
        <f>$I$37</f>
        <v>18250</v>
      </c>
      <c r="H77" s="128">
        <v>0.5</v>
      </c>
      <c r="I77" s="129">
        <f>F77*G77</f>
        <v>632</v>
      </c>
      <c r="J77" s="122"/>
      <c r="K77" s="122">
        <f>(K75*$I77*$H77) +(J76*$I77)</f>
        <v>1264</v>
      </c>
      <c r="L77" s="122">
        <f t="shared" ref="L77:AX77" si="294">(L75*$I77*$H77) +(K76*$I77)</f>
        <v>3476</v>
      </c>
      <c r="M77" s="122">
        <f t="shared" si="294"/>
        <v>4740</v>
      </c>
      <c r="N77" s="122">
        <f t="shared" si="294"/>
        <v>5372</v>
      </c>
      <c r="O77" s="122">
        <f t="shared" si="294"/>
        <v>6004</v>
      </c>
      <c r="P77" s="122">
        <f t="shared" si="294"/>
        <v>6636</v>
      </c>
      <c r="Q77" s="122">
        <f t="shared" si="294"/>
        <v>7268</v>
      </c>
      <c r="R77" s="122">
        <f t="shared" si="294"/>
        <v>7900</v>
      </c>
      <c r="S77" s="122">
        <f t="shared" si="294"/>
        <v>8532</v>
      </c>
      <c r="T77" s="122">
        <f t="shared" si="294"/>
        <v>9164</v>
      </c>
      <c r="U77" s="122">
        <f t="shared" si="294"/>
        <v>9480</v>
      </c>
      <c r="V77" s="122">
        <f t="shared" si="294"/>
        <v>9480</v>
      </c>
      <c r="W77" s="122">
        <f t="shared" si="294"/>
        <v>9480</v>
      </c>
      <c r="X77" s="122">
        <f t="shared" si="294"/>
        <v>9480</v>
      </c>
      <c r="Y77" s="122">
        <f t="shared" si="294"/>
        <v>9480</v>
      </c>
      <c r="Z77" s="122">
        <f t="shared" si="294"/>
        <v>9480</v>
      </c>
      <c r="AA77" s="122">
        <f t="shared" si="294"/>
        <v>9480</v>
      </c>
      <c r="AB77" s="122">
        <f t="shared" si="294"/>
        <v>9480</v>
      </c>
      <c r="AC77" s="122">
        <f t="shared" si="294"/>
        <v>9480</v>
      </c>
      <c r="AD77" s="122">
        <f t="shared" si="294"/>
        <v>9480</v>
      </c>
      <c r="AE77" s="122">
        <f t="shared" si="294"/>
        <v>8216</v>
      </c>
      <c r="AF77" s="122">
        <f t="shared" si="294"/>
        <v>6004</v>
      </c>
      <c r="AG77" s="122">
        <f t="shared" si="294"/>
        <v>4740</v>
      </c>
      <c r="AH77" s="122">
        <f t="shared" si="294"/>
        <v>4108</v>
      </c>
      <c r="AI77" s="122">
        <f t="shared" si="294"/>
        <v>3476</v>
      </c>
      <c r="AJ77" s="122">
        <f t="shared" si="294"/>
        <v>2844</v>
      </c>
      <c r="AK77" s="122">
        <f t="shared" si="294"/>
        <v>2212</v>
      </c>
      <c r="AL77" s="122">
        <f t="shared" si="294"/>
        <v>1580</v>
      </c>
      <c r="AM77" s="122">
        <f t="shared" si="294"/>
        <v>948</v>
      </c>
      <c r="AN77" s="122">
        <f t="shared" si="294"/>
        <v>316</v>
      </c>
      <c r="AO77" s="122">
        <f t="shared" si="294"/>
        <v>0</v>
      </c>
      <c r="AP77" s="122">
        <f t="shared" si="294"/>
        <v>0</v>
      </c>
      <c r="AQ77" s="122">
        <f t="shared" si="294"/>
        <v>0</v>
      </c>
      <c r="AR77" s="122">
        <f t="shared" si="294"/>
        <v>0</v>
      </c>
      <c r="AS77" s="122">
        <f t="shared" si="294"/>
        <v>0</v>
      </c>
      <c r="AT77" s="122">
        <f t="shared" si="294"/>
        <v>0</v>
      </c>
      <c r="AU77" s="122">
        <f t="shared" si="294"/>
        <v>0</v>
      </c>
      <c r="AV77" s="122">
        <f t="shared" si="294"/>
        <v>0</v>
      </c>
      <c r="AW77" s="122">
        <f t="shared" si="294"/>
        <v>0</v>
      </c>
      <c r="AX77" s="122">
        <f t="shared" si="294"/>
        <v>0</v>
      </c>
    </row>
    <row r="78" spans="3:50" s="107" customFormat="1" ht="13.2">
      <c r="D78" s="114">
        <v>24</v>
      </c>
      <c r="E78" s="107" t="s">
        <v>95</v>
      </c>
      <c r="F78" s="162"/>
      <c r="G78" s="97"/>
      <c r="H78" s="111"/>
      <c r="I78" s="110"/>
      <c r="J78" s="97"/>
      <c r="K78" s="97">
        <f>((K75*$H77*$G77)+(J76*$G77))/1000</f>
        <v>36.5</v>
      </c>
      <c r="L78" s="97">
        <f t="shared" ref="L78" si="295">((L75*$H77*$G77)+(K76*$G77))/1000</f>
        <v>100.375</v>
      </c>
      <c r="M78" s="97">
        <f t="shared" ref="M78" si="296">((M75*$H77*$G77)+(L76*$G77))/1000</f>
        <v>136.875</v>
      </c>
      <c r="N78" s="97">
        <f t="shared" ref="N78" si="297">((N75*$H77*$G77)+(M76*$G77))/1000</f>
        <v>155.125</v>
      </c>
      <c r="O78" s="97">
        <f t="shared" ref="O78" si="298">((O75*$H77*$G77)+(N76*$G77))/1000</f>
        <v>173.375</v>
      </c>
      <c r="P78" s="97">
        <f t="shared" ref="P78" si="299">((P75*$H77*$G77)+(O76*$G77))/1000</f>
        <v>191.625</v>
      </c>
      <c r="Q78" s="97">
        <f t="shared" ref="Q78" si="300">((Q75*$H77*$G77)+(P76*$G77))/1000</f>
        <v>209.875</v>
      </c>
      <c r="R78" s="97">
        <f t="shared" ref="R78" si="301">((R75*$H77*$G77)+(Q76*$G77))/1000</f>
        <v>228.125</v>
      </c>
      <c r="S78" s="97">
        <f t="shared" ref="S78" si="302">((S75*$H77*$G77)+(R76*$G77))/1000</f>
        <v>246.375</v>
      </c>
      <c r="T78" s="97">
        <f t="shared" ref="T78" si="303">((T75*$H77*$G77)+(S76*$G77))/1000</f>
        <v>264.625</v>
      </c>
      <c r="U78" s="97">
        <f t="shared" ref="U78" si="304">((U75*$H77*$G77)+(T76*$G77))/1000</f>
        <v>273.75</v>
      </c>
      <c r="V78" s="97">
        <f t="shared" ref="V78" si="305">((V75*$H77*$G77)+(U76*$G77))/1000</f>
        <v>273.75</v>
      </c>
      <c r="W78" s="97">
        <f t="shared" ref="W78" si="306">((W75*$H77*$G77)+(V76*$G77))/1000</f>
        <v>273.75</v>
      </c>
      <c r="X78" s="97">
        <f t="shared" ref="X78" si="307">((X75*$H77*$G77)+(W76*$G77))/1000</f>
        <v>273.75</v>
      </c>
      <c r="Y78" s="97">
        <f t="shared" ref="Y78" si="308">((Y75*$H77*$G77)+(X76*$G77))/1000</f>
        <v>273.75</v>
      </c>
      <c r="Z78" s="97">
        <f t="shared" ref="Z78" si="309">((Z75*$H77*$G77)+(Y76*$G77))/1000</f>
        <v>273.75</v>
      </c>
      <c r="AA78" s="97">
        <f t="shared" ref="AA78" si="310">((AA75*$H77*$G77)+(Z76*$G77))/1000</f>
        <v>273.75</v>
      </c>
      <c r="AB78" s="97">
        <f t="shared" ref="AB78" si="311">((AB75*$H77*$G77)+(AA76*$G77))/1000</f>
        <v>273.75</v>
      </c>
      <c r="AC78" s="97">
        <f t="shared" ref="AC78" si="312">((AC75*$H77*$G77)+(AB76*$G77))/1000</f>
        <v>273.75</v>
      </c>
      <c r="AD78" s="97">
        <f t="shared" ref="AD78" si="313">((AD75*$H77*$G77)+(AC76*$G77))/1000</f>
        <v>273.75</v>
      </c>
      <c r="AE78" s="97">
        <f t="shared" ref="AE78" si="314">((AE75*$H77*$G77)+(AD76*$G77))/1000</f>
        <v>237.25</v>
      </c>
      <c r="AF78" s="97">
        <f t="shared" ref="AF78" si="315">((AF75*$H77*$G77)+(AE76*$G77))/1000</f>
        <v>173.375</v>
      </c>
      <c r="AG78" s="97">
        <f t="shared" ref="AG78" si="316">((AG75*$H77*$G77)+(AF76*$G77))/1000</f>
        <v>136.875</v>
      </c>
      <c r="AH78" s="97">
        <f t="shared" ref="AH78" si="317">((AH75*$H77*$G77)+(AG76*$G77))/1000</f>
        <v>118.625</v>
      </c>
      <c r="AI78" s="97">
        <f t="shared" ref="AI78" si="318">((AI75*$H77*$G77)+(AH76*$G77))/1000</f>
        <v>100.375</v>
      </c>
      <c r="AJ78" s="97">
        <f t="shared" ref="AJ78" si="319">((AJ75*$H77*$G77)+(AI76*$G77))/1000</f>
        <v>82.125</v>
      </c>
      <c r="AK78" s="97">
        <f t="shared" ref="AK78" si="320">((AK75*$H77*$G77)+(AJ76*$G77))/1000</f>
        <v>63.875</v>
      </c>
      <c r="AL78" s="97">
        <f t="shared" ref="AL78" si="321">((AL75*$H77*$G77)+(AK76*$G77))/1000</f>
        <v>45.625</v>
      </c>
      <c r="AM78" s="97">
        <f t="shared" ref="AM78" si="322">((AM75*$H77*$G77)+(AL76*$G77))/1000</f>
        <v>27.375</v>
      </c>
      <c r="AN78" s="97">
        <f t="shared" ref="AN78" si="323">((AN75*$H77*$G77)+(AM76*$G77))/1000</f>
        <v>9.125</v>
      </c>
      <c r="AO78" s="97">
        <f t="shared" ref="AO78" si="324">((AO75*$H77*$G77)+(AN76*$G77))/1000</f>
        <v>0</v>
      </c>
      <c r="AP78" s="97">
        <f t="shared" ref="AP78" si="325">((AP75*$H77*$G77)+(AO76*$G77))/1000</f>
        <v>0</v>
      </c>
      <c r="AQ78" s="97">
        <f t="shared" ref="AQ78" si="326">((AQ75*$H77*$G77)+(AP76*$G77))/1000</f>
        <v>0</v>
      </c>
      <c r="AR78" s="97">
        <f t="shared" ref="AR78" si="327">((AR75*$H77*$G77)+(AQ76*$G77))/1000</f>
        <v>0</v>
      </c>
      <c r="AS78" s="97">
        <f t="shared" ref="AS78" si="328">((AS75*$H77*$G77)+(AR76*$G77))/1000</f>
        <v>0</v>
      </c>
      <c r="AT78" s="97">
        <f t="shared" ref="AT78" si="329">((AT75*$H77*$G77)+(AS76*$G77))/1000</f>
        <v>0</v>
      </c>
      <c r="AU78" s="97">
        <f t="shared" ref="AU78" si="330">((AU75*$H77*$G77)+(AT76*$G77))/1000</f>
        <v>0</v>
      </c>
      <c r="AV78" s="97">
        <f t="shared" ref="AV78" si="331">((AV75*$H77*$G77)+(AU76*$G77))/1000</f>
        <v>0</v>
      </c>
      <c r="AW78" s="97">
        <f t="shared" ref="AW78" si="332">((AW75*$H77*$G77)+(AV76*$G77))/1000</f>
        <v>0</v>
      </c>
      <c r="AX78" s="97">
        <f t="shared" ref="AX78" si="333">((AX75*$H77*$G77)+(AW76*$G77))/1000</f>
        <v>0</v>
      </c>
    </row>
    <row r="79" spans="3:50" s="130" customFormat="1" ht="13.2">
      <c r="D79" s="136"/>
      <c r="F79" s="172"/>
      <c r="G79" s="122"/>
      <c r="H79" s="131"/>
      <c r="I79" s="129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22"/>
      <c r="AU79" s="122"/>
      <c r="AV79" s="122"/>
      <c r="AW79" s="122"/>
      <c r="AX79" s="122"/>
    </row>
    <row r="80" spans="3:50" s="123" customFormat="1" ht="13.2">
      <c r="D80" s="126"/>
      <c r="E80" s="124" t="s">
        <v>78</v>
      </c>
      <c r="G80" s="127"/>
      <c r="J80" s="122"/>
      <c r="K80" s="130"/>
      <c r="L80" s="130"/>
      <c r="M80" s="130" t="s">
        <v>60</v>
      </c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</row>
    <row r="81" spans="3:50" s="123" customFormat="1" ht="13.2">
      <c r="D81" s="126">
        <v>25</v>
      </c>
      <c r="E81" s="125" t="s">
        <v>74</v>
      </c>
      <c r="F81" s="126"/>
      <c r="G81" s="127"/>
      <c r="I81" s="126" t="s">
        <v>107</v>
      </c>
      <c r="J81" s="122">
        <v>0</v>
      </c>
      <c r="K81" s="122">
        <f>K$18</f>
        <v>3</v>
      </c>
      <c r="L81" s="122">
        <f t="shared" ref="L81:AX81" si="334">L$18</f>
        <v>0</v>
      </c>
      <c r="M81" s="122">
        <f t="shared" si="334"/>
        <v>0</v>
      </c>
      <c r="N81" s="122">
        <f t="shared" si="334"/>
        <v>0</v>
      </c>
      <c r="O81" s="122">
        <f t="shared" si="334"/>
        <v>0</v>
      </c>
      <c r="P81" s="122">
        <f t="shared" si="334"/>
        <v>0</v>
      </c>
      <c r="Q81" s="122">
        <f t="shared" si="334"/>
        <v>0</v>
      </c>
      <c r="R81" s="122">
        <f t="shared" si="334"/>
        <v>0</v>
      </c>
      <c r="S81" s="122">
        <f t="shared" si="334"/>
        <v>0</v>
      </c>
      <c r="T81" s="122">
        <f t="shared" si="334"/>
        <v>0</v>
      </c>
      <c r="U81" s="122">
        <f t="shared" si="334"/>
        <v>0</v>
      </c>
      <c r="V81" s="122">
        <f t="shared" si="334"/>
        <v>0</v>
      </c>
      <c r="W81" s="122">
        <f t="shared" si="334"/>
        <v>0</v>
      </c>
      <c r="X81" s="122">
        <f t="shared" si="334"/>
        <v>0</v>
      </c>
      <c r="Y81" s="122">
        <f t="shared" si="334"/>
        <v>0</v>
      </c>
      <c r="Z81" s="122">
        <f t="shared" si="334"/>
        <v>0</v>
      </c>
      <c r="AA81" s="122">
        <f t="shared" si="334"/>
        <v>0</v>
      </c>
      <c r="AB81" s="122">
        <f t="shared" si="334"/>
        <v>0</v>
      </c>
      <c r="AC81" s="122">
        <f t="shared" si="334"/>
        <v>0</v>
      </c>
      <c r="AD81" s="122">
        <f t="shared" si="334"/>
        <v>0</v>
      </c>
      <c r="AE81" s="122">
        <f t="shared" si="334"/>
        <v>0</v>
      </c>
      <c r="AF81" s="122">
        <f t="shared" si="334"/>
        <v>0</v>
      </c>
      <c r="AG81" s="122">
        <f t="shared" si="334"/>
        <v>0</v>
      </c>
      <c r="AH81" s="122">
        <f t="shared" si="334"/>
        <v>0</v>
      </c>
      <c r="AI81" s="122">
        <f t="shared" si="334"/>
        <v>0</v>
      </c>
      <c r="AJ81" s="122">
        <f t="shared" si="334"/>
        <v>0</v>
      </c>
      <c r="AK81" s="122">
        <f t="shared" si="334"/>
        <v>0</v>
      </c>
      <c r="AL81" s="122">
        <f t="shared" si="334"/>
        <v>0</v>
      </c>
      <c r="AM81" s="122">
        <f t="shared" si="334"/>
        <v>0</v>
      </c>
      <c r="AN81" s="122">
        <f t="shared" si="334"/>
        <v>0</v>
      </c>
      <c r="AO81" s="122">
        <f t="shared" si="334"/>
        <v>0</v>
      </c>
      <c r="AP81" s="122">
        <f t="shared" si="334"/>
        <v>0</v>
      </c>
      <c r="AQ81" s="122">
        <f t="shared" si="334"/>
        <v>0</v>
      </c>
      <c r="AR81" s="122">
        <f t="shared" si="334"/>
        <v>0</v>
      </c>
      <c r="AS81" s="122">
        <f t="shared" si="334"/>
        <v>0</v>
      </c>
      <c r="AT81" s="122">
        <f t="shared" si="334"/>
        <v>0</v>
      </c>
      <c r="AU81" s="122">
        <f t="shared" si="334"/>
        <v>0</v>
      </c>
      <c r="AV81" s="122">
        <f t="shared" si="334"/>
        <v>0</v>
      </c>
      <c r="AW81" s="122">
        <f t="shared" si="334"/>
        <v>0</v>
      </c>
      <c r="AX81" s="122">
        <f t="shared" si="334"/>
        <v>0</v>
      </c>
    </row>
    <row r="82" spans="3:50" s="123" customFormat="1" ht="13.2">
      <c r="D82" s="126">
        <v>26</v>
      </c>
      <c r="E82" s="125" t="str">
        <f>"Removal after Max Rev Term Yrs=" &amp;I82</f>
        <v>Removal after Max Rev Term Yrs=20</v>
      </c>
      <c r="G82" s="127"/>
      <c r="I82" s="134">
        <v>20</v>
      </c>
      <c r="J82" s="137"/>
      <c r="K82" s="137">
        <f t="shared" ref="K82:M82" si="335">IF(K$45&gt;$I82,INDEX($K81:$AX81,1,K$45-$I82) *-1,0)</f>
        <v>0</v>
      </c>
      <c r="L82" s="137">
        <f t="shared" si="335"/>
        <v>0</v>
      </c>
      <c r="M82" s="137">
        <f t="shared" si="335"/>
        <v>0</v>
      </c>
      <c r="N82" s="137">
        <f t="shared" ref="N82:AX82" si="336">IF(N$45&gt;$I82,INDEX($K81:$AX81,1,N$45-$I82) *-1,0)</f>
        <v>0</v>
      </c>
      <c r="O82" s="137">
        <f t="shared" si="336"/>
        <v>0</v>
      </c>
      <c r="P82" s="137">
        <f t="shared" si="336"/>
        <v>0</v>
      </c>
      <c r="Q82" s="137">
        <f t="shared" si="336"/>
        <v>0</v>
      </c>
      <c r="R82" s="137">
        <f t="shared" si="336"/>
        <v>0</v>
      </c>
      <c r="S82" s="137">
        <f t="shared" si="336"/>
        <v>0</v>
      </c>
      <c r="T82" s="137">
        <f t="shared" si="336"/>
        <v>0</v>
      </c>
      <c r="U82" s="137">
        <f t="shared" si="336"/>
        <v>0</v>
      </c>
      <c r="V82" s="137">
        <f t="shared" si="336"/>
        <v>0</v>
      </c>
      <c r="W82" s="137">
        <f t="shared" si="336"/>
        <v>0</v>
      </c>
      <c r="X82" s="137">
        <f t="shared" si="336"/>
        <v>0</v>
      </c>
      <c r="Y82" s="137">
        <f t="shared" si="336"/>
        <v>0</v>
      </c>
      <c r="Z82" s="137">
        <f t="shared" si="336"/>
        <v>0</v>
      </c>
      <c r="AA82" s="137">
        <f t="shared" si="336"/>
        <v>0</v>
      </c>
      <c r="AB82" s="137">
        <f t="shared" si="336"/>
        <v>0</v>
      </c>
      <c r="AC82" s="137">
        <f t="shared" si="336"/>
        <v>0</v>
      </c>
      <c r="AD82" s="137">
        <f t="shared" si="336"/>
        <v>0</v>
      </c>
      <c r="AE82" s="137">
        <f t="shared" si="336"/>
        <v>-3</v>
      </c>
      <c r="AF82" s="137">
        <f t="shared" si="336"/>
        <v>0</v>
      </c>
      <c r="AG82" s="137">
        <f t="shared" si="336"/>
        <v>0</v>
      </c>
      <c r="AH82" s="137">
        <f t="shared" si="336"/>
        <v>0</v>
      </c>
      <c r="AI82" s="137">
        <f t="shared" si="336"/>
        <v>0</v>
      </c>
      <c r="AJ82" s="137">
        <f t="shared" si="336"/>
        <v>0</v>
      </c>
      <c r="AK82" s="137">
        <f t="shared" si="336"/>
        <v>0</v>
      </c>
      <c r="AL82" s="137">
        <f t="shared" si="336"/>
        <v>0</v>
      </c>
      <c r="AM82" s="137">
        <f t="shared" si="336"/>
        <v>0</v>
      </c>
      <c r="AN82" s="137">
        <f t="shared" si="336"/>
        <v>0</v>
      </c>
      <c r="AO82" s="137">
        <f t="shared" si="336"/>
        <v>0</v>
      </c>
      <c r="AP82" s="137">
        <f t="shared" si="336"/>
        <v>0</v>
      </c>
      <c r="AQ82" s="137">
        <f t="shared" si="336"/>
        <v>0</v>
      </c>
      <c r="AR82" s="137">
        <f t="shared" si="336"/>
        <v>0</v>
      </c>
      <c r="AS82" s="137">
        <f t="shared" si="336"/>
        <v>0</v>
      </c>
      <c r="AT82" s="137">
        <f t="shared" si="336"/>
        <v>0</v>
      </c>
      <c r="AU82" s="137">
        <f t="shared" si="336"/>
        <v>0</v>
      </c>
      <c r="AV82" s="137">
        <f t="shared" si="336"/>
        <v>0</v>
      </c>
      <c r="AW82" s="137">
        <f t="shared" si="336"/>
        <v>0</v>
      </c>
      <c r="AX82" s="137">
        <f t="shared" si="336"/>
        <v>0</v>
      </c>
    </row>
    <row r="83" spans="3:50" s="123" customFormat="1" ht="13.2">
      <c r="C83" s="135"/>
      <c r="D83" s="126">
        <v>27</v>
      </c>
      <c r="E83" s="125" t="s">
        <v>76</v>
      </c>
      <c r="G83" s="127"/>
      <c r="J83" s="137"/>
      <c r="K83" s="137">
        <f>K81+K82</f>
        <v>3</v>
      </c>
      <c r="L83" s="137">
        <f t="shared" ref="L83" si="337">L81+L82</f>
        <v>0</v>
      </c>
      <c r="M83" s="137">
        <f t="shared" ref="M83" si="338">M81+M82</f>
        <v>0</v>
      </c>
      <c r="N83" s="137">
        <f t="shared" ref="N83" si="339">N81+N82</f>
        <v>0</v>
      </c>
      <c r="O83" s="137">
        <f t="shared" ref="O83" si="340">O81+O82</f>
        <v>0</v>
      </c>
      <c r="P83" s="137">
        <f t="shared" ref="P83" si="341">P81+P82</f>
        <v>0</v>
      </c>
      <c r="Q83" s="137">
        <f t="shared" ref="Q83" si="342">Q81+Q82</f>
        <v>0</v>
      </c>
      <c r="R83" s="137">
        <f t="shared" ref="R83" si="343">R81+R82</f>
        <v>0</v>
      </c>
      <c r="S83" s="137">
        <f t="shared" ref="S83" si="344">S81+S82</f>
        <v>0</v>
      </c>
      <c r="T83" s="137">
        <f t="shared" ref="T83" si="345">T81+T82</f>
        <v>0</v>
      </c>
      <c r="U83" s="137">
        <f t="shared" ref="U83" si="346">U81+U82</f>
        <v>0</v>
      </c>
      <c r="V83" s="137">
        <f t="shared" ref="V83" si="347">V81+V82</f>
        <v>0</v>
      </c>
      <c r="W83" s="137">
        <f t="shared" ref="W83" si="348">W81+W82</f>
        <v>0</v>
      </c>
      <c r="X83" s="137">
        <f t="shared" ref="X83" si="349">X81+X82</f>
        <v>0</v>
      </c>
      <c r="Y83" s="137">
        <f t="shared" ref="Y83" si="350">Y81+Y82</f>
        <v>0</v>
      </c>
      <c r="Z83" s="137">
        <f t="shared" ref="Z83" si="351">Z81+Z82</f>
        <v>0</v>
      </c>
      <c r="AA83" s="137">
        <f t="shared" ref="AA83" si="352">AA81+AA82</f>
        <v>0</v>
      </c>
      <c r="AB83" s="137">
        <f t="shared" ref="AB83" si="353">AB81+AB82</f>
        <v>0</v>
      </c>
      <c r="AC83" s="137">
        <f t="shared" ref="AC83" si="354">AC81+AC82</f>
        <v>0</v>
      </c>
      <c r="AD83" s="137">
        <f t="shared" ref="AD83" si="355">AD81+AD82</f>
        <v>0</v>
      </c>
      <c r="AE83" s="137">
        <f t="shared" ref="AE83" si="356">AE81+AE82</f>
        <v>-3</v>
      </c>
      <c r="AF83" s="137">
        <f t="shared" ref="AF83" si="357">AF81+AF82</f>
        <v>0</v>
      </c>
      <c r="AG83" s="137">
        <f t="shared" ref="AG83" si="358">AG81+AG82</f>
        <v>0</v>
      </c>
      <c r="AH83" s="137">
        <f t="shared" ref="AH83" si="359">AH81+AH82</f>
        <v>0</v>
      </c>
      <c r="AI83" s="137">
        <f t="shared" ref="AI83" si="360">AI81+AI82</f>
        <v>0</v>
      </c>
      <c r="AJ83" s="137">
        <f t="shared" ref="AJ83" si="361">AJ81+AJ82</f>
        <v>0</v>
      </c>
      <c r="AK83" s="137">
        <f t="shared" ref="AK83" si="362">AK81+AK82</f>
        <v>0</v>
      </c>
      <c r="AL83" s="137">
        <f t="shared" ref="AL83" si="363">AL81+AL82</f>
        <v>0</v>
      </c>
      <c r="AM83" s="137">
        <f t="shared" ref="AM83" si="364">AM81+AM82</f>
        <v>0</v>
      </c>
      <c r="AN83" s="137">
        <f t="shared" ref="AN83" si="365">AN81+AN82</f>
        <v>0</v>
      </c>
      <c r="AO83" s="137">
        <f t="shared" ref="AO83" si="366">AO81+AO82</f>
        <v>0</v>
      </c>
      <c r="AP83" s="137">
        <f t="shared" ref="AP83" si="367">AP81+AP82</f>
        <v>0</v>
      </c>
      <c r="AQ83" s="137">
        <f t="shared" ref="AQ83" si="368">AQ81+AQ82</f>
        <v>0</v>
      </c>
      <c r="AR83" s="137">
        <f t="shared" ref="AR83" si="369">AR81+AR82</f>
        <v>0</v>
      </c>
      <c r="AS83" s="137">
        <f t="shared" ref="AS83" si="370">AS81+AS82</f>
        <v>0</v>
      </c>
      <c r="AT83" s="137">
        <f t="shared" ref="AT83" si="371">AT81+AT82</f>
        <v>0</v>
      </c>
      <c r="AU83" s="137">
        <f t="shared" ref="AU83" si="372">AU81+AU82</f>
        <v>0</v>
      </c>
      <c r="AV83" s="137">
        <f t="shared" ref="AV83" si="373">AV81+AV82</f>
        <v>0</v>
      </c>
      <c r="AW83" s="137">
        <f t="shared" ref="AW83" si="374">AW81+AW82</f>
        <v>0</v>
      </c>
      <c r="AX83" s="137">
        <f t="shared" ref="AX83" si="375">AX81+AX82</f>
        <v>0</v>
      </c>
    </row>
    <row r="84" spans="3:50" s="123" customFormat="1" ht="13.2">
      <c r="D84" s="126">
        <v>28</v>
      </c>
      <c r="E84" s="125" t="s">
        <v>75</v>
      </c>
      <c r="G84" s="127"/>
      <c r="H84" s="133"/>
      <c r="J84" s="137">
        <v>0</v>
      </c>
      <c r="K84" s="137">
        <f>K83+J84</f>
        <v>3</v>
      </c>
      <c r="L84" s="137">
        <f t="shared" ref="L84" si="376">L83+K84</f>
        <v>3</v>
      </c>
      <c r="M84" s="137">
        <f t="shared" ref="M84" si="377">M83+L84</f>
        <v>3</v>
      </c>
      <c r="N84" s="137">
        <f t="shared" ref="N84" si="378">N83+M84</f>
        <v>3</v>
      </c>
      <c r="O84" s="137">
        <f t="shared" ref="O84" si="379">O83+N84</f>
        <v>3</v>
      </c>
      <c r="P84" s="137">
        <f t="shared" ref="P84" si="380">P83+O84</f>
        <v>3</v>
      </c>
      <c r="Q84" s="137">
        <f t="shared" ref="Q84" si="381">Q83+P84</f>
        <v>3</v>
      </c>
      <c r="R84" s="137">
        <f t="shared" ref="R84" si="382">R83+Q84</f>
        <v>3</v>
      </c>
      <c r="S84" s="137">
        <f t="shared" ref="S84" si="383">S83+R84</f>
        <v>3</v>
      </c>
      <c r="T84" s="137">
        <f t="shared" ref="T84" si="384">T83+S84</f>
        <v>3</v>
      </c>
      <c r="U84" s="137">
        <f t="shared" ref="U84" si="385">U83+T84</f>
        <v>3</v>
      </c>
      <c r="V84" s="137">
        <f t="shared" ref="V84" si="386">V83+U84</f>
        <v>3</v>
      </c>
      <c r="W84" s="137">
        <f t="shared" ref="W84" si="387">W83+V84</f>
        <v>3</v>
      </c>
      <c r="X84" s="137">
        <f t="shared" ref="X84" si="388">X83+W84</f>
        <v>3</v>
      </c>
      <c r="Y84" s="137">
        <f t="shared" ref="Y84" si="389">Y83+X84</f>
        <v>3</v>
      </c>
      <c r="Z84" s="137">
        <f t="shared" ref="Z84" si="390">Z83+Y84</f>
        <v>3</v>
      </c>
      <c r="AA84" s="137">
        <f t="shared" ref="AA84" si="391">AA83+Z84</f>
        <v>3</v>
      </c>
      <c r="AB84" s="137">
        <f t="shared" ref="AB84" si="392">AB83+AA84</f>
        <v>3</v>
      </c>
      <c r="AC84" s="137">
        <f t="shared" ref="AC84" si="393">AC83+AB84</f>
        <v>3</v>
      </c>
      <c r="AD84" s="137">
        <f t="shared" ref="AD84" si="394">AD83+AC84</f>
        <v>3</v>
      </c>
      <c r="AE84" s="137">
        <f t="shared" ref="AE84" si="395">AE83+AD84</f>
        <v>0</v>
      </c>
      <c r="AF84" s="137">
        <f t="shared" ref="AF84" si="396">AF83+AE84</f>
        <v>0</v>
      </c>
      <c r="AG84" s="137">
        <f t="shared" ref="AG84" si="397">AG83+AF84</f>
        <v>0</v>
      </c>
      <c r="AH84" s="137">
        <f t="shared" ref="AH84" si="398">AH83+AG84</f>
        <v>0</v>
      </c>
      <c r="AI84" s="137">
        <f t="shared" ref="AI84" si="399">AI83+AH84</f>
        <v>0</v>
      </c>
      <c r="AJ84" s="137">
        <f t="shared" ref="AJ84" si="400">AJ83+AI84</f>
        <v>0</v>
      </c>
      <c r="AK84" s="137">
        <f t="shared" ref="AK84" si="401">AK83+AJ84</f>
        <v>0</v>
      </c>
      <c r="AL84" s="137">
        <f t="shared" ref="AL84" si="402">AL83+AK84</f>
        <v>0</v>
      </c>
      <c r="AM84" s="137">
        <f t="shared" ref="AM84" si="403">AM83+AL84</f>
        <v>0</v>
      </c>
      <c r="AN84" s="137">
        <f t="shared" ref="AN84" si="404">AN83+AM84</f>
        <v>0</v>
      </c>
      <c r="AO84" s="137">
        <f t="shared" ref="AO84" si="405">AO83+AN84</f>
        <v>0</v>
      </c>
      <c r="AP84" s="137">
        <f t="shared" ref="AP84" si="406">AP83+AO84</f>
        <v>0</v>
      </c>
      <c r="AQ84" s="137">
        <f t="shared" ref="AQ84" si="407">AQ83+AP84</f>
        <v>0</v>
      </c>
      <c r="AR84" s="137">
        <f t="shared" ref="AR84" si="408">AR83+AQ84</f>
        <v>0</v>
      </c>
      <c r="AS84" s="137">
        <f t="shared" ref="AS84" si="409">AS83+AR84</f>
        <v>0</v>
      </c>
      <c r="AT84" s="137">
        <f t="shared" ref="AT84" si="410">AT83+AS84</f>
        <v>0</v>
      </c>
      <c r="AU84" s="137">
        <f t="shared" ref="AU84" si="411">AU83+AT84</f>
        <v>0</v>
      </c>
      <c r="AV84" s="137">
        <f t="shared" ref="AV84" si="412">AV83+AU84</f>
        <v>0</v>
      </c>
      <c r="AW84" s="137">
        <f t="shared" ref="AW84" si="413">AW83+AV84</f>
        <v>0</v>
      </c>
      <c r="AX84" s="137">
        <f t="shared" ref="AX84" si="414">AX83+AW84</f>
        <v>0</v>
      </c>
    </row>
    <row r="85" spans="3:50" s="123" customFormat="1" ht="13.2">
      <c r="D85" s="126">
        <v>29</v>
      </c>
      <c r="E85" s="123" t="s">
        <v>57</v>
      </c>
      <c r="F85" s="163">
        <f>$O$38</f>
        <v>3.3137876386687797E-2</v>
      </c>
      <c r="G85" s="122">
        <f>$I$38</f>
        <v>63100</v>
      </c>
      <c r="H85" s="128">
        <v>0.5</v>
      </c>
      <c r="I85" s="129">
        <f>F85*G85</f>
        <v>2091</v>
      </c>
      <c r="J85" s="122"/>
      <c r="K85" s="122">
        <f>(K83*$I85*$H85) +(J84*$I85)</f>
        <v>3136.5</v>
      </c>
      <c r="L85" s="122">
        <f t="shared" ref="L85:AX85" si="415">(L83*$I85*$H85) +(K84*$I85)</f>
        <v>6273</v>
      </c>
      <c r="M85" s="122">
        <f t="shared" si="415"/>
        <v>6273</v>
      </c>
      <c r="N85" s="122">
        <f t="shared" si="415"/>
        <v>6273</v>
      </c>
      <c r="O85" s="122">
        <f t="shared" si="415"/>
        <v>6273</v>
      </c>
      <c r="P85" s="122">
        <f t="shared" si="415"/>
        <v>6273</v>
      </c>
      <c r="Q85" s="122">
        <f t="shared" si="415"/>
        <v>6273</v>
      </c>
      <c r="R85" s="122">
        <f t="shared" si="415"/>
        <v>6273</v>
      </c>
      <c r="S85" s="122">
        <f t="shared" si="415"/>
        <v>6273</v>
      </c>
      <c r="T85" s="122">
        <f t="shared" si="415"/>
        <v>6273</v>
      </c>
      <c r="U85" s="122">
        <f t="shared" si="415"/>
        <v>6273</v>
      </c>
      <c r="V85" s="122">
        <f t="shared" si="415"/>
        <v>6273</v>
      </c>
      <c r="W85" s="122">
        <f t="shared" si="415"/>
        <v>6273</v>
      </c>
      <c r="X85" s="122">
        <f t="shared" si="415"/>
        <v>6273</v>
      </c>
      <c r="Y85" s="122">
        <f t="shared" si="415"/>
        <v>6273</v>
      </c>
      <c r="Z85" s="122">
        <f t="shared" si="415"/>
        <v>6273</v>
      </c>
      <c r="AA85" s="122">
        <f t="shared" si="415"/>
        <v>6273</v>
      </c>
      <c r="AB85" s="122">
        <f t="shared" si="415"/>
        <v>6273</v>
      </c>
      <c r="AC85" s="122">
        <f t="shared" si="415"/>
        <v>6273</v>
      </c>
      <c r="AD85" s="122">
        <f t="shared" si="415"/>
        <v>6273</v>
      </c>
      <c r="AE85" s="122">
        <f t="shared" si="415"/>
        <v>3136.5</v>
      </c>
      <c r="AF85" s="122">
        <f t="shared" si="415"/>
        <v>0</v>
      </c>
      <c r="AG85" s="122">
        <f t="shared" si="415"/>
        <v>0</v>
      </c>
      <c r="AH85" s="122">
        <f t="shared" si="415"/>
        <v>0</v>
      </c>
      <c r="AI85" s="122">
        <f t="shared" si="415"/>
        <v>0</v>
      </c>
      <c r="AJ85" s="122">
        <f t="shared" si="415"/>
        <v>0</v>
      </c>
      <c r="AK85" s="122">
        <f t="shared" si="415"/>
        <v>0</v>
      </c>
      <c r="AL85" s="122">
        <f t="shared" si="415"/>
        <v>0</v>
      </c>
      <c r="AM85" s="122">
        <f t="shared" si="415"/>
        <v>0</v>
      </c>
      <c r="AN85" s="122">
        <f t="shared" si="415"/>
        <v>0</v>
      </c>
      <c r="AO85" s="122">
        <f t="shared" si="415"/>
        <v>0</v>
      </c>
      <c r="AP85" s="122">
        <f t="shared" si="415"/>
        <v>0</v>
      </c>
      <c r="AQ85" s="122">
        <f t="shared" si="415"/>
        <v>0</v>
      </c>
      <c r="AR85" s="122">
        <f t="shared" si="415"/>
        <v>0</v>
      </c>
      <c r="AS85" s="122">
        <f t="shared" si="415"/>
        <v>0</v>
      </c>
      <c r="AT85" s="122">
        <f t="shared" si="415"/>
        <v>0</v>
      </c>
      <c r="AU85" s="122">
        <f t="shared" si="415"/>
        <v>0</v>
      </c>
      <c r="AV85" s="122">
        <f t="shared" si="415"/>
        <v>0</v>
      </c>
      <c r="AW85" s="122">
        <f t="shared" si="415"/>
        <v>0</v>
      </c>
      <c r="AX85" s="122">
        <f t="shared" si="415"/>
        <v>0</v>
      </c>
    </row>
    <row r="86" spans="3:50" s="107" customFormat="1" ht="13.2">
      <c r="D86" s="114">
        <v>30</v>
      </c>
      <c r="E86" s="107" t="s">
        <v>95</v>
      </c>
      <c r="F86" s="162"/>
      <c r="G86" s="97"/>
      <c r="H86" s="111"/>
      <c r="I86" s="110"/>
      <c r="J86" s="97"/>
      <c r="K86" s="97">
        <f>((K83*$H85*$G85)+(J84*$G85))/1000</f>
        <v>94.65</v>
      </c>
      <c r="L86" s="97">
        <f t="shared" ref="L86" si="416">((L83*$H85*$G85)+(K84*$G85))/1000</f>
        <v>189.3</v>
      </c>
      <c r="M86" s="97">
        <f t="shared" ref="M86" si="417">((M83*$H85*$G85)+(L84*$G85))/1000</f>
        <v>189.3</v>
      </c>
      <c r="N86" s="97">
        <f t="shared" ref="N86" si="418">((N83*$H85*$G85)+(M84*$G85))/1000</f>
        <v>189.3</v>
      </c>
      <c r="O86" s="97">
        <f t="shared" ref="O86" si="419">((O83*$H85*$G85)+(N84*$G85))/1000</f>
        <v>189.3</v>
      </c>
      <c r="P86" s="97">
        <f t="shared" ref="P86" si="420">((P83*$H85*$G85)+(O84*$G85))/1000</f>
        <v>189.3</v>
      </c>
      <c r="Q86" s="97">
        <f t="shared" ref="Q86" si="421">((Q83*$H85*$G85)+(P84*$G85))/1000</f>
        <v>189.3</v>
      </c>
      <c r="R86" s="97">
        <f t="shared" ref="R86" si="422">((R83*$H85*$G85)+(Q84*$G85))/1000</f>
        <v>189.3</v>
      </c>
      <c r="S86" s="97">
        <f t="shared" ref="S86" si="423">((S83*$H85*$G85)+(R84*$G85))/1000</f>
        <v>189.3</v>
      </c>
      <c r="T86" s="97">
        <f t="shared" ref="T86" si="424">((T83*$H85*$G85)+(S84*$G85))/1000</f>
        <v>189.3</v>
      </c>
      <c r="U86" s="97">
        <f t="shared" ref="U86" si="425">((U83*$H85*$G85)+(T84*$G85))/1000</f>
        <v>189.3</v>
      </c>
      <c r="V86" s="97">
        <f t="shared" ref="V86" si="426">((V83*$H85*$G85)+(U84*$G85))/1000</f>
        <v>189.3</v>
      </c>
      <c r="W86" s="97">
        <f t="shared" ref="W86" si="427">((W83*$H85*$G85)+(V84*$G85))/1000</f>
        <v>189.3</v>
      </c>
      <c r="X86" s="97">
        <f t="shared" ref="X86" si="428">((X83*$H85*$G85)+(W84*$G85))/1000</f>
        <v>189.3</v>
      </c>
      <c r="Y86" s="97">
        <f t="shared" ref="Y86" si="429">((Y83*$H85*$G85)+(X84*$G85))/1000</f>
        <v>189.3</v>
      </c>
      <c r="Z86" s="97">
        <f t="shared" ref="Z86" si="430">((Z83*$H85*$G85)+(Y84*$G85))/1000</f>
        <v>189.3</v>
      </c>
      <c r="AA86" s="97">
        <f t="shared" ref="AA86" si="431">((AA83*$H85*$G85)+(Z84*$G85))/1000</f>
        <v>189.3</v>
      </c>
      <c r="AB86" s="97">
        <f t="shared" ref="AB86" si="432">((AB83*$H85*$G85)+(AA84*$G85))/1000</f>
        <v>189.3</v>
      </c>
      <c r="AC86" s="97">
        <f t="shared" ref="AC86" si="433">((AC83*$H85*$G85)+(AB84*$G85))/1000</f>
        <v>189.3</v>
      </c>
      <c r="AD86" s="97">
        <f t="shared" ref="AD86" si="434">((AD83*$H85*$G85)+(AC84*$G85))/1000</f>
        <v>189.3</v>
      </c>
      <c r="AE86" s="97">
        <f t="shared" ref="AE86" si="435">((AE83*$H85*$G85)+(AD84*$G85))/1000</f>
        <v>94.65</v>
      </c>
      <c r="AF86" s="97">
        <f t="shared" ref="AF86" si="436">((AF83*$H85*$G85)+(AE84*$G85))/1000</f>
        <v>0</v>
      </c>
      <c r="AG86" s="97">
        <f t="shared" ref="AG86" si="437">((AG83*$H85*$G85)+(AF84*$G85))/1000</f>
        <v>0</v>
      </c>
      <c r="AH86" s="97">
        <f t="shared" ref="AH86" si="438">((AH83*$H85*$G85)+(AG84*$G85))/1000</f>
        <v>0</v>
      </c>
      <c r="AI86" s="97">
        <f t="shared" ref="AI86" si="439">((AI83*$H85*$G85)+(AH84*$G85))/1000</f>
        <v>0</v>
      </c>
      <c r="AJ86" s="97">
        <f t="shared" ref="AJ86" si="440">((AJ83*$H85*$G85)+(AI84*$G85))/1000</f>
        <v>0</v>
      </c>
      <c r="AK86" s="97">
        <f t="shared" ref="AK86" si="441">((AK83*$H85*$G85)+(AJ84*$G85))/1000</f>
        <v>0</v>
      </c>
      <c r="AL86" s="97">
        <f t="shared" ref="AL86" si="442">((AL83*$H85*$G85)+(AK84*$G85))/1000</f>
        <v>0</v>
      </c>
      <c r="AM86" s="97">
        <f t="shared" ref="AM86" si="443">((AM83*$H85*$G85)+(AL84*$G85))/1000</f>
        <v>0</v>
      </c>
      <c r="AN86" s="97">
        <f t="shared" ref="AN86" si="444">((AN83*$H85*$G85)+(AM84*$G85))/1000</f>
        <v>0</v>
      </c>
      <c r="AO86" s="97">
        <f t="shared" ref="AO86" si="445">((AO83*$H85*$G85)+(AN84*$G85))/1000</f>
        <v>0</v>
      </c>
      <c r="AP86" s="97">
        <f t="shared" ref="AP86" si="446">((AP83*$H85*$G85)+(AO84*$G85))/1000</f>
        <v>0</v>
      </c>
      <c r="AQ86" s="97">
        <f t="shared" ref="AQ86" si="447">((AQ83*$H85*$G85)+(AP84*$G85))/1000</f>
        <v>0</v>
      </c>
      <c r="AR86" s="97">
        <f t="shared" ref="AR86" si="448">((AR83*$H85*$G85)+(AQ84*$G85))/1000</f>
        <v>0</v>
      </c>
      <c r="AS86" s="97">
        <f t="shared" ref="AS86" si="449">((AS83*$H85*$G85)+(AR84*$G85))/1000</f>
        <v>0</v>
      </c>
      <c r="AT86" s="97">
        <f t="shared" ref="AT86" si="450">((AT83*$H85*$G85)+(AS84*$G85))/1000</f>
        <v>0</v>
      </c>
      <c r="AU86" s="97">
        <f t="shared" ref="AU86" si="451">((AU83*$H85*$G85)+(AT84*$G85))/1000</f>
        <v>0</v>
      </c>
      <c r="AV86" s="97">
        <f t="shared" ref="AV86" si="452">((AV83*$H85*$G85)+(AU84*$G85))/1000</f>
        <v>0</v>
      </c>
      <c r="AW86" s="97">
        <f t="shared" ref="AW86" si="453">((AW83*$H85*$G85)+(AV84*$G85))/1000</f>
        <v>0</v>
      </c>
      <c r="AX86" s="97">
        <f t="shared" ref="AX86" si="454">((AX83*$H85*$G85)+(AW84*$G85))/1000</f>
        <v>0</v>
      </c>
    </row>
    <row r="87" spans="3:50" s="130" customFormat="1" ht="13.2">
      <c r="D87" s="136"/>
      <c r="F87" s="172"/>
      <c r="G87" s="122"/>
      <c r="H87" s="131"/>
      <c r="I87" s="129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  <c r="AU87" s="122"/>
      <c r="AV87" s="122"/>
      <c r="AW87" s="122"/>
      <c r="AX87" s="122"/>
    </row>
    <row r="88" spans="3:50" s="130" customFormat="1" ht="13.2">
      <c r="D88" s="136"/>
      <c r="E88" s="132" t="s">
        <v>87</v>
      </c>
      <c r="F88" s="172"/>
      <c r="G88" s="122"/>
      <c r="H88" s="131"/>
      <c r="I88" s="129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122"/>
      <c r="AS88" s="122"/>
      <c r="AT88" s="122"/>
      <c r="AU88" s="122"/>
      <c r="AV88" s="122"/>
      <c r="AW88" s="122"/>
      <c r="AX88" s="122"/>
    </row>
    <row r="89" spans="3:50" s="123" customFormat="1" ht="13.2">
      <c r="D89" s="126">
        <v>31</v>
      </c>
      <c r="E89" s="125" t="s">
        <v>74</v>
      </c>
      <c r="F89" s="126"/>
      <c r="G89" s="127"/>
      <c r="I89" s="126" t="s">
        <v>107</v>
      </c>
      <c r="J89" s="122">
        <v>0</v>
      </c>
      <c r="K89" s="122">
        <f>K$21</f>
        <v>2</v>
      </c>
      <c r="L89" s="122">
        <f t="shared" ref="L89:AX89" si="455">L$21</f>
        <v>0</v>
      </c>
      <c r="M89" s="122">
        <f t="shared" si="455"/>
        <v>0</v>
      </c>
      <c r="N89" s="122">
        <f t="shared" si="455"/>
        <v>0</v>
      </c>
      <c r="O89" s="122">
        <f t="shared" si="455"/>
        <v>0</v>
      </c>
      <c r="P89" s="122">
        <f t="shared" si="455"/>
        <v>0</v>
      </c>
      <c r="Q89" s="122">
        <f t="shared" si="455"/>
        <v>0</v>
      </c>
      <c r="R89" s="122">
        <f t="shared" si="455"/>
        <v>0</v>
      </c>
      <c r="S89" s="122">
        <f t="shared" si="455"/>
        <v>0</v>
      </c>
      <c r="T89" s="122">
        <f t="shared" si="455"/>
        <v>0</v>
      </c>
      <c r="U89" s="122">
        <f t="shared" si="455"/>
        <v>0</v>
      </c>
      <c r="V89" s="122">
        <f t="shared" si="455"/>
        <v>0</v>
      </c>
      <c r="W89" s="122">
        <f t="shared" si="455"/>
        <v>0</v>
      </c>
      <c r="X89" s="122">
        <f t="shared" si="455"/>
        <v>0</v>
      </c>
      <c r="Y89" s="122">
        <f t="shared" si="455"/>
        <v>0</v>
      </c>
      <c r="Z89" s="122">
        <f t="shared" si="455"/>
        <v>0</v>
      </c>
      <c r="AA89" s="122">
        <f t="shared" si="455"/>
        <v>0</v>
      </c>
      <c r="AB89" s="122">
        <f t="shared" si="455"/>
        <v>0</v>
      </c>
      <c r="AC89" s="122">
        <f t="shared" si="455"/>
        <v>0</v>
      </c>
      <c r="AD89" s="122">
        <f t="shared" si="455"/>
        <v>0</v>
      </c>
      <c r="AE89" s="122">
        <f t="shared" si="455"/>
        <v>0</v>
      </c>
      <c r="AF89" s="122">
        <f t="shared" si="455"/>
        <v>0</v>
      </c>
      <c r="AG89" s="122">
        <f t="shared" si="455"/>
        <v>0</v>
      </c>
      <c r="AH89" s="122">
        <f t="shared" si="455"/>
        <v>0</v>
      </c>
      <c r="AI89" s="122">
        <f t="shared" si="455"/>
        <v>0</v>
      </c>
      <c r="AJ89" s="122">
        <f t="shared" si="455"/>
        <v>0</v>
      </c>
      <c r="AK89" s="122">
        <f t="shared" si="455"/>
        <v>0</v>
      </c>
      <c r="AL89" s="122">
        <f t="shared" si="455"/>
        <v>0</v>
      </c>
      <c r="AM89" s="122">
        <f t="shared" si="455"/>
        <v>0</v>
      </c>
      <c r="AN89" s="122">
        <f t="shared" si="455"/>
        <v>0</v>
      </c>
      <c r="AO89" s="122">
        <f t="shared" si="455"/>
        <v>0</v>
      </c>
      <c r="AP89" s="122">
        <f t="shared" si="455"/>
        <v>0</v>
      </c>
      <c r="AQ89" s="122">
        <f t="shared" si="455"/>
        <v>0</v>
      </c>
      <c r="AR89" s="122">
        <f t="shared" si="455"/>
        <v>0</v>
      </c>
      <c r="AS89" s="122">
        <f t="shared" si="455"/>
        <v>0</v>
      </c>
      <c r="AT89" s="122">
        <f t="shared" si="455"/>
        <v>0</v>
      </c>
      <c r="AU89" s="122">
        <f t="shared" si="455"/>
        <v>0</v>
      </c>
      <c r="AV89" s="122">
        <f t="shared" si="455"/>
        <v>0</v>
      </c>
      <c r="AW89" s="122">
        <f t="shared" si="455"/>
        <v>0</v>
      </c>
      <c r="AX89" s="122">
        <f t="shared" si="455"/>
        <v>0</v>
      </c>
    </row>
    <row r="90" spans="3:50" s="123" customFormat="1" ht="13.2">
      <c r="C90" s="130"/>
      <c r="D90" s="126">
        <v>32</v>
      </c>
      <c r="E90" s="125" t="str">
        <f>"Removal after Max Rev Term Yrs=" &amp;I90</f>
        <v>Removal after Max Rev Term Yrs=20</v>
      </c>
      <c r="G90" s="127"/>
      <c r="I90" s="134">
        <v>20</v>
      </c>
      <c r="J90" s="137"/>
      <c r="K90" s="137">
        <f t="shared" ref="K90:M90" si="456">IF(K$45&gt;$I90,INDEX($K89:$AX89,1,K$45-$I90) *-1,0)</f>
        <v>0</v>
      </c>
      <c r="L90" s="137">
        <f t="shared" si="456"/>
        <v>0</v>
      </c>
      <c r="M90" s="137">
        <f t="shared" si="456"/>
        <v>0</v>
      </c>
      <c r="N90" s="137">
        <f t="shared" ref="N90:AX90" si="457">IF(N$45&gt;$I90,INDEX($K89:$AX89,1,N$45-$I90) *-1,0)</f>
        <v>0</v>
      </c>
      <c r="O90" s="137">
        <f t="shared" si="457"/>
        <v>0</v>
      </c>
      <c r="P90" s="137">
        <f t="shared" si="457"/>
        <v>0</v>
      </c>
      <c r="Q90" s="137">
        <f t="shared" si="457"/>
        <v>0</v>
      </c>
      <c r="R90" s="137">
        <f t="shared" si="457"/>
        <v>0</v>
      </c>
      <c r="S90" s="137">
        <f t="shared" si="457"/>
        <v>0</v>
      </c>
      <c r="T90" s="137">
        <f t="shared" si="457"/>
        <v>0</v>
      </c>
      <c r="U90" s="137">
        <f t="shared" si="457"/>
        <v>0</v>
      </c>
      <c r="V90" s="137">
        <f t="shared" si="457"/>
        <v>0</v>
      </c>
      <c r="W90" s="137">
        <f t="shared" si="457"/>
        <v>0</v>
      </c>
      <c r="X90" s="137">
        <f t="shared" si="457"/>
        <v>0</v>
      </c>
      <c r="Y90" s="137">
        <f t="shared" si="457"/>
        <v>0</v>
      </c>
      <c r="Z90" s="137">
        <f t="shared" si="457"/>
        <v>0</v>
      </c>
      <c r="AA90" s="137">
        <f t="shared" si="457"/>
        <v>0</v>
      </c>
      <c r="AB90" s="137">
        <f t="shared" si="457"/>
        <v>0</v>
      </c>
      <c r="AC90" s="137">
        <f t="shared" si="457"/>
        <v>0</v>
      </c>
      <c r="AD90" s="137">
        <f t="shared" si="457"/>
        <v>0</v>
      </c>
      <c r="AE90" s="137">
        <f t="shared" si="457"/>
        <v>-2</v>
      </c>
      <c r="AF90" s="137">
        <f t="shared" si="457"/>
        <v>0</v>
      </c>
      <c r="AG90" s="137">
        <f t="shared" si="457"/>
        <v>0</v>
      </c>
      <c r="AH90" s="137">
        <f t="shared" si="457"/>
        <v>0</v>
      </c>
      <c r="AI90" s="137">
        <f t="shared" si="457"/>
        <v>0</v>
      </c>
      <c r="AJ90" s="137">
        <f t="shared" si="457"/>
        <v>0</v>
      </c>
      <c r="AK90" s="137">
        <f t="shared" si="457"/>
        <v>0</v>
      </c>
      <c r="AL90" s="137">
        <f t="shared" si="457"/>
        <v>0</v>
      </c>
      <c r="AM90" s="137">
        <f t="shared" si="457"/>
        <v>0</v>
      </c>
      <c r="AN90" s="137">
        <f t="shared" si="457"/>
        <v>0</v>
      </c>
      <c r="AO90" s="137">
        <f t="shared" si="457"/>
        <v>0</v>
      </c>
      <c r="AP90" s="137">
        <f t="shared" si="457"/>
        <v>0</v>
      </c>
      <c r="AQ90" s="137">
        <f t="shared" si="457"/>
        <v>0</v>
      </c>
      <c r="AR90" s="137">
        <f t="shared" si="457"/>
        <v>0</v>
      </c>
      <c r="AS90" s="137">
        <f t="shared" si="457"/>
        <v>0</v>
      </c>
      <c r="AT90" s="137">
        <f t="shared" si="457"/>
        <v>0</v>
      </c>
      <c r="AU90" s="137">
        <f t="shared" si="457"/>
        <v>0</v>
      </c>
      <c r="AV90" s="137">
        <f t="shared" si="457"/>
        <v>0</v>
      </c>
      <c r="AW90" s="137">
        <f t="shared" si="457"/>
        <v>0</v>
      </c>
      <c r="AX90" s="137">
        <f t="shared" si="457"/>
        <v>0</v>
      </c>
    </row>
    <row r="91" spans="3:50" s="123" customFormat="1" ht="13.2">
      <c r="C91" s="135"/>
      <c r="D91" s="126">
        <v>33</v>
      </c>
      <c r="E91" s="125" t="s">
        <v>76</v>
      </c>
      <c r="G91" s="127"/>
      <c r="J91" s="137"/>
      <c r="K91" s="137">
        <f>K89+K90</f>
        <v>2</v>
      </c>
      <c r="L91" s="137">
        <f t="shared" ref="L91" si="458">L89+L90</f>
        <v>0</v>
      </c>
      <c r="M91" s="137">
        <f t="shared" ref="M91" si="459">M89+M90</f>
        <v>0</v>
      </c>
      <c r="N91" s="137">
        <f t="shared" ref="N91" si="460">N89+N90</f>
        <v>0</v>
      </c>
      <c r="O91" s="137">
        <f t="shared" ref="O91" si="461">O89+O90</f>
        <v>0</v>
      </c>
      <c r="P91" s="137">
        <f t="shared" ref="P91" si="462">P89+P90</f>
        <v>0</v>
      </c>
      <c r="Q91" s="137">
        <f t="shared" ref="Q91" si="463">Q89+Q90</f>
        <v>0</v>
      </c>
      <c r="R91" s="137">
        <f t="shared" ref="R91" si="464">R89+R90</f>
        <v>0</v>
      </c>
      <c r="S91" s="137">
        <f t="shared" ref="S91" si="465">S89+S90</f>
        <v>0</v>
      </c>
      <c r="T91" s="137">
        <f t="shared" ref="T91" si="466">T89+T90</f>
        <v>0</v>
      </c>
      <c r="U91" s="137">
        <f t="shared" ref="U91" si="467">U89+U90</f>
        <v>0</v>
      </c>
      <c r="V91" s="137">
        <f t="shared" ref="V91" si="468">V89+V90</f>
        <v>0</v>
      </c>
      <c r="W91" s="137">
        <f t="shared" ref="W91" si="469">W89+W90</f>
        <v>0</v>
      </c>
      <c r="X91" s="137">
        <f t="shared" ref="X91" si="470">X89+X90</f>
        <v>0</v>
      </c>
      <c r="Y91" s="137">
        <f t="shared" ref="Y91" si="471">Y89+Y90</f>
        <v>0</v>
      </c>
      <c r="Z91" s="137">
        <f t="shared" ref="Z91" si="472">Z89+Z90</f>
        <v>0</v>
      </c>
      <c r="AA91" s="137">
        <f t="shared" ref="AA91" si="473">AA89+AA90</f>
        <v>0</v>
      </c>
      <c r="AB91" s="137">
        <f t="shared" ref="AB91" si="474">AB89+AB90</f>
        <v>0</v>
      </c>
      <c r="AC91" s="137">
        <f t="shared" ref="AC91" si="475">AC89+AC90</f>
        <v>0</v>
      </c>
      <c r="AD91" s="137">
        <f t="shared" ref="AD91" si="476">AD89+AD90</f>
        <v>0</v>
      </c>
      <c r="AE91" s="137">
        <f t="shared" ref="AE91" si="477">AE89+AE90</f>
        <v>-2</v>
      </c>
      <c r="AF91" s="137">
        <f t="shared" ref="AF91" si="478">AF89+AF90</f>
        <v>0</v>
      </c>
      <c r="AG91" s="137">
        <f t="shared" ref="AG91" si="479">AG89+AG90</f>
        <v>0</v>
      </c>
      <c r="AH91" s="137">
        <f t="shared" ref="AH91" si="480">AH89+AH90</f>
        <v>0</v>
      </c>
      <c r="AI91" s="137">
        <f t="shared" ref="AI91" si="481">AI89+AI90</f>
        <v>0</v>
      </c>
      <c r="AJ91" s="137">
        <f t="shared" ref="AJ91" si="482">AJ89+AJ90</f>
        <v>0</v>
      </c>
      <c r="AK91" s="137">
        <f t="shared" ref="AK91" si="483">AK89+AK90</f>
        <v>0</v>
      </c>
      <c r="AL91" s="137">
        <f t="shared" ref="AL91" si="484">AL89+AL90</f>
        <v>0</v>
      </c>
      <c r="AM91" s="137">
        <f t="shared" ref="AM91" si="485">AM89+AM90</f>
        <v>0</v>
      </c>
      <c r="AN91" s="137">
        <f t="shared" ref="AN91" si="486">AN89+AN90</f>
        <v>0</v>
      </c>
      <c r="AO91" s="137">
        <f t="shared" ref="AO91" si="487">AO89+AO90</f>
        <v>0</v>
      </c>
      <c r="AP91" s="137">
        <f t="shared" ref="AP91" si="488">AP89+AP90</f>
        <v>0</v>
      </c>
      <c r="AQ91" s="137">
        <f t="shared" ref="AQ91" si="489">AQ89+AQ90</f>
        <v>0</v>
      </c>
      <c r="AR91" s="137">
        <f t="shared" ref="AR91" si="490">AR89+AR90</f>
        <v>0</v>
      </c>
      <c r="AS91" s="137">
        <f t="shared" ref="AS91" si="491">AS89+AS90</f>
        <v>0</v>
      </c>
      <c r="AT91" s="137">
        <f t="shared" ref="AT91" si="492">AT89+AT90</f>
        <v>0</v>
      </c>
      <c r="AU91" s="137">
        <f t="shared" ref="AU91" si="493">AU89+AU90</f>
        <v>0</v>
      </c>
      <c r="AV91" s="137">
        <f t="shared" ref="AV91" si="494">AV89+AV90</f>
        <v>0</v>
      </c>
      <c r="AW91" s="137">
        <f t="shared" ref="AW91" si="495">AW89+AW90</f>
        <v>0</v>
      </c>
      <c r="AX91" s="137">
        <f t="shared" ref="AX91" si="496">AX89+AX90</f>
        <v>0</v>
      </c>
    </row>
    <row r="92" spans="3:50" s="123" customFormat="1" ht="13.2">
      <c r="C92" s="130"/>
      <c r="D92" s="126">
        <v>34</v>
      </c>
      <c r="E92" s="125" t="s">
        <v>75</v>
      </c>
      <c r="G92" s="127"/>
      <c r="H92" s="133"/>
      <c r="J92" s="137">
        <v>0</v>
      </c>
      <c r="K92" s="137">
        <f>K91+J92</f>
        <v>2</v>
      </c>
      <c r="L92" s="137">
        <f t="shared" ref="L92" si="497">L91+K92</f>
        <v>2</v>
      </c>
      <c r="M92" s="137">
        <f t="shared" ref="M92" si="498">M91+L92</f>
        <v>2</v>
      </c>
      <c r="N92" s="137">
        <f t="shared" ref="N92" si="499">N91+M92</f>
        <v>2</v>
      </c>
      <c r="O92" s="137">
        <f t="shared" ref="O92" si="500">O91+N92</f>
        <v>2</v>
      </c>
      <c r="P92" s="137">
        <f t="shared" ref="P92" si="501">P91+O92</f>
        <v>2</v>
      </c>
      <c r="Q92" s="137">
        <f t="shared" ref="Q92" si="502">Q91+P92</f>
        <v>2</v>
      </c>
      <c r="R92" s="137">
        <f t="shared" ref="R92" si="503">R91+Q92</f>
        <v>2</v>
      </c>
      <c r="S92" s="137">
        <f t="shared" ref="S92" si="504">S91+R92</f>
        <v>2</v>
      </c>
      <c r="T92" s="137">
        <f t="shared" ref="T92" si="505">T91+S92</f>
        <v>2</v>
      </c>
      <c r="U92" s="137">
        <f t="shared" ref="U92" si="506">U91+T92</f>
        <v>2</v>
      </c>
      <c r="V92" s="137">
        <f t="shared" ref="V92" si="507">V91+U92</f>
        <v>2</v>
      </c>
      <c r="W92" s="137">
        <f t="shared" ref="W92" si="508">W91+V92</f>
        <v>2</v>
      </c>
      <c r="X92" s="137">
        <f t="shared" ref="X92" si="509">X91+W92</f>
        <v>2</v>
      </c>
      <c r="Y92" s="137">
        <f t="shared" ref="Y92" si="510">Y91+X92</f>
        <v>2</v>
      </c>
      <c r="Z92" s="137">
        <f t="shared" ref="Z92" si="511">Z91+Y92</f>
        <v>2</v>
      </c>
      <c r="AA92" s="137">
        <f t="shared" ref="AA92" si="512">AA91+Z92</f>
        <v>2</v>
      </c>
      <c r="AB92" s="137">
        <f t="shared" ref="AB92" si="513">AB91+AA92</f>
        <v>2</v>
      </c>
      <c r="AC92" s="137">
        <f t="shared" ref="AC92" si="514">AC91+AB92</f>
        <v>2</v>
      </c>
      <c r="AD92" s="137">
        <f t="shared" ref="AD92" si="515">AD91+AC92</f>
        <v>2</v>
      </c>
      <c r="AE92" s="137">
        <f t="shared" ref="AE92" si="516">AE91+AD92</f>
        <v>0</v>
      </c>
      <c r="AF92" s="137">
        <f t="shared" ref="AF92" si="517">AF91+AE92</f>
        <v>0</v>
      </c>
      <c r="AG92" s="137">
        <f t="shared" ref="AG92" si="518">AG91+AF92</f>
        <v>0</v>
      </c>
      <c r="AH92" s="137">
        <f t="shared" ref="AH92" si="519">AH91+AG92</f>
        <v>0</v>
      </c>
      <c r="AI92" s="137">
        <f t="shared" ref="AI92" si="520">AI91+AH92</f>
        <v>0</v>
      </c>
      <c r="AJ92" s="137">
        <f t="shared" ref="AJ92" si="521">AJ91+AI92</f>
        <v>0</v>
      </c>
      <c r="AK92" s="137">
        <f t="shared" ref="AK92" si="522">AK91+AJ92</f>
        <v>0</v>
      </c>
      <c r="AL92" s="137">
        <f t="shared" ref="AL92" si="523">AL91+AK92</f>
        <v>0</v>
      </c>
      <c r="AM92" s="137">
        <f t="shared" ref="AM92" si="524">AM91+AL92</f>
        <v>0</v>
      </c>
      <c r="AN92" s="137">
        <f t="shared" ref="AN92" si="525">AN91+AM92</f>
        <v>0</v>
      </c>
      <c r="AO92" s="137">
        <f t="shared" ref="AO92" si="526">AO91+AN92</f>
        <v>0</v>
      </c>
      <c r="AP92" s="137">
        <f t="shared" ref="AP92" si="527">AP91+AO92</f>
        <v>0</v>
      </c>
      <c r="AQ92" s="137">
        <f t="shared" ref="AQ92" si="528">AQ91+AP92</f>
        <v>0</v>
      </c>
      <c r="AR92" s="137">
        <f t="shared" ref="AR92" si="529">AR91+AQ92</f>
        <v>0</v>
      </c>
      <c r="AS92" s="137">
        <f t="shared" ref="AS92" si="530">AS91+AR92</f>
        <v>0</v>
      </c>
      <c r="AT92" s="137">
        <f t="shared" ref="AT92" si="531">AT91+AS92</f>
        <v>0</v>
      </c>
      <c r="AU92" s="137">
        <f t="shared" ref="AU92" si="532">AU91+AT92</f>
        <v>0</v>
      </c>
      <c r="AV92" s="137">
        <f t="shared" ref="AV92" si="533">AV91+AU92</f>
        <v>0</v>
      </c>
      <c r="AW92" s="137">
        <f t="shared" ref="AW92" si="534">AW91+AV92</f>
        <v>0</v>
      </c>
      <c r="AX92" s="137">
        <f t="shared" ref="AX92" si="535">AX91+AW92</f>
        <v>0</v>
      </c>
    </row>
    <row r="93" spans="3:50" s="123" customFormat="1" ht="13.2">
      <c r="C93" s="130"/>
      <c r="D93" s="126">
        <v>35</v>
      </c>
      <c r="E93" s="123" t="s">
        <v>57</v>
      </c>
      <c r="F93" s="163">
        <f>$O$39</f>
        <v>2.2337408312958437E-2</v>
      </c>
      <c r="G93" s="122">
        <f>$I$39</f>
        <v>204500</v>
      </c>
      <c r="H93" s="128">
        <v>0.5</v>
      </c>
      <c r="I93" s="129">
        <f>F93*G93</f>
        <v>4568</v>
      </c>
      <c r="J93" s="122"/>
      <c r="K93" s="122">
        <f>(K91*$I93*$H93) +(J92*$I93)</f>
        <v>4568</v>
      </c>
      <c r="L93" s="122">
        <f t="shared" ref="L93:AX93" si="536">(L91*$I93*$H93) +(K92*$I93)</f>
        <v>9136</v>
      </c>
      <c r="M93" s="122">
        <f t="shared" si="536"/>
        <v>9136</v>
      </c>
      <c r="N93" s="122">
        <f t="shared" si="536"/>
        <v>9136</v>
      </c>
      <c r="O93" s="122">
        <f t="shared" si="536"/>
        <v>9136</v>
      </c>
      <c r="P93" s="122">
        <f t="shared" si="536"/>
        <v>9136</v>
      </c>
      <c r="Q93" s="122">
        <f t="shared" si="536"/>
        <v>9136</v>
      </c>
      <c r="R93" s="122">
        <f t="shared" si="536"/>
        <v>9136</v>
      </c>
      <c r="S93" s="122">
        <f t="shared" si="536"/>
        <v>9136</v>
      </c>
      <c r="T93" s="122">
        <f t="shared" si="536"/>
        <v>9136</v>
      </c>
      <c r="U93" s="122">
        <f t="shared" si="536"/>
        <v>9136</v>
      </c>
      <c r="V93" s="122">
        <f t="shared" si="536"/>
        <v>9136</v>
      </c>
      <c r="W93" s="122">
        <f t="shared" si="536"/>
        <v>9136</v>
      </c>
      <c r="X93" s="122">
        <f t="shared" si="536"/>
        <v>9136</v>
      </c>
      <c r="Y93" s="122">
        <f t="shared" si="536"/>
        <v>9136</v>
      </c>
      <c r="Z93" s="122">
        <f t="shared" si="536"/>
        <v>9136</v>
      </c>
      <c r="AA93" s="122">
        <f t="shared" si="536"/>
        <v>9136</v>
      </c>
      <c r="AB93" s="122">
        <f t="shared" si="536"/>
        <v>9136</v>
      </c>
      <c r="AC93" s="122">
        <f t="shared" si="536"/>
        <v>9136</v>
      </c>
      <c r="AD93" s="122">
        <f t="shared" si="536"/>
        <v>9136</v>
      </c>
      <c r="AE93" s="122">
        <f t="shared" si="536"/>
        <v>4568</v>
      </c>
      <c r="AF93" s="122">
        <f t="shared" si="536"/>
        <v>0</v>
      </c>
      <c r="AG93" s="122">
        <f t="shared" si="536"/>
        <v>0</v>
      </c>
      <c r="AH93" s="122">
        <f t="shared" si="536"/>
        <v>0</v>
      </c>
      <c r="AI93" s="122">
        <f t="shared" si="536"/>
        <v>0</v>
      </c>
      <c r="AJ93" s="122">
        <f t="shared" si="536"/>
        <v>0</v>
      </c>
      <c r="AK93" s="122">
        <f t="shared" si="536"/>
        <v>0</v>
      </c>
      <c r="AL93" s="122">
        <f t="shared" si="536"/>
        <v>0</v>
      </c>
      <c r="AM93" s="122">
        <f t="shared" si="536"/>
        <v>0</v>
      </c>
      <c r="AN93" s="122">
        <f t="shared" si="536"/>
        <v>0</v>
      </c>
      <c r="AO93" s="122">
        <f t="shared" si="536"/>
        <v>0</v>
      </c>
      <c r="AP93" s="122">
        <f t="shared" si="536"/>
        <v>0</v>
      </c>
      <c r="AQ93" s="122">
        <f t="shared" si="536"/>
        <v>0</v>
      </c>
      <c r="AR93" s="122">
        <f t="shared" si="536"/>
        <v>0</v>
      </c>
      <c r="AS93" s="122">
        <f t="shared" si="536"/>
        <v>0</v>
      </c>
      <c r="AT93" s="122">
        <f t="shared" si="536"/>
        <v>0</v>
      </c>
      <c r="AU93" s="122">
        <f t="shared" si="536"/>
        <v>0</v>
      </c>
      <c r="AV93" s="122">
        <f t="shared" si="536"/>
        <v>0</v>
      </c>
      <c r="AW93" s="122">
        <f t="shared" si="536"/>
        <v>0</v>
      </c>
      <c r="AX93" s="122">
        <f t="shared" si="536"/>
        <v>0</v>
      </c>
    </row>
    <row r="94" spans="3:50" s="107" customFormat="1" ht="13.2">
      <c r="D94" s="114">
        <v>36</v>
      </c>
      <c r="E94" s="107" t="s">
        <v>95</v>
      </c>
      <c r="F94" s="162"/>
      <c r="G94" s="97"/>
      <c r="H94" s="111"/>
      <c r="I94" s="110"/>
      <c r="J94" s="97"/>
      <c r="K94" s="97">
        <f>((K91*$H93*$G93)+(J92*$G93))/1000</f>
        <v>204.5</v>
      </c>
      <c r="L94" s="97">
        <f t="shared" ref="L94" si="537">((L91*$H93*$G93)+(K92*$G93))/1000</f>
        <v>409</v>
      </c>
      <c r="M94" s="97">
        <f t="shared" ref="M94" si="538">((M91*$H93*$G93)+(L92*$G93))/1000</f>
        <v>409</v>
      </c>
      <c r="N94" s="97">
        <f t="shared" ref="N94" si="539">((N91*$H93*$G93)+(M92*$G93))/1000</f>
        <v>409</v>
      </c>
      <c r="O94" s="97">
        <f t="shared" ref="O94" si="540">((O91*$H93*$G93)+(N92*$G93))/1000</f>
        <v>409</v>
      </c>
      <c r="P94" s="97">
        <f t="shared" ref="P94" si="541">((P91*$H93*$G93)+(O92*$G93))/1000</f>
        <v>409</v>
      </c>
      <c r="Q94" s="97">
        <f t="shared" ref="Q94" si="542">((Q91*$H93*$G93)+(P92*$G93))/1000</f>
        <v>409</v>
      </c>
      <c r="R94" s="97">
        <f t="shared" ref="R94" si="543">((R91*$H93*$G93)+(Q92*$G93))/1000</f>
        <v>409</v>
      </c>
      <c r="S94" s="97">
        <f t="shared" ref="S94" si="544">((S91*$H93*$G93)+(R92*$G93))/1000</f>
        <v>409</v>
      </c>
      <c r="T94" s="97">
        <f t="shared" ref="T94" si="545">((T91*$H93*$G93)+(S92*$G93))/1000</f>
        <v>409</v>
      </c>
      <c r="U94" s="97">
        <f t="shared" ref="U94" si="546">((U91*$H93*$G93)+(T92*$G93))/1000</f>
        <v>409</v>
      </c>
      <c r="V94" s="97">
        <f t="shared" ref="V94" si="547">((V91*$H93*$G93)+(U92*$G93))/1000</f>
        <v>409</v>
      </c>
      <c r="W94" s="97">
        <f t="shared" ref="W94" si="548">((W91*$H93*$G93)+(V92*$G93))/1000</f>
        <v>409</v>
      </c>
      <c r="X94" s="97">
        <f t="shared" ref="X94" si="549">((X91*$H93*$G93)+(W92*$G93))/1000</f>
        <v>409</v>
      </c>
      <c r="Y94" s="97">
        <f t="shared" ref="Y94" si="550">((Y91*$H93*$G93)+(X92*$G93))/1000</f>
        <v>409</v>
      </c>
      <c r="Z94" s="97">
        <f t="shared" ref="Z94" si="551">((Z91*$H93*$G93)+(Y92*$G93))/1000</f>
        <v>409</v>
      </c>
      <c r="AA94" s="97">
        <f t="shared" ref="AA94" si="552">((AA91*$H93*$G93)+(Z92*$G93))/1000</f>
        <v>409</v>
      </c>
      <c r="AB94" s="97">
        <f t="shared" ref="AB94" si="553">((AB91*$H93*$G93)+(AA92*$G93))/1000</f>
        <v>409</v>
      </c>
      <c r="AC94" s="97">
        <f t="shared" ref="AC94" si="554">((AC91*$H93*$G93)+(AB92*$G93))/1000</f>
        <v>409</v>
      </c>
      <c r="AD94" s="97">
        <f t="shared" ref="AD94" si="555">((AD91*$H93*$G93)+(AC92*$G93))/1000</f>
        <v>409</v>
      </c>
      <c r="AE94" s="97">
        <f t="shared" ref="AE94" si="556">((AE91*$H93*$G93)+(AD92*$G93))/1000</f>
        <v>204.5</v>
      </c>
      <c r="AF94" s="97">
        <f t="shared" ref="AF94" si="557">((AF91*$H93*$G93)+(AE92*$G93))/1000</f>
        <v>0</v>
      </c>
      <c r="AG94" s="97">
        <f t="shared" ref="AG94" si="558">((AG91*$H93*$G93)+(AF92*$G93))/1000</f>
        <v>0</v>
      </c>
      <c r="AH94" s="97">
        <f t="shared" ref="AH94" si="559">((AH91*$H93*$G93)+(AG92*$G93))/1000</f>
        <v>0</v>
      </c>
      <c r="AI94" s="97">
        <f t="shared" ref="AI94" si="560">((AI91*$H93*$G93)+(AH92*$G93))/1000</f>
        <v>0</v>
      </c>
      <c r="AJ94" s="97">
        <f t="shared" ref="AJ94" si="561">((AJ91*$H93*$G93)+(AI92*$G93))/1000</f>
        <v>0</v>
      </c>
      <c r="AK94" s="97">
        <f t="shared" ref="AK94" si="562">((AK91*$H93*$G93)+(AJ92*$G93))/1000</f>
        <v>0</v>
      </c>
      <c r="AL94" s="97">
        <f t="shared" ref="AL94" si="563">((AL91*$H93*$G93)+(AK92*$G93))/1000</f>
        <v>0</v>
      </c>
      <c r="AM94" s="97">
        <f t="shared" ref="AM94" si="564">((AM91*$H93*$G93)+(AL92*$G93))/1000</f>
        <v>0</v>
      </c>
      <c r="AN94" s="97">
        <f t="shared" ref="AN94" si="565">((AN91*$H93*$G93)+(AM92*$G93))/1000</f>
        <v>0</v>
      </c>
      <c r="AO94" s="97">
        <f t="shared" ref="AO94" si="566">((AO91*$H93*$G93)+(AN92*$G93))/1000</f>
        <v>0</v>
      </c>
      <c r="AP94" s="97">
        <f t="shared" ref="AP94" si="567">((AP91*$H93*$G93)+(AO92*$G93))/1000</f>
        <v>0</v>
      </c>
      <c r="AQ94" s="97">
        <f t="shared" ref="AQ94" si="568">((AQ91*$H93*$G93)+(AP92*$G93))/1000</f>
        <v>0</v>
      </c>
      <c r="AR94" s="97">
        <f t="shared" ref="AR94" si="569">((AR91*$H93*$G93)+(AQ92*$G93))/1000</f>
        <v>0</v>
      </c>
      <c r="AS94" s="97">
        <f t="shared" ref="AS94" si="570">((AS91*$H93*$G93)+(AR92*$G93))/1000</f>
        <v>0</v>
      </c>
      <c r="AT94" s="97">
        <f t="shared" ref="AT94" si="571">((AT91*$H93*$G93)+(AS92*$G93))/1000</f>
        <v>0</v>
      </c>
      <c r="AU94" s="97">
        <f t="shared" ref="AU94" si="572">((AU91*$H93*$G93)+(AT92*$G93))/1000</f>
        <v>0</v>
      </c>
      <c r="AV94" s="97">
        <f t="shared" ref="AV94" si="573">((AV91*$H93*$G93)+(AU92*$G93))/1000</f>
        <v>0</v>
      </c>
      <c r="AW94" s="97">
        <f t="shared" ref="AW94" si="574">((AW91*$H93*$G93)+(AV92*$G93))/1000</f>
        <v>0</v>
      </c>
      <c r="AX94" s="97">
        <f t="shared" ref="AX94" si="575">((AX91*$H93*$G93)+(AW92*$G93))/1000</f>
        <v>0</v>
      </c>
    </row>
    <row r="95" spans="3:50" s="130" customFormat="1" ht="13.2">
      <c r="D95" s="136"/>
      <c r="F95" s="172"/>
      <c r="G95" s="122"/>
      <c r="H95" s="131"/>
      <c r="I95" s="129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  <c r="AT95" s="122"/>
      <c r="AU95" s="122"/>
      <c r="AV95" s="122"/>
      <c r="AW95" s="122"/>
      <c r="AX95" s="122"/>
    </row>
    <row r="96" spans="3:50" s="130" customFormat="1" ht="13.2">
      <c r="D96" s="136"/>
      <c r="E96" s="132" t="s">
        <v>88</v>
      </c>
      <c r="F96" s="172"/>
      <c r="G96" s="122"/>
      <c r="H96" s="131"/>
      <c r="I96" s="129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2"/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2"/>
      <c r="AT96" s="122"/>
      <c r="AU96" s="122"/>
      <c r="AV96" s="122"/>
      <c r="AW96" s="122"/>
      <c r="AX96" s="122"/>
    </row>
    <row r="97" spans="1:50" s="123" customFormat="1" ht="13.2">
      <c r="C97" s="130"/>
      <c r="D97" s="126">
        <v>36</v>
      </c>
      <c r="E97" s="125" t="s">
        <v>74</v>
      </c>
      <c r="F97" s="126"/>
      <c r="G97" s="127"/>
      <c r="I97" s="126" t="s">
        <v>107</v>
      </c>
      <c r="J97" s="122">
        <v>0</v>
      </c>
      <c r="K97" s="122">
        <f>K$22</f>
        <v>1</v>
      </c>
      <c r="L97" s="122">
        <f t="shared" ref="L97:AX97" si="576">L$22</f>
        <v>0</v>
      </c>
      <c r="M97" s="122">
        <f t="shared" si="576"/>
        <v>0</v>
      </c>
      <c r="N97" s="122">
        <f t="shared" si="576"/>
        <v>0</v>
      </c>
      <c r="O97" s="122">
        <f t="shared" si="576"/>
        <v>0</v>
      </c>
      <c r="P97" s="122">
        <f t="shared" si="576"/>
        <v>0</v>
      </c>
      <c r="Q97" s="122">
        <f t="shared" si="576"/>
        <v>0</v>
      </c>
      <c r="R97" s="122">
        <f t="shared" si="576"/>
        <v>0</v>
      </c>
      <c r="S97" s="122">
        <f t="shared" si="576"/>
        <v>0</v>
      </c>
      <c r="T97" s="122">
        <f t="shared" si="576"/>
        <v>0</v>
      </c>
      <c r="U97" s="122">
        <f t="shared" si="576"/>
        <v>0</v>
      </c>
      <c r="V97" s="122">
        <f t="shared" si="576"/>
        <v>0</v>
      </c>
      <c r="W97" s="122">
        <f t="shared" si="576"/>
        <v>0</v>
      </c>
      <c r="X97" s="122">
        <f t="shared" si="576"/>
        <v>0</v>
      </c>
      <c r="Y97" s="122">
        <f t="shared" si="576"/>
        <v>0</v>
      </c>
      <c r="Z97" s="122">
        <f t="shared" si="576"/>
        <v>0</v>
      </c>
      <c r="AA97" s="122">
        <f t="shared" si="576"/>
        <v>0</v>
      </c>
      <c r="AB97" s="122">
        <f t="shared" si="576"/>
        <v>0</v>
      </c>
      <c r="AC97" s="122">
        <f t="shared" si="576"/>
        <v>0</v>
      </c>
      <c r="AD97" s="122">
        <f t="shared" si="576"/>
        <v>0</v>
      </c>
      <c r="AE97" s="122">
        <f t="shared" si="576"/>
        <v>0</v>
      </c>
      <c r="AF97" s="122">
        <f t="shared" si="576"/>
        <v>0</v>
      </c>
      <c r="AG97" s="122">
        <f t="shared" si="576"/>
        <v>0</v>
      </c>
      <c r="AH97" s="122">
        <f t="shared" si="576"/>
        <v>0</v>
      </c>
      <c r="AI97" s="122">
        <f t="shared" si="576"/>
        <v>0</v>
      </c>
      <c r="AJ97" s="122">
        <f t="shared" si="576"/>
        <v>0</v>
      </c>
      <c r="AK97" s="122">
        <f t="shared" si="576"/>
        <v>0</v>
      </c>
      <c r="AL97" s="122">
        <f t="shared" si="576"/>
        <v>0</v>
      </c>
      <c r="AM97" s="122">
        <f t="shared" si="576"/>
        <v>0</v>
      </c>
      <c r="AN97" s="122">
        <f t="shared" si="576"/>
        <v>0</v>
      </c>
      <c r="AO97" s="122">
        <f t="shared" si="576"/>
        <v>0</v>
      </c>
      <c r="AP97" s="122">
        <f t="shared" si="576"/>
        <v>0</v>
      </c>
      <c r="AQ97" s="122">
        <f t="shared" si="576"/>
        <v>0</v>
      </c>
      <c r="AR97" s="122">
        <f t="shared" si="576"/>
        <v>0</v>
      </c>
      <c r="AS97" s="122">
        <f t="shared" si="576"/>
        <v>0</v>
      </c>
      <c r="AT97" s="122">
        <f t="shared" si="576"/>
        <v>0</v>
      </c>
      <c r="AU97" s="122">
        <f t="shared" si="576"/>
        <v>0</v>
      </c>
      <c r="AV97" s="122">
        <f t="shared" si="576"/>
        <v>0</v>
      </c>
      <c r="AW97" s="122">
        <f t="shared" si="576"/>
        <v>0</v>
      </c>
      <c r="AX97" s="122">
        <f t="shared" si="576"/>
        <v>0</v>
      </c>
    </row>
    <row r="98" spans="1:50" s="123" customFormat="1" ht="13.2">
      <c r="C98" s="130"/>
      <c r="D98" s="126">
        <v>38</v>
      </c>
      <c r="E98" s="125" t="str">
        <f>"Removal after Max Rev Term Yrs=" &amp;I98</f>
        <v>Removal after Max Rev Term Yrs=10</v>
      </c>
      <c r="G98" s="127"/>
      <c r="I98" s="134">
        <v>10</v>
      </c>
      <c r="J98" s="137"/>
      <c r="K98" s="137">
        <f t="shared" ref="K98:M98" si="577">IF(K$45&gt;$I98,INDEX($K97:$AX97,1,K$45-$I98) *-1,0)</f>
        <v>0</v>
      </c>
      <c r="L98" s="137">
        <f t="shared" si="577"/>
        <v>0</v>
      </c>
      <c r="M98" s="137">
        <f t="shared" si="577"/>
        <v>0</v>
      </c>
      <c r="N98" s="137">
        <f t="shared" ref="N98:AX98" si="578">IF(N$45&gt;$I98,INDEX($K97:$AX97,1,N$45-$I98) *-1,0)</f>
        <v>0</v>
      </c>
      <c r="O98" s="137">
        <f t="shared" si="578"/>
        <v>0</v>
      </c>
      <c r="P98" s="137">
        <f t="shared" si="578"/>
        <v>0</v>
      </c>
      <c r="Q98" s="137">
        <f t="shared" si="578"/>
        <v>0</v>
      </c>
      <c r="R98" s="137">
        <f t="shared" si="578"/>
        <v>0</v>
      </c>
      <c r="S98" s="137">
        <f t="shared" si="578"/>
        <v>0</v>
      </c>
      <c r="T98" s="137">
        <f t="shared" si="578"/>
        <v>0</v>
      </c>
      <c r="U98" s="137">
        <f t="shared" si="578"/>
        <v>-1</v>
      </c>
      <c r="V98" s="137">
        <f t="shared" si="578"/>
        <v>0</v>
      </c>
      <c r="W98" s="137">
        <f t="shared" si="578"/>
        <v>0</v>
      </c>
      <c r="X98" s="137">
        <f t="shared" si="578"/>
        <v>0</v>
      </c>
      <c r="Y98" s="137">
        <f t="shared" si="578"/>
        <v>0</v>
      </c>
      <c r="Z98" s="137">
        <f t="shared" si="578"/>
        <v>0</v>
      </c>
      <c r="AA98" s="137">
        <f t="shared" si="578"/>
        <v>0</v>
      </c>
      <c r="AB98" s="137">
        <f t="shared" si="578"/>
        <v>0</v>
      </c>
      <c r="AC98" s="137">
        <f t="shared" si="578"/>
        <v>0</v>
      </c>
      <c r="AD98" s="137">
        <f t="shared" si="578"/>
        <v>0</v>
      </c>
      <c r="AE98" s="137">
        <f t="shared" si="578"/>
        <v>0</v>
      </c>
      <c r="AF98" s="137">
        <f t="shared" si="578"/>
        <v>0</v>
      </c>
      <c r="AG98" s="137">
        <f t="shared" si="578"/>
        <v>0</v>
      </c>
      <c r="AH98" s="137">
        <f t="shared" si="578"/>
        <v>0</v>
      </c>
      <c r="AI98" s="137">
        <f t="shared" si="578"/>
        <v>0</v>
      </c>
      <c r="AJ98" s="137">
        <f t="shared" si="578"/>
        <v>0</v>
      </c>
      <c r="AK98" s="137">
        <f t="shared" si="578"/>
        <v>0</v>
      </c>
      <c r="AL98" s="137">
        <f t="shared" si="578"/>
        <v>0</v>
      </c>
      <c r="AM98" s="137">
        <f t="shared" si="578"/>
        <v>0</v>
      </c>
      <c r="AN98" s="137">
        <f t="shared" si="578"/>
        <v>0</v>
      </c>
      <c r="AO98" s="137">
        <f t="shared" si="578"/>
        <v>0</v>
      </c>
      <c r="AP98" s="137">
        <f t="shared" si="578"/>
        <v>0</v>
      </c>
      <c r="AQ98" s="137">
        <f t="shared" si="578"/>
        <v>0</v>
      </c>
      <c r="AR98" s="137">
        <f t="shared" si="578"/>
        <v>0</v>
      </c>
      <c r="AS98" s="137">
        <f t="shared" si="578"/>
        <v>0</v>
      </c>
      <c r="AT98" s="137">
        <f t="shared" si="578"/>
        <v>0</v>
      </c>
      <c r="AU98" s="137">
        <f t="shared" si="578"/>
        <v>0</v>
      </c>
      <c r="AV98" s="137">
        <f t="shared" si="578"/>
        <v>0</v>
      </c>
      <c r="AW98" s="137">
        <f t="shared" si="578"/>
        <v>0</v>
      </c>
      <c r="AX98" s="137">
        <f t="shared" si="578"/>
        <v>0</v>
      </c>
    </row>
    <row r="99" spans="1:50" s="123" customFormat="1" ht="13.2">
      <c r="C99" s="135"/>
      <c r="D99" s="126">
        <v>39</v>
      </c>
      <c r="E99" s="125" t="s">
        <v>76</v>
      </c>
      <c r="G99" s="127"/>
      <c r="J99" s="137"/>
      <c r="K99" s="137">
        <f>K97+K98</f>
        <v>1</v>
      </c>
      <c r="L99" s="137">
        <f t="shared" ref="L99" si="579">L97+L98</f>
        <v>0</v>
      </c>
      <c r="M99" s="137">
        <f t="shared" ref="M99" si="580">M97+M98</f>
        <v>0</v>
      </c>
      <c r="N99" s="137">
        <f t="shared" ref="N99" si="581">N97+N98</f>
        <v>0</v>
      </c>
      <c r="O99" s="137">
        <f t="shared" ref="O99" si="582">O97+O98</f>
        <v>0</v>
      </c>
      <c r="P99" s="137">
        <f t="shared" ref="P99" si="583">P97+P98</f>
        <v>0</v>
      </c>
      <c r="Q99" s="137">
        <f t="shared" ref="Q99" si="584">Q97+Q98</f>
        <v>0</v>
      </c>
      <c r="R99" s="137">
        <f t="shared" ref="R99" si="585">R97+R98</f>
        <v>0</v>
      </c>
      <c r="S99" s="137">
        <f t="shared" ref="S99" si="586">S97+S98</f>
        <v>0</v>
      </c>
      <c r="T99" s="137">
        <f t="shared" ref="T99" si="587">T97+T98</f>
        <v>0</v>
      </c>
      <c r="U99" s="137">
        <f t="shared" ref="U99" si="588">U97+U98</f>
        <v>-1</v>
      </c>
      <c r="V99" s="137">
        <f t="shared" ref="V99" si="589">V97+V98</f>
        <v>0</v>
      </c>
      <c r="W99" s="137">
        <f t="shared" ref="W99" si="590">W97+W98</f>
        <v>0</v>
      </c>
      <c r="X99" s="137">
        <f t="shared" ref="X99" si="591">X97+X98</f>
        <v>0</v>
      </c>
      <c r="Y99" s="137">
        <f t="shared" ref="Y99" si="592">Y97+Y98</f>
        <v>0</v>
      </c>
      <c r="Z99" s="137">
        <f t="shared" ref="Z99" si="593">Z97+Z98</f>
        <v>0</v>
      </c>
      <c r="AA99" s="137">
        <f t="shared" ref="AA99" si="594">AA97+AA98</f>
        <v>0</v>
      </c>
      <c r="AB99" s="137">
        <f t="shared" ref="AB99" si="595">AB97+AB98</f>
        <v>0</v>
      </c>
      <c r="AC99" s="137">
        <f t="shared" ref="AC99" si="596">AC97+AC98</f>
        <v>0</v>
      </c>
      <c r="AD99" s="137">
        <f t="shared" ref="AD99" si="597">AD97+AD98</f>
        <v>0</v>
      </c>
      <c r="AE99" s="137">
        <f t="shared" ref="AE99" si="598">AE97+AE98</f>
        <v>0</v>
      </c>
      <c r="AF99" s="137">
        <f t="shared" ref="AF99" si="599">AF97+AF98</f>
        <v>0</v>
      </c>
      <c r="AG99" s="137">
        <f t="shared" ref="AG99" si="600">AG97+AG98</f>
        <v>0</v>
      </c>
      <c r="AH99" s="137">
        <f t="shared" ref="AH99" si="601">AH97+AH98</f>
        <v>0</v>
      </c>
      <c r="AI99" s="137">
        <f t="shared" ref="AI99" si="602">AI97+AI98</f>
        <v>0</v>
      </c>
      <c r="AJ99" s="137">
        <f t="shared" ref="AJ99" si="603">AJ97+AJ98</f>
        <v>0</v>
      </c>
      <c r="AK99" s="137">
        <f t="shared" ref="AK99" si="604">AK97+AK98</f>
        <v>0</v>
      </c>
      <c r="AL99" s="137">
        <f t="shared" ref="AL99" si="605">AL97+AL98</f>
        <v>0</v>
      </c>
      <c r="AM99" s="137">
        <f t="shared" ref="AM99" si="606">AM97+AM98</f>
        <v>0</v>
      </c>
      <c r="AN99" s="137">
        <f t="shared" ref="AN99" si="607">AN97+AN98</f>
        <v>0</v>
      </c>
      <c r="AO99" s="137">
        <f t="shared" ref="AO99" si="608">AO97+AO98</f>
        <v>0</v>
      </c>
      <c r="AP99" s="137">
        <f t="shared" ref="AP99" si="609">AP97+AP98</f>
        <v>0</v>
      </c>
      <c r="AQ99" s="137">
        <f t="shared" ref="AQ99" si="610">AQ97+AQ98</f>
        <v>0</v>
      </c>
      <c r="AR99" s="137">
        <f t="shared" ref="AR99" si="611">AR97+AR98</f>
        <v>0</v>
      </c>
      <c r="AS99" s="137">
        <f t="shared" ref="AS99" si="612">AS97+AS98</f>
        <v>0</v>
      </c>
      <c r="AT99" s="137">
        <f t="shared" ref="AT99" si="613">AT97+AT98</f>
        <v>0</v>
      </c>
      <c r="AU99" s="137">
        <f t="shared" ref="AU99" si="614">AU97+AU98</f>
        <v>0</v>
      </c>
      <c r="AV99" s="137">
        <f t="shared" ref="AV99" si="615">AV97+AV98</f>
        <v>0</v>
      </c>
      <c r="AW99" s="137">
        <f t="shared" ref="AW99" si="616">AW97+AW98</f>
        <v>0</v>
      </c>
      <c r="AX99" s="137">
        <f t="shared" ref="AX99" si="617">AX97+AX98</f>
        <v>0</v>
      </c>
    </row>
    <row r="100" spans="1:50" s="123" customFormat="1" ht="13.2">
      <c r="D100" s="126">
        <v>40</v>
      </c>
      <c r="E100" s="125" t="s">
        <v>75</v>
      </c>
      <c r="G100" s="127"/>
      <c r="H100" s="133"/>
      <c r="J100" s="137">
        <v>0</v>
      </c>
      <c r="K100" s="137">
        <f>K99+J100</f>
        <v>1</v>
      </c>
      <c r="L100" s="137">
        <f t="shared" ref="L100" si="618">L99+K100</f>
        <v>1</v>
      </c>
      <c r="M100" s="137">
        <f t="shared" ref="M100" si="619">M99+L100</f>
        <v>1</v>
      </c>
      <c r="N100" s="137">
        <f t="shared" ref="N100" si="620">N99+M100</f>
        <v>1</v>
      </c>
      <c r="O100" s="137">
        <f t="shared" ref="O100" si="621">O99+N100</f>
        <v>1</v>
      </c>
      <c r="P100" s="137">
        <f t="shared" ref="P100" si="622">P99+O100</f>
        <v>1</v>
      </c>
      <c r="Q100" s="137">
        <f t="shared" ref="Q100" si="623">Q99+P100</f>
        <v>1</v>
      </c>
      <c r="R100" s="137">
        <f t="shared" ref="R100" si="624">R99+Q100</f>
        <v>1</v>
      </c>
      <c r="S100" s="137">
        <f t="shared" ref="S100" si="625">S99+R100</f>
        <v>1</v>
      </c>
      <c r="T100" s="137">
        <f t="shared" ref="T100" si="626">T99+S100</f>
        <v>1</v>
      </c>
      <c r="U100" s="137">
        <f t="shared" ref="U100" si="627">U99+T100</f>
        <v>0</v>
      </c>
      <c r="V100" s="137">
        <f t="shared" ref="V100" si="628">V99+U100</f>
        <v>0</v>
      </c>
      <c r="W100" s="137">
        <f t="shared" ref="W100" si="629">W99+V100</f>
        <v>0</v>
      </c>
      <c r="X100" s="137">
        <f t="shared" ref="X100" si="630">X99+W100</f>
        <v>0</v>
      </c>
      <c r="Y100" s="137">
        <f t="shared" ref="Y100" si="631">Y99+X100</f>
        <v>0</v>
      </c>
      <c r="Z100" s="137">
        <f t="shared" ref="Z100" si="632">Z99+Y100</f>
        <v>0</v>
      </c>
      <c r="AA100" s="137">
        <f t="shared" ref="AA100" si="633">AA99+Z100</f>
        <v>0</v>
      </c>
      <c r="AB100" s="137">
        <f t="shared" ref="AB100" si="634">AB99+AA100</f>
        <v>0</v>
      </c>
      <c r="AC100" s="137">
        <f t="shared" ref="AC100" si="635">AC99+AB100</f>
        <v>0</v>
      </c>
      <c r="AD100" s="137">
        <f t="shared" ref="AD100" si="636">AD99+AC100</f>
        <v>0</v>
      </c>
      <c r="AE100" s="137">
        <f t="shared" ref="AE100" si="637">AE99+AD100</f>
        <v>0</v>
      </c>
      <c r="AF100" s="137">
        <f t="shared" ref="AF100" si="638">AF99+AE100</f>
        <v>0</v>
      </c>
      <c r="AG100" s="137">
        <f t="shared" ref="AG100" si="639">AG99+AF100</f>
        <v>0</v>
      </c>
      <c r="AH100" s="137">
        <f t="shared" ref="AH100" si="640">AH99+AG100</f>
        <v>0</v>
      </c>
      <c r="AI100" s="137">
        <f t="shared" ref="AI100" si="641">AI99+AH100</f>
        <v>0</v>
      </c>
      <c r="AJ100" s="137">
        <f t="shared" ref="AJ100" si="642">AJ99+AI100</f>
        <v>0</v>
      </c>
      <c r="AK100" s="137">
        <f t="shared" ref="AK100" si="643">AK99+AJ100</f>
        <v>0</v>
      </c>
      <c r="AL100" s="137">
        <f t="shared" ref="AL100" si="644">AL99+AK100</f>
        <v>0</v>
      </c>
      <c r="AM100" s="137">
        <f t="shared" ref="AM100" si="645">AM99+AL100</f>
        <v>0</v>
      </c>
      <c r="AN100" s="137">
        <f t="shared" ref="AN100" si="646">AN99+AM100</f>
        <v>0</v>
      </c>
      <c r="AO100" s="137">
        <f t="shared" ref="AO100" si="647">AO99+AN100</f>
        <v>0</v>
      </c>
      <c r="AP100" s="137">
        <f t="shared" ref="AP100" si="648">AP99+AO100</f>
        <v>0</v>
      </c>
      <c r="AQ100" s="137">
        <f t="shared" ref="AQ100" si="649">AQ99+AP100</f>
        <v>0</v>
      </c>
      <c r="AR100" s="137">
        <f t="shared" ref="AR100" si="650">AR99+AQ100</f>
        <v>0</v>
      </c>
      <c r="AS100" s="137">
        <f t="shared" ref="AS100" si="651">AS99+AR100</f>
        <v>0</v>
      </c>
      <c r="AT100" s="137">
        <f t="shared" ref="AT100" si="652">AT99+AS100</f>
        <v>0</v>
      </c>
      <c r="AU100" s="137">
        <f t="shared" ref="AU100" si="653">AU99+AT100</f>
        <v>0</v>
      </c>
      <c r="AV100" s="137">
        <f t="shared" ref="AV100" si="654">AV99+AU100</f>
        <v>0</v>
      </c>
      <c r="AW100" s="137">
        <f t="shared" ref="AW100" si="655">AW99+AV100</f>
        <v>0</v>
      </c>
      <c r="AX100" s="137">
        <f t="shared" ref="AX100" si="656">AX99+AW100</f>
        <v>0</v>
      </c>
    </row>
    <row r="101" spans="1:50" s="123" customFormat="1" ht="13.2">
      <c r="D101" s="126">
        <v>41</v>
      </c>
      <c r="E101" s="123" t="s">
        <v>57</v>
      </c>
      <c r="F101" s="163">
        <f>$O$40</f>
        <v>2.2629430747895127E-2</v>
      </c>
      <c r="G101" s="122">
        <f>$I$40</f>
        <v>152147</v>
      </c>
      <c r="H101" s="128">
        <v>1</v>
      </c>
      <c r="I101" s="129">
        <f>F101*G101</f>
        <v>3443</v>
      </c>
      <c r="J101" s="122"/>
      <c r="K101" s="122">
        <f>(K99*$I101*$H101) +(J100*$I101)</f>
        <v>3443</v>
      </c>
      <c r="L101" s="122">
        <f t="shared" ref="L101:AX101" si="657">(L99*$I101*$H101) +(K100*$I101)</f>
        <v>3443</v>
      </c>
      <c r="M101" s="122">
        <f t="shared" si="657"/>
        <v>3443</v>
      </c>
      <c r="N101" s="122">
        <f t="shared" si="657"/>
        <v>3443</v>
      </c>
      <c r="O101" s="122">
        <f t="shared" si="657"/>
        <v>3443</v>
      </c>
      <c r="P101" s="122">
        <f t="shared" si="657"/>
        <v>3443</v>
      </c>
      <c r="Q101" s="122">
        <f t="shared" si="657"/>
        <v>3443</v>
      </c>
      <c r="R101" s="122">
        <f t="shared" si="657"/>
        <v>3443</v>
      </c>
      <c r="S101" s="122">
        <f t="shared" si="657"/>
        <v>3443</v>
      </c>
      <c r="T101" s="122">
        <f t="shared" si="657"/>
        <v>3443</v>
      </c>
      <c r="U101" s="122">
        <f t="shared" si="657"/>
        <v>0</v>
      </c>
      <c r="V101" s="122">
        <f t="shared" si="657"/>
        <v>0</v>
      </c>
      <c r="W101" s="122">
        <f t="shared" si="657"/>
        <v>0</v>
      </c>
      <c r="X101" s="122">
        <f t="shared" si="657"/>
        <v>0</v>
      </c>
      <c r="Y101" s="122">
        <f t="shared" si="657"/>
        <v>0</v>
      </c>
      <c r="Z101" s="122">
        <f t="shared" si="657"/>
        <v>0</v>
      </c>
      <c r="AA101" s="122">
        <f t="shared" si="657"/>
        <v>0</v>
      </c>
      <c r="AB101" s="122">
        <f t="shared" si="657"/>
        <v>0</v>
      </c>
      <c r="AC101" s="122">
        <f t="shared" si="657"/>
        <v>0</v>
      </c>
      <c r="AD101" s="122">
        <f t="shared" si="657"/>
        <v>0</v>
      </c>
      <c r="AE101" s="122">
        <f t="shared" si="657"/>
        <v>0</v>
      </c>
      <c r="AF101" s="122">
        <f t="shared" si="657"/>
        <v>0</v>
      </c>
      <c r="AG101" s="122">
        <f t="shared" si="657"/>
        <v>0</v>
      </c>
      <c r="AH101" s="122">
        <f t="shared" si="657"/>
        <v>0</v>
      </c>
      <c r="AI101" s="122">
        <f t="shared" si="657"/>
        <v>0</v>
      </c>
      <c r="AJ101" s="122">
        <f t="shared" si="657"/>
        <v>0</v>
      </c>
      <c r="AK101" s="122">
        <f t="shared" si="657"/>
        <v>0</v>
      </c>
      <c r="AL101" s="122">
        <f t="shared" si="657"/>
        <v>0</v>
      </c>
      <c r="AM101" s="122">
        <f t="shared" si="657"/>
        <v>0</v>
      </c>
      <c r="AN101" s="122">
        <f t="shared" si="657"/>
        <v>0</v>
      </c>
      <c r="AO101" s="122">
        <f t="shared" si="657"/>
        <v>0</v>
      </c>
      <c r="AP101" s="122">
        <f t="shared" si="657"/>
        <v>0</v>
      </c>
      <c r="AQ101" s="122">
        <f t="shared" si="657"/>
        <v>0</v>
      </c>
      <c r="AR101" s="122">
        <f t="shared" si="657"/>
        <v>0</v>
      </c>
      <c r="AS101" s="122">
        <f t="shared" si="657"/>
        <v>0</v>
      </c>
      <c r="AT101" s="122">
        <f t="shared" si="657"/>
        <v>0</v>
      </c>
      <c r="AU101" s="122">
        <f t="shared" si="657"/>
        <v>0</v>
      </c>
      <c r="AV101" s="122">
        <f t="shared" si="657"/>
        <v>0</v>
      </c>
      <c r="AW101" s="122">
        <f t="shared" si="657"/>
        <v>0</v>
      </c>
      <c r="AX101" s="122">
        <f t="shared" si="657"/>
        <v>0</v>
      </c>
    </row>
    <row r="102" spans="1:50" s="107" customFormat="1" ht="13.2">
      <c r="D102" s="114">
        <v>42</v>
      </c>
      <c r="E102" s="107" t="s">
        <v>95</v>
      </c>
      <c r="F102" s="162"/>
      <c r="G102" s="108"/>
      <c r="H102" s="111"/>
      <c r="I102" s="110"/>
      <c r="J102" s="97"/>
      <c r="K102" s="97">
        <f>((K99*$H101*$G101)+(J100*$G101))/1000</f>
        <v>152.14699999999999</v>
      </c>
      <c r="L102" s="97">
        <f t="shared" ref="L102" si="658">((L99*$H101*$G101)+(K100*$G101))/1000</f>
        <v>152.14699999999999</v>
      </c>
      <c r="M102" s="97">
        <f t="shared" ref="M102" si="659">((M99*$H101*$G101)+(L100*$G101))/1000</f>
        <v>152.14699999999999</v>
      </c>
      <c r="N102" s="97">
        <f t="shared" ref="N102" si="660">((N99*$H101*$G101)+(M100*$G101))/1000</f>
        <v>152.14699999999999</v>
      </c>
      <c r="O102" s="97">
        <f t="shared" ref="O102" si="661">((O99*$H101*$G101)+(N100*$G101))/1000</f>
        <v>152.14699999999999</v>
      </c>
      <c r="P102" s="97">
        <f t="shared" ref="P102" si="662">((P99*$H101*$G101)+(O100*$G101))/1000</f>
        <v>152.14699999999999</v>
      </c>
      <c r="Q102" s="97">
        <f t="shared" ref="Q102" si="663">((Q99*$H101*$G101)+(P100*$G101))/1000</f>
        <v>152.14699999999999</v>
      </c>
      <c r="R102" s="97">
        <f t="shared" ref="R102" si="664">((R99*$H101*$G101)+(Q100*$G101))/1000</f>
        <v>152.14699999999999</v>
      </c>
      <c r="S102" s="97">
        <f t="shared" ref="S102" si="665">((S99*$H101*$G101)+(R100*$G101))/1000</f>
        <v>152.14699999999999</v>
      </c>
      <c r="T102" s="97">
        <f t="shared" ref="T102" si="666">((T99*$H101*$G101)+(S100*$G101))/1000</f>
        <v>152.14699999999999</v>
      </c>
      <c r="U102" s="97">
        <f t="shared" ref="U102" si="667">((U99*$H101*$G101)+(T100*$G101))/1000</f>
        <v>0</v>
      </c>
      <c r="V102" s="97">
        <f t="shared" ref="V102" si="668">((V99*$H101*$G101)+(U100*$G101))/1000</f>
        <v>0</v>
      </c>
      <c r="W102" s="97">
        <f t="shared" ref="W102" si="669">((W99*$H101*$G101)+(V100*$G101))/1000</f>
        <v>0</v>
      </c>
      <c r="X102" s="97">
        <f t="shared" ref="X102" si="670">((X99*$H101*$G101)+(W100*$G101))/1000</f>
        <v>0</v>
      </c>
      <c r="Y102" s="97">
        <f t="shared" ref="Y102" si="671">((Y99*$H101*$G101)+(X100*$G101))/1000</f>
        <v>0</v>
      </c>
      <c r="Z102" s="97">
        <f t="shared" ref="Z102" si="672">((Z99*$H101*$G101)+(Y100*$G101))/1000</f>
        <v>0</v>
      </c>
      <c r="AA102" s="97">
        <f t="shared" ref="AA102" si="673">((AA99*$H101*$G101)+(Z100*$G101))/1000</f>
        <v>0</v>
      </c>
      <c r="AB102" s="97">
        <f t="shared" ref="AB102" si="674">((AB99*$H101*$G101)+(AA100*$G101))/1000</f>
        <v>0</v>
      </c>
      <c r="AC102" s="97">
        <f t="shared" ref="AC102" si="675">((AC99*$H101*$G101)+(AB100*$G101))/1000</f>
        <v>0</v>
      </c>
      <c r="AD102" s="97">
        <f t="shared" ref="AD102" si="676">((AD99*$H101*$G101)+(AC100*$G101))/1000</f>
        <v>0</v>
      </c>
      <c r="AE102" s="97">
        <f t="shared" ref="AE102" si="677">((AE99*$H101*$G101)+(AD100*$G101))/1000</f>
        <v>0</v>
      </c>
      <c r="AF102" s="97">
        <f t="shared" ref="AF102" si="678">((AF99*$H101*$G101)+(AE100*$G101))/1000</f>
        <v>0</v>
      </c>
      <c r="AG102" s="97">
        <f t="shared" ref="AG102" si="679">((AG99*$H101*$G101)+(AF100*$G101))/1000</f>
        <v>0</v>
      </c>
      <c r="AH102" s="97">
        <f t="shared" ref="AH102" si="680">((AH99*$H101*$G101)+(AG100*$G101))/1000</f>
        <v>0</v>
      </c>
      <c r="AI102" s="97">
        <f t="shared" ref="AI102" si="681">((AI99*$H101*$G101)+(AH100*$G101))/1000</f>
        <v>0</v>
      </c>
      <c r="AJ102" s="97">
        <f t="shared" ref="AJ102" si="682">((AJ99*$H101*$G101)+(AI100*$G101))/1000</f>
        <v>0</v>
      </c>
      <c r="AK102" s="97">
        <f t="shared" ref="AK102" si="683">((AK99*$H101*$G101)+(AJ100*$G101))/1000</f>
        <v>0</v>
      </c>
      <c r="AL102" s="97">
        <f t="shared" ref="AL102" si="684">((AL99*$H101*$G101)+(AK100*$G101))/1000</f>
        <v>0</v>
      </c>
      <c r="AM102" s="97">
        <f t="shared" ref="AM102" si="685">((AM99*$H101*$G101)+(AL100*$G101))/1000</f>
        <v>0</v>
      </c>
      <c r="AN102" s="97">
        <f t="shared" ref="AN102" si="686">((AN99*$H101*$G101)+(AM100*$G101))/1000</f>
        <v>0</v>
      </c>
      <c r="AO102" s="97">
        <f t="shared" ref="AO102" si="687">((AO99*$H101*$G101)+(AN100*$G101))/1000</f>
        <v>0</v>
      </c>
      <c r="AP102" s="97">
        <f t="shared" ref="AP102" si="688">((AP99*$H101*$G101)+(AO100*$G101))/1000</f>
        <v>0</v>
      </c>
      <c r="AQ102" s="97">
        <f t="shared" ref="AQ102" si="689">((AQ99*$H101*$G101)+(AP100*$G101))/1000</f>
        <v>0</v>
      </c>
      <c r="AR102" s="97">
        <f t="shared" ref="AR102" si="690">((AR99*$H101*$G101)+(AQ100*$G101))/1000</f>
        <v>0</v>
      </c>
      <c r="AS102" s="97">
        <f t="shared" ref="AS102" si="691">((AS99*$H101*$G101)+(AR100*$G101))/1000</f>
        <v>0</v>
      </c>
      <c r="AT102" s="97">
        <f t="shared" ref="AT102" si="692">((AT99*$H101*$G101)+(AS100*$G101))/1000</f>
        <v>0</v>
      </c>
      <c r="AU102" s="97">
        <f t="shared" ref="AU102" si="693">((AU99*$H101*$G101)+(AT100*$G101))/1000</f>
        <v>0</v>
      </c>
      <c r="AV102" s="97">
        <f t="shared" ref="AV102" si="694">((AV99*$H101*$G101)+(AU100*$G101))/1000</f>
        <v>0</v>
      </c>
      <c r="AW102" s="97">
        <f t="shared" ref="AW102" si="695">((AW99*$H101*$G101)+(AV100*$G101))/1000</f>
        <v>0</v>
      </c>
      <c r="AX102" s="97">
        <f t="shared" ref="AX102" si="696">((AX99*$H101*$G101)+(AW100*$G101))/1000</f>
        <v>0</v>
      </c>
    </row>
    <row r="103" spans="1:50" s="68" customFormat="1" ht="15.6" thickBot="1">
      <c r="D103" s="60"/>
      <c r="F103" s="96"/>
      <c r="G103" s="94"/>
      <c r="H103" s="64"/>
      <c r="I103" s="81"/>
      <c r="J103" s="14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7"/>
    </row>
    <row r="104" spans="1:50" s="151" customFormat="1" ht="13.8" thickBot="1">
      <c r="D104" s="136">
        <v>43</v>
      </c>
      <c r="E104" s="154" t="s">
        <v>61</v>
      </c>
      <c r="F104" s="152"/>
      <c r="G104" s="152"/>
      <c r="H104" s="152"/>
      <c r="I104" s="152"/>
      <c r="J104" s="153"/>
      <c r="K104" s="141">
        <f t="shared" ref="K104:AX104" si="697">SUM(K49,K55,K61,K69,K77,K85,K93,K101)</f>
        <v>30947</v>
      </c>
      <c r="L104" s="141">
        <f t="shared" si="697"/>
        <v>75920.5</v>
      </c>
      <c r="M104" s="141">
        <f t="shared" si="697"/>
        <v>100950</v>
      </c>
      <c r="N104" s="141">
        <f t="shared" si="697"/>
        <v>114364</v>
      </c>
      <c r="O104" s="141">
        <f t="shared" si="697"/>
        <v>125125.5</v>
      </c>
      <c r="P104" s="141">
        <f t="shared" si="697"/>
        <v>135733</v>
      </c>
      <c r="Q104" s="141">
        <f t="shared" si="697"/>
        <v>146825</v>
      </c>
      <c r="R104" s="141">
        <f t="shared" si="697"/>
        <v>157917</v>
      </c>
      <c r="S104" s="141">
        <f t="shared" si="697"/>
        <v>168865.5</v>
      </c>
      <c r="T104" s="141">
        <f t="shared" si="697"/>
        <v>179032</v>
      </c>
      <c r="U104" s="141">
        <f t="shared" si="697"/>
        <v>180507</v>
      </c>
      <c r="V104" s="141">
        <f t="shared" si="697"/>
        <v>180507</v>
      </c>
      <c r="W104" s="141">
        <f t="shared" si="697"/>
        <v>180507</v>
      </c>
      <c r="X104" s="141">
        <f t="shared" si="697"/>
        <v>180507</v>
      </c>
      <c r="Y104" s="141">
        <f t="shared" si="697"/>
        <v>180507</v>
      </c>
      <c r="Z104" s="141">
        <f t="shared" si="697"/>
        <v>180507</v>
      </c>
      <c r="AA104" s="141">
        <f t="shared" si="697"/>
        <v>180507</v>
      </c>
      <c r="AB104" s="141">
        <f t="shared" si="697"/>
        <v>180507</v>
      </c>
      <c r="AC104" s="141">
        <f t="shared" si="697"/>
        <v>180507</v>
      </c>
      <c r="AD104" s="141">
        <f t="shared" si="697"/>
        <v>180507</v>
      </c>
      <c r="AE104" s="141">
        <f t="shared" si="697"/>
        <v>170126.5</v>
      </c>
      <c r="AF104" s="141">
        <f t="shared" si="697"/>
        <v>157562.5</v>
      </c>
      <c r="AG104" s="141">
        <f t="shared" si="697"/>
        <v>154533.5</v>
      </c>
      <c r="AH104" s="141">
        <f t="shared" si="697"/>
        <v>153019</v>
      </c>
      <c r="AI104" s="141">
        <f t="shared" si="697"/>
        <v>151857.5</v>
      </c>
      <c r="AJ104" s="141">
        <f t="shared" si="697"/>
        <v>150696</v>
      </c>
      <c r="AK104" s="141">
        <f t="shared" si="697"/>
        <v>149358</v>
      </c>
      <c r="AL104" s="141">
        <f t="shared" si="697"/>
        <v>148020</v>
      </c>
      <c r="AM104" s="141">
        <f t="shared" si="697"/>
        <v>146682</v>
      </c>
      <c r="AN104" s="141">
        <f t="shared" si="697"/>
        <v>145520.5</v>
      </c>
      <c r="AO104" s="141">
        <f t="shared" si="697"/>
        <v>145028</v>
      </c>
      <c r="AP104" s="141">
        <f t="shared" si="697"/>
        <v>145028</v>
      </c>
      <c r="AQ104" s="141">
        <f t="shared" si="697"/>
        <v>145028</v>
      </c>
      <c r="AR104" s="141">
        <f t="shared" si="697"/>
        <v>145028</v>
      </c>
      <c r="AS104" s="141">
        <f t="shared" si="697"/>
        <v>145028</v>
      </c>
      <c r="AT104" s="141">
        <f t="shared" si="697"/>
        <v>145028</v>
      </c>
      <c r="AU104" s="141">
        <f t="shared" si="697"/>
        <v>145028</v>
      </c>
      <c r="AV104" s="141">
        <f t="shared" si="697"/>
        <v>145028</v>
      </c>
      <c r="AW104" s="141">
        <f t="shared" si="697"/>
        <v>145028</v>
      </c>
      <c r="AX104" s="141">
        <f t="shared" si="697"/>
        <v>145028</v>
      </c>
    </row>
    <row r="105" spans="1:50" s="201" customFormat="1">
      <c r="A105" s="57"/>
      <c r="B105" s="57"/>
      <c r="C105" s="57"/>
      <c r="D105" s="61"/>
      <c r="E105" s="58"/>
      <c r="F105" s="57"/>
      <c r="G105" s="57"/>
      <c r="H105" s="57"/>
      <c r="I105" s="218"/>
      <c r="J105" s="219"/>
      <c r="K105" s="218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</row>
    <row r="106" spans="1:50" s="201" customFormat="1" ht="15.6">
      <c r="A106" s="57"/>
      <c r="B106" s="57"/>
      <c r="C106" s="57"/>
      <c r="D106" s="61"/>
      <c r="E106" s="155" t="str">
        <f>"Table 4: Volume Summary : " &amp;F6</f>
        <v>Table 4: Volume Summary : Milverton</v>
      </c>
      <c r="F106" s="57"/>
      <c r="G106" s="57"/>
      <c r="H106" s="57"/>
      <c r="I106" s="221"/>
      <c r="J106" s="219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  <c r="AA106" s="218"/>
      <c r="AB106" s="218"/>
      <c r="AC106" s="218"/>
      <c r="AD106" s="218"/>
      <c r="AE106" s="218"/>
      <c r="AF106" s="218"/>
      <c r="AG106" s="218"/>
      <c r="AH106" s="218"/>
      <c r="AI106" s="218"/>
      <c r="AJ106" s="218"/>
      <c r="AK106" s="218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</row>
    <row r="107" spans="1:50" s="68" customFormat="1" ht="26.4">
      <c r="D107" s="60"/>
      <c r="E107" s="132" t="s">
        <v>62</v>
      </c>
      <c r="F107" s="96"/>
      <c r="G107" s="142" t="s">
        <v>94</v>
      </c>
      <c r="H107" s="64"/>
      <c r="I107" s="81"/>
      <c r="J107" s="147"/>
      <c r="K107" s="143">
        <v>2016</v>
      </c>
      <c r="L107" s="143">
        <v>2017</v>
      </c>
      <c r="M107" s="143">
        <v>2018</v>
      </c>
      <c r="N107" s="143">
        <v>2019</v>
      </c>
      <c r="O107" s="143">
        <v>2020</v>
      </c>
      <c r="P107" s="143">
        <v>2021</v>
      </c>
      <c r="Q107" s="143">
        <v>2022</v>
      </c>
      <c r="R107" s="143">
        <v>2023</v>
      </c>
      <c r="S107" s="143">
        <v>2024</v>
      </c>
      <c r="T107" s="143">
        <v>2025</v>
      </c>
      <c r="U107" s="143">
        <v>2026</v>
      </c>
      <c r="V107" s="143">
        <v>2027</v>
      </c>
      <c r="W107" s="143">
        <v>2028</v>
      </c>
      <c r="X107" s="143">
        <v>2029</v>
      </c>
      <c r="Y107" s="143">
        <v>2030</v>
      </c>
      <c r="Z107" s="143">
        <v>2031</v>
      </c>
      <c r="AA107" s="143">
        <v>2032</v>
      </c>
      <c r="AB107" s="143">
        <v>2033</v>
      </c>
      <c r="AC107" s="143">
        <v>2034</v>
      </c>
      <c r="AD107" s="143">
        <v>2035</v>
      </c>
      <c r="AE107" s="143">
        <v>2036</v>
      </c>
      <c r="AF107" s="143">
        <v>2037</v>
      </c>
      <c r="AG107" s="143">
        <v>2038</v>
      </c>
      <c r="AH107" s="143">
        <v>2039</v>
      </c>
      <c r="AI107" s="143">
        <v>2040</v>
      </c>
      <c r="AJ107" s="143">
        <v>2041</v>
      </c>
      <c r="AK107" s="143">
        <v>2042</v>
      </c>
      <c r="AL107" s="143">
        <v>2043</v>
      </c>
      <c r="AM107" s="143">
        <v>2044</v>
      </c>
      <c r="AN107" s="143">
        <v>2045</v>
      </c>
      <c r="AO107" s="143">
        <v>2046</v>
      </c>
      <c r="AP107" s="143">
        <v>2047</v>
      </c>
      <c r="AQ107" s="143">
        <v>2048</v>
      </c>
      <c r="AR107" s="143">
        <v>2049</v>
      </c>
      <c r="AS107" s="143">
        <v>2050</v>
      </c>
      <c r="AT107" s="143">
        <v>2051</v>
      </c>
      <c r="AU107" s="143">
        <v>2052</v>
      </c>
      <c r="AV107" s="143">
        <v>2053</v>
      </c>
      <c r="AW107" s="143">
        <v>2054</v>
      </c>
      <c r="AX107" s="143">
        <v>2055</v>
      </c>
    </row>
    <row r="108" spans="1:50" s="123" customFormat="1" ht="13.2">
      <c r="C108" s="135"/>
      <c r="D108" s="126">
        <v>44</v>
      </c>
      <c r="E108" s="125" t="str">
        <f>E46</f>
        <v>Residential Conversion</v>
      </c>
      <c r="G108" s="133">
        <f>G49</f>
        <v>2237</v>
      </c>
      <c r="J108" s="137"/>
      <c r="K108" s="137">
        <f>K50</f>
        <v>104.0205</v>
      </c>
      <c r="L108" s="137">
        <f t="shared" ref="L108:AX108" si="698">L50</f>
        <v>299.75799999999998</v>
      </c>
      <c r="M108" s="137">
        <f t="shared" si="698"/>
        <v>426.14850000000001</v>
      </c>
      <c r="N108" s="137">
        <f t="shared" si="698"/>
        <v>485.42899999999997</v>
      </c>
      <c r="O108" s="137">
        <f t="shared" si="698"/>
        <v>529.05050000000006</v>
      </c>
      <c r="P108" s="137">
        <f t="shared" si="698"/>
        <v>571.55349999999999</v>
      </c>
      <c r="Q108" s="137">
        <f t="shared" si="698"/>
        <v>616.29349999999999</v>
      </c>
      <c r="R108" s="137">
        <f t="shared" si="698"/>
        <v>661.0335</v>
      </c>
      <c r="S108" s="137">
        <f t="shared" si="698"/>
        <v>705.77350000000001</v>
      </c>
      <c r="T108" s="137">
        <f t="shared" si="698"/>
        <v>747.15800000000002</v>
      </c>
      <c r="U108" s="137">
        <f t="shared" si="698"/>
        <v>767.29100000000005</v>
      </c>
      <c r="V108" s="137">
        <f t="shared" si="698"/>
        <v>767.29100000000005</v>
      </c>
      <c r="W108" s="137">
        <f t="shared" si="698"/>
        <v>767.29100000000005</v>
      </c>
      <c r="X108" s="137">
        <f t="shared" si="698"/>
        <v>767.29100000000005</v>
      </c>
      <c r="Y108" s="137">
        <f t="shared" si="698"/>
        <v>767.29100000000005</v>
      </c>
      <c r="Z108" s="137">
        <f t="shared" si="698"/>
        <v>767.29100000000005</v>
      </c>
      <c r="AA108" s="137">
        <f t="shared" si="698"/>
        <v>767.29100000000005</v>
      </c>
      <c r="AB108" s="137">
        <f t="shared" si="698"/>
        <v>767.29100000000005</v>
      </c>
      <c r="AC108" s="137">
        <f t="shared" si="698"/>
        <v>767.29100000000005</v>
      </c>
      <c r="AD108" s="137">
        <f t="shared" si="698"/>
        <v>767.29100000000005</v>
      </c>
      <c r="AE108" s="137">
        <f t="shared" si="698"/>
        <v>767.29100000000005</v>
      </c>
      <c r="AF108" s="137">
        <f t="shared" si="698"/>
        <v>767.29100000000005</v>
      </c>
      <c r="AG108" s="137">
        <f t="shared" si="698"/>
        <v>767.29100000000005</v>
      </c>
      <c r="AH108" s="137">
        <f t="shared" si="698"/>
        <v>767.29100000000005</v>
      </c>
      <c r="AI108" s="137">
        <f t="shared" si="698"/>
        <v>767.29100000000005</v>
      </c>
      <c r="AJ108" s="137">
        <f t="shared" si="698"/>
        <v>767.29100000000005</v>
      </c>
      <c r="AK108" s="137">
        <f t="shared" si="698"/>
        <v>767.29100000000005</v>
      </c>
      <c r="AL108" s="137">
        <f t="shared" si="698"/>
        <v>767.29100000000005</v>
      </c>
      <c r="AM108" s="137">
        <f t="shared" si="698"/>
        <v>767.29100000000005</v>
      </c>
      <c r="AN108" s="137">
        <f t="shared" si="698"/>
        <v>767.29100000000005</v>
      </c>
      <c r="AO108" s="137">
        <f t="shared" si="698"/>
        <v>767.29100000000005</v>
      </c>
      <c r="AP108" s="137">
        <f t="shared" si="698"/>
        <v>767.29100000000005</v>
      </c>
      <c r="AQ108" s="137">
        <f t="shared" si="698"/>
        <v>767.29100000000005</v>
      </c>
      <c r="AR108" s="137">
        <f t="shared" si="698"/>
        <v>767.29100000000005</v>
      </c>
      <c r="AS108" s="137">
        <f t="shared" si="698"/>
        <v>767.29100000000005</v>
      </c>
      <c r="AT108" s="137">
        <f t="shared" si="698"/>
        <v>767.29100000000005</v>
      </c>
      <c r="AU108" s="137">
        <f t="shared" si="698"/>
        <v>767.29100000000005</v>
      </c>
      <c r="AV108" s="137">
        <f t="shared" si="698"/>
        <v>767.29100000000005</v>
      </c>
      <c r="AW108" s="137">
        <f t="shared" si="698"/>
        <v>767.29100000000005</v>
      </c>
      <c r="AX108" s="137">
        <f t="shared" si="698"/>
        <v>767.29100000000005</v>
      </c>
    </row>
    <row r="109" spans="1:50" s="123" customFormat="1" ht="13.2">
      <c r="C109" s="135"/>
      <c r="D109" s="126">
        <v>45</v>
      </c>
      <c r="E109" s="125" t="str">
        <f>E52</f>
        <v>Residential New</v>
      </c>
      <c r="G109" s="133">
        <f>G55</f>
        <v>2000</v>
      </c>
      <c r="J109" s="137"/>
      <c r="K109" s="137">
        <f>K56</f>
        <v>10</v>
      </c>
      <c r="L109" s="137">
        <f t="shared" ref="L109:AX109" si="699">L56</f>
        <v>30</v>
      </c>
      <c r="M109" s="137">
        <f t="shared" si="699"/>
        <v>50</v>
      </c>
      <c r="N109" s="137">
        <f t="shared" si="699"/>
        <v>70</v>
      </c>
      <c r="O109" s="137">
        <f t="shared" si="699"/>
        <v>90</v>
      </c>
      <c r="P109" s="137">
        <f t="shared" si="699"/>
        <v>110</v>
      </c>
      <c r="Q109" s="137">
        <f t="shared" si="699"/>
        <v>130</v>
      </c>
      <c r="R109" s="137">
        <f t="shared" si="699"/>
        <v>150</v>
      </c>
      <c r="S109" s="137">
        <f t="shared" si="699"/>
        <v>170</v>
      </c>
      <c r="T109" s="137">
        <f t="shared" si="699"/>
        <v>190</v>
      </c>
      <c r="U109" s="137">
        <f t="shared" si="699"/>
        <v>200</v>
      </c>
      <c r="V109" s="137">
        <f t="shared" si="699"/>
        <v>200</v>
      </c>
      <c r="W109" s="137">
        <f t="shared" si="699"/>
        <v>200</v>
      </c>
      <c r="X109" s="137">
        <f t="shared" si="699"/>
        <v>200</v>
      </c>
      <c r="Y109" s="137">
        <f t="shared" si="699"/>
        <v>200</v>
      </c>
      <c r="Z109" s="137">
        <f t="shared" si="699"/>
        <v>200</v>
      </c>
      <c r="AA109" s="137">
        <f t="shared" si="699"/>
        <v>200</v>
      </c>
      <c r="AB109" s="137">
        <f t="shared" si="699"/>
        <v>200</v>
      </c>
      <c r="AC109" s="137">
        <f t="shared" si="699"/>
        <v>200</v>
      </c>
      <c r="AD109" s="137">
        <f t="shared" si="699"/>
        <v>200</v>
      </c>
      <c r="AE109" s="137">
        <f t="shared" si="699"/>
        <v>200</v>
      </c>
      <c r="AF109" s="137">
        <f t="shared" si="699"/>
        <v>200</v>
      </c>
      <c r="AG109" s="137">
        <f t="shared" si="699"/>
        <v>200</v>
      </c>
      <c r="AH109" s="137">
        <f t="shared" si="699"/>
        <v>200</v>
      </c>
      <c r="AI109" s="137">
        <f t="shared" si="699"/>
        <v>200</v>
      </c>
      <c r="AJ109" s="137">
        <f t="shared" si="699"/>
        <v>200</v>
      </c>
      <c r="AK109" s="137">
        <f t="shared" si="699"/>
        <v>200</v>
      </c>
      <c r="AL109" s="137">
        <f t="shared" si="699"/>
        <v>200</v>
      </c>
      <c r="AM109" s="137">
        <f t="shared" si="699"/>
        <v>200</v>
      </c>
      <c r="AN109" s="137">
        <f t="shared" si="699"/>
        <v>200</v>
      </c>
      <c r="AO109" s="137">
        <f t="shared" si="699"/>
        <v>200</v>
      </c>
      <c r="AP109" s="137">
        <f t="shared" si="699"/>
        <v>200</v>
      </c>
      <c r="AQ109" s="137">
        <f t="shared" si="699"/>
        <v>200</v>
      </c>
      <c r="AR109" s="137">
        <f t="shared" si="699"/>
        <v>200</v>
      </c>
      <c r="AS109" s="137">
        <f t="shared" si="699"/>
        <v>200</v>
      </c>
      <c r="AT109" s="137">
        <f t="shared" si="699"/>
        <v>200</v>
      </c>
      <c r="AU109" s="137">
        <f t="shared" si="699"/>
        <v>200</v>
      </c>
      <c r="AV109" s="137">
        <f t="shared" si="699"/>
        <v>200</v>
      </c>
      <c r="AW109" s="137">
        <f t="shared" si="699"/>
        <v>200</v>
      </c>
      <c r="AX109" s="137">
        <f t="shared" si="699"/>
        <v>200</v>
      </c>
    </row>
    <row r="110" spans="1:50" s="123" customFormat="1" ht="13.2">
      <c r="C110" s="135"/>
      <c r="D110" s="126">
        <v>46</v>
      </c>
      <c r="E110" s="125" t="str">
        <f>E58</f>
        <v>Residential Multi</v>
      </c>
      <c r="G110" s="133">
        <f>G61</f>
        <v>1350</v>
      </c>
      <c r="J110" s="137"/>
      <c r="K110" s="137">
        <f>K62</f>
        <v>6.0750000000000002</v>
      </c>
      <c r="L110" s="137">
        <f t="shared" ref="L110:AX110" si="700">L62</f>
        <v>17.55</v>
      </c>
      <c r="M110" s="137">
        <f t="shared" si="700"/>
        <v>24.975000000000001</v>
      </c>
      <c r="N110" s="137">
        <f t="shared" si="700"/>
        <v>28.35</v>
      </c>
      <c r="O110" s="137">
        <f t="shared" si="700"/>
        <v>31.05</v>
      </c>
      <c r="P110" s="137">
        <f t="shared" si="700"/>
        <v>33.75</v>
      </c>
      <c r="Q110" s="137">
        <f t="shared" si="700"/>
        <v>36.450000000000003</v>
      </c>
      <c r="R110" s="137">
        <f t="shared" si="700"/>
        <v>39.15</v>
      </c>
      <c r="S110" s="137">
        <f t="shared" si="700"/>
        <v>41.174999999999997</v>
      </c>
      <c r="T110" s="137">
        <f t="shared" si="700"/>
        <v>42.524999999999999</v>
      </c>
      <c r="U110" s="137">
        <f t="shared" si="700"/>
        <v>43.2</v>
      </c>
      <c r="V110" s="137">
        <f t="shared" si="700"/>
        <v>43.2</v>
      </c>
      <c r="W110" s="137">
        <f t="shared" si="700"/>
        <v>43.2</v>
      </c>
      <c r="X110" s="137">
        <f t="shared" si="700"/>
        <v>43.2</v>
      </c>
      <c r="Y110" s="137">
        <f t="shared" si="700"/>
        <v>43.2</v>
      </c>
      <c r="Z110" s="137">
        <f t="shared" si="700"/>
        <v>43.2</v>
      </c>
      <c r="AA110" s="137">
        <f t="shared" si="700"/>
        <v>43.2</v>
      </c>
      <c r="AB110" s="137">
        <f t="shared" si="700"/>
        <v>43.2</v>
      </c>
      <c r="AC110" s="137">
        <f t="shared" si="700"/>
        <v>43.2</v>
      </c>
      <c r="AD110" s="137">
        <f t="shared" si="700"/>
        <v>43.2</v>
      </c>
      <c r="AE110" s="137">
        <f t="shared" si="700"/>
        <v>43.2</v>
      </c>
      <c r="AF110" s="137">
        <f t="shared" si="700"/>
        <v>43.2</v>
      </c>
      <c r="AG110" s="137">
        <f t="shared" si="700"/>
        <v>43.2</v>
      </c>
      <c r="AH110" s="137">
        <f t="shared" si="700"/>
        <v>43.2</v>
      </c>
      <c r="AI110" s="137">
        <f t="shared" si="700"/>
        <v>43.2</v>
      </c>
      <c r="AJ110" s="137">
        <f t="shared" si="700"/>
        <v>43.2</v>
      </c>
      <c r="AK110" s="137">
        <f t="shared" si="700"/>
        <v>43.2</v>
      </c>
      <c r="AL110" s="137">
        <f t="shared" si="700"/>
        <v>43.2</v>
      </c>
      <c r="AM110" s="137">
        <f t="shared" si="700"/>
        <v>43.2</v>
      </c>
      <c r="AN110" s="137">
        <f t="shared" si="700"/>
        <v>43.2</v>
      </c>
      <c r="AO110" s="137">
        <f t="shared" si="700"/>
        <v>43.2</v>
      </c>
      <c r="AP110" s="137">
        <f t="shared" si="700"/>
        <v>43.2</v>
      </c>
      <c r="AQ110" s="137">
        <f t="shared" si="700"/>
        <v>43.2</v>
      </c>
      <c r="AR110" s="137">
        <f t="shared" si="700"/>
        <v>43.2</v>
      </c>
      <c r="AS110" s="137">
        <f t="shared" si="700"/>
        <v>43.2</v>
      </c>
      <c r="AT110" s="137">
        <f t="shared" si="700"/>
        <v>43.2</v>
      </c>
      <c r="AU110" s="137">
        <f t="shared" si="700"/>
        <v>43.2</v>
      </c>
      <c r="AV110" s="137">
        <f t="shared" si="700"/>
        <v>43.2</v>
      </c>
      <c r="AW110" s="137">
        <f t="shared" si="700"/>
        <v>43.2</v>
      </c>
      <c r="AX110" s="137">
        <f t="shared" si="700"/>
        <v>43.2</v>
      </c>
    </row>
    <row r="111" spans="1:50" s="123" customFormat="1" ht="13.2">
      <c r="C111" s="135"/>
      <c r="D111" s="126">
        <v>47</v>
      </c>
      <c r="E111" s="125" t="str">
        <f>E64</f>
        <v>Small Commercial/Industrial</v>
      </c>
      <c r="G111" s="133">
        <f>G69</f>
        <v>4350</v>
      </c>
      <c r="J111" s="137"/>
      <c r="K111" s="137">
        <f>K70</f>
        <v>17.399999999999999</v>
      </c>
      <c r="L111" s="137">
        <f t="shared" ref="L111:AX111" si="701">L70</f>
        <v>50.024999999999999</v>
      </c>
      <c r="M111" s="137">
        <f t="shared" si="701"/>
        <v>71.775000000000006</v>
      </c>
      <c r="N111" s="137">
        <f t="shared" si="701"/>
        <v>82.65</v>
      </c>
      <c r="O111" s="137">
        <f t="shared" si="701"/>
        <v>89.174999999999997</v>
      </c>
      <c r="P111" s="137">
        <f t="shared" si="701"/>
        <v>95.7</v>
      </c>
      <c r="Q111" s="137">
        <f t="shared" si="701"/>
        <v>104.4</v>
      </c>
      <c r="R111" s="137">
        <f t="shared" si="701"/>
        <v>113.1</v>
      </c>
      <c r="S111" s="137">
        <f t="shared" si="701"/>
        <v>121.8</v>
      </c>
      <c r="T111" s="137">
        <f t="shared" si="701"/>
        <v>128.32499999999999</v>
      </c>
      <c r="U111" s="137">
        <f t="shared" si="701"/>
        <v>130.5</v>
      </c>
      <c r="V111" s="137">
        <f t="shared" si="701"/>
        <v>130.5</v>
      </c>
      <c r="W111" s="137">
        <f t="shared" si="701"/>
        <v>130.5</v>
      </c>
      <c r="X111" s="137">
        <f t="shared" si="701"/>
        <v>130.5</v>
      </c>
      <c r="Y111" s="137">
        <f t="shared" si="701"/>
        <v>130.5</v>
      </c>
      <c r="Z111" s="137">
        <f t="shared" si="701"/>
        <v>130.5</v>
      </c>
      <c r="AA111" s="137">
        <f t="shared" si="701"/>
        <v>130.5</v>
      </c>
      <c r="AB111" s="137">
        <f t="shared" si="701"/>
        <v>130.5</v>
      </c>
      <c r="AC111" s="137">
        <f t="shared" si="701"/>
        <v>130.5</v>
      </c>
      <c r="AD111" s="137">
        <f t="shared" si="701"/>
        <v>130.5</v>
      </c>
      <c r="AE111" s="137">
        <f t="shared" si="701"/>
        <v>113.1</v>
      </c>
      <c r="AF111" s="137">
        <f t="shared" si="701"/>
        <v>80.474999999999994</v>
      </c>
      <c r="AG111" s="137">
        <f t="shared" si="701"/>
        <v>58.725000000000001</v>
      </c>
      <c r="AH111" s="137">
        <f t="shared" si="701"/>
        <v>47.85</v>
      </c>
      <c r="AI111" s="137">
        <f t="shared" si="701"/>
        <v>41.325000000000003</v>
      </c>
      <c r="AJ111" s="137">
        <f t="shared" si="701"/>
        <v>34.799999999999997</v>
      </c>
      <c r="AK111" s="137">
        <f t="shared" si="701"/>
        <v>26.1</v>
      </c>
      <c r="AL111" s="137">
        <f t="shared" si="701"/>
        <v>17.399999999999999</v>
      </c>
      <c r="AM111" s="137">
        <f t="shared" si="701"/>
        <v>8.6999999999999993</v>
      </c>
      <c r="AN111" s="137">
        <f t="shared" si="701"/>
        <v>2.1749999999999998</v>
      </c>
      <c r="AO111" s="137">
        <f t="shared" si="701"/>
        <v>0</v>
      </c>
      <c r="AP111" s="137">
        <f t="shared" si="701"/>
        <v>0</v>
      </c>
      <c r="AQ111" s="137">
        <f t="shared" si="701"/>
        <v>0</v>
      </c>
      <c r="AR111" s="137">
        <f t="shared" si="701"/>
        <v>0</v>
      </c>
      <c r="AS111" s="137">
        <f t="shared" si="701"/>
        <v>0</v>
      </c>
      <c r="AT111" s="137">
        <f t="shared" si="701"/>
        <v>0</v>
      </c>
      <c r="AU111" s="137">
        <f t="shared" si="701"/>
        <v>0</v>
      </c>
      <c r="AV111" s="137">
        <f t="shared" si="701"/>
        <v>0</v>
      </c>
      <c r="AW111" s="137">
        <f t="shared" si="701"/>
        <v>0</v>
      </c>
      <c r="AX111" s="137">
        <f t="shared" si="701"/>
        <v>0</v>
      </c>
    </row>
    <row r="112" spans="1:50" s="123" customFormat="1" ht="13.2">
      <c r="C112" s="135"/>
      <c r="D112" s="126">
        <v>48</v>
      </c>
      <c r="E112" s="125" t="str">
        <f>E72</f>
        <v>Medium Commercial/Industrial</v>
      </c>
      <c r="G112" s="133">
        <f>G77</f>
        <v>18250</v>
      </c>
      <c r="J112" s="137"/>
      <c r="K112" s="137">
        <f>K78</f>
        <v>36.5</v>
      </c>
      <c r="L112" s="137">
        <f t="shared" ref="L112:AX112" si="702">L78</f>
        <v>100.375</v>
      </c>
      <c r="M112" s="137">
        <f t="shared" si="702"/>
        <v>136.875</v>
      </c>
      <c r="N112" s="137">
        <f t="shared" si="702"/>
        <v>155.125</v>
      </c>
      <c r="O112" s="137">
        <f t="shared" si="702"/>
        <v>173.375</v>
      </c>
      <c r="P112" s="137">
        <f t="shared" si="702"/>
        <v>191.625</v>
      </c>
      <c r="Q112" s="137">
        <f t="shared" si="702"/>
        <v>209.875</v>
      </c>
      <c r="R112" s="137">
        <f t="shared" si="702"/>
        <v>228.125</v>
      </c>
      <c r="S112" s="137">
        <f t="shared" si="702"/>
        <v>246.375</v>
      </c>
      <c r="T112" s="137">
        <f t="shared" si="702"/>
        <v>264.625</v>
      </c>
      <c r="U112" s="137">
        <f t="shared" si="702"/>
        <v>273.75</v>
      </c>
      <c r="V112" s="137">
        <f t="shared" si="702"/>
        <v>273.75</v>
      </c>
      <c r="W112" s="137">
        <f t="shared" si="702"/>
        <v>273.75</v>
      </c>
      <c r="X112" s="137">
        <f t="shared" si="702"/>
        <v>273.75</v>
      </c>
      <c r="Y112" s="137">
        <f t="shared" si="702"/>
        <v>273.75</v>
      </c>
      <c r="Z112" s="137">
        <f t="shared" si="702"/>
        <v>273.75</v>
      </c>
      <c r="AA112" s="137">
        <f t="shared" si="702"/>
        <v>273.75</v>
      </c>
      <c r="AB112" s="137">
        <f t="shared" si="702"/>
        <v>273.75</v>
      </c>
      <c r="AC112" s="137">
        <f t="shared" si="702"/>
        <v>273.75</v>
      </c>
      <c r="AD112" s="137">
        <f t="shared" si="702"/>
        <v>273.75</v>
      </c>
      <c r="AE112" s="137">
        <f t="shared" si="702"/>
        <v>237.25</v>
      </c>
      <c r="AF112" s="137">
        <f t="shared" si="702"/>
        <v>173.375</v>
      </c>
      <c r="AG112" s="137">
        <f t="shared" si="702"/>
        <v>136.875</v>
      </c>
      <c r="AH112" s="137">
        <f t="shared" si="702"/>
        <v>118.625</v>
      </c>
      <c r="AI112" s="137">
        <f t="shared" si="702"/>
        <v>100.375</v>
      </c>
      <c r="AJ112" s="137">
        <f t="shared" si="702"/>
        <v>82.125</v>
      </c>
      <c r="AK112" s="137">
        <f t="shared" si="702"/>
        <v>63.875</v>
      </c>
      <c r="AL112" s="137">
        <f t="shared" si="702"/>
        <v>45.625</v>
      </c>
      <c r="AM112" s="137">
        <f t="shared" si="702"/>
        <v>27.375</v>
      </c>
      <c r="AN112" s="137">
        <f t="shared" si="702"/>
        <v>9.125</v>
      </c>
      <c r="AO112" s="137">
        <f t="shared" si="702"/>
        <v>0</v>
      </c>
      <c r="AP112" s="137">
        <f t="shared" si="702"/>
        <v>0</v>
      </c>
      <c r="AQ112" s="137">
        <f t="shared" si="702"/>
        <v>0</v>
      </c>
      <c r="AR112" s="137">
        <f t="shared" si="702"/>
        <v>0</v>
      </c>
      <c r="AS112" s="137">
        <f t="shared" si="702"/>
        <v>0</v>
      </c>
      <c r="AT112" s="137">
        <f t="shared" si="702"/>
        <v>0</v>
      </c>
      <c r="AU112" s="137">
        <f t="shared" si="702"/>
        <v>0</v>
      </c>
      <c r="AV112" s="137">
        <f t="shared" si="702"/>
        <v>0</v>
      </c>
      <c r="AW112" s="137">
        <f t="shared" si="702"/>
        <v>0</v>
      </c>
      <c r="AX112" s="137">
        <f t="shared" si="702"/>
        <v>0</v>
      </c>
    </row>
    <row r="113" spans="1:50" s="123" customFormat="1" ht="13.2">
      <c r="C113" s="135"/>
      <c r="D113" s="126">
        <v>49</v>
      </c>
      <c r="E113" s="125" t="str">
        <f>E80</f>
        <v>Large Commercial/Industrial</v>
      </c>
      <c r="G113" s="133">
        <f>G85</f>
        <v>63100</v>
      </c>
      <c r="J113" s="137"/>
      <c r="K113" s="137">
        <f>K86</f>
        <v>94.65</v>
      </c>
      <c r="L113" s="137">
        <f t="shared" ref="L113:AX113" si="703">L86</f>
        <v>189.3</v>
      </c>
      <c r="M113" s="137">
        <f t="shared" si="703"/>
        <v>189.3</v>
      </c>
      <c r="N113" s="137">
        <f t="shared" si="703"/>
        <v>189.3</v>
      </c>
      <c r="O113" s="137">
        <f t="shared" si="703"/>
        <v>189.3</v>
      </c>
      <c r="P113" s="137">
        <f t="shared" si="703"/>
        <v>189.3</v>
      </c>
      <c r="Q113" s="137">
        <f t="shared" si="703"/>
        <v>189.3</v>
      </c>
      <c r="R113" s="137">
        <f t="shared" si="703"/>
        <v>189.3</v>
      </c>
      <c r="S113" s="137">
        <f t="shared" si="703"/>
        <v>189.3</v>
      </c>
      <c r="T113" s="137">
        <f t="shared" si="703"/>
        <v>189.3</v>
      </c>
      <c r="U113" s="137">
        <f t="shared" si="703"/>
        <v>189.3</v>
      </c>
      <c r="V113" s="137">
        <f t="shared" si="703"/>
        <v>189.3</v>
      </c>
      <c r="W113" s="137">
        <f t="shared" si="703"/>
        <v>189.3</v>
      </c>
      <c r="X113" s="137">
        <f t="shared" si="703"/>
        <v>189.3</v>
      </c>
      <c r="Y113" s="137">
        <f t="shared" si="703"/>
        <v>189.3</v>
      </c>
      <c r="Z113" s="137">
        <f t="shared" si="703"/>
        <v>189.3</v>
      </c>
      <c r="AA113" s="137">
        <f t="shared" si="703"/>
        <v>189.3</v>
      </c>
      <c r="AB113" s="137">
        <f t="shared" si="703"/>
        <v>189.3</v>
      </c>
      <c r="AC113" s="137">
        <f t="shared" si="703"/>
        <v>189.3</v>
      </c>
      <c r="AD113" s="137">
        <f t="shared" si="703"/>
        <v>189.3</v>
      </c>
      <c r="AE113" s="137">
        <f t="shared" si="703"/>
        <v>94.65</v>
      </c>
      <c r="AF113" s="137">
        <f t="shared" si="703"/>
        <v>0</v>
      </c>
      <c r="AG113" s="137">
        <f t="shared" si="703"/>
        <v>0</v>
      </c>
      <c r="AH113" s="137">
        <f t="shared" si="703"/>
        <v>0</v>
      </c>
      <c r="AI113" s="137">
        <f t="shared" si="703"/>
        <v>0</v>
      </c>
      <c r="AJ113" s="137">
        <f t="shared" si="703"/>
        <v>0</v>
      </c>
      <c r="AK113" s="137">
        <f t="shared" si="703"/>
        <v>0</v>
      </c>
      <c r="AL113" s="137">
        <f t="shared" si="703"/>
        <v>0</v>
      </c>
      <c r="AM113" s="137">
        <f t="shared" si="703"/>
        <v>0</v>
      </c>
      <c r="AN113" s="137">
        <f t="shared" si="703"/>
        <v>0</v>
      </c>
      <c r="AO113" s="137">
        <f t="shared" si="703"/>
        <v>0</v>
      </c>
      <c r="AP113" s="137">
        <f t="shared" si="703"/>
        <v>0</v>
      </c>
      <c r="AQ113" s="137">
        <f t="shared" si="703"/>
        <v>0</v>
      </c>
      <c r="AR113" s="137">
        <f t="shared" si="703"/>
        <v>0</v>
      </c>
      <c r="AS113" s="137">
        <f t="shared" si="703"/>
        <v>0</v>
      </c>
      <c r="AT113" s="137">
        <f t="shared" si="703"/>
        <v>0</v>
      </c>
      <c r="AU113" s="137">
        <f t="shared" si="703"/>
        <v>0</v>
      </c>
      <c r="AV113" s="137">
        <f t="shared" si="703"/>
        <v>0</v>
      </c>
      <c r="AW113" s="137">
        <f t="shared" si="703"/>
        <v>0</v>
      </c>
      <c r="AX113" s="137">
        <f t="shared" si="703"/>
        <v>0</v>
      </c>
    </row>
    <row r="114" spans="1:50" s="123" customFormat="1" ht="13.2">
      <c r="C114" s="135"/>
      <c r="D114" s="126">
        <v>50</v>
      </c>
      <c r="E114" s="125" t="str">
        <f>E88</f>
        <v>Other Commerical--Group 1</v>
      </c>
      <c r="G114" s="133">
        <f>G93</f>
        <v>204500</v>
      </c>
      <c r="J114" s="137"/>
      <c r="K114" s="137">
        <f>K94</f>
        <v>204.5</v>
      </c>
      <c r="L114" s="137">
        <f t="shared" ref="L114:AX114" si="704">L94</f>
        <v>409</v>
      </c>
      <c r="M114" s="137">
        <f t="shared" si="704"/>
        <v>409</v>
      </c>
      <c r="N114" s="137">
        <f t="shared" si="704"/>
        <v>409</v>
      </c>
      <c r="O114" s="137">
        <f t="shared" si="704"/>
        <v>409</v>
      </c>
      <c r="P114" s="137">
        <f t="shared" si="704"/>
        <v>409</v>
      </c>
      <c r="Q114" s="137">
        <f t="shared" si="704"/>
        <v>409</v>
      </c>
      <c r="R114" s="137">
        <f t="shared" si="704"/>
        <v>409</v>
      </c>
      <c r="S114" s="137">
        <f t="shared" si="704"/>
        <v>409</v>
      </c>
      <c r="T114" s="137">
        <f t="shared" si="704"/>
        <v>409</v>
      </c>
      <c r="U114" s="137">
        <f t="shared" si="704"/>
        <v>409</v>
      </c>
      <c r="V114" s="137">
        <f t="shared" si="704"/>
        <v>409</v>
      </c>
      <c r="W114" s="137">
        <f t="shared" si="704"/>
        <v>409</v>
      </c>
      <c r="X114" s="137">
        <f t="shared" si="704"/>
        <v>409</v>
      </c>
      <c r="Y114" s="137">
        <f t="shared" si="704"/>
        <v>409</v>
      </c>
      <c r="Z114" s="137">
        <f t="shared" si="704"/>
        <v>409</v>
      </c>
      <c r="AA114" s="137">
        <f t="shared" si="704"/>
        <v>409</v>
      </c>
      <c r="AB114" s="137">
        <f t="shared" si="704"/>
        <v>409</v>
      </c>
      <c r="AC114" s="137">
        <f t="shared" si="704"/>
        <v>409</v>
      </c>
      <c r="AD114" s="137">
        <f t="shared" si="704"/>
        <v>409</v>
      </c>
      <c r="AE114" s="137">
        <f t="shared" si="704"/>
        <v>204.5</v>
      </c>
      <c r="AF114" s="137">
        <f t="shared" si="704"/>
        <v>0</v>
      </c>
      <c r="AG114" s="137">
        <f t="shared" si="704"/>
        <v>0</v>
      </c>
      <c r="AH114" s="137">
        <f t="shared" si="704"/>
        <v>0</v>
      </c>
      <c r="AI114" s="137">
        <f t="shared" si="704"/>
        <v>0</v>
      </c>
      <c r="AJ114" s="137">
        <f t="shared" si="704"/>
        <v>0</v>
      </c>
      <c r="AK114" s="137">
        <f t="shared" si="704"/>
        <v>0</v>
      </c>
      <c r="AL114" s="137">
        <f t="shared" si="704"/>
        <v>0</v>
      </c>
      <c r="AM114" s="137">
        <f t="shared" si="704"/>
        <v>0</v>
      </c>
      <c r="AN114" s="137">
        <f t="shared" si="704"/>
        <v>0</v>
      </c>
      <c r="AO114" s="137">
        <f t="shared" si="704"/>
        <v>0</v>
      </c>
      <c r="AP114" s="137">
        <f t="shared" si="704"/>
        <v>0</v>
      </c>
      <c r="AQ114" s="137">
        <f t="shared" si="704"/>
        <v>0</v>
      </c>
      <c r="AR114" s="137">
        <f t="shared" si="704"/>
        <v>0</v>
      </c>
      <c r="AS114" s="137">
        <f t="shared" si="704"/>
        <v>0</v>
      </c>
      <c r="AT114" s="137">
        <f t="shared" si="704"/>
        <v>0</v>
      </c>
      <c r="AU114" s="137">
        <f t="shared" si="704"/>
        <v>0</v>
      </c>
      <c r="AV114" s="137">
        <f t="shared" si="704"/>
        <v>0</v>
      </c>
      <c r="AW114" s="137">
        <f t="shared" si="704"/>
        <v>0</v>
      </c>
      <c r="AX114" s="137">
        <f t="shared" si="704"/>
        <v>0</v>
      </c>
    </row>
    <row r="115" spans="1:50" s="123" customFormat="1" ht="13.2">
      <c r="C115" s="135"/>
      <c r="D115" s="126">
        <v>51</v>
      </c>
      <c r="E115" s="125" t="str">
        <f>E96</f>
        <v>Other Commerical--Group 2</v>
      </c>
      <c r="G115" s="133">
        <f>G101</f>
        <v>152147</v>
      </c>
      <c r="J115" s="137"/>
      <c r="K115" s="137">
        <f>K102</f>
        <v>152.14699999999999</v>
      </c>
      <c r="L115" s="137">
        <f t="shared" ref="L115:AX115" si="705">L102</f>
        <v>152.14699999999999</v>
      </c>
      <c r="M115" s="137">
        <f t="shared" si="705"/>
        <v>152.14699999999999</v>
      </c>
      <c r="N115" s="137">
        <f t="shared" si="705"/>
        <v>152.14699999999999</v>
      </c>
      <c r="O115" s="137">
        <f t="shared" si="705"/>
        <v>152.14699999999999</v>
      </c>
      <c r="P115" s="137">
        <f t="shared" si="705"/>
        <v>152.14699999999999</v>
      </c>
      <c r="Q115" s="137">
        <f t="shared" si="705"/>
        <v>152.14699999999999</v>
      </c>
      <c r="R115" s="137">
        <f t="shared" si="705"/>
        <v>152.14699999999999</v>
      </c>
      <c r="S115" s="137">
        <f t="shared" si="705"/>
        <v>152.14699999999999</v>
      </c>
      <c r="T115" s="137">
        <f t="shared" si="705"/>
        <v>152.14699999999999</v>
      </c>
      <c r="U115" s="137">
        <f t="shared" si="705"/>
        <v>0</v>
      </c>
      <c r="V115" s="137">
        <f t="shared" si="705"/>
        <v>0</v>
      </c>
      <c r="W115" s="137">
        <f t="shared" si="705"/>
        <v>0</v>
      </c>
      <c r="X115" s="137">
        <f t="shared" si="705"/>
        <v>0</v>
      </c>
      <c r="Y115" s="137">
        <f t="shared" si="705"/>
        <v>0</v>
      </c>
      <c r="Z115" s="137">
        <f t="shared" si="705"/>
        <v>0</v>
      </c>
      <c r="AA115" s="137">
        <f t="shared" si="705"/>
        <v>0</v>
      </c>
      <c r="AB115" s="137">
        <f t="shared" si="705"/>
        <v>0</v>
      </c>
      <c r="AC115" s="137">
        <f t="shared" si="705"/>
        <v>0</v>
      </c>
      <c r="AD115" s="137">
        <f t="shared" si="705"/>
        <v>0</v>
      </c>
      <c r="AE115" s="137">
        <f t="shared" si="705"/>
        <v>0</v>
      </c>
      <c r="AF115" s="137">
        <f t="shared" si="705"/>
        <v>0</v>
      </c>
      <c r="AG115" s="137">
        <f t="shared" si="705"/>
        <v>0</v>
      </c>
      <c r="AH115" s="137">
        <f t="shared" si="705"/>
        <v>0</v>
      </c>
      <c r="AI115" s="137">
        <f t="shared" si="705"/>
        <v>0</v>
      </c>
      <c r="AJ115" s="137">
        <f t="shared" si="705"/>
        <v>0</v>
      </c>
      <c r="AK115" s="137">
        <f t="shared" si="705"/>
        <v>0</v>
      </c>
      <c r="AL115" s="137">
        <f t="shared" si="705"/>
        <v>0</v>
      </c>
      <c r="AM115" s="137">
        <f t="shared" si="705"/>
        <v>0</v>
      </c>
      <c r="AN115" s="137">
        <f t="shared" si="705"/>
        <v>0</v>
      </c>
      <c r="AO115" s="137">
        <f t="shared" si="705"/>
        <v>0</v>
      </c>
      <c r="AP115" s="137">
        <f t="shared" si="705"/>
        <v>0</v>
      </c>
      <c r="AQ115" s="137">
        <f t="shared" si="705"/>
        <v>0</v>
      </c>
      <c r="AR115" s="137">
        <f t="shared" si="705"/>
        <v>0</v>
      </c>
      <c r="AS115" s="137">
        <f t="shared" si="705"/>
        <v>0</v>
      </c>
      <c r="AT115" s="137">
        <f t="shared" si="705"/>
        <v>0</v>
      </c>
      <c r="AU115" s="137">
        <f t="shared" si="705"/>
        <v>0</v>
      </c>
      <c r="AV115" s="137">
        <f t="shared" si="705"/>
        <v>0</v>
      </c>
      <c r="AW115" s="137">
        <f t="shared" si="705"/>
        <v>0</v>
      </c>
      <c r="AX115" s="137">
        <f t="shared" si="705"/>
        <v>0</v>
      </c>
    </row>
    <row r="116" spans="1:50">
      <c r="D116" s="126">
        <v>52</v>
      </c>
      <c r="E116" s="159" t="s">
        <v>103</v>
      </c>
      <c r="F116" s="157"/>
      <c r="G116" s="157"/>
      <c r="H116" s="157"/>
      <c r="I116" s="157"/>
      <c r="J116" s="160"/>
      <c r="K116" s="158">
        <f>SUM(K108:K115)</f>
        <v>625.29250000000002</v>
      </c>
      <c r="L116" s="158">
        <f t="shared" ref="L116:AX116" si="706">SUM(L108:L115)</f>
        <v>1248.155</v>
      </c>
      <c r="M116" s="158">
        <f t="shared" si="706"/>
        <v>1460.2204999999999</v>
      </c>
      <c r="N116" s="158">
        <f t="shared" si="706"/>
        <v>1572.001</v>
      </c>
      <c r="O116" s="158">
        <f t="shared" si="706"/>
        <v>1663.0974999999999</v>
      </c>
      <c r="P116" s="158">
        <f t="shared" si="706"/>
        <v>1753.0754999999999</v>
      </c>
      <c r="Q116" s="158">
        <f t="shared" si="706"/>
        <v>1847.4655</v>
      </c>
      <c r="R116" s="158">
        <f t="shared" si="706"/>
        <v>1941.8554999999999</v>
      </c>
      <c r="S116" s="158">
        <f t="shared" si="706"/>
        <v>2035.5704999999998</v>
      </c>
      <c r="T116" s="158">
        <f t="shared" si="706"/>
        <v>2123.08</v>
      </c>
      <c r="U116" s="158">
        <f t="shared" si="706"/>
        <v>2013.0409999999999</v>
      </c>
      <c r="V116" s="158">
        <f t="shared" si="706"/>
        <v>2013.0409999999999</v>
      </c>
      <c r="W116" s="158">
        <f t="shared" si="706"/>
        <v>2013.0409999999999</v>
      </c>
      <c r="X116" s="158">
        <f t="shared" si="706"/>
        <v>2013.0409999999999</v>
      </c>
      <c r="Y116" s="158">
        <f t="shared" si="706"/>
        <v>2013.0409999999999</v>
      </c>
      <c r="Z116" s="158">
        <f t="shared" si="706"/>
        <v>2013.0409999999999</v>
      </c>
      <c r="AA116" s="158">
        <f t="shared" si="706"/>
        <v>2013.0409999999999</v>
      </c>
      <c r="AB116" s="158">
        <f t="shared" si="706"/>
        <v>2013.0409999999999</v>
      </c>
      <c r="AC116" s="158">
        <f t="shared" si="706"/>
        <v>2013.0409999999999</v>
      </c>
      <c r="AD116" s="158">
        <f t="shared" si="706"/>
        <v>2013.0409999999999</v>
      </c>
      <c r="AE116" s="158">
        <f t="shared" si="706"/>
        <v>1659.9910000000002</v>
      </c>
      <c r="AF116" s="158">
        <f t="shared" si="706"/>
        <v>1264.3410000000001</v>
      </c>
      <c r="AG116" s="158">
        <f t="shared" si="706"/>
        <v>1206.0910000000001</v>
      </c>
      <c r="AH116" s="158">
        <f t="shared" si="706"/>
        <v>1176.9660000000001</v>
      </c>
      <c r="AI116" s="158">
        <f t="shared" si="706"/>
        <v>1152.191</v>
      </c>
      <c r="AJ116" s="158">
        <f t="shared" si="706"/>
        <v>1127.4160000000002</v>
      </c>
      <c r="AK116" s="158">
        <f t="shared" si="706"/>
        <v>1100.4660000000001</v>
      </c>
      <c r="AL116" s="158">
        <f t="shared" si="706"/>
        <v>1073.5160000000001</v>
      </c>
      <c r="AM116" s="158">
        <f t="shared" si="706"/>
        <v>1046.5660000000003</v>
      </c>
      <c r="AN116" s="158">
        <f t="shared" si="706"/>
        <v>1021.7910000000001</v>
      </c>
      <c r="AO116" s="158">
        <f t="shared" si="706"/>
        <v>1010.4910000000001</v>
      </c>
      <c r="AP116" s="158">
        <f t="shared" si="706"/>
        <v>1010.4910000000001</v>
      </c>
      <c r="AQ116" s="158">
        <f t="shared" si="706"/>
        <v>1010.4910000000001</v>
      </c>
      <c r="AR116" s="158">
        <f t="shared" si="706"/>
        <v>1010.4910000000001</v>
      </c>
      <c r="AS116" s="158">
        <f t="shared" si="706"/>
        <v>1010.4910000000001</v>
      </c>
      <c r="AT116" s="158">
        <f t="shared" si="706"/>
        <v>1010.4910000000001</v>
      </c>
      <c r="AU116" s="158">
        <f t="shared" si="706"/>
        <v>1010.4910000000001</v>
      </c>
      <c r="AV116" s="158">
        <f t="shared" si="706"/>
        <v>1010.4910000000001</v>
      </c>
      <c r="AW116" s="158">
        <f t="shared" si="706"/>
        <v>1010.4910000000001</v>
      </c>
      <c r="AX116" s="158">
        <f t="shared" si="706"/>
        <v>1010.4910000000001</v>
      </c>
    </row>
    <row r="119" spans="1:50" s="68" customFormat="1" ht="15.6">
      <c r="A119" s="224"/>
      <c r="B119" s="225"/>
      <c r="C119" s="225"/>
      <c r="D119" s="226"/>
      <c r="E119" s="225"/>
      <c r="F119" s="225"/>
      <c r="G119" s="225"/>
      <c r="H119" s="225"/>
      <c r="I119" s="225"/>
    </row>
    <row r="120" spans="1:50" s="68" customFormat="1" ht="15.6">
      <c r="D120" s="60"/>
      <c r="E120" s="227"/>
    </row>
    <row r="121" spans="1:50" s="68" customFormat="1" ht="15.6">
      <c r="D121" s="60"/>
      <c r="E121" s="228"/>
      <c r="F121" s="229"/>
      <c r="G121" s="229"/>
      <c r="H121" s="229"/>
      <c r="I121" s="229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0"/>
      <c r="AO121" s="230"/>
      <c r="AP121" s="230"/>
      <c r="AQ121" s="230"/>
      <c r="AR121" s="230"/>
      <c r="AS121" s="230"/>
      <c r="AT121" s="230"/>
      <c r="AU121" s="230"/>
      <c r="AV121" s="230"/>
      <c r="AW121" s="230"/>
      <c r="AX121" s="230"/>
    </row>
    <row r="122" spans="1:50" s="68" customFormat="1" ht="15" customHeight="1">
      <c r="D122" s="136"/>
      <c r="E122" s="229"/>
      <c r="F122" s="229"/>
      <c r="G122" s="229"/>
      <c r="H122" s="229"/>
      <c r="I122" s="231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  <c r="AN122" s="230"/>
      <c r="AO122" s="230"/>
      <c r="AP122" s="230"/>
      <c r="AQ122" s="230"/>
      <c r="AR122" s="230"/>
      <c r="AS122" s="230"/>
      <c r="AT122" s="230"/>
      <c r="AU122" s="230"/>
      <c r="AV122" s="230"/>
      <c r="AW122" s="230"/>
      <c r="AX122" s="230"/>
    </row>
    <row r="123" spans="1:50" s="68" customFormat="1" ht="15.6">
      <c r="D123" s="136"/>
      <c r="E123" s="232"/>
      <c r="F123" s="229"/>
      <c r="G123" s="233"/>
      <c r="H123" s="233"/>
      <c r="I123" s="229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  <c r="AF123" s="161"/>
      <c r="AG123" s="161"/>
      <c r="AH123" s="161"/>
      <c r="AI123" s="161"/>
      <c r="AJ123" s="161"/>
      <c r="AK123" s="161"/>
      <c r="AL123" s="161"/>
      <c r="AM123" s="161"/>
      <c r="AN123" s="161"/>
      <c r="AO123" s="161"/>
      <c r="AP123" s="161"/>
      <c r="AQ123" s="161"/>
      <c r="AR123" s="161"/>
      <c r="AS123" s="161"/>
      <c r="AT123" s="161"/>
      <c r="AU123" s="161"/>
      <c r="AV123" s="161"/>
      <c r="AW123" s="161"/>
      <c r="AX123" s="161"/>
    </row>
    <row r="124" spans="1:50" s="68" customFormat="1" ht="15.6">
      <c r="D124" s="136"/>
      <c r="E124" s="229"/>
      <c r="F124" s="229"/>
      <c r="G124" s="233"/>
      <c r="H124" s="233"/>
      <c r="I124" s="222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</row>
    <row r="125" spans="1:50" s="68" customFormat="1" ht="15.6">
      <c r="D125" s="136"/>
      <c r="E125" s="229"/>
      <c r="F125" s="229"/>
      <c r="G125" s="233"/>
      <c r="H125" s="233"/>
      <c r="I125" s="222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</row>
    <row r="126" spans="1:50" s="68" customFormat="1" ht="15.6">
      <c r="D126" s="136"/>
      <c r="E126" s="229"/>
      <c r="F126" s="229"/>
      <c r="G126" s="233"/>
      <c r="H126" s="233"/>
      <c r="I126" s="222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  <c r="AQ126" s="137"/>
      <c r="AR126" s="137"/>
      <c r="AS126" s="137"/>
      <c r="AT126" s="137"/>
      <c r="AU126" s="137"/>
      <c r="AV126" s="137"/>
      <c r="AW126" s="137"/>
      <c r="AX126" s="137"/>
    </row>
    <row r="127" spans="1:50" s="68" customFormat="1" ht="15.6">
      <c r="D127" s="136"/>
      <c r="E127" s="229"/>
      <c r="F127" s="229"/>
      <c r="G127" s="229"/>
      <c r="H127" s="229"/>
      <c r="I127" s="229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7"/>
      <c r="AJ127" s="137"/>
      <c r="AK127" s="137"/>
      <c r="AL127" s="137"/>
      <c r="AM127" s="137"/>
      <c r="AN127" s="137"/>
      <c r="AO127" s="137"/>
      <c r="AP127" s="137"/>
      <c r="AQ127" s="137"/>
      <c r="AR127" s="137"/>
      <c r="AS127" s="137"/>
      <c r="AT127" s="137"/>
      <c r="AU127" s="137"/>
      <c r="AV127" s="137"/>
      <c r="AW127" s="137"/>
      <c r="AX127" s="137"/>
    </row>
    <row r="128" spans="1:50" s="68" customFormat="1" ht="15.6">
      <c r="D128" s="136"/>
      <c r="E128" s="232"/>
      <c r="F128" s="229"/>
      <c r="G128" s="233"/>
      <c r="H128" s="233"/>
      <c r="I128" s="229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J128" s="137"/>
      <c r="AK128" s="137"/>
      <c r="AL128" s="137"/>
      <c r="AM128" s="137"/>
      <c r="AN128" s="137"/>
      <c r="AO128" s="137"/>
      <c r="AP128" s="137"/>
      <c r="AQ128" s="137"/>
      <c r="AR128" s="137"/>
      <c r="AS128" s="137"/>
      <c r="AT128" s="137"/>
      <c r="AU128" s="137"/>
      <c r="AV128" s="137"/>
      <c r="AW128" s="137"/>
      <c r="AX128" s="137"/>
    </row>
    <row r="129" spans="4:50" s="68" customFormat="1" ht="15.6">
      <c r="D129" s="136"/>
      <c r="E129" s="229"/>
      <c r="F129" s="229"/>
      <c r="G129" s="233"/>
      <c r="H129" s="233"/>
      <c r="I129" s="222"/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  <c r="AM129" s="137"/>
      <c r="AN129" s="137"/>
      <c r="AO129" s="137"/>
      <c r="AP129" s="137"/>
      <c r="AQ129" s="137"/>
      <c r="AR129" s="137"/>
      <c r="AS129" s="137"/>
      <c r="AT129" s="137"/>
      <c r="AU129" s="137"/>
      <c r="AV129" s="137"/>
      <c r="AW129" s="137"/>
      <c r="AX129" s="137"/>
    </row>
    <row r="130" spans="4:50" s="68" customFormat="1" ht="15.6">
      <c r="D130" s="136"/>
      <c r="E130" s="229"/>
      <c r="F130" s="229"/>
      <c r="G130" s="233"/>
      <c r="H130" s="233"/>
      <c r="I130" s="222"/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7"/>
      <c r="AJ130" s="137"/>
      <c r="AK130" s="137"/>
      <c r="AL130" s="137"/>
      <c r="AM130" s="137"/>
      <c r="AN130" s="137"/>
      <c r="AO130" s="137"/>
      <c r="AP130" s="137"/>
      <c r="AQ130" s="137"/>
      <c r="AR130" s="137"/>
      <c r="AS130" s="137"/>
      <c r="AT130" s="137"/>
      <c r="AU130" s="137"/>
      <c r="AV130" s="137"/>
      <c r="AW130" s="137"/>
      <c r="AX130" s="137"/>
    </row>
    <row r="131" spans="4:50" s="68" customFormat="1" ht="15.6">
      <c r="D131" s="136"/>
      <c r="E131" s="229"/>
      <c r="F131" s="229"/>
      <c r="G131" s="233"/>
      <c r="H131" s="233"/>
      <c r="I131" s="222"/>
      <c r="K131" s="137"/>
      <c r="L131" s="137"/>
      <c r="M131" s="137"/>
      <c r="N131" s="137"/>
      <c r="O131" s="137"/>
      <c r="P131" s="137"/>
      <c r="Q131" s="137"/>
      <c r="R131" s="137"/>
      <c r="S131" s="137"/>
      <c r="T131" s="137"/>
      <c r="U131" s="137"/>
      <c r="V131" s="137"/>
      <c r="W131" s="137"/>
      <c r="X131" s="137"/>
      <c r="Y131" s="137"/>
      <c r="Z131" s="137"/>
      <c r="AA131" s="137"/>
      <c r="AB131" s="137"/>
      <c r="AC131" s="137"/>
      <c r="AD131" s="137"/>
      <c r="AE131" s="137"/>
      <c r="AF131" s="137"/>
      <c r="AG131" s="137"/>
      <c r="AH131" s="137"/>
      <c r="AI131" s="137"/>
      <c r="AJ131" s="137"/>
      <c r="AK131" s="137"/>
      <c r="AL131" s="137"/>
      <c r="AM131" s="137"/>
      <c r="AN131" s="137"/>
      <c r="AO131" s="137"/>
      <c r="AP131" s="137"/>
      <c r="AQ131" s="137"/>
      <c r="AR131" s="137"/>
      <c r="AS131" s="137"/>
      <c r="AT131" s="137"/>
      <c r="AU131" s="137"/>
      <c r="AV131" s="137"/>
      <c r="AW131" s="137"/>
      <c r="AX131" s="137"/>
    </row>
    <row r="132" spans="4:50" s="68" customFormat="1" ht="15.6">
      <c r="D132" s="136"/>
      <c r="E132" s="234"/>
      <c r="F132" s="229"/>
      <c r="G132" s="233"/>
      <c r="H132" s="233"/>
      <c r="I132" s="222"/>
      <c r="K132" s="137"/>
      <c r="L132" s="137"/>
      <c r="M132" s="137"/>
      <c r="N132" s="137"/>
      <c r="O132" s="137"/>
      <c r="P132" s="137"/>
      <c r="Q132" s="137"/>
      <c r="R132" s="137"/>
      <c r="S132" s="137"/>
      <c r="T132" s="137"/>
      <c r="U132" s="137"/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37"/>
      <c r="AI132" s="137"/>
      <c r="AJ132" s="137"/>
      <c r="AK132" s="137"/>
      <c r="AL132" s="137"/>
      <c r="AM132" s="137"/>
      <c r="AN132" s="137"/>
      <c r="AO132" s="137"/>
      <c r="AP132" s="137"/>
      <c r="AQ132" s="137"/>
      <c r="AR132" s="137"/>
      <c r="AS132" s="137"/>
      <c r="AT132" s="137"/>
      <c r="AU132" s="137"/>
      <c r="AV132" s="137"/>
      <c r="AW132" s="137"/>
      <c r="AX132" s="137"/>
    </row>
    <row r="133" spans="4:50" s="68" customFormat="1" ht="15.6">
      <c r="D133" s="136"/>
      <c r="E133" s="234"/>
      <c r="F133" s="229"/>
      <c r="G133" s="233"/>
      <c r="H133" s="233"/>
      <c r="I133" s="222"/>
      <c r="K133" s="137"/>
      <c r="L133" s="137"/>
      <c r="M133" s="137"/>
      <c r="N133" s="137"/>
      <c r="O133" s="137"/>
      <c r="P133" s="137"/>
      <c r="Q133" s="137"/>
      <c r="R133" s="137"/>
      <c r="S133" s="137"/>
      <c r="T133" s="137"/>
      <c r="U133" s="137"/>
      <c r="V133" s="137"/>
      <c r="W133" s="137"/>
      <c r="X133" s="137"/>
      <c r="Y133" s="137"/>
      <c r="Z133" s="137"/>
      <c r="AA133" s="137"/>
      <c r="AB133" s="137"/>
      <c r="AC133" s="137"/>
      <c r="AD133" s="137"/>
      <c r="AE133" s="137"/>
      <c r="AF133" s="137"/>
      <c r="AG133" s="137"/>
      <c r="AH133" s="137"/>
      <c r="AI133" s="137"/>
      <c r="AJ133" s="137"/>
      <c r="AK133" s="137"/>
      <c r="AL133" s="137"/>
      <c r="AM133" s="137"/>
      <c r="AN133" s="137"/>
      <c r="AO133" s="137"/>
      <c r="AP133" s="137"/>
      <c r="AQ133" s="137"/>
      <c r="AR133" s="137"/>
      <c r="AS133" s="137"/>
      <c r="AT133" s="137"/>
      <c r="AU133" s="137"/>
      <c r="AV133" s="137"/>
      <c r="AW133" s="137"/>
      <c r="AX133" s="137"/>
    </row>
    <row r="134" spans="4:50" s="68" customFormat="1">
      <c r="D134" s="136"/>
    </row>
    <row r="135" spans="4:50" s="68" customFormat="1">
      <c r="D135" s="136"/>
      <c r="E135" s="235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  <c r="X135" s="223"/>
      <c r="Y135" s="223"/>
      <c r="Z135" s="223"/>
      <c r="AA135" s="223"/>
      <c r="AB135" s="223"/>
      <c r="AC135" s="223"/>
      <c r="AD135" s="223"/>
      <c r="AE135" s="223"/>
      <c r="AF135" s="223"/>
      <c r="AG135" s="223"/>
      <c r="AH135" s="223"/>
      <c r="AI135" s="223"/>
      <c r="AJ135" s="223"/>
      <c r="AK135" s="223"/>
      <c r="AL135" s="223"/>
      <c r="AM135" s="223"/>
      <c r="AN135" s="223"/>
      <c r="AO135" s="223"/>
      <c r="AP135" s="223"/>
      <c r="AQ135" s="223"/>
      <c r="AR135" s="223"/>
      <c r="AS135" s="223"/>
      <c r="AT135" s="223"/>
      <c r="AU135" s="223"/>
      <c r="AV135" s="223"/>
      <c r="AW135" s="223"/>
      <c r="AX135" s="223"/>
    </row>
    <row r="136" spans="4:50" s="68" customFormat="1">
      <c r="D136" s="60"/>
    </row>
  </sheetData>
  <dataValidations count="1">
    <dataValidation type="list" allowBlank="1" showInputMessage="1" showErrorMessage="1" prompt="Select year for rates" sqref="O29">
      <formula1>"2015,2016"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5"/>
  <sheetViews>
    <sheetView topLeftCell="D1" zoomScale="75" zoomScaleNormal="75" workbookViewId="0">
      <selection activeCell="K11" sqref="K11"/>
    </sheetView>
  </sheetViews>
  <sheetFormatPr defaultColWidth="0" defaultRowHeight="15"/>
  <cols>
    <col min="1" max="3" width="8.5546875" style="57" customWidth="1"/>
    <col min="4" max="4" width="8.5546875" style="61" customWidth="1"/>
    <col min="5" max="5" width="12.6640625" style="58" customWidth="1"/>
    <col min="6" max="6" width="11.44140625" style="57" customWidth="1"/>
    <col min="7" max="7" width="13.5546875" style="57" customWidth="1"/>
    <col min="8" max="8" width="11.44140625" style="57" customWidth="1"/>
    <col min="9" max="9" width="14.88671875" style="57" customWidth="1"/>
    <col min="10" max="10" width="2.6640625" style="57" customWidth="1"/>
    <col min="11" max="11" width="12.6640625" style="57" customWidth="1"/>
    <col min="12" max="12" width="10.33203125" style="57" customWidth="1"/>
    <col min="13" max="13" width="14.44140625" style="57" customWidth="1"/>
    <col min="14" max="14" width="12" style="57" customWidth="1"/>
    <col min="15" max="15" width="13.5546875" style="57" customWidth="1"/>
    <col min="16" max="50" width="10.33203125" style="57" customWidth="1"/>
    <col min="51" max="51" width="11.44140625" style="57" hidden="1" customWidth="1"/>
    <col min="52" max="52" width="0" style="57" hidden="1" customWidth="1"/>
    <col min="53" max="16384" width="11.44140625" style="57" hidden="1"/>
  </cols>
  <sheetData>
    <row r="1" spans="4:50" ht="15.6">
      <c r="E1"/>
      <c r="F1"/>
      <c r="G1"/>
      <c r="K1"/>
      <c r="L1"/>
      <c r="M1"/>
      <c r="N1"/>
    </row>
    <row r="2" spans="4:50" ht="15.6">
      <c r="E2"/>
      <c r="F2"/>
      <c r="G2"/>
      <c r="I2" s="58"/>
      <c r="J2" s="58"/>
      <c r="K2"/>
      <c r="L2"/>
      <c r="M2"/>
      <c r="N2"/>
    </row>
    <row r="3" spans="4:50" ht="15.6">
      <c r="E3" s="57"/>
      <c r="F3"/>
      <c r="G3"/>
      <c r="H3" s="60"/>
      <c r="I3" s="58"/>
      <c r="J3" s="58"/>
      <c r="K3"/>
      <c r="L3"/>
      <c r="M3"/>
      <c r="N3"/>
    </row>
    <row r="4" spans="4:50" ht="15.6">
      <c r="E4" s="91"/>
      <c r="F4"/>
      <c r="G4"/>
      <c r="H4" s="60"/>
      <c r="I4" s="58"/>
      <c r="J4" s="58"/>
      <c r="K4"/>
      <c r="L4"/>
      <c r="M4"/>
      <c r="N4"/>
    </row>
    <row r="5" spans="4:50" ht="15.6">
      <c r="E5"/>
      <c r="F5"/>
      <c r="G5"/>
      <c r="H5" s="58"/>
      <c r="I5" s="58"/>
      <c r="J5" s="58"/>
    </row>
    <row r="6" spans="4:50" ht="15.6">
      <c r="E6" s="58" t="s">
        <v>102</v>
      </c>
      <c r="F6" s="237" t="s">
        <v>114</v>
      </c>
      <c r="G6" s="58"/>
      <c r="H6" s="58"/>
      <c r="I6" s="58"/>
      <c r="J6" s="58"/>
    </row>
    <row r="7" spans="4:50">
      <c r="G7" s="58"/>
      <c r="H7" s="58"/>
      <c r="I7" s="58"/>
      <c r="J7" s="58"/>
    </row>
    <row r="8" spans="4:50" ht="15.6">
      <c r="D8" s="61" t="s">
        <v>96</v>
      </c>
      <c r="E8" s="92" t="s">
        <v>45</v>
      </c>
      <c r="G8" s="59" t="s">
        <v>79</v>
      </c>
      <c r="K8" s="57" t="s">
        <v>81</v>
      </c>
      <c r="L8" s="57" t="s">
        <v>81</v>
      </c>
      <c r="M8" s="57" t="s">
        <v>81</v>
      </c>
      <c r="N8" s="57" t="s">
        <v>81</v>
      </c>
      <c r="O8" s="57" t="s">
        <v>81</v>
      </c>
      <c r="P8" s="57" t="s">
        <v>81</v>
      </c>
      <c r="Q8" s="57" t="s">
        <v>81</v>
      </c>
      <c r="R8" s="57" t="s">
        <v>81</v>
      </c>
      <c r="S8" s="57" t="s">
        <v>81</v>
      </c>
      <c r="T8" s="57" t="s">
        <v>81</v>
      </c>
      <c r="U8" s="57" t="s">
        <v>81</v>
      </c>
      <c r="V8" s="57" t="s">
        <v>81</v>
      </c>
      <c r="W8" s="57" t="s">
        <v>81</v>
      </c>
      <c r="X8" s="57" t="s">
        <v>81</v>
      </c>
      <c r="Y8" s="57" t="s">
        <v>81</v>
      </c>
      <c r="Z8" s="57" t="s">
        <v>81</v>
      </c>
      <c r="AA8" s="57" t="s">
        <v>81</v>
      </c>
      <c r="AB8" s="57" t="s">
        <v>81</v>
      </c>
      <c r="AC8" s="57" t="s">
        <v>81</v>
      </c>
      <c r="AD8" s="57" t="s">
        <v>81</v>
      </c>
      <c r="AE8" s="57" t="s">
        <v>81</v>
      </c>
      <c r="AF8" s="57" t="s">
        <v>81</v>
      </c>
      <c r="AG8" s="57" t="s">
        <v>81</v>
      </c>
      <c r="AH8" s="57" t="s">
        <v>81</v>
      </c>
      <c r="AI8" s="57" t="s">
        <v>81</v>
      </c>
      <c r="AJ8" s="57" t="s">
        <v>81</v>
      </c>
      <c r="AK8" s="57" t="s">
        <v>81</v>
      </c>
      <c r="AL8" s="57" t="s">
        <v>81</v>
      </c>
      <c r="AM8" s="57" t="s">
        <v>81</v>
      </c>
      <c r="AN8" s="57" t="s">
        <v>81</v>
      </c>
      <c r="AO8" s="57" t="s">
        <v>81</v>
      </c>
      <c r="AP8" s="57" t="s">
        <v>81</v>
      </c>
      <c r="AQ8" s="57" t="s">
        <v>81</v>
      </c>
      <c r="AR8" s="57" t="s">
        <v>81</v>
      </c>
      <c r="AS8" s="57" t="s">
        <v>81</v>
      </c>
      <c r="AT8" s="57" t="s">
        <v>81</v>
      </c>
      <c r="AU8" s="57" t="s">
        <v>81</v>
      </c>
      <c r="AV8" s="57" t="s">
        <v>81</v>
      </c>
      <c r="AW8" s="57" t="s">
        <v>81</v>
      </c>
      <c r="AX8" s="57" t="s">
        <v>81</v>
      </c>
    </row>
    <row r="9" spans="4:50">
      <c r="F9" s="61"/>
      <c r="I9" s="62" t="s">
        <v>80</v>
      </c>
      <c r="K9" s="98">
        <v>1</v>
      </c>
      <c r="L9" s="98">
        <v>2</v>
      </c>
      <c r="M9" s="98">
        <v>3</v>
      </c>
      <c r="N9" s="98">
        <v>4</v>
      </c>
      <c r="O9" s="98">
        <v>5</v>
      </c>
      <c r="P9" s="98">
        <v>6</v>
      </c>
      <c r="Q9" s="98">
        <v>7</v>
      </c>
      <c r="R9" s="98">
        <v>8</v>
      </c>
      <c r="S9" s="98">
        <v>9</v>
      </c>
      <c r="T9" s="98">
        <v>10</v>
      </c>
      <c r="U9" s="98">
        <v>11</v>
      </c>
      <c r="V9" s="98">
        <v>12</v>
      </c>
      <c r="W9" s="98">
        <v>13</v>
      </c>
      <c r="X9" s="98">
        <v>14</v>
      </c>
      <c r="Y9" s="98">
        <v>15</v>
      </c>
      <c r="Z9" s="98">
        <v>16</v>
      </c>
      <c r="AA9" s="98">
        <v>17</v>
      </c>
      <c r="AB9" s="98">
        <v>18</v>
      </c>
      <c r="AC9" s="98">
        <v>19</v>
      </c>
      <c r="AD9" s="98">
        <v>20</v>
      </c>
      <c r="AE9" s="98">
        <v>21</v>
      </c>
      <c r="AF9" s="98">
        <v>22</v>
      </c>
      <c r="AG9" s="98">
        <v>23</v>
      </c>
      <c r="AH9" s="98">
        <v>24</v>
      </c>
      <c r="AI9" s="98">
        <v>25</v>
      </c>
      <c r="AJ9" s="98">
        <v>26</v>
      </c>
      <c r="AK9" s="98">
        <v>27</v>
      </c>
      <c r="AL9" s="98">
        <v>28</v>
      </c>
      <c r="AM9" s="98">
        <v>29</v>
      </c>
      <c r="AN9" s="98">
        <v>30</v>
      </c>
      <c r="AO9" s="98">
        <v>31</v>
      </c>
      <c r="AP9" s="98">
        <v>32</v>
      </c>
      <c r="AQ9" s="98">
        <v>33</v>
      </c>
      <c r="AR9" s="98">
        <v>34</v>
      </c>
      <c r="AS9" s="98">
        <v>35</v>
      </c>
      <c r="AT9" s="98">
        <v>36</v>
      </c>
      <c r="AU9" s="98">
        <v>37</v>
      </c>
      <c r="AV9" s="98">
        <v>38</v>
      </c>
      <c r="AW9" s="98">
        <v>39</v>
      </c>
      <c r="AX9" s="98">
        <v>40</v>
      </c>
    </row>
    <row r="10" spans="4:50" ht="15.6">
      <c r="E10" s="84" t="s">
        <v>46</v>
      </c>
      <c r="G10" s="66" t="s">
        <v>47</v>
      </c>
      <c r="H10" s="66"/>
      <c r="I10" s="66" t="s">
        <v>14</v>
      </c>
      <c r="K10" s="67">
        <v>1</v>
      </c>
      <c r="L10" s="67">
        <v>2</v>
      </c>
      <c r="M10" s="67">
        <v>3</v>
      </c>
      <c r="N10" s="67">
        <v>4</v>
      </c>
      <c r="O10" s="67">
        <v>5</v>
      </c>
      <c r="P10" s="67">
        <v>6</v>
      </c>
      <c r="Q10" s="67">
        <v>7</v>
      </c>
      <c r="R10" s="67">
        <v>8</v>
      </c>
      <c r="S10" s="67">
        <v>9</v>
      </c>
      <c r="T10" s="67">
        <v>10</v>
      </c>
      <c r="U10" s="67">
        <v>11</v>
      </c>
      <c r="V10" s="67">
        <v>12</v>
      </c>
      <c r="W10" s="67">
        <v>13</v>
      </c>
      <c r="X10" s="67">
        <v>14</v>
      </c>
      <c r="Y10" s="67">
        <v>15</v>
      </c>
      <c r="Z10" s="67">
        <v>16</v>
      </c>
      <c r="AA10" s="67">
        <v>17</v>
      </c>
      <c r="AB10" s="67">
        <v>18</v>
      </c>
      <c r="AC10" s="67">
        <v>19</v>
      </c>
      <c r="AD10" s="67">
        <v>20</v>
      </c>
      <c r="AE10" s="68"/>
      <c r="AF10" s="68"/>
      <c r="AG10" s="68"/>
      <c r="AH10" s="68"/>
      <c r="AI10" s="68"/>
      <c r="AJ10" s="68"/>
      <c r="AK10" s="68"/>
      <c r="AL10" s="68"/>
      <c r="AM10" s="68"/>
      <c r="AN10" s="68"/>
    </row>
    <row r="11" spans="4:50" ht="15.6">
      <c r="D11" s="61">
        <v>1</v>
      </c>
      <c r="E11" s="58" t="s">
        <v>48</v>
      </c>
      <c r="G11" s="69" t="s">
        <v>49</v>
      </c>
      <c r="H11" s="63"/>
      <c r="I11" s="70">
        <f>SUM(K11:AD11)</f>
        <v>44</v>
      </c>
      <c r="K11" s="71">
        <v>37</v>
      </c>
      <c r="L11" s="71">
        <v>5</v>
      </c>
      <c r="M11" s="71">
        <v>2</v>
      </c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2"/>
      <c r="AF11" s="72"/>
      <c r="AG11" s="72"/>
      <c r="AH11" s="72"/>
      <c r="AI11" s="72"/>
      <c r="AJ11" s="72"/>
      <c r="AK11" s="72"/>
      <c r="AL11" s="72"/>
      <c r="AM11" s="72"/>
      <c r="AN11" s="72"/>
    </row>
    <row r="12" spans="4:50" ht="15.6">
      <c r="D12" s="61">
        <v>2</v>
      </c>
      <c r="E12" s="57"/>
      <c r="G12" s="73" t="s">
        <v>51</v>
      </c>
      <c r="H12" s="63"/>
      <c r="I12" s="70">
        <f>SUM(K12:AD12)</f>
        <v>0</v>
      </c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68"/>
      <c r="AF12" s="68"/>
      <c r="AG12" s="68"/>
      <c r="AH12" s="68"/>
      <c r="AI12" s="68"/>
      <c r="AJ12" s="68"/>
      <c r="AK12" s="68"/>
      <c r="AL12" s="68"/>
      <c r="AM12" s="68"/>
      <c r="AN12" s="68"/>
    </row>
    <row r="13" spans="4:50" ht="15.6">
      <c r="D13" s="61">
        <v>3</v>
      </c>
      <c r="E13" s="58" t="s">
        <v>50</v>
      </c>
      <c r="G13" s="73" t="s">
        <v>50</v>
      </c>
      <c r="H13" s="63"/>
      <c r="I13" s="70">
        <f>SUM(K13:AD13)</f>
        <v>0</v>
      </c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68"/>
      <c r="AF13" s="68"/>
      <c r="AG13" s="68"/>
      <c r="AH13" s="68"/>
      <c r="AI13" s="68"/>
      <c r="AJ13" s="68"/>
      <c r="AK13" s="68"/>
      <c r="AL13" s="68"/>
      <c r="AM13" s="68"/>
      <c r="AN13" s="68"/>
    </row>
    <row r="14" spans="4:50" ht="15.6">
      <c r="F14" s="61"/>
      <c r="I14" s="62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64"/>
      <c r="AF14" s="64"/>
      <c r="AG14" s="64"/>
      <c r="AH14" s="64"/>
      <c r="AI14" s="64"/>
      <c r="AJ14" s="64"/>
      <c r="AK14" s="64"/>
      <c r="AL14" s="64"/>
      <c r="AM14" s="64"/>
      <c r="AN14" s="64"/>
    </row>
    <row r="15" spans="4:50" ht="15.6">
      <c r="E15" s="84" t="s">
        <v>52</v>
      </c>
      <c r="G15" s="66" t="s">
        <v>47</v>
      </c>
      <c r="H15" s="66"/>
      <c r="I15" s="66"/>
      <c r="K15" s="75">
        <v>1</v>
      </c>
      <c r="L15" s="75">
        <v>2</v>
      </c>
      <c r="M15" s="75">
        <v>3</v>
      </c>
      <c r="N15" s="75">
        <v>4</v>
      </c>
      <c r="O15" s="75">
        <v>5</v>
      </c>
      <c r="P15" s="75">
        <v>6</v>
      </c>
      <c r="Q15" s="75">
        <v>7</v>
      </c>
      <c r="R15" s="75">
        <v>8</v>
      </c>
      <c r="S15" s="75">
        <v>9</v>
      </c>
      <c r="T15" s="75">
        <v>10</v>
      </c>
      <c r="U15" s="75">
        <v>11</v>
      </c>
      <c r="V15" s="75">
        <v>12</v>
      </c>
      <c r="W15" s="75">
        <v>13</v>
      </c>
      <c r="X15" s="75">
        <v>14</v>
      </c>
      <c r="Y15" s="75">
        <v>15</v>
      </c>
      <c r="Z15" s="75">
        <v>16</v>
      </c>
      <c r="AA15" s="75">
        <v>17</v>
      </c>
      <c r="AB15" s="75">
        <v>18</v>
      </c>
      <c r="AC15" s="75">
        <v>19</v>
      </c>
      <c r="AD15" s="75">
        <v>20</v>
      </c>
      <c r="AE15" s="68"/>
      <c r="AF15" s="68"/>
      <c r="AG15" s="68"/>
      <c r="AH15" s="68"/>
      <c r="AI15" s="68"/>
      <c r="AJ15" s="68"/>
      <c r="AK15" s="68"/>
      <c r="AL15" s="68"/>
      <c r="AM15" s="68"/>
      <c r="AN15" s="68"/>
    </row>
    <row r="16" spans="4:50" ht="15.6">
      <c r="D16" s="61">
        <v>4</v>
      </c>
      <c r="E16" s="58" t="s">
        <v>53</v>
      </c>
      <c r="G16" s="69" t="s">
        <v>53</v>
      </c>
      <c r="H16" s="63"/>
      <c r="I16" s="70">
        <f>SUM(K16:AD16)</f>
        <v>17</v>
      </c>
      <c r="K16" s="71">
        <v>17</v>
      </c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68"/>
      <c r="AF16" s="68"/>
      <c r="AG16" s="68"/>
      <c r="AH16" s="68"/>
      <c r="AI16" s="68"/>
      <c r="AJ16" s="68"/>
      <c r="AK16" s="68"/>
      <c r="AL16" s="68"/>
      <c r="AM16" s="68"/>
      <c r="AN16" s="68"/>
    </row>
    <row r="17" spans="4:40" ht="15.6">
      <c r="D17" s="61">
        <v>5</v>
      </c>
      <c r="E17" s="58" t="s">
        <v>54</v>
      </c>
      <c r="G17" s="73" t="s">
        <v>55</v>
      </c>
      <c r="H17" s="63"/>
      <c r="I17" s="70">
        <f>SUM(K17:AD17)</f>
        <v>0</v>
      </c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68"/>
      <c r="AF17" s="68"/>
      <c r="AG17" s="68"/>
      <c r="AH17" s="68"/>
      <c r="AI17" s="68"/>
      <c r="AJ17" s="68"/>
      <c r="AK17" s="68"/>
      <c r="AL17" s="68"/>
      <c r="AM17" s="68"/>
      <c r="AN17" s="68"/>
    </row>
    <row r="18" spans="4:40" ht="15.6">
      <c r="D18" s="61">
        <v>6</v>
      </c>
      <c r="E18" s="58" t="s">
        <v>56</v>
      </c>
      <c r="G18" s="73" t="s">
        <v>56</v>
      </c>
      <c r="H18" s="63"/>
      <c r="I18" s="70">
        <f>SUM(K18:AD18)</f>
        <v>0</v>
      </c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68"/>
      <c r="AF18" s="68"/>
      <c r="AG18" s="68"/>
      <c r="AH18" s="68"/>
      <c r="AI18" s="68"/>
      <c r="AJ18" s="68"/>
      <c r="AK18" s="68"/>
      <c r="AL18" s="68"/>
      <c r="AM18" s="68"/>
      <c r="AN18" s="68"/>
    </row>
    <row r="19" spans="4:40" ht="15.6">
      <c r="F19" s="61"/>
      <c r="I19" s="62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64"/>
      <c r="AF19" s="64"/>
      <c r="AG19" s="64"/>
      <c r="AH19" s="64"/>
      <c r="AI19" s="64"/>
      <c r="AJ19" s="64"/>
      <c r="AK19" s="64"/>
      <c r="AL19" s="64"/>
      <c r="AM19" s="64"/>
      <c r="AN19" s="64"/>
    </row>
    <row r="20" spans="4:40" ht="15.6">
      <c r="E20" s="84" t="s">
        <v>86</v>
      </c>
      <c r="G20" s="66" t="s">
        <v>47</v>
      </c>
      <c r="H20" s="66"/>
      <c r="I20" s="66"/>
      <c r="K20" s="75">
        <v>1</v>
      </c>
      <c r="L20" s="75">
        <v>2</v>
      </c>
      <c r="M20" s="75">
        <v>3</v>
      </c>
      <c r="N20" s="75">
        <v>4</v>
      </c>
      <c r="O20" s="75">
        <v>5</v>
      </c>
      <c r="P20" s="75">
        <v>6</v>
      </c>
      <c r="Q20" s="75">
        <v>7</v>
      </c>
      <c r="R20" s="75">
        <v>8</v>
      </c>
      <c r="S20" s="75">
        <v>9</v>
      </c>
      <c r="T20" s="75">
        <v>10</v>
      </c>
      <c r="U20" s="75">
        <v>11</v>
      </c>
      <c r="V20" s="75">
        <v>12</v>
      </c>
      <c r="W20" s="75">
        <v>13</v>
      </c>
      <c r="X20" s="75">
        <v>14</v>
      </c>
      <c r="Y20" s="75">
        <v>15</v>
      </c>
      <c r="Z20" s="75">
        <v>16</v>
      </c>
      <c r="AA20" s="75">
        <v>17</v>
      </c>
      <c r="AB20" s="75">
        <v>18</v>
      </c>
      <c r="AC20" s="75">
        <v>19</v>
      </c>
      <c r="AD20" s="75">
        <v>20</v>
      </c>
      <c r="AE20" s="68"/>
      <c r="AF20" s="68"/>
      <c r="AG20" s="68"/>
      <c r="AH20" s="68"/>
      <c r="AI20" s="68"/>
      <c r="AJ20" s="68"/>
      <c r="AK20" s="68"/>
      <c r="AL20" s="68"/>
      <c r="AM20" s="68"/>
      <c r="AN20" s="68"/>
    </row>
    <row r="21" spans="4:40" ht="15.6">
      <c r="D21" s="61">
        <v>7</v>
      </c>
      <c r="G21" s="73" t="s">
        <v>84</v>
      </c>
      <c r="H21" s="63"/>
      <c r="I21" s="70">
        <f>SUM(K21:AD21)</f>
        <v>0</v>
      </c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68"/>
      <c r="AF21" s="68"/>
      <c r="AG21" s="68"/>
      <c r="AH21" s="68"/>
      <c r="AI21" s="68"/>
      <c r="AJ21" s="68"/>
      <c r="AK21" s="68"/>
      <c r="AL21" s="68"/>
      <c r="AM21" s="68"/>
      <c r="AN21" s="68"/>
    </row>
    <row r="22" spans="4:40" ht="15.6">
      <c r="D22" s="61">
        <v>8</v>
      </c>
      <c r="G22" s="73" t="s">
        <v>85</v>
      </c>
      <c r="H22" s="63"/>
      <c r="I22" s="70">
        <f>SUM(K22:AD22)</f>
        <v>0</v>
      </c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68"/>
      <c r="AF22" s="68"/>
      <c r="AG22" s="68"/>
      <c r="AH22" s="68"/>
      <c r="AI22" s="68"/>
      <c r="AJ22" s="68"/>
      <c r="AK22" s="68"/>
      <c r="AL22" s="68"/>
      <c r="AM22" s="68"/>
      <c r="AN22" s="68"/>
    </row>
    <row r="23" spans="4:40" ht="15.6">
      <c r="D23" s="61">
        <v>9</v>
      </c>
      <c r="G23" s="73"/>
      <c r="H23" s="63"/>
      <c r="I23" s="70">
        <f>SUM(K23:AD23)</f>
        <v>0</v>
      </c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68"/>
      <c r="AF23" s="68"/>
      <c r="AG23" s="68"/>
      <c r="AH23" s="68"/>
      <c r="AI23" s="68"/>
      <c r="AJ23" s="68"/>
      <c r="AK23" s="68"/>
      <c r="AL23" s="68"/>
      <c r="AM23" s="68"/>
      <c r="AN23" s="68"/>
    </row>
    <row r="24" spans="4:40" ht="15.6">
      <c r="G24" s="65"/>
      <c r="H24" s="65"/>
      <c r="I24" s="140">
        <f>I11+I12+I13+I16+I17+I18+I21+I22+I23</f>
        <v>61</v>
      </c>
      <c r="K24" s="140">
        <f t="shared" ref="K24:AD24" si="0">K11+K12+K13+K16+K17+K18+K21+K22+K23</f>
        <v>54</v>
      </c>
      <c r="L24" s="140">
        <f t="shared" si="0"/>
        <v>5</v>
      </c>
      <c r="M24" s="140">
        <f t="shared" si="0"/>
        <v>2</v>
      </c>
      <c r="N24" s="140">
        <f t="shared" si="0"/>
        <v>0</v>
      </c>
      <c r="O24" s="140">
        <f t="shared" si="0"/>
        <v>0</v>
      </c>
      <c r="P24" s="140">
        <f t="shared" si="0"/>
        <v>0</v>
      </c>
      <c r="Q24" s="140">
        <f t="shared" si="0"/>
        <v>0</v>
      </c>
      <c r="R24" s="140">
        <f t="shared" si="0"/>
        <v>0</v>
      </c>
      <c r="S24" s="140">
        <f t="shared" si="0"/>
        <v>0</v>
      </c>
      <c r="T24" s="140">
        <f t="shared" si="0"/>
        <v>0</v>
      </c>
      <c r="U24" s="140">
        <f t="shared" si="0"/>
        <v>0</v>
      </c>
      <c r="V24" s="140">
        <f t="shared" si="0"/>
        <v>0</v>
      </c>
      <c r="W24" s="140">
        <f t="shared" si="0"/>
        <v>0</v>
      </c>
      <c r="X24" s="140">
        <f t="shared" si="0"/>
        <v>0</v>
      </c>
      <c r="Y24" s="140">
        <f t="shared" si="0"/>
        <v>0</v>
      </c>
      <c r="Z24" s="140">
        <f t="shared" si="0"/>
        <v>0</v>
      </c>
      <c r="AA24" s="140">
        <f t="shared" si="0"/>
        <v>0</v>
      </c>
      <c r="AB24" s="140">
        <f t="shared" si="0"/>
        <v>0</v>
      </c>
      <c r="AC24" s="140">
        <f t="shared" si="0"/>
        <v>0</v>
      </c>
      <c r="AD24" s="140">
        <f t="shared" si="0"/>
        <v>0</v>
      </c>
    </row>
    <row r="25" spans="4:40" ht="15.6">
      <c r="G25" s="65"/>
      <c r="H25" s="65"/>
      <c r="I25" s="76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</row>
    <row r="26" spans="4:40" ht="15.6">
      <c r="G26" s="65"/>
      <c r="H26" s="65"/>
      <c r="I26" s="76"/>
      <c r="J26" s="99"/>
      <c r="K26" s="99"/>
      <c r="L26" s="99"/>
      <c r="M26" s="99"/>
      <c r="N26" s="99"/>
      <c r="P26" s="99"/>
      <c r="Q26" s="99"/>
      <c r="R26" s="99"/>
      <c r="S26" s="99"/>
      <c r="T26" s="211"/>
      <c r="U26" s="202"/>
      <c r="V26" s="202"/>
      <c r="W26" s="202"/>
      <c r="X26" s="202"/>
      <c r="Y26" s="202"/>
      <c r="Z26" s="99"/>
      <c r="AA26" s="99"/>
      <c r="AB26" s="99"/>
      <c r="AC26" s="99"/>
      <c r="AD26" s="99"/>
    </row>
    <row r="27" spans="4:40" ht="16.2" thickBot="1">
      <c r="D27" s="61" t="s">
        <v>96</v>
      </c>
      <c r="G27" s="85" t="s">
        <v>92</v>
      </c>
      <c r="I27" s="65"/>
      <c r="N27" s="65"/>
      <c r="P27" s="99"/>
      <c r="Q27" s="99"/>
      <c r="R27" s="99"/>
      <c r="S27" s="99"/>
      <c r="T27" s="211"/>
      <c r="U27" s="202"/>
      <c r="V27" s="202"/>
      <c r="W27" s="202"/>
      <c r="X27" s="202"/>
      <c r="Y27" s="202"/>
      <c r="Z27" s="99"/>
      <c r="AA27" s="99"/>
      <c r="AB27" s="99"/>
      <c r="AC27" s="99"/>
      <c r="AD27" s="99"/>
    </row>
    <row r="28" spans="4:40" ht="15.6">
      <c r="G28" s="83"/>
      <c r="H28" s="80"/>
      <c r="I28" s="80"/>
      <c r="J28" s="80"/>
      <c r="K28" s="239" t="s">
        <v>63</v>
      </c>
      <c r="L28" s="239" t="s">
        <v>63</v>
      </c>
      <c r="M28" s="240" t="s">
        <v>64</v>
      </c>
      <c r="N28" s="241" t="s">
        <v>64</v>
      </c>
      <c r="O28" s="242" t="s">
        <v>105</v>
      </c>
      <c r="P28" s="167" t="s">
        <v>106</v>
      </c>
      <c r="T28" s="212"/>
      <c r="U28" s="212"/>
      <c r="V28" s="213"/>
      <c r="W28" s="214"/>
      <c r="X28" s="212"/>
      <c r="Y28" s="68"/>
      <c r="Z28" s="58"/>
      <c r="AA28" s="99"/>
      <c r="AB28" s="99"/>
      <c r="AC28" s="99"/>
      <c r="AD28" s="99"/>
    </row>
    <row r="29" spans="4:40" ht="15.6">
      <c r="G29" s="87" t="s">
        <v>65</v>
      </c>
      <c r="H29" s="84"/>
      <c r="I29" s="84" t="s">
        <v>66</v>
      </c>
      <c r="J29" s="84"/>
      <c r="K29" s="173" t="s">
        <v>93</v>
      </c>
      <c r="L29" s="174" t="s">
        <v>67</v>
      </c>
      <c r="M29" s="173" t="s">
        <v>93</v>
      </c>
      <c r="N29" s="175" t="s">
        <v>67</v>
      </c>
      <c r="O29" s="169">
        <v>2015</v>
      </c>
      <c r="P29" s="168">
        <f>IF(O29=2015,1,2)</f>
        <v>1</v>
      </c>
      <c r="R29" s="156"/>
      <c r="T29" s="215"/>
      <c r="U29" s="216"/>
      <c r="V29" s="217"/>
      <c r="W29" s="217"/>
      <c r="X29" s="216"/>
      <c r="Y29" s="68"/>
      <c r="Z29" s="58"/>
      <c r="AA29" s="99"/>
      <c r="AB29" s="99"/>
      <c r="AC29" s="99"/>
      <c r="AD29" s="99"/>
    </row>
    <row r="30" spans="4:40" ht="15.6">
      <c r="G30" s="88" t="str">
        <f>$F$6</f>
        <v>Moraviantown</v>
      </c>
      <c r="H30" s="58"/>
      <c r="I30" s="82" t="s">
        <v>97</v>
      </c>
      <c r="J30" s="82"/>
      <c r="K30" s="148" t="s">
        <v>98</v>
      </c>
      <c r="L30" s="149" t="s">
        <v>99</v>
      </c>
      <c r="M30" s="148" t="s">
        <v>100</v>
      </c>
      <c r="N30" s="150" t="s">
        <v>101</v>
      </c>
      <c r="O30" s="166" t="s">
        <v>104</v>
      </c>
      <c r="T30" s="79"/>
      <c r="U30" s="68"/>
      <c r="V30" s="68"/>
      <c r="W30" s="79"/>
      <c r="X30" s="68"/>
      <c r="Y30" s="68"/>
      <c r="Z30" s="58"/>
      <c r="AA30" s="99"/>
      <c r="AB30" s="99"/>
      <c r="AC30" s="99"/>
      <c r="AD30" s="99"/>
    </row>
    <row r="31" spans="4:40" ht="15.6">
      <c r="D31" s="61">
        <v>1</v>
      </c>
      <c r="G31" s="176" t="s">
        <v>46</v>
      </c>
      <c r="H31" s="177"/>
      <c r="I31" s="177"/>
      <c r="J31" s="177"/>
      <c r="K31" s="178"/>
      <c r="L31" s="179"/>
      <c r="M31" s="178"/>
      <c r="N31" s="180"/>
      <c r="O31" s="181"/>
      <c r="T31" s="79"/>
      <c r="U31" s="68"/>
      <c r="V31" s="68"/>
      <c r="W31" s="79"/>
      <c r="X31" s="68"/>
      <c r="Y31" s="68"/>
      <c r="Z31" s="58"/>
      <c r="AA31" s="99"/>
      <c r="AB31" s="99"/>
      <c r="AC31" s="99"/>
      <c r="AD31" s="99"/>
    </row>
    <row r="32" spans="4:40" ht="15.6">
      <c r="D32" s="61">
        <v>2</v>
      </c>
      <c r="G32" s="176" t="s">
        <v>48</v>
      </c>
      <c r="H32" s="177"/>
      <c r="I32" s="182">
        <v>2237</v>
      </c>
      <c r="J32" s="177"/>
      <c r="K32" s="183">
        <v>308</v>
      </c>
      <c r="L32" s="179">
        <f>IF(I32&gt;0,K32/I32,0)</f>
        <v>0.13768439874832364</v>
      </c>
      <c r="M32" s="183">
        <v>315</v>
      </c>
      <c r="N32" s="184">
        <f>IF(I32&gt;0,M32/I32,0)</f>
        <v>0.14081358962896737</v>
      </c>
      <c r="O32" s="185">
        <f>CHOOSE($P$29,L32,N32)</f>
        <v>0.13768439874832364</v>
      </c>
      <c r="P32" s="165"/>
      <c r="T32" s="79"/>
      <c r="U32" s="90"/>
      <c r="V32" s="68"/>
      <c r="W32" s="79"/>
      <c r="X32" s="90"/>
      <c r="Y32" s="68"/>
      <c r="Z32" s="89"/>
      <c r="AA32" s="99"/>
      <c r="AB32" s="99"/>
      <c r="AC32" s="99"/>
      <c r="AD32" s="99"/>
    </row>
    <row r="33" spans="4:50" ht="15.6">
      <c r="D33" s="61">
        <v>3</v>
      </c>
      <c r="G33" s="176" t="s">
        <v>51</v>
      </c>
      <c r="H33" s="177"/>
      <c r="I33" s="182">
        <v>0</v>
      </c>
      <c r="J33" s="177"/>
      <c r="K33" s="199">
        <v>0</v>
      </c>
      <c r="L33" s="179">
        <f t="shared" ref="L33:L40" si="1">IF(I33&gt;0,K33/I33,0)</f>
        <v>0</v>
      </c>
      <c r="M33" s="199">
        <v>0</v>
      </c>
      <c r="N33" s="184">
        <f t="shared" ref="N33:N40" si="2">IF(I33&gt;0,M33/I33,0)</f>
        <v>0</v>
      </c>
      <c r="O33" s="185">
        <f t="shared" ref="O33:O40" si="3">CHOOSE($P$29,L33,N33)</f>
        <v>0</v>
      </c>
      <c r="T33" s="79"/>
      <c r="U33" s="90"/>
      <c r="V33" s="68"/>
      <c r="W33" s="79"/>
      <c r="X33" s="90"/>
      <c r="Y33" s="68"/>
      <c r="Z33" s="89"/>
      <c r="AA33" s="99"/>
      <c r="AB33" s="99"/>
      <c r="AC33" s="99"/>
      <c r="AD33" s="99"/>
    </row>
    <row r="34" spans="4:50" ht="15.6">
      <c r="D34" s="61">
        <v>4</v>
      </c>
      <c r="G34" s="176" t="s">
        <v>50</v>
      </c>
      <c r="H34" s="177"/>
      <c r="I34" s="182">
        <v>0</v>
      </c>
      <c r="J34" s="177"/>
      <c r="K34" s="183">
        <v>0</v>
      </c>
      <c r="L34" s="179">
        <f t="shared" si="1"/>
        <v>0</v>
      </c>
      <c r="M34" s="183">
        <v>0</v>
      </c>
      <c r="N34" s="184">
        <f t="shared" si="2"/>
        <v>0</v>
      </c>
      <c r="O34" s="185">
        <f t="shared" si="3"/>
        <v>0</v>
      </c>
      <c r="T34" s="79"/>
      <c r="U34" s="90"/>
      <c r="V34" s="90"/>
      <c r="W34" s="79"/>
      <c r="X34" s="90"/>
      <c r="Y34" s="68"/>
      <c r="Z34" s="89"/>
      <c r="AA34" s="99"/>
      <c r="AB34" s="99"/>
      <c r="AC34" s="99"/>
      <c r="AD34" s="99"/>
    </row>
    <row r="35" spans="4:50" ht="15.6">
      <c r="D35" s="61">
        <v>5</v>
      </c>
      <c r="G35" s="176" t="s">
        <v>52</v>
      </c>
      <c r="H35" s="186"/>
      <c r="I35" s="186"/>
      <c r="J35" s="186"/>
      <c r="K35" s="187"/>
      <c r="L35" s="188"/>
      <c r="M35" s="187"/>
      <c r="N35" s="189"/>
      <c r="O35" s="185"/>
      <c r="T35" s="79"/>
      <c r="U35" s="90"/>
      <c r="V35" s="68"/>
      <c r="W35" s="79"/>
      <c r="X35" s="90"/>
      <c r="Y35" s="68"/>
      <c r="Z35" s="58"/>
      <c r="AA35" s="99"/>
      <c r="AB35" s="99"/>
      <c r="AC35" s="99"/>
      <c r="AD35" s="99"/>
    </row>
    <row r="36" spans="4:50" ht="15.6">
      <c r="D36" s="61">
        <v>6</v>
      </c>
      <c r="G36" s="176" t="s">
        <v>53</v>
      </c>
      <c r="H36" s="177"/>
      <c r="I36" s="182">
        <v>2237</v>
      </c>
      <c r="J36" s="177"/>
      <c r="K36" s="183">
        <v>308</v>
      </c>
      <c r="L36" s="179">
        <f t="shared" si="1"/>
        <v>0.13768439874832364</v>
      </c>
      <c r="M36" s="183">
        <v>315</v>
      </c>
      <c r="N36" s="184">
        <f t="shared" si="2"/>
        <v>0.14081358962896737</v>
      </c>
      <c r="O36" s="185">
        <f t="shared" si="3"/>
        <v>0.13768439874832364</v>
      </c>
      <c r="T36" s="79"/>
      <c r="U36" s="90"/>
      <c r="V36" s="68"/>
      <c r="W36" s="79"/>
      <c r="X36" s="90"/>
      <c r="Y36" s="68"/>
      <c r="Z36" s="89"/>
      <c r="AA36" s="99"/>
      <c r="AB36" s="99"/>
      <c r="AC36" s="99"/>
      <c r="AD36" s="99"/>
    </row>
    <row r="37" spans="4:50" ht="15.6">
      <c r="D37" s="61">
        <v>7</v>
      </c>
      <c r="G37" s="176" t="s">
        <v>55</v>
      </c>
      <c r="H37" s="177"/>
      <c r="I37" s="182">
        <v>0</v>
      </c>
      <c r="J37" s="177"/>
      <c r="K37" s="183">
        <v>0</v>
      </c>
      <c r="L37" s="179">
        <f t="shared" si="1"/>
        <v>0</v>
      </c>
      <c r="M37" s="183">
        <v>0</v>
      </c>
      <c r="N37" s="184">
        <f t="shared" si="2"/>
        <v>0</v>
      </c>
      <c r="O37" s="185">
        <f t="shared" si="3"/>
        <v>0</v>
      </c>
      <c r="T37" s="79"/>
      <c r="U37" s="90"/>
      <c r="V37" s="68"/>
      <c r="W37" s="79"/>
      <c r="X37" s="90"/>
      <c r="Y37" s="68"/>
      <c r="Z37" s="89"/>
      <c r="AA37" s="99"/>
      <c r="AB37" s="99"/>
      <c r="AC37" s="99"/>
      <c r="AD37" s="99"/>
    </row>
    <row r="38" spans="4:50" ht="15.6">
      <c r="D38" s="61">
        <v>8</v>
      </c>
      <c r="G38" s="176" t="s">
        <v>56</v>
      </c>
      <c r="H38" s="177"/>
      <c r="I38" s="182">
        <v>0</v>
      </c>
      <c r="J38" s="177"/>
      <c r="K38" s="183">
        <v>0</v>
      </c>
      <c r="L38" s="179">
        <f t="shared" si="1"/>
        <v>0</v>
      </c>
      <c r="M38" s="183">
        <v>0</v>
      </c>
      <c r="N38" s="184">
        <f t="shared" si="2"/>
        <v>0</v>
      </c>
      <c r="O38" s="185">
        <f t="shared" si="3"/>
        <v>0</v>
      </c>
      <c r="T38" s="79"/>
      <c r="U38" s="90"/>
      <c r="V38" s="68"/>
      <c r="W38" s="79"/>
      <c r="X38" s="90"/>
      <c r="Y38" s="68"/>
      <c r="Z38" s="89"/>
      <c r="AA38" s="99"/>
      <c r="AB38" s="99"/>
      <c r="AC38" s="99"/>
      <c r="AD38" s="99"/>
    </row>
    <row r="39" spans="4:50" ht="15.6">
      <c r="D39" s="61">
        <v>9</v>
      </c>
      <c r="G39" s="190" t="s">
        <v>90</v>
      </c>
      <c r="H39" s="186"/>
      <c r="I39" s="182">
        <v>0</v>
      </c>
      <c r="J39" s="177"/>
      <c r="K39" s="183">
        <v>0</v>
      </c>
      <c r="L39" s="179">
        <f t="shared" si="1"/>
        <v>0</v>
      </c>
      <c r="M39" s="183">
        <v>0</v>
      </c>
      <c r="N39" s="184">
        <f t="shared" si="2"/>
        <v>0</v>
      </c>
      <c r="O39" s="185">
        <f t="shared" si="3"/>
        <v>0</v>
      </c>
      <c r="T39" s="79"/>
      <c r="U39" s="90"/>
      <c r="V39" s="68"/>
      <c r="W39" s="79"/>
      <c r="X39" s="90"/>
      <c r="Y39" s="68"/>
      <c r="Z39" s="89"/>
      <c r="AA39" s="99"/>
      <c r="AB39" s="99"/>
      <c r="AC39" s="99"/>
      <c r="AD39" s="99"/>
    </row>
    <row r="40" spans="4:50" ht="16.2" thickBot="1">
      <c r="D40" s="61">
        <v>10</v>
      </c>
      <c r="G40" s="191" t="s">
        <v>91</v>
      </c>
      <c r="H40" s="192"/>
      <c r="I40" s="193">
        <v>0</v>
      </c>
      <c r="J40" s="194"/>
      <c r="K40" s="195">
        <v>0</v>
      </c>
      <c r="L40" s="196">
        <f t="shared" si="1"/>
        <v>0</v>
      </c>
      <c r="M40" s="195">
        <v>0</v>
      </c>
      <c r="N40" s="197">
        <f t="shared" si="2"/>
        <v>0</v>
      </c>
      <c r="O40" s="198">
        <f t="shared" si="3"/>
        <v>0</v>
      </c>
      <c r="T40" s="79"/>
      <c r="U40" s="90"/>
      <c r="V40" s="68"/>
      <c r="W40" s="79"/>
      <c r="X40" s="90"/>
      <c r="Y40" s="68"/>
      <c r="Z40" s="89"/>
      <c r="AA40" s="99"/>
      <c r="AB40" s="99"/>
      <c r="AC40" s="99"/>
      <c r="AD40" s="99"/>
    </row>
    <row r="41" spans="4:50" ht="15.6">
      <c r="G41" s="65"/>
      <c r="H41" s="65"/>
      <c r="I41" s="76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202"/>
      <c r="U41" s="202"/>
      <c r="V41" s="202"/>
      <c r="W41" s="202"/>
      <c r="X41" s="202"/>
      <c r="Y41" s="202"/>
      <c r="Z41" s="99"/>
      <c r="AA41" s="99"/>
      <c r="AB41" s="99"/>
      <c r="AC41" s="99"/>
      <c r="AD41" s="99"/>
    </row>
    <row r="42" spans="4:50">
      <c r="J42" s="144"/>
    </row>
    <row r="43" spans="4:50" ht="21" customHeight="1">
      <c r="E43" s="155" t="str">
        <f>"Table 3: Revenue Calculation : " &amp;$F$6</f>
        <v>Table 3: Revenue Calculation : Moraviantown</v>
      </c>
      <c r="J43" s="144"/>
    </row>
    <row r="44" spans="4:50" ht="34.5" customHeight="1">
      <c r="E44" s="57"/>
      <c r="F44" s="95" t="s">
        <v>70</v>
      </c>
      <c r="G44" s="93" t="s">
        <v>82</v>
      </c>
      <c r="H44" s="95" t="s">
        <v>72</v>
      </c>
      <c r="I44" s="95" t="s">
        <v>83</v>
      </c>
      <c r="J44" s="144"/>
      <c r="K44" s="138">
        <v>2016</v>
      </c>
      <c r="L44" s="138">
        <v>2017</v>
      </c>
      <c r="M44" s="138">
        <v>2018</v>
      </c>
      <c r="N44" s="138">
        <v>2019</v>
      </c>
      <c r="O44" s="138">
        <v>2020</v>
      </c>
      <c r="P44" s="138">
        <v>2021</v>
      </c>
      <c r="Q44" s="138">
        <v>2022</v>
      </c>
      <c r="R44" s="138">
        <v>2023</v>
      </c>
      <c r="S44" s="138">
        <v>2024</v>
      </c>
      <c r="T44" s="138">
        <v>2025</v>
      </c>
      <c r="U44" s="138">
        <v>2026</v>
      </c>
      <c r="V44" s="138">
        <v>2027</v>
      </c>
      <c r="W44" s="138">
        <v>2028</v>
      </c>
      <c r="X44" s="138">
        <v>2029</v>
      </c>
      <c r="Y44" s="138">
        <v>2030</v>
      </c>
      <c r="Z44" s="138">
        <v>2031</v>
      </c>
      <c r="AA44" s="138">
        <v>2032</v>
      </c>
      <c r="AB44" s="138">
        <v>2033</v>
      </c>
      <c r="AC44" s="138">
        <v>2034</v>
      </c>
      <c r="AD44" s="138">
        <v>2035</v>
      </c>
      <c r="AE44" s="138">
        <v>2036</v>
      </c>
      <c r="AF44" s="138">
        <v>2037</v>
      </c>
      <c r="AG44" s="138">
        <v>2038</v>
      </c>
      <c r="AH44" s="138">
        <v>2039</v>
      </c>
      <c r="AI44" s="138">
        <v>2040</v>
      </c>
      <c r="AJ44" s="138">
        <v>2041</v>
      </c>
      <c r="AK44" s="138">
        <v>2042</v>
      </c>
      <c r="AL44" s="138">
        <v>2043</v>
      </c>
      <c r="AM44" s="138">
        <v>2044</v>
      </c>
      <c r="AN44" s="138">
        <v>2045</v>
      </c>
      <c r="AO44" s="138">
        <v>2046</v>
      </c>
      <c r="AP44" s="138">
        <v>2047</v>
      </c>
      <c r="AQ44" s="138">
        <v>2048</v>
      </c>
      <c r="AR44" s="138">
        <v>2049</v>
      </c>
      <c r="AS44" s="138">
        <v>2050</v>
      </c>
      <c r="AT44" s="138">
        <v>2051</v>
      </c>
      <c r="AU44" s="138">
        <v>2052</v>
      </c>
      <c r="AV44" s="138">
        <v>2053</v>
      </c>
      <c r="AW44" s="138">
        <v>2054</v>
      </c>
      <c r="AX44" s="138">
        <v>2055</v>
      </c>
    </row>
    <row r="45" spans="4:50" ht="14.25" customHeight="1">
      <c r="D45" s="93" t="s">
        <v>89</v>
      </c>
      <c r="E45" s="57"/>
      <c r="F45" s="95"/>
      <c r="G45" s="93"/>
      <c r="H45" s="95"/>
      <c r="I45" s="95"/>
      <c r="J45" s="144"/>
      <c r="K45" s="98">
        <v>1</v>
      </c>
      <c r="L45" s="98">
        <v>2</v>
      </c>
      <c r="M45" s="98">
        <v>3</v>
      </c>
      <c r="N45" s="98">
        <v>4</v>
      </c>
      <c r="O45" s="98">
        <v>5</v>
      </c>
      <c r="P45" s="98">
        <v>6</v>
      </c>
      <c r="Q45" s="98">
        <v>7</v>
      </c>
      <c r="R45" s="98">
        <v>8</v>
      </c>
      <c r="S45" s="98">
        <v>9</v>
      </c>
      <c r="T45" s="98">
        <v>10</v>
      </c>
      <c r="U45" s="98">
        <v>11</v>
      </c>
      <c r="V45" s="98">
        <v>12</v>
      </c>
      <c r="W45" s="98">
        <v>13</v>
      </c>
      <c r="X45" s="98">
        <v>14</v>
      </c>
      <c r="Y45" s="98">
        <v>15</v>
      </c>
      <c r="Z45" s="98">
        <v>16</v>
      </c>
      <c r="AA45" s="98">
        <v>17</v>
      </c>
      <c r="AB45" s="98">
        <v>18</v>
      </c>
      <c r="AC45" s="98">
        <v>19</v>
      </c>
      <c r="AD45" s="98">
        <v>20</v>
      </c>
      <c r="AE45" s="98">
        <v>21</v>
      </c>
      <c r="AF45" s="98">
        <v>22</v>
      </c>
      <c r="AG45" s="98">
        <v>23</v>
      </c>
      <c r="AH45" s="98">
        <v>24</v>
      </c>
      <c r="AI45" s="98">
        <v>25</v>
      </c>
      <c r="AJ45" s="98">
        <v>26</v>
      </c>
      <c r="AK45" s="98">
        <v>27</v>
      </c>
      <c r="AL45" s="98">
        <v>28</v>
      </c>
      <c r="AM45" s="98">
        <v>29</v>
      </c>
      <c r="AN45" s="98">
        <v>30</v>
      </c>
      <c r="AO45" s="98">
        <v>31</v>
      </c>
      <c r="AP45" s="98">
        <v>32</v>
      </c>
      <c r="AQ45" s="98">
        <v>33</v>
      </c>
      <c r="AR45" s="98">
        <v>34</v>
      </c>
      <c r="AS45" s="98">
        <v>35</v>
      </c>
      <c r="AT45" s="98">
        <v>36</v>
      </c>
      <c r="AU45" s="98">
        <v>37</v>
      </c>
      <c r="AV45" s="98">
        <v>38</v>
      </c>
      <c r="AW45" s="98">
        <v>39</v>
      </c>
      <c r="AX45" s="98">
        <v>40</v>
      </c>
    </row>
    <row r="46" spans="4:50" ht="13.5" customHeight="1">
      <c r="E46" s="84" t="s">
        <v>58</v>
      </c>
      <c r="F46" s="93"/>
      <c r="G46" s="77"/>
      <c r="H46" s="65"/>
      <c r="I46" s="93"/>
      <c r="J46" s="144"/>
    </row>
    <row r="47" spans="4:50" s="101" customFormat="1" ht="15.75" customHeight="1">
      <c r="D47" s="139">
        <v>1</v>
      </c>
      <c r="E47" s="104" t="s">
        <v>74</v>
      </c>
      <c r="F47" s="102"/>
      <c r="G47" s="102"/>
      <c r="H47" s="103"/>
      <c r="I47" s="102"/>
      <c r="J47" s="145"/>
      <c r="K47" s="100">
        <f>K$11</f>
        <v>37</v>
      </c>
      <c r="L47" s="100">
        <f t="shared" ref="L47:AX47" si="4">L$11</f>
        <v>5</v>
      </c>
      <c r="M47" s="100">
        <f t="shared" si="4"/>
        <v>2</v>
      </c>
      <c r="N47" s="100">
        <f t="shared" si="4"/>
        <v>0</v>
      </c>
      <c r="O47" s="100">
        <f t="shared" si="4"/>
        <v>0</v>
      </c>
      <c r="P47" s="100">
        <f t="shared" si="4"/>
        <v>0</v>
      </c>
      <c r="Q47" s="100">
        <f t="shared" si="4"/>
        <v>0</v>
      </c>
      <c r="R47" s="100">
        <f t="shared" si="4"/>
        <v>0</v>
      </c>
      <c r="S47" s="100">
        <f t="shared" si="4"/>
        <v>0</v>
      </c>
      <c r="T47" s="100">
        <f t="shared" si="4"/>
        <v>0</v>
      </c>
      <c r="U47" s="100">
        <f t="shared" si="4"/>
        <v>0</v>
      </c>
      <c r="V47" s="100">
        <f t="shared" si="4"/>
        <v>0</v>
      </c>
      <c r="W47" s="100">
        <f t="shared" si="4"/>
        <v>0</v>
      </c>
      <c r="X47" s="100">
        <f t="shared" si="4"/>
        <v>0</v>
      </c>
      <c r="Y47" s="100">
        <f t="shared" si="4"/>
        <v>0</v>
      </c>
      <c r="Z47" s="100">
        <f t="shared" si="4"/>
        <v>0</v>
      </c>
      <c r="AA47" s="100">
        <f t="shared" si="4"/>
        <v>0</v>
      </c>
      <c r="AB47" s="100">
        <f t="shared" si="4"/>
        <v>0</v>
      </c>
      <c r="AC47" s="100">
        <f t="shared" si="4"/>
        <v>0</v>
      </c>
      <c r="AD47" s="100">
        <f t="shared" si="4"/>
        <v>0</v>
      </c>
      <c r="AE47" s="100">
        <f t="shared" si="4"/>
        <v>0</v>
      </c>
      <c r="AF47" s="100">
        <f t="shared" si="4"/>
        <v>0</v>
      </c>
      <c r="AG47" s="100">
        <f t="shared" si="4"/>
        <v>0</v>
      </c>
      <c r="AH47" s="100">
        <f t="shared" si="4"/>
        <v>0</v>
      </c>
      <c r="AI47" s="100">
        <f t="shared" si="4"/>
        <v>0</v>
      </c>
      <c r="AJ47" s="100">
        <f t="shared" si="4"/>
        <v>0</v>
      </c>
      <c r="AK47" s="100">
        <f t="shared" si="4"/>
        <v>0</v>
      </c>
      <c r="AL47" s="100">
        <f t="shared" si="4"/>
        <v>0</v>
      </c>
      <c r="AM47" s="100">
        <f t="shared" si="4"/>
        <v>0</v>
      </c>
      <c r="AN47" s="100">
        <f t="shared" si="4"/>
        <v>0</v>
      </c>
      <c r="AO47" s="100">
        <f t="shared" si="4"/>
        <v>0</v>
      </c>
      <c r="AP47" s="100">
        <f t="shared" si="4"/>
        <v>0</v>
      </c>
      <c r="AQ47" s="100">
        <f t="shared" si="4"/>
        <v>0</v>
      </c>
      <c r="AR47" s="100">
        <f t="shared" si="4"/>
        <v>0</v>
      </c>
      <c r="AS47" s="100">
        <f t="shared" si="4"/>
        <v>0</v>
      </c>
      <c r="AT47" s="100">
        <f t="shared" si="4"/>
        <v>0</v>
      </c>
      <c r="AU47" s="100">
        <f t="shared" si="4"/>
        <v>0</v>
      </c>
      <c r="AV47" s="100">
        <f t="shared" si="4"/>
        <v>0</v>
      </c>
      <c r="AW47" s="100">
        <f t="shared" si="4"/>
        <v>0</v>
      </c>
      <c r="AX47" s="100">
        <f t="shared" si="4"/>
        <v>0</v>
      </c>
    </row>
    <row r="48" spans="4:50" s="101" customFormat="1" ht="13.8">
      <c r="D48" s="139">
        <v>2</v>
      </c>
      <c r="E48" s="104" t="s">
        <v>71</v>
      </c>
      <c r="G48" s="105"/>
      <c r="H48" s="105"/>
      <c r="J48" s="106">
        <v>0</v>
      </c>
      <c r="K48" s="118">
        <f>K47+J48</f>
        <v>37</v>
      </c>
      <c r="L48" s="118">
        <f t="shared" ref="L48:AX48" si="5">L47+K48</f>
        <v>42</v>
      </c>
      <c r="M48" s="118">
        <f t="shared" si="5"/>
        <v>44</v>
      </c>
      <c r="N48" s="118">
        <f t="shared" si="5"/>
        <v>44</v>
      </c>
      <c r="O48" s="118">
        <f t="shared" si="5"/>
        <v>44</v>
      </c>
      <c r="P48" s="118">
        <f t="shared" si="5"/>
        <v>44</v>
      </c>
      <c r="Q48" s="118">
        <f t="shared" si="5"/>
        <v>44</v>
      </c>
      <c r="R48" s="118">
        <f t="shared" si="5"/>
        <v>44</v>
      </c>
      <c r="S48" s="118">
        <f t="shared" si="5"/>
        <v>44</v>
      </c>
      <c r="T48" s="118">
        <f t="shared" si="5"/>
        <v>44</v>
      </c>
      <c r="U48" s="118">
        <f t="shared" si="5"/>
        <v>44</v>
      </c>
      <c r="V48" s="118">
        <f t="shared" si="5"/>
        <v>44</v>
      </c>
      <c r="W48" s="118">
        <f t="shared" si="5"/>
        <v>44</v>
      </c>
      <c r="X48" s="118">
        <f t="shared" si="5"/>
        <v>44</v>
      </c>
      <c r="Y48" s="118">
        <f t="shared" si="5"/>
        <v>44</v>
      </c>
      <c r="Z48" s="118">
        <f t="shared" si="5"/>
        <v>44</v>
      </c>
      <c r="AA48" s="118">
        <f t="shared" si="5"/>
        <v>44</v>
      </c>
      <c r="AB48" s="118">
        <f t="shared" si="5"/>
        <v>44</v>
      </c>
      <c r="AC48" s="118">
        <f t="shared" si="5"/>
        <v>44</v>
      </c>
      <c r="AD48" s="118">
        <f t="shared" si="5"/>
        <v>44</v>
      </c>
      <c r="AE48" s="118">
        <f t="shared" si="5"/>
        <v>44</v>
      </c>
      <c r="AF48" s="118">
        <f t="shared" si="5"/>
        <v>44</v>
      </c>
      <c r="AG48" s="118">
        <f t="shared" si="5"/>
        <v>44</v>
      </c>
      <c r="AH48" s="118">
        <f t="shared" si="5"/>
        <v>44</v>
      </c>
      <c r="AI48" s="118">
        <f t="shared" si="5"/>
        <v>44</v>
      </c>
      <c r="AJ48" s="118">
        <f t="shared" si="5"/>
        <v>44</v>
      </c>
      <c r="AK48" s="118">
        <f t="shared" si="5"/>
        <v>44</v>
      </c>
      <c r="AL48" s="118">
        <f t="shared" si="5"/>
        <v>44</v>
      </c>
      <c r="AM48" s="118">
        <f t="shared" si="5"/>
        <v>44</v>
      </c>
      <c r="AN48" s="118">
        <f t="shared" si="5"/>
        <v>44</v>
      </c>
      <c r="AO48" s="118">
        <f t="shared" si="5"/>
        <v>44</v>
      </c>
      <c r="AP48" s="118">
        <f t="shared" si="5"/>
        <v>44</v>
      </c>
      <c r="AQ48" s="118">
        <f t="shared" si="5"/>
        <v>44</v>
      </c>
      <c r="AR48" s="118">
        <f t="shared" si="5"/>
        <v>44</v>
      </c>
      <c r="AS48" s="118">
        <f t="shared" si="5"/>
        <v>44</v>
      </c>
      <c r="AT48" s="118">
        <f t="shared" si="5"/>
        <v>44</v>
      </c>
      <c r="AU48" s="118">
        <f t="shared" si="5"/>
        <v>44</v>
      </c>
      <c r="AV48" s="118">
        <f t="shared" si="5"/>
        <v>44</v>
      </c>
      <c r="AW48" s="118">
        <f t="shared" si="5"/>
        <v>44</v>
      </c>
      <c r="AX48" s="118">
        <f t="shared" si="5"/>
        <v>44</v>
      </c>
    </row>
    <row r="49" spans="4:50" s="107" customFormat="1" ht="13.2">
      <c r="D49" s="114">
        <v>3</v>
      </c>
      <c r="E49" s="107" t="s">
        <v>57</v>
      </c>
      <c r="F49" s="162">
        <f>$O$32</f>
        <v>0.13768439874832364</v>
      </c>
      <c r="G49" s="97">
        <f>$I$32</f>
        <v>2237</v>
      </c>
      <c r="H49" s="109">
        <v>0.5</v>
      </c>
      <c r="I49" s="110">
        <f>F49*G49</f>
        <v>308</v>
      </c>
      <c r="J49" s="97"/>
      <c r="K49" s="97">
        <f>(K47*$I49*$H49) +(J48*$I49)</f>
        <v>5698</v>
      </c>
      <c r="L49" s="97">
        <f>(L47*$I49*$H49) +(K48*$I49)</f>
        <v>12166</v>
      </c>
      <c r="M49" s="97">
        <f>(M47*$I49*$H49) +(L48*$I49)</f>
        <v>13244</v>
      </c>
      <c r="N49" s="97">
        <f t="shared" ref="N49:AX49" si="6">(N47*$I49*$H49) +(M48*$I49)</f>
        <v>13552</v>
      </c>
      <c r="O49" s="97">
        <f t="shared" si="6"/>
        <v>13552</v>
      </c>
      <c r="P49" s="97">
        <f t="shared" si="6"/>
        <v>13552</v>
      </c>
      <c r="Q49" s="97">
        <f t="shared" si="6"/>
        <v>13552</v>
      </c>
      <c r="R49" s="97">
        <f t="shared" si="6"/>
        <v>13552</v>
      </c>
      <c r="S49" s="97">
        <f t="shared" si="6"/>
        <v>13552</v>
      </c>
      <c r="T49" s="97">
        <f t="shared" si="6"/>
        <v>13552</v>
      </c>
      <c r="U49" s="97">
        <f t="shared" si="6"/>
        <v>13552</v>
      </c>
      <c r="V49" s="97">
        <f t="shared" si="6"/>
        <v>13552</v>
      </c>
      <c r="W49" s="97">
        <f t="shared" si="6"/>
        <v>13552</v>
      </c>
      <c r="X49" s="97">
        <f t="shared" si="6"/>
        <v>13552</v>
      </c>
      <c r="Y49" s="97">
        <f t="shared" si="6"/>
        <v>13552</v>
      </c>
      <c r="Z49" s="97">
        <f t="shared" si="6"/>
        <v>13552</v>
      </c>
      <c r="AA49" s="97">
        <f t="shared" si="6"/>
        <v>13552</v>
      </c>
      <c r="AB49" s="97">
        <f t="shared" si="6"/>
        <v>13552</v>
      </c>
      <c r="AC49" s="97">
        <f t="shared" si="6"/>
        <v>13552</v>
      </c>
      <c r="AD49" s="97">
        <f t="shared" si="6"/>
        <v>13552</v>
      </c>
      <c r="AE49" s="97">
        <f t="shared" si="6"/>
        <v>13552</v>
      </c>
      <c r="AF49" s="97">
        <f t="shared" si="6"/>
        <v>13552</v>
      </c>
      <c r="AG49" s="97">
        <f t="shared" si="6"/>
        <v>13552</v>
      </c>
      <c r="AH49" s="97">
        <f t="shared" si="6"/>
        <v>13552</v>
      </c>
      <c r="AI49" s="97">
        <f t="shared" si="6"/>
        <v>13552</v>
      </c>
      <c r="AJ49" s="97">
        <f t="shared" si="6"/>
        <v>13552</v>
      </c>
      <c r="AK49" s="97">
        <f t="shared" si="6"/>
        <v>13552</v>
      </c>
      <c r="AL49" s="97">
        <f t="shared" si="6"/>
        <v>13552</v>
      </c>
      <c r="AM49" s="97">
        <f t="shared" si="6"/>
        <v>13552</v>
      </c>
      <c r="AN49" s="97">
        <f t="shared" si="6"/>
        <v>13552</v>
      </c>
      <c r="AO49" s="97">
        <f t="shared" si="6"/>
        <v>13552</v>
      </c>
      <c r="AP49" s="97">
        <f t="shared" si="6"/>
        <v>13552</v>
      </c>
      <c r="AQ49" s="97">
        <f t="shared" si="6"/>
        <v>13552</v>
      </c>
      <c r="AR49" s="97">
        <f t="shared" si="6"/>
        <v>13552</v>
      </c>
      <c r="AS49" s="97">
        <f t="shared" si="6"/>
        <v>13552</v>
      </c>
      <c r="AT49" s="97">
        <f t="shared" si="6"/>
        <v>13552</v>
      </c>
      <c r="AU49" s="97">
        <f t="shared" si="6"/>
        <v>13552</v>
      </c>
      <c r="AV49" s="97">
        <f t="shared" si="6"/>
        <v>13552</v>
      </c>
      <c r="AW49" s="97">
        <f t="shared" si="6"/>
        <v>13552</v>
      </c>
      <c r="AX49" s="97">
        <f t="shared" si="6"/>
        <v>13552</v>
      </c>
    </row>
    <row r="50" spans="4:50" s="107" customFormat="1" ht="13.2">
      <c r="D50" s="114">
        <v>4</v>
      </c>
      <c r="E50" s="107" t="s">
        <v>95</v>
      </c>
      <c r="F50" s="162"/>
      <c r="G50" s="97"/>
      <c r="H50" s="111"/>
      <c r="I50" s="110"/>
      <c r="J50" s="97"/>
      <c r="K50" s="97">
        <f>((K47*$H49*$G49)+(J48*$G49))/1000</f>
        <v>41.384500000000003</v>
      </c>
      <c r="L50" s="97">
        <f t="shared" ref="L50:AX50" si="7">((L47*$H49*$G49)+(K48*$G49))/1000</f>
        <v>88.361500000000007</v>
      </c>
      <c r="M50" s="97">
        <f t="shared" si="7"/>
        <v>96.191000000000003</v>
      </c>
      <c r="N50" s="97">
        <f t="shared" si="7"/>
        <v>98.427999999999997</v>
      </c>
      <c r="O50" s="97">
        <f t="shared" si="7"/>
        <v>98.427999999999997</v>
      </c>
      <c r="P50" s="97">
        <f t="shared" si="7"/>
        <v>98.427999999999997</v>
      </c>
      <c r="Q50" s="97">
        <f t="shared" si="7"/>
        <v>98.427999999999997</v>
      </c>
      <c r="R50" s="97">
        <f t="shared" si="7"/>
        <v>98.427999999999997</v>
      </c>
      <c r="S50" s="97">
        <f t="shared" si="7"/>
        <v>98.427999999999997</v>
      </c>
      <c r="T50" s="97">
        <f t="shared" si="7"/>
        <v>98.427999999999997</v>
      </c>
      <c r="U50" s="97">
        <f t="shared" si="7"/>
        <v>98.427999999999997</v>
      </c>
      <c r="V50" s="97">
        <f t="shared" si="7"/>
        <v>98.427999999999997</v>
      </c>
      <c r="W50" s="97">
        <f t="shared" si="7"/>
        <v>98.427999999999997</v>
      </c>
      <c r="X50" s="97">
        <f t="shared" si="7"/>
        <v>98.427999999999997</v>
      </c>
      <c r="Y50" s="97">
        <f t="shared" si="7"/>
        <v>98.427999999999997</v>
      </c>
      <c r="Z50" s="97">
        <f t="shared" si="7"/>
        <v>98.427999999999997</v>
      </c>
      <c r="AA50" s="97">
        <f t="shared" si="7"/>
        <v>98.427999999999997</v>
      </c>
      <c r="AB50" s="97">
        <f t="shared" si="7"/>
        <v>98.427999999999997</v>
      </c>
      <c r="AC50" s="97">
        <f t="shared" si="7"/>
        <v>98.427999999999997</v>
      </c>
      <c r="AD50" s="97">
        <f t="shared" si="7"/>
        <v>98.427999999999997</v>
      </c>
      <c r="AE50" s="97">
        <f t="shared" si="7"/>
        <v>98.427999999999997</v>
      </c>
      <c r="AF50" s="97">
        <f t="shared" si="7"/>
        <v>98.427999999999997</v>
      </c>
      <c r="AG50" s="97">
        <f t="shared" si="7"/>
        <v>98.427999999999997</v>
      </c>
      <c r="AH50" s="97">
        <f t="shared" si="7"/>
        <v>98.427999999999997</v>
      </c>
      <c r="AI50" s="97">
        <f t="shared" si="7"/>
        <v>98.427999999999997</v>
      </c>
      <c r="AJ50" s="97">
        <f t="shared" si="7"/>
        <v>98.427999999999997</v>
      </c>
      <c r="AK50" s="97">
        <f t="shared" si="7"/>
        <v>98.427999999999997</v>
      </c>
      <c r="AL50" s="97">
        <f t="shared" si="7"/>
        <v>98.427999999999997</v>
      </c>
      <c r="AM50" s="97">
        <f t="shared" si="7"/>
        <v>98.427999999999997</v>
      </c>
      <c r="AN50" s="97">
        <f t="shared" si="7"/>
        <v>98.427999999999997</v>
      </c>
      <c r="AO50" s="97">
        <f t="shared" si="7"/>
        <v>98.427999999999997</v>
      </c>
      <c r="AP50" s="97">
        <f t="shared" si="7"/>
        <v>98.427999999999997</v>
      </c>
      <c r="AQ50" s="97">
        <f t="shared" si="7"/>
        <v>98.427999999999997</v>
      </c>
      <c r="AR50" s="97">
        <f t="shared" si="7"/>
        <v>98.427999999999997</v>
      </c>
      <c r="AS50" s="97">
        <f t="shared" si="7"/>
        <v>98.427999999999997</v>
      </c>
      <c r="AT50" s="97">
        <f t="shared" si="7"/>
        <v>98.427999999999997</v>
      </c>
      <c r="AU50" s="97">
        <f t="shared" si="7"/>
        <v>98.427999999999997</v>
      </c>
      <c r="AV50" s="97">
        <f t="shared" si="7"/>
        <v>98.427999999999997</v>
      </c>
      <c r="AW50" s="97">
        <f t="shared" si="7"/>
        <v>98.427999999999997</v>
      </c>
      <c r="AX50" s="97">
        <f t="shared" si="7"/>
        <v>98.427999999999997</v>
      </c>
    </row>
    <row r="51" spans="4:50" s="101" customFormat="1" ht="13.2">
      <c r="D51" s="139"/>
      <c r="F51" s="162"/>
      <c r="G51" s="97"/>
      <c r="H51" s="111"/>
      <c r="I51" s="110"/>
      <c r="J51" s="97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</row>
    <row r="52" spans="4:50" s="101" customFormat="1" ht="13.8">
      <c r="D52" s="139"/>
      <c r="E52" s="113" t="s">
        <v>59</v>
      </c>
      <c r="F52" s="114"/>
      <c r="G52" s="97"/>
      <c r="H52" s="111"/>
      <c r="I52" s="115"/>
      <c r="J52" s="97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</row>
    <row r="53" spans="4:50" s="101" customFormat="1" ht="13.8">
      <c r="D53" s="139">
        <v>5</v>
      </c>
      <c r="E53" s="104" t="s">
        <v>74</v>
      </c>
      <c r="F53" s="170"/>
      <c r="G53" s="164"/>
      <c r="H53" s="105"/>
      <c r="I53" s="105"/>
      <c r="J53" s="106">
        <v>0</v>
      </c>
      <c r="K53" s="119">
        <f>K$12</f>
        <v>0</v>
      </c>
      <c r="L53" s="119">
        <f t="shared" ref="L53:AX53" si="8">L$12</f>
        <v>0</v>
      </c>
      <c r="M53" s="119">
        <f t="shared" si="8"/>
        <v>0</v>
      </c>
      <c r="N53" s="119">
        <f t="shared" si="8"/>
        <v>0</v>
      </c>
      <c r="O53" s="119">
        <f t="shared" si="8"/>
        <v>0</v>
      </c>
      <c r="P53" s="119">
        <f t="shared" si="8"/>
        <v>0</v>
      </c>
      <c r="Q53" s="119">
        <f t="shared" si="8"/>
        <v>0</v>
      </c>
      <c r="R53" s="119">
        <f t="shared" si="8"/>
        <v>0</v>
      </c>
      <c r="S53" s="119">
        <f t="shared" si="8"/>
        <v>0</v>
      </c>
      <c r="T53" s="119">
        <f t="shared" si="8"/>
        <v>0</v>
      </c>
      <c r="U53" s="119">
        <f t="shared" si="8"/>
        <v>0</v>
      </c>
      <c r="V53" s="119">
        <f t="shared" si="8"/>
        <v>0</v>
      </c>
      <c r="W53" s="119">
        <f t="shared" si="8"/>
        <v>0</v>
      </c>
      <c r="X53" s="119">
        <f t="shared" si="8"/>
        <v>0</v>
      </c>
      <c r="Y53" s="119">
        <f t="shared" si="8"/>
        <v>0</v>
      </c>
      <c r="Z53" s="119">
        <f t="shared" si="8"/>
        <v>0</v>
      </c>
      <c r="AA53" s="119">
        <f t="shared" si="8"/>
        <v>0</v>
      </c>
      <c r="AB53" s="119">
        <f t="shared" si="8"/>
        <v>0</v>
      </c>
      <c r="AC53" s="119">
        <f t="shared" si="8"/>
        <v>0</v>
      </c>
      <c r="AD53" s="119">
        <f t="shared" si="8"/>
        <v>0</v>
      </c>
      <c r="AE53" s="119">
        <f t="shared" si="8"/>
        <v>0</v>
      </c>
      <c r="AF53" s="119">
        <f t="shared" si="8"/>
        <v>0</v>
      </c>
      <c r="AG53" s="119">
        <f t="shared" si="8"/>
        <v>0</v>
      </c>
      <c r="AH53" s="119">
        <f t="shared" si="8"/>
        <v>0</v>
      </c>
      <c r="AI53" s="119">
        <f t="shared" si="8"/>
        <v>0</v>
      </c>
      <c r="AJ53" s="119">
        <f t="shared" si="8"/>
        <v>0</v>
      </c>
      <c r="AK53" s="119">
        <f t="shared" si="8"/>
        <v>0</v>
      </c>
      <c r="AL53" s="119">
        <f t="shared" si="8"/>
        <v>0</v>
      </c>
      <c r="AM53" s="119">
        <f t="shared" si="8"/>
        <v>0</v>
      </c>
      <c r="AN53" s="119">
        <f t="shared" si="8"/>
        <v>0</v>
      </c>
      <c r="AO53" s="119">
        <f t="shared" si="8"/>
        <v>0</v>
      </c>
      <c r="AP53" s="119">
        <f t="shared" si="8"/>
        <v>0</v>
      </c>
      <c r="AQ53" s="119">
        <f t="shared" si="8"/>
        <v>0</v>
      </c>
      <c r="AR53" s="119">
        <f t="shared" si="8"/>
        <v>0</v>
      </c>
      <c r="AS53" s="119">
        <f t="shared" si="8"/>
        <v>0</v>
      </c>
      <c r="AT53" s="119">
        <f t="shared" si="8"/>
        <v>0</v>
      </c>
      <c r="AU53" s="119">
        <f t="shared" si="8"/>
        <v>0</v>
      </c>
      <c r="AV53" s="119">
        <f t="shared" si="8"/>
        <v>0</v>
      </c>
      <c r="AW53" s="119">
        <f t="shared" si="8"/>
        <v>0</v>
      </c>
      <c r="AX53" s="119">
        <f t="shared" si="8"/>
        <v>0</v>
      </c>
    </row>
    <row r="54" spans="4:50" s="101" customFormat="1" ht="13.8">
      <c r="D54" s="139">
        <v>6</v>
      </c>
      <c r="E54" s="104" t="s">
        <v>71</v>
      </c>
      <c r="G54" s="164"/>
      <c r="H54" s="105"/>
      <c r="J54" s="146">
        <v>0</v>
      </c>
      <c r="K54" s="120">
        <f>K53+J54</f>
        <v>0</v>
      </c>
      <c r="L54" s="120">
        <f t="shared" ref="L54:AX54" si="9">L53+K54</f>
        <v>0</v>
      </c>
      <c r="M54" s="120">
        <f t="shared" si="9"/>
        <v>0</v>
      </c>
      <c r="N54" s="120">
        <f t="shared" si="9"/>
        <v>0</v>
      </c>
      <c r="O54" s="120">
        <f t="shared" si="9"/>
        <v>0</v>
      </c>
      <c r="P54" s="120">
        <f t="shared" si="9"/>
        <v>0</v>
      </c>
      <c r="Q54" s="120">
        <f t="shared" si="9"/>
        <v>0</v>
      </c>
      <c r="R54" s="120">
        <f t="shared" si="9"/>
        <v>0</v>
      </c>
      <c r="S54" s="120">
        <f t="shared" si="9"/>
        <v>0</v>
      </c>
      <c r="T54" s="120">
        <f t="shared" si="9"/>
        <v>0</v>
      </c>
      <c r="U54" s="120">
        <f t="shared" si="9"/>
        <v>0</v>
      </c>
      <c r="V54" s="120">
        <f t="shared" si="9"/>
        <v>0</v>
      </c>
      <c r="W54" s="120">
        <f t="shared" si="9"/>
        <v>0</v>
      </c>
      <c r="X54" s="120">
        <f t="shared" si="9"/>
        <v>0</v>
      </c>
      <c r="Y54" s="120">
        <f t="shared" si="9"/>
        <v>0</v>
      </c>
      <c r="Z54" s="120">
        <f t="shared" si="9"/>
        <v>0</v>
      </c>
      <c r="AA54" s="120">
        <f t="shared" si="9"/>
        <v>0</v>
      </c>
      <c r="AB54" s="120">
        <f t="shared" si="9"/>
        <v>0</v>
      </c>
      <c r="AC54" s="120">
        <f t="shared" si="9"/>
        <v>0</v>
      </c>
      <c r="AD54" s="120">
        <f t="shared" si="9"/>
        <v>0</v>
      </c>
      <c r="AE54" s="120">
        <f t="shared" si="9"/>
        <v>0</v>
      </c>
      <c r="AF54" s="120">
        <f t="shared" si="9"/>
        <v>0</v>
      </c>
      <c r="AG54" s="120">
        <f t="shared" si="9"/>
        <v>0</v>
      </c>
      <c r="AH54" s="120">
        <f t="shared" si="9"/>
        <v>0</v>
      </c>
      <c r="AI54" s="120">
        <f t="shared" si="9"/>
        <v>0</v>
      </c>
      <c r="AJ54" s="120">
        <f t="shared" si="9"/>
        <v>0</v>
      </c>
      <c r="AK54" s="120">
        <f t="shared" si="9"/>
        <v>0</v>
      </c>
      <c r="AL54" s="120">
        <f t="shared" si="9"/>
        <v>0</v>
      </c>
      <c r="AM54" s="120">
        <f t="shared" si="9"/>
        <v>0</v>
      </c>
      <c r="AN54" s="120">
        <f t="shared" si="9"/>
        <v>0</v>
      </c>
      <c r="AO54" s="120">
        <f t="shared" si="9"/>
        <v>0</v>
      </c>
      <c r="AP54" s="120">
        <f t="shared" si="9"/>
        <v>0</v>
      </c>
      <c r="AQ54" s="120">
        <f t="shared" si="9"/>
        <v>0</v>
      </c>
      <c r="AR54" s="120">
        <f t="shared" si="9"/>
        <v>0</v>
      </c>
      <c r="AS54" s="120">
        <f t="shared" si="9"/>
        <v>0</v>
      </c>
      <c r="AT54" s="120">
        <f t="shared" si="9"/>
        <v>0</v>
      </c>
      <c r="AU54" s="120">
        <f t="shared" si="9"/>
        <v>0</v>
      </c>
      <c r="AV54" s="120">
        <f t="shared" si="9"/>
        <v>0</v>
      </c>
      <c r="AW54" s="120">
        <f t="shared" si="9"/>
        <v>0</v>
      </c>
      <c r="AX54" s="120">
        <f t="shared" si="9"/>
        <v>0</v>
      </c>
    </row>
    <row r="55" spans="4:50" s="101" customFormat="1" ht="13.2">
      <c r="D55" s="139">
        <v>7</v>
      </c>
      <c r="E55" s="101" t="s">
        <v>57</v>
      </c>
      <c r="F55" s="162">
        <f>$O$33</f>
        <v>0</v>
      </c>
      <c r="G55" s="97">
        <f>$I$33</f>
        <v>0</v>
      </c>
      <c r="H55" s="109">
        <v>0.5</v>
      </c>
      <c r="I55" s="110">
        <f>F55*G55</f>
        <v>0</v>
      </c>
      <c r="J55" s="97"/>
      <c r="K55" s="116">
        <f>(K53*$I55*$H55) +(J54*$I55)</f>
        <v>0</v>
      </c>
      <c r="L55" s="116">
        <f>(L53*$I55*$H55) +(K54*$I55)</f>
        <v>0</v>
      </c>
      <c r="M55" s="116">
        <f>(M53*$I55*$H55) +(L54*$I55)</f>
        <v>0</v>
      </c>
      <c r="N55" s="116">
        <f t="shared" ref="N55:AX55" si="10">(N53*$I55*$H55) +(M54*$I55)</f>
        <v>0</v>
      </c>
      <c r="O55" s="116">
        <f t="shared" si="10"/>
        <v>0</v>
      </c>
      <c r="P55" s="116">
        <f t="shared" si="10"/>
        <v>0</v>
      </c>
      <c r="Q55" s="116">
        <f t="shared" si="10"/>
        <v>0</v>
      </c>
      <c r="R55" s="116">
        <f t="shared" si="10"/>
        <v>0</v>
      </c>
      <c r="S55" s="116">
        <f t="shared" si="10"/>
        <v>0</v>
      </c>
      <c r="T55" s="116">
        <f t="shared" si="10"/>
        <v>0</v>
      </c>
      <c r="U55" s="116">
        <f t="shared" si="10"/>
        <v>0</v>
      </c>
      <c r="V55" s="116">
        <f t="shared" si="10"/>
        <v>0</v>
      </c>
      <c r="W55" s="116">
        <f t="shared" si="10"/>
        <v>0</v>
      </c>
      <c r="X55" s="116">
        <f t="shared" si="10"/>
        <v>0</v>
      </c>
      <c r="Y55" s="116">
        <f t="shared" si="10"/>
        <v>0</v>
      </c>
      <c r="Z55" s="116">
        <f t="shared" si="10"/>
        <v>0</v>
      </c>
      <c r="AA55" s="116">
        <f t="shared" si="10"/>
        <v>0</v>
      </c>
      <c r="AB55" s="116">
        <f t="shared" si="10"/>
        <v>0</v>
      </c>
      <c r="AC55" s="116">
        <f t="shared" si="10"/>
        <v>0</v>
      </c>
      <c r="AD55" s="116">
        <f t="shared" si="10"/>
        <v>0</v>
      </c>
      <c r="AE55" s="116">
        <f t="shared" si="10"/>
        <v>0</v>
      </c>
      <c r="AF55" s="116">
        <f t="shared" si="10"/>
        <v>0</v>
      </c>
      <c r="AG55" s="116">
        <f t="shared" si="10"/>
        <v>0</v>
      </c>
      <c r="AH55" s="116">
        <f t="shared" si="10"/>
        <v>0</v>
      </c>
      <c r="AI55" s="116">
        <f t="shared" si="10"/>
        <v>0</v>
      </c>
      <c r="AJ55" s="116">
        <f t="shared" si="10"/>
        <v>0</v>
      </c>
      <c r="AK55" s="116">
        <f t="shared" si="10"/>
        <v>0</v>
      </c>
      <c r="AL55" s="116">
        <f t="shared" si="10"/>
        <v>0</v>
      </c>
      <c r="AM55" s="116">
        <f t="shared" si="10"/>
        <v>0</v>
      </c>
      <c r="AN55" s="116">
        <f t="shared" si="10"/>
        <v>0</v>
      </c>
      <c r="AO55" s="116">
        <f t="shared" si="10"/>
        <v>0</v>
      </c>
      <c r="AP55" s="116">
        <f t="shared" si="10"/>
        <v>0</v>
      </c>
      <c r="AQ55" s="116">
        <f t="shared" si="10"/>
        <v>0</v>
      </c>
      <c r="AR55" s="116">
        <f t="shared" si="10"/>
        <v>0</v>
      </c>
      <c r="AS55" s="116">
        <f t="shared" si="10"/>
        <v>0</v>
      </c>
      <c r="AT55" s="116">
        <f t="shared" si="10"/>
        <v>0</v>
      </c>
      <c r="AU55" s="116">
        <f t="shared" si="10"/>
        <v>0</v>
      </c>
      <c r="AV55" s="116">
        <f t="shared" si="10"/>
        <v>0</v>
      </c>
      <c r="AW55" s="116">
        <f t="shared" si="10"/>
        <v>0</v>
      </c>
      <c r="AX55" s="116">
        <f t="shared" si="10"/>
        <v>0</v>
      </c>
    </row>
    <row r="56" spans="4:50" s="107" customFormat="1" ht="13.2">
      <c r="D56" s="114">
        <v>8</v>
      </c>
      <c r="E56" s="107" t="s">
        <v>95</v>
      </c>
      <c r="F56" s="162"/>
      <c r="G56" s="97"/>
      <c r="H56" s="111"/>
      <c r="I56" s="110"/>
      <c r="J56" s="97"/>
      <c r="K56" s="97">
        <f>((K53*$H55*$G55)+(J54*$G55))/1000</f>
        <v>0</v>
      </c>
      <c r="L56" s="97">
        <f t="shared" ref="L56:AX56" si="11">((L53*$H55*$G55)+(K54*$G55))/1000</f>
        <v>0</v>
      </c>
      <c r="M56" s="97">
        <f t="shared" si="11"/>
        <v>0</v>
      </c>
      <c r="N56" s="97">
        <f t="shared" si="11"/>
        <v>0</v>
      </c>
      <c r="O56" s="97">
        <f t="shared" si="11"/>
        <v>0</v>
      </c>
      <c r="P56" s="97">
        <f t="shared" si="11"/>
        <v>0</v>
      </c>
      <c r="Q56" s="97">
        <f t="shared" si="11"/>
        <v>0</v>
      </c>
      <c r="R56" s="97">
        <f t="shared" si="11"/>
        <v>0</v>
      </c>
      <c r="S56" s="97">
        <f t="shared" si="11"/>
        <v>0</v>
      </c>
      <c r="T56" s="97">
        <f t="shared" si="11"/>
        <v>0</v>
      </c>
      <c r="U56" s="97">
        <f t="shared" si="11"/>
        <v>0</v>
      </c>
      <c r="V56" s="97">
        <f t="shared" si="11"/>
        <v>0</v>
      </c>
      <c r="W56" s="97">
        <f t="shared" si="11"/>
        <v>0</v>
      </c>
      <c r="X56" s="97">
        <f t="shared" si="11"/>
        <v>0</v>
      </c>
      <c r="Y56" s="97">
        <f t="shared" si="11"/>
        <v>0</v>
      </c>
      <c r="Z56" s="97">
        <f t="shared" si="11"/>
        <v>0</v>
      </c>
      <c r="AA56" s="97">
        <f t="shared" si="11"/>
        <v>0</v>
      </c>
      <c r="AB56" s="97">
        <f t="shared" si="11"/>
        <v>0</v>
      </c>
      <c r="AC56" s="97">
        <f t="shared" si="11"/>
        <v>0</v>
      </c>
      <c r="AD56" s="97">
        <f t="shared" si="11"/>
        <v>0</v>
      </c>
      <c r="AE56" s="97">
        <f t="shared" si="11"/>
        <v>0</v>
      </c>
      <c r="AF56" s="97">
        <f t="shared" si="11"/>
        <v>0</v>
      </c>
      <c r="AG56" s="97">
        <f t="shared" si="11"/>
        <v>0</v>
      </c>
      <c r="AH56" s="97">
        <f t="shared" si="11"/>
        <v>0</v>
      </c>
      <c r="AI56" s="97">
        <f t="shared" si="11"/>
        <v>0</v>
      </c>
      <c r="AJ56" s="97">
        <f t="shared" si="11"/>
        <v>0</v>
      </c>
      <c r="AK56" s="97">
        <f t="shared" si="11"/>
        <v>0</v>
      </c>
      <c r="AL56" s="97">
        <f t="shared" si="11"/>
        <v>0</v>
      </c>
      <c r="AM56" s="97">
        <f t="shared" si="11"/>
        <v>0</v>
      </c>
      <c r="AN56" s="97">
        <f t="shared" si="11"/>
        <v>0</v>
      </c>
      <c r="AO56" s="97">
        <f t="shared" si="11"/>
        <v>0</v>
      </c>
      <c r="AP56" s="97">
        <f t="shared" si="11"/>
        <v>0</v>
      </c>
      <c r="AQ56" s="97">
        <f t="shared" si="11"/>
        <v>0</v>
      </c>
      <c r="AR56" s="97">
        <f t="shared" si="11"/>
        <v>0</v>
      </c>
      <c r="AS56" s="97">
        <f t="shared" si="11"/>
        <v>0</v>
      </c>
      <c r="AT56" s="97">
        <f t="shared" si="11"/>
        <v>0</v>
      </c>
      <c r="AU56" s="97">
        <f t="shared" si="11"/>
        <v>0</v>
      </c>
      <c r="AV56" s="97">
        <f t="shared" si="11"/>
        <v>0</v>
      </c>
      <c r="AW56" s="97">
        <f t="shared" si="11"/>
        <v>0</v>
      </c>
      <c r="AX56" s="97">
        <f t="shared" si="11"/>
        <v>0</v>
      </c>
    </row>
    <row r="57" spans="4:50" s="101" customFormat="1" ht="13.2">
      <c r="D57" s="139"/>
      <c r="F57" s="162"/>
      <c r="G57" s="97"/>
      <c r="H57" s="111"/>
      <c r="I57" s="110"/>
      <c r="J57" s="9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</row>
    <row r="58" spans="4:50" s="101" customFormat="1" ht="13.8">
      <c r="D58" s="139"/>
      <c r="E58" s="113" t="s">
        <v>73</v>
      </c>
      <c r="F58" s="114"/>
      <c r="G58" s="97"/>
      <c r="H58" s="111"/>
      <c r="I58" s="115"/>
      <c r="J58" s="9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</row>
    <row r="59" spans="4:50" s="101" customFormat="1" ht="13.8">
      <c r="D59" s="139">
        <v>9</v>
      </c>
      <c r="E59" s="104" t="s">
        <v>74</v>
      </c>
      <c r="F59" s="170"/>
      <c r="G59" s="164"/>
      <c r="H59" s="105"/>
      <c r="I59" s="105"/>
      <c r="J59" s="146">
        <v>0</v>
      </c>
      <c r="K59" s="121">
        <f>K$13</f>
        <v>0</v>
      </c>
      <c r="L59" s="121">
        <f t="shared" ref="L59:AX59" si="12">L$13</f>
        <v>0</v>
      </c>
      <c r="M59" s="121">
        <f t="shared" si="12"/>
        <v>0</v>
      </c>
      <c r="N59" s="121">
        <f t="shared" si="12"/>
        <v>0</v>
      </c>
      <c r="O59" s="121">
        <f t="shared" si="12"/>
        <v>0</v>
      </c>
      <c r="P59" s="121">
        <f t="shared" si="12"/>
        <v>0</v>
      </c>
      <c r="Q59" s="121">
        <f t="shared" si="12"/>
        <v>0</v>
      </c>
      <c r="R59" s="121">
        <f t="shared" si="12"/>
        <v>0</v>
      </c>
      <c r="S59" s="121">
        <f t="shared" si="12"/>
        <v>0</v>
      </c>
      <c r="T59" s="121">
        <f t="shared" si="12"/>
        <v>0</v>
      </c>
      <c r="U59" s="121">
        <f t="shared" si="12"/>
        <v>0</v>
      </c>
      <c r="V59" s="121">
        <f t="shared" si="12"/>
        <v>0</v>
      </c>
      <c r="W59" s="121">
        <f t="shared" si="12"/>
        <v>0</v>
      </c>
      <c r="X59" s="121">
        <f t="shared" si="12"/>
        <v>0</v>
      </c>
      <c r="Y59" s="121">
        <f t="shared" si="12"/>
        <v>0</v>
      </c>
      <c r="Z59" s="121">
        <f t="shared" si="12"/>
        <v>0</v>
      </c>
      <c r="AA59" s="121">
        <f t="shared" si="12"/>
        <v>0</v>
      </c>
      <c r="AB59" s="121">
        <f t="shared" si="12"/>
        <v>0</v>
      </c>
      <c r="AC59" s="121">
        <f t="shared" si="12"/>
        <v>0</v>
      </c>
      <c r="AD59" s="121">
        <f t="shared" si="12"/>
        <v>0</v>
      </c>
      <c r="AE59" s="121">
        <f t="shared" si="12"/>
        <v>0</v>
      </c>
      <c r="AF59" s="121">
        <f t="shared" si="12"/>
        <v>0</v>
      </c>
      <c r="AG59" s="121">
        <f t="shared" si="12"/>
        <v>0</v>
      </c>
      <c r="AH59" s="121">
        <f t="shared" si="12"/>
        <v>0</v>
      </c>
      <c r="AI59" s="121">
        <f t="shared" si="12"/>
        <v>0</v>
      </c>
      <c r="AJ59" s="121">
        <f t="shared" si="12"/>
        <v>0</v>
      </c>
      <c r="AK59" s="121">
        <f t="shared" si="12"/>
        <v>0</v>
      </c>
      <c r="AL59" s="121">
        <f t="shared" si="12"/>
        <v>0</v>
      </c>
      <c r="AM59" s="121">
        <f t="shared" si="12"/>
        <v>0</v>
      </c>
      <c r="AN59" s="121">
        <f t="shared" si="12"/>
        <v>0</v>
      </c>
      <c r="AO59" s="121">
        <f t="shared" si="12"/>
        <v>0</v>
      </c>
      <c r="AP59" s="121">
        <f t="shared" si="12"/>
        <v>0</v>
      </c>
      <c r="AQ59" s="121">
        <f t="shared" si="12"/>
        <v>0</v>
      </c>
      <c r="AR59" s="121">
        <f t="shared" si="12"/>
        <v>0</v>
      </c>
      <c r="AS59" s="121">
        <f t="shared" si="12"/>
        <v>0</v>
      </c>
      <c r="AT59" s="121">
        <f t="shared" si="12"/>
        <v>0</v>
      </c>
      <c r="AU59" s="121">
        <f t="shared" si="12"/>
        <v>0</v>
      </c>
      <c r="AV59" s="121">
        <f t="shared" si="12"/>
        <v>0</v>
      </c>
      <c r="AW59" s="121">
        <f t="shared" si="12"/>
        <v>0</v>
      </c>
      <c r="AX59" s="121">
        <f t="shared" si="12"/>
        <v>0</v>
      </c>
    </row>
    <row r="60" spans="4:50" s="101" customFormat="1" ht="13.8">
      <c r="D60" s="139">
        <v>10</v>
      </c>
      <c r="E60" s="104" t="s">
        <v>71</v>
      </c>
      <c r="G60" s="164"/>
      <c r="H60" s="105"/>
      <c r="J60" s="146">
        <v>0</v>
      </c>
      <c r="K60" s="120">
        <f>K59+J60</f>
        <v>0</v>
      </c>
      <c r="L60" s="120">
        <f t="shared" ref="L60:AX60" si="13">L59+K60</f>
        <v>0</v>
      </c>
      <c r="M60" s="120">
        <f t="shared" si="13"/>
        <v>0</v>
      </c>
      <c r="N60" s="120">
        <f t="shared" si="13"/>
        <v>0</v>
      </c>
      <c r="O60" s="120">
        <f t="shared" si="13"/>
        <v>0</v>
      </c>
      <c r="P60" s="120">
        <f t="shared" si="13"/>
        <v>0</v>
      </c>
      <c r="Q60" s="120">
        <f t="shared" si="13"/>
        <v>0</v>
      </c>
      <c r="R60" s="120">
        <f t="shared" si="13"/>
        <v>0</v>
      </c>
      <c r="S60" s="120">
        <f t="shared" si="13"/>
        <v>0</v>
      </c>
      <c r="T60" s="120">
        <f t="shared" si="13"/>
        <v>0</v>
      </c>
      <c r="U60" s="120">
        <f t="shared" si="13"/>
        <v>0</v>
      </c>
      <c r="V60" s="120">
        <f t="shared" si="13"/>
        <v>0</v>
      </c>
      <c r="W60" s="120">
        <f t="shared" si="13"/>
        <v>0</v>
      </c>
      <c r="X60" s="120">
        <f t="shared" si="13"/>
        <v>0</v>
      </c>
      <c r="Y60" s="120">
        <f t="shared" si="13"/>
        <v>0</v>
      </c>
      <c r="Z60" s="120">
        <f t="shared" si="13"/>
        <v>0</v>
      </c>
      <c r="AA60" s="120">
        <f t="shared" si="13"/>
        <v>0</v>
      </c>
      <c r="AB60" s="120">
        <f t="shared" si="13"/>
        <v>0</v>
      </c>
      <c r="AC60" s="120">
        <f t="shared" si="13"/>
        <v>0</v>
      </c>
      <c r="AD60" s="120">
        <f t="shared" si="13"/>
        <v>0</v>
      </c>
      <c r="AE60" s="120">
        <f t="shared" si="13"/>
        <v>0</v>
      </c>
      <c r="AF60" s="120">
        <f t="shared" si="13"/>
        <v>0</v>
      </c>
      <c r="AG60" s="120">
        <f t="shared" si="13"/>
        <v>0</v>
      </c>
      <c r="AH60" s="120">
        <f t="shared" si="13"/>
        <v>0</v>
      </c>
      <c r="AI60" s="120">
        <f t="shared" si="13"/>
        <v>0</v>
      </c>
      <c r="AJ60" s="120">
        <f t="shared" si="13"/>
        <v>0</v>
      </c>
      <c r="AK60" s="120">
        <f t="shared" si="13"/>
        <v>0</v>
      </c>
      <c r="AL60" s="120">
        <f t="shared" si="13"/>
        <v>0</v>
      </c>
      <c r="AM60" s="120">
        <f t="shared" si="13"/>
        <v>0</v>
      </c>
      <c r="AN60" s="120">
        <f t="shared" si="13"/>
        <v>0</v>
      </c>
      <c r="AO60" s="120">
        <f t="shared" si="13"/>
        <v>0</v>
      </c>
      <c r="AP60" s="120">
        <f t="shared" si="13"/>
        <v>0</v>
      </c>
      <c r="AQ60" s="120">
        <f t="shared" si="13"/>
        <v>0</v>
      </c>
      <c r="AR60" s="120">
        <f t="shared" si="13"/>
        <v>0</v>
      </c>
      <c r="AS60" s="120">
        <f t="shared" si="13"/>
        <v>0</v>
      </c>
      <c r="AT60" s="120">
        <f t="shared" si="13"/>
        <v>0</v>
      </c>
      <c r="AU60" s="120">
        <f t="shared" si="13"/>
        <v>0</v>
      </c>
      <c r="AV60" s="120">
        <f t="shared" si="13"/>
        <v>0</v>
      </c>
      <c r="AW60" s="120">
        <f t="shared" si="13"/>
        <v>0</v>
      </c>
      <c r="AX60" s="120">
        <f t="shared" si="13"/>
        <v>0</v>
      </c>
    </row>
    <row r="61" spans="4:50" s="101" customFormat="1" ht="13.2">
      <c r="D61" s="139">
        <v>11</v>
      </c>
      <c r="E61" s="101" t="s">
        <v>57</v>
      </c>
      <c r="F61" s="162">
        <f>$O$34</f>
        <v>0</v>
      </c>
      <c r="G61" s="97">
        <f>$I$34</f>
        <v>0</v>
      </c>
      <c r="H61" s="109">
        <v>0.5</v>
      </c>
      <c r="I61" s="110">
        <f>F61*G61</f>
        <v>0</v>
      </c>
      <c r="J61" s="97"/>
      <c r="K61" s="116">
        <f>(K59*$I61*$H61) +(J60*$I61)</f>
        <v>0</v>
      </c>
      <c r="L61" s="116">
        <f>(L59*$I61*$H61) +(K60*$I61)</f>
        <v>0</v>
      </c>
      <c r="M61" s="116">
        <f>(M59*$I61*$H61) +(L60*$I61)</f>
        <v>0</v>
      </c>
      <c r="N61" s="116">
        <f t="shared" ref="N61:AX61" si="14">(N59*$I61*$H61) +(M60*$I61)</f>
        <v>0</v>
      </c>
      <c r="O61" s="116">
        <f t="shared" si="14"/>
        <v>0</v>
      </c>
      <c r="P61" s="116">
        <f t="shared" si="14"/>
        <v>0</v>
      </c>
      <c r="Q61" s="116">
        <f t="shared" si="14"/>
        <v>0</v>
      </c>
      <c r="R61" s="116">
        <f t="shared" si="14"/>
        <v>0</v>
      </c>
      <c r="S61" s="116">
        <f t="shared" si="14"/>
        <v>0</v>
      </c>
      <c r="T61" s="116">
        <f t="shared" si="14"/>
        <v>0</v>
      </c>
      <c r="U61" s="116">
        <f t="shared" si="14"/>
        <v>0</v>
      </c>
      <c r="V61" s="116">
        <f t="shared" si="14"/>
        <v>0</v>
      </c>
      <c r="W61" s="116">
        <f t="shared" si="14"/>
        <v>0</v>
      </c>
      <c r="X61" s="116">
        <f t="shared" si="14"/>
        <v>0</v>
      </c>
      <c r="Y61" s="116">
        <f t="shared" si="14"/>
        <v>0</v>
      </c>
      <c r="Z61" s="116">
        <f t="shared" si="14"/>
        <v>0</v>
      </c>
      <c r="AA61" s="116">
        <f t="shared" si="14"/>
        <v>0</v>
      </c>
      <c r="AB61" s="116">
        <f t="shared" si="14"/>
        <v>0</v>
      </c>
      <c r="AC61" s="116">
        <f t="shared" si="14"/>
        <v>0</v>
      </c>
      <c r="AD61" s="116">
        <f t="shared" si="14"/>
        <v>0</v>
      </c>
      <c r="AE61" s="116">
        <f t="shared" si="14"/>
        <v>0</v>
      </c>
      <c r="AF61" s="116">
        <f t="shared" si="14"/>
        <v>0</v>
      </c>
      <c r="AG61" s="116">
        <f t="shared" si="14"/>
        <v>0</v>
      </c>
      <c r="AH61" s="116">
        <f t="shared" si="14"/>
        <v>0</v>
      </c>
      <c r="AI61" s="116">
        <f t="shared" si="14"/>
        <v>0</v>
      </c>
      <c r="AJ61" s="116">
        <f t="shared" si="14"/>
        <v>0</v>
      </c>
      <c r="AK61" s="116">
        <f t="shared" si="14"/>
        <v>0</v>
      </c>
      <c r="AL61" s="116">
        <f t="shared" si="14"/>
        <v>0</v>
      </c>
      <c r="AM61" s="116">
        <f t="shared" si="14"/>
        <v>0</v>
      </c>
      <c r="AN61" s="116">
        <f t="shared" si="14"/>
        <v>0</v>
      </c>
      <c r="AO61" s="116">
        <f t="shared" si="14"/>
        <v>0</v>
      </c>
      <c r="AP61" s="116">
        <f t="shared" si="14"/>
        <v>0</v>
      </c>
      <c r="AQ61" s="116">
        <f t="shared" si="14"/>
        <v>0</v>
      </c>
      <c r="AR61" s="116">
        <f t="shared" si="14"/>
        <v>0</v>
      </c>
      <c r="AS61" s="116">
        <f t="shared" si="14"/>
        <v>0</v>
      </c>
      <c r="AT61" s="116">
        <f t="shared" si="14"/>
        <v>0</v>
      </c>
      <c r="AU61" s="116">
        <f t="shared" si="14"/>
        <v>0</v>
      </c>
      <c r="AV61" s="116">
        <f t="shared" si="14"/>
        <v>0</v>
      </c>
      <c r="AW61" s="116">
        <f t="shared" si="14"/>
        <v>0</v>
      </c>
      <c r="AX61" s="116">
        <f t="shared" si="14"/>
        <v>0</v>
      </c>
    </row>
    <row r="62" spans="4:50" s="107" customFormat="1" ht="13.2">
      <c r="D62" s="114">
        <v>12</v>
      </c>
      <c r="E62" s="107" t="s">
        <v>95</v>
      </c>
      <c r="F62" s="162"/>
      <c r="G62" s="97"/>
      <c r="H62" s="111"/>
      <c r="I62" s="110"/>
      <c r="J62" s="97"/>
      <c r="K62" s="97">
        <f>((K59*$H61*$G61)+(J60*$G61))/1000</f>
        <v>0</v>
      </c>
      <c r="L62" s="97">
        <f t="shared" ref="L62:AX62" si="15">((L59*$H61*$G61)+(K60*$G61))/1000</f>
        <v>0</v>
      </c>
      <c r="M62" s="97">
        <f t="shared" si="15"/>
        <v>0</v>
      </c>
      <c r="N62" s="97">
        <f t="shared" si="15"/>
        <v>0</v>
      </c>
      <c r="O62" s="97">
        <f t="shared" si="15"/>
        <v>0</v>
      </c>
      <c r="P62" s="97">
        <f t="shared" si="15"/>
        <v>0</v>
      </c>
      <c r="Q62" s="97">
        <f t="shared" si="15"/>
        <v>0</v>
      </c>
      <c r="R62" s="97">
        <f t="shared" si="15"/>
        <v>0</v>
      </c>
      <c r="S62" s="97">
        <f t="shared" si="15"/>
        <v>0</v>
      </c>
      <c r="T62" s="97">
        <f t="shared" si="15"/>
        <v>0</v>
      </c>
      <c r="U62" s="97">
        <f t="shared" si="15"/>
        <v>0</v>
      </c>
      <c r="V62" s="97">
        <f t="shared" si="15"/>
        <v>0</v>
      </c>
      <c r="W62" s="97">
        <f t="shared" si="15"/>
        <v>0</v>
      </c>
      <c r="X62" s="97">
        <f t="shared" si="15"/>
        <v>0</v>
      </c>
      <c r="Y62" s="97">
        <f t="shared" si="15"/>
        <v>0</v>
      </c>
      <c r="Z62" s="97">
        <f t="shared" si="15"/>
        <v>0</v>
      </c>
      <c r="AA62" s="97">
        <f t="shared" si="15"/>
        <v>0</v>
      </c>
      <c r="AB62" s="97">
        <f t="shared" si="15"/>
        <v>0</v>
      </c>
      <c r="AC62" s="97">
        <f t="shared" si="15"/>
        <v>0</v>
      </c>
      <c r="AD62" s="97">
        <f t="shared" si="15"/>
        <v>0</v>
      </c>
      <c r="AE62" s="97">
        <f t="shared" si="15"/>
        <v>0</v>
      </c>
      <c r="AF62" s="97">
        <f t="shared" si="15"/>
        <v>0</v>
      </c>
      <c r="AG62" s="97">
        <f t="shared" si="15"/>
        <v>0</v>
      </c>
      <c r="AH62" s="97">
        <f t="shared" si="15"/>
        <v>0</v>
      </c>
      <c r="AI62" s="97">
        <f t="shared" si="15"/>
        <v>0</v>
      </c>
      <c r="AJ62" s="97">
        <f t="shared" si="15"/>
        <v>0</v>
      </c>
      <c r="AK62" s="97">
        <f t="shared" si="15"/>
        <v>0</v>
      </c>
      <c r="AL62" s="97">
        <f t="shared" si="15"/>
        <v>0</v>
      </c>
      <c r="AM62" s="97">
        <f t="shared" si="15"/>
        <v>0</v>
      </c>
      <c r="AN62" s="97">
        <f t="shared" si="15"/>
        <v>0</v>
      </c>
      <c r="AO62" s="97">
        <f t="shared" si="15"/>
        <v>0</v>
      </c>
      <c r="AP62" s="97">
        <f t="shared" si="15"/>
        <v>0</v>
      </c>
      <c r="AQ62" s="97">
        <f t="shared" si="15"/>
        <v>0</v>
      </c>
      <c r="AR62" s="97">
        <f t="shared" si="15"/>
        <v>0</v>
      </c>
      <c r="AS62" s="97">
        <f t="shared" si="15"/>
        <v>0</v>
      </c>
      <c r="AT62" s="97">
        <f t="shared" si="15"/>
        <v>0</v>
      </c>
      <c r="AU62" s="97">
        <f t="shared" si="15"/>
        <v>0</v>
      </c>
      <c r="AV62" s="97">
        <f t="shared" si="15"/>
        <v>0</v>
      </c>
      <c r="AW62" s="97">
        <f t="shared" si="15"/>
        <v>0</v>
      </c>
      <c r="AX62" s="97">
        <f t="shared" si="15"/>
        <v>0</v>
      </c>
    </row>
    <row r="63" spans="4:50">
      <c r="E63" s="68"/>
      <c r="F63" s="171"/>
      <c r="G63" s="147"/>
      <c r="H63" s="64"/>
      <c r="I63" s="78"/>
      <c r="J63" s="147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</row>
    <row r="64" spans="4:50" s="123" customFormat="1" ht="13.2">
      <c r="D64" s="126"/>
      <c r="E64" s="124" t="s">
        <v>69</v>
      </c>
      <c r="G64" s="127"/>
      <c r="J64" s="127"/>
      <c r="M64" s="123" t="s">
        <v>60</v>
      </c>
    </row>
    <row r="65" spans="3:50" s="123" customFormat="1" ht="13.2">
      <c r="D65" s="126">
        <v>13</v>
      </c>
      <c r="E65" s="125" t="s">
        <v>74</v>
      </c>
      <c r="F65" s="126"/>
      <c r="G65" s="127"/>
      <c r="I65" s="126" t="s">
        <v>107</v>
      </c>
      <c r="J65" s="122">
        <v>0</v>
      </c>
      <c r="K65" s="122">
        <f>K$16</f>
        <v>17</v>
      </c>
      <c r="L65" s="122">
        <f t="shared" ref="L65:AX65" si="16">L$16</f>
        <v>0</v>
      </c>
      <c r="M65" s="122">
        <f t="shared" si="16"/>
        <v>0</v>
      </c>
      <c r="N65" s="122">
        <f t="shared" si="16"/>
        <v>0</v>
      </c>
      <c r="O65" s="122">
        <f t="shared" si="16"/>
        <v>0</v>
      </c>
      <c r="P65" s="122">
        <f t="shared" si="16"/>
        <v>0</v>
      </c>
      <c r="Q65" s="122">
        <f t="shared" si="16"/>
        <v>0</v>
      </c>
      <c r="R65" s="122">
        <f t="shared" si="16"/>
        <v>0</v>
      </c>
      <c r="S65" s="122">
        <f t="shared" si="16"/>
        <v>0</v>
      </c>
      <c r="T65" s="122">
        <f t="shared" si="16"/>
        <v>0</v>
      </c>
      <c r="U65" s="122">
        <f t="shared" si="16"/>
        <v>0</v>
      </c>
      <c r="V65" s="122">
        <f t="shared" si="16"/>
        <v>0</v>
      </c>
      <c r="W65" s="122">
        <f t="shared" si="16"/>
        <v>0</v>
      </c>
      <c r="X65" s="122">
        <f t="shared" si="16"/>
        <v>0</v>
      </c>
      <c r="Y65" s="122">
        <f t="shared" si="16"/>
        <v>0</v>
      </c>
      <c r="Z65" s="122">
        <f t="shared" si="16"/>
        <v>0</v>
      </c>
      <c r="AA65" s="122">
        <f t="shared" si="16"/>
        <v>0</v>
      </c>
      <c r="AB65" s="122">
        <f t="shared" si="16"/>
        <v>0</v>
      </c>
      <c r="AC65" s="122">
        <f t="shared" si="16"/>
        <v>0</v>
      </c>
      <c r="AD65" s="122">
        <f t="shared" si="16"/>
        <v>0</v>
      </c>
      <c r="AE65" s="122">
        <f t="shared" si="16"/>
        <v>0</v>
      </c>
      <c r="AF65" s="122">
        <f t="shared" si="16"/>
        <v>0</v>
      </c>
      <c r="AG65" s="122">
        <f t="shared" si="16"/>
        <v>0</v>
      </c>
      <c r="AH65" s="122">
        <f t="shared" si="16"/>
        <v>0</v>
      </c>
      <c r="AI65" s="122">
        <f t="shared" si="16"/>
        <v>0</v>
      </c>
      <c r="AJ65" s="122">
        <f t="shared" si="16"/>
        <v>0</v>
      </c>
      <c r="AK65" s="122">
        <f t="shared" si="16"/>
        <v>0</v>
      </c>
      <c r="AL65" s="122">
        <f t="shared" si="16"/>
        <v>0</v>
      </c>
      <c r="AM65" s="122">
        <f t="shared" si="16"/>
        <v>0</v>
      </c>
      <c r="AN65" s="122">
        <f t="shared" si="16"/>
        <v>0</v>
      </c>
      <c r="AO65" s="122">
        <f t="shared" si="16"/>
        <v>0</v>
      </c>
      <c r="AP65" s="122">
        <f t="shared" si="16"/>
        <v>0</v>
      </c>
      <c r="AQ65" s="122">
        <f t="shared" si="16"/>
        <v>0</v>
      </c>
      <c r="AR65" s="122">
        <f t="shared" si="16"/>
        <v>0</v>
      </c>
      <c r="AS65" s="122">
        <f t="shared" si="16"/>
        <v>0</v>
      </c>
      <c r="AT65" s="122">
        <f t="shared" si="16"/>
        <v>0</v>
      </c>
      <c r="AU65" s="122">
        <f t="shared" si="16"/>
        <v>0</v>
      </c>
      <c r="AV65" s="122">
        <f t="shared" si="16"/>
        <v>0</v>
      </c>
      <c r="AW65" s="122">
        <f t="shared" si="16"/>
        <v>0</v>
      </c>
      <c r="AX65" s="122">
        <f t="shared" si="16"/>
        <v>0</v>
      </c>
    </row>
    <row r="66" spans="3:50" s="123" customFormat="1" ht="13.2">
      <c r="D66" s="126">
        <v>14</v>
      </c>
      <c r="E66" s="125" t="str">
        <f>"Removal after Max Rev Term Yrs=" &amp;I66</f>
        <v>Removal after Max Rev Term Yrs=20</v>
      </c>
      <c r="G66" s="127"/>
      <c r="I66" s="134">
        <v>20</v>
      </c>
      <c r="J66" s="137"/>
      <c r="K66" s="137">
        <f t="shared" ref="K66:M66" si="17">IF(K$45&gt;$I66,INDEX($K65:$AX65,1,K$45-$I66) *-1,0)</f>
        <v>0</v>
      </c>
      <c r="L66" s="137">
        <f t="shared" si="17"/>
        <v>0</v>
      </c>
      <c r="M66" s="137">
        <f t="shared" si="17"/>
        <v>0</v>
      </c>
      <c r="N66" s="137">
        <f t="shared" ref="N66:AX66" si="18">IF(N$45&gt;$I66,INDEX($K65:$AX65,1,N$45-$I66) *-1,0)</f>
        <v>0</v>
      </c>
      <c r="O66" s="137">
        <f t="shared" si="18"/>
        <v>0</v>
      </c>
      <c r="P66" s="137">
        <f t="shared" si="18"/>
        <v>0</v>
      </c>
      <c r="Q66" s="137">
        <f t="shared" si="18"/>
        <v>0</v>
      </c>
      <c r="R66" s="137">
        <f t="shared" si="18"/>
        <v>0</v>
      </c>
      <c r="S66" s="137">
        <f t="shared" si="18"/>
        <v>0</v>
      </c>
      <c r="T66" s="137">
        <f t="shared" si="18"/>
        <v>0</v>
      </c>
      <c r="U66" s="137">
        <f t="shared" si="18"/>
        <v>0</v>
      </c>
      <c r="V66" s="137">
        <f t="shared" si="18"/>
        <v>0</v>
      </c>
      <c r="W66" s="137">
        <f t="shared" si="18"/>
        <v>0</v>
      </c>
      <c r="X66" s="137">
        <f t="shared" si="18"/>
        <v>0</v>
      </c>
      <c r="Y66" s="137">
        <f t="shared" si="18"/>
        <v>0</v>
      </c>
      <c r="Z66" s="137">
        <f t="shared" si="18"/>
        <v>0</v>
      </c>
      <c r="AA66" s="137">
        <f t="shared" si="18"/>
        <v>0</v>
      </c>
      <c r="AB66" s="137">
        <f t="shared" si="18"/>
        <v>0</v>
      </c>
      <c r="AC66" s="137">
        <f t="shared" si="18"/>
        <v>0</v>
      </c>
      <c r="AD66" s="137">
        <f t="shared" si="18"/>
        <v>0</v>
      </c>
      <c r="AE66" s="137">
        <f t="shared" si="18"/>
        <v>-17</v>
      </c>
      <c r="AF66" s="137">
        <f t="shared" si="18"/>
        <v>0</v>
      </c>
      <c r="AG66" s="137">
        <f t="shared" si="18"/>
        <v>0</v>
      </c>
      <c r="AH66" s="137">
        <f t="shared" si="18"/>
        <v>0</v>
      </c>
      <c r="AI66" s="137">
        <f t="shared" si="18"/>
        <v>0</v>
      </c>
      <c r="AJ66" s="137">
        <f t="shared" si="18"/>
        <v>0</v>
      </c>
      <c r="AK66" s="137">
        <f t="shared" si="18"/>
        <v>0</v>
      </c>
      <c r="AL66" s="137">
        <f t="shared" si="18"/>
        <v>0</v>
      </c>
      <c r="AM66" s="137">
        <f t="shared" si="18"/>
        <v>0</v>
      </c>
      <c r="AN66" s="137">
        <f t="shared" si="18"/>
        <v>0</v>
      </c>
      <c r="AO66" s="137">
        <f t="shared" si="18"/>
        <v>0</v>
      </c>
      <c r="AP66" s="137">
        <f t="shared" si="18"/>
        <v>0</v>
      </c>
      <c r="AQ66" s="137">
        <f t="shared" si="18"/>
        <v>0</v>
      </c>
      <c r="AR66" s="137">
        <f t="shared" si="18"/>
        <v>0</v>
      </c>
      <c r="AS66" s="137">
        <f t="shared" si="18"/>
        <v>0</v>
      </c>
      <c r="AT66" s="137">
        <f t="shared" si="18"/>
        <v>0</v>
      </c>
      <c r="AU66" s="137">
        <f t="shared" si="18"/>
        <v>0</v>
      </c>
      <c r="AV66" s="137">
        <f t="shared" si="18"/>
        <v>0</v>
      </c>
      <c r="AW66" s="137">
        <f t="shared" si="18"/>
        <v>0</v>
      </c>
      <c r="AX66" s="137">
        <f t="shared" si="18"/>
        <v>0</v>
      </c>
    </row>
    <row r="67" spans="3:50" s="123" customFormat="1" ht="13.2">
      <c r="C67" s="135"/>
      <c r="D67" s="126">
        <v>15</v>
      </c>
      <c r="E67" s="125" t="s">
        <v>76</v>
      </c>
      <c r="G67" s="127"/>
      <c r="J67" s="137"/>
      <c r="K67" s="137">
        <f>K65+K66</f>
        <v>17</v>
      </c>
      <c r="L67" s="137">
        <f t="shared" ref="L67:AX67" si="19">L65+L66</f>
        <v>0</v>
      </c>
      <c r="M67" s="137">
        <f t="shared" si="19"/>
        <v>0</v>
      </c>
      <c r="N67" s="137">
        <f t="shared" si="19"/>
        <v>0</v>
      </c>
      <c r="O67" s="137">
        <f t="shared" si="19"/>
        <v>0</v>
      </c>
      <c r="P67" s="137">
        <f t="shared" si="19"/>
        <v>0</v>
      </c>
      <c r="Q67" s="137">
        <f t="shared" si="19"/>
        <v>0</v>
      </c>
      <c r="R67" s="137">
        <f t="shared" si="19"/>
        <v>0</v>
      </c>
      <c r="S67" s="137">
        <f t="shared" si="19"/>
        <v>0</v>
      </c>
      <c r="T67" s="137">
        <f t="shared" si="19"/>
        <v>0</v>
      </c>
      <c r="U67" s="137">
        <f t="shared" si="19"/>
        <v>0</v>
      </c>
      <c r="V67" s="137">
        <f t="shared" si="19"/>
        <v>0</v>
      </c>
      <c r="W67" s="137">
        <f t="shared" si="19"/>
        <v>0</v>
      </c>
      <c r="X67" s="137">
        <f t="shared" si="19"/>
        <v>0</v>
      </c>
      <c r="Y67" s="137">
        <f t="shared" si="19"/>
        <v>0</v>
      </c>
      <c r="Z67" s="137">
        <f t="shared" si="19"/>
        <v>0</v>
      </c>
      <c r="AA67" s="137">
        <f t="shared" si="19"/>
        <v>0</v>
      </c>
      <c r="AB67" s="137">
        <f t="shared" si="19"/>
        <v>0</v>
      </c>
      <c r="AC67" s="137">
        <f t="shared" si="19"/>
        <v>0</v>
      </c>
      <c r="AD67" s="137">
        <f t="shared" si="19"/>
        <v>0</v>
      </c>
      <c r="AE67" s="137">
        <f t="shared" si="19"/>
        <v>-17</v>
      </c>
      <c r="AF67" s="137">
        <f t="shared" si="19"/>
        <v>0</v>
      </c>
      <c r="AG67" s="137">
        <f t="shared" si="19"/>
        <v>0</v>
      </c>
      <c r="AH67" s="137">
        <f t="shared" si="19"/>
        <v>0</v>
      </c>
      <c r="AI67" s="137">
        <f t="shared" si="19"/>
        <v>0</v>
      </c>
      <c r="AJ67" s="137">
        <f t="shared" si="19"/>
        <v>0</v>
      </c>
      <c r="AK67" s="137">
        <f t="shared" si="19"/>
        <v>0</v>
      </c>
      <c r="AL67" s="137">
        <f t="shared" si="19"/>
        <v>0</v>
      </c>
      <c r="AM67" s="137">
        <f t="shared" si="19"/>
        <v>0</v>
      </c>
      <c r="AN67" s="137">
        <f t="shared" si="19"/>
        <v>0</v>
      </c>
      <c r="AO67" s="137">
        <f t="shared" si="19"/>
        <v>0</v>
      </c>
      <c r="AP67" s="137">
        <f t="shared" si="19"/>
        <v>0</v>
      </c>
      <c r="AQ67" s="137">
        <f t="shared" si="19"/>
        <v>0</v>
      </c>
      <c r="AR67" s="137">
        <f t="shared" si="19"/>
        <v>0</v>
      </c>
      <c r="AS67" s="137">
        <f t="shared" si="19"/>
        <v>0</v>
      </c>
      <c r="AT67" s="137">
        <f t="shared" si="19"/>
        <v>0</v>
      </c>
      <c r="AU67" s="137">
        <f t="shared" si="19"/>
        <v>0</v>
      </c>
      <c r="AV67" s="137">
        <f t="shared" si="19"/>
        <v>0</v>
      </c>
      <c r="AW67" s="137">
        <f t="shared" si="19"/>
        <v>0</v>
      </c>
      <c r="AX67" s="137">
        <f t="shared" si="19"/>
        <v>0</v>
      </c>
    </row>
    <row r="68" spans="3:50" s="123" customFormat="1" ht="13.2">
      <c r="D68" s="126">
        <v>16</v>
      </c>
      <c r="E68" s="125" t="s">
        <v>75</v>
      </c>
      <c r="G68" s="127"/>
      <c r="H68" s="133"/>
      <c r="J68" s="137">
        <v>0</v>
      </c>
      <c r="K68" s="137">
        <f>K67+J68</f>
        <v>17</v>
      </c>
      <c r="L68" s="137">
        <f t="shared" ref="L68:AX68" si="20">L67+K68</f>
        <v>17</v>
      </c>
      <c r="M68" s="137">
        <f t="shared" si="20"/>
        <v>17</v>
      </c>
      <c r="N68" s="137">
        <f t="shared" si="20"/>
        <v>17</v>
      </c>
      <c r="O68" s="137">
        <f t="shared" si="20"/>
        <v>17</v>
      </c>
      <c r="P68" s="137">
        <f t="shared" si="20"/>
        <v>17</v>
      </c>
      <c r="Q68" s="137">
        <f t="shared" si="20"/>
        <v>17</v>
      </c>
      <c r="R68" s="137">
        <f t="shared" si="20"/>
        <v>17</v>
      </c>
      <c r="S68" s="137">
        <f t="shared" si="20"/>
        <v>17</v>
      </c>
      <c r="T68" s="137">
        <f t="shared" si="20"/>
        <v>17</v>
      </c>
      <c r="U68" s="137">
        <f t="shared" si="20"/>
        <v>17</v>
      </c>
      <c r="V68" s="137">
        <f t="shared" si="20"/>
        <v>17</v>
      </c>
      <c r="W68" s="137">
        <f t="shared" si="20"/>
        <v>17</v>
      </c>
      <c r="X68" s="137">
        <f t="shared" si="20"/>
        <v>17</v>
      </c>
      <c r="Y68" s="137">
        <f t="shared" si="20"/>
        <v>17</v>
      </c>
      <c r="Z68" s="137">
        <f t="shared" si="20"/>
        <v>17</v>
      </c>
      <c r="AA68" s="137">
        <f t="shared" si="20"/>
        <v>17</v>
      </c>
      <c r="AB68" s="137">
        <f t="shared" si="20"/>
        <v>17</v>
      </c>
      <c r="AC68" s="137">
        <f t="shared" si="20"/>
        <v>17</v>
      </c>
      <c r="AD68" s="137">
        <f t="shared" si="20"/>
        <v>17</v>
      </c>
      <c r="AE68" s="137">
        <f t="shared" si="20"/>
        <v>0</v>
      </c>
      <c r="AF68" s="137">
        <f t="shared" si="20"/>
        <v>0</v>
      </c>
      <c r="AG68" s="137">
        <f t="shared" si="20"/>
        <v>0</v>
      </c>
      <c r="AH68" s="137">
        <f t="shared" si="20"/>
        <v>0</v>
      </c>
      <c r="AI68" s="137">
        <f t="shared" si="20"/>
        <v>0</v>
      </c>
      <c r="AJ68" s="137">
        <f t="shared" si="20"/>
        <v>0</v>
      </c>
      <c r="AK68" s="137">
        <f t="shared" si="20"/>
        <v>0</v>
      </c>
      <c r="AL68" s="137">
        <f t="shared" si="20"/>
        <v>0</v>
      </c>
      <c r="AM68" s="137">
        <f t="shared" si="20"/>
        <v>0</v>
      </c>
      <c r="AN68" s="137">
        <f t="shared" si="20"/>
        <v>0</v>
      </c>
      <c r="AO68" s="137">
        <f t="shared" si="20"/>
        <v>0</v>
      </c>
      <c r="AP68" s="137">
        <f t="shared" si="20"/>
        <v>0</v>
      </c>
      <c r="AQ68" s="137">
        <f t="shared" si="20"/>
        <v>0</v>
      </c>
      <c r="AR68" s="137">
        <f t="shared" si="20"/>
        <v>0</v>
      </c>
      <c r="AS68" s="137">
        <f t="shared" si="20"/>
        <v>0</v>
      </c>
      <c r="AT68" s="137">
        <f t="shared" si="20"/>
        <v>0</v>
      </c>
      <c r="AU68" s="137">
        <f t="shared" si="20"/>
        <v>0</v>
      </c>
      <c r="AV68" s="137">
        <f t="shared" si="20"/>
        <v>0</v>
      </c>
      <c r="AW68" s="137">
        <f t="shared" si="20"/>
        <v>0</v>
      </c>
      <c r="AX68" s="137">
        <f t="shared" si="20"/>
        <v>0</v>
      </c>
    </row>
    <row r="69" spans="3:50" s="123" customFormat="1" ht="13.2">
      <c r="D69" s="126">
        <v>17</v>
      </c>
      <c r="E69" s="123" t="s">
        <v>57</v>
      </c>
      <c r="F69" s="172">
        <f>$O$36</f>
        <v>0.13768439874832364</v>
      </c>
      <c r="G69" s="122">
        <f>$I$36</f>
        <v>2237</v>
      </c>
      <c r="H69" s="128">
        <v>0.5</v>
      </c>
      <c r="I69" s="129">
        <f>F69*G69</f>
        <v>308</v>
      </c>
      <c r="J69" s="122"/>
      <c r="K69" s="122">
        <f>(K67*$I69*$H69) +(J68*$I69)</f>
        <v>2618</v>
      </c>
      <c r="L69" s="122">
        <f t="shared" ref="L69:AX69" si="21">(L67*$I69*$H69) +(K68*$I69)</f>
        <v>5236</v>
      </c>
      <c r="M69" s="122">
        <f t="shared" si="21"/>
        <v>5236</v>
      </c>
      <c r="N69" s="122">
        <f t="shared" si="21"/>
        <v>5236</v>
      </c>
      <c r="O69" s="122">
        <f t="shared" si="21"/>
        <v>5236</v>
      </c>
      <c r="P69" s="122">
        <f t="shared" si="21"/>
        <v>5236</v>
      </c>
      <c r="Q69" s="122">
        <f t="shared" si="21"/>
        <v>5236</v>
      </c>
      <c r="R69" s="122">
        <f t="shared" si="21"/>
        <v>5236</v>
      </c>
      <c r="S69" s="122">
        <f t="shared" si="21"/>
        <v>5236</v>
      </c>
      <c r="T69" s="122">
        <f t="shared" si="21"/>
        <v>5236</v>
      </c>
      <c r="U69" s="122">
        <f t="shared" si="21"/>
        <v>5236</v>
      </c>
      <c r="V69" s="122">
        <f t="shared" si="21"/>
        <v>5236</v>
      </c>
      <c r="W69" s="122">
        <f t="shared" si="21"/>
        <v>5236</v>
      </c>
      <c r="X69" s="122">
        <f t="shared" si="21"/>
        <v>5236</v>
      </c>
      <c r="Y69" s="122">
        <f t="shared" si="21"/>
        <v>5236</v>
      </c>
      <c r="Z69" s="122">
        <f t="shared" si="21"/>
        <v>5236</v>
      </c>
      <c r="AA69" s="122">
        <f t="shared" si="21"/>
        <v>5236</v>
      </c>
      <c r="AB69" s="122">
        <f t="shared" si="21"/>
        <v>5236</v>
      </c>
      <c r="AC69" s="122">
        <f t="shared" si="21"/>
        <v>5236</v>
      </c>
      <c r="AD69" s="122">
        <f t="shared" si="21"/>
        <v>5236</v>
      </c>
      <c r="AE69" s="122">
        <f t="shared" si="21"/>
        <v>2618</v>
      </c>
      <c r="AF69" s="122">
        <f t="shared" si="21"/>
        <v>0</v>
      </c>
      <c r="AG69" s="122">
        <f t="shared" si="21"/>
        <v>0</v>
      </c>
      <c r="AH69" s="122">
        <f t="shared" si="21"/>
        <v>0</v>
      </c>
      <c r="AI69" s="122">
        <f t="shared" si="21"/>
        <v>0</v>
      </c>
      <c r="AJ69" s="122">
        <f t="shared" si="21"/>
        <v>0</v>
      </c>
      <c r="AK69" s="122">
        <f t="shared" si="21"/>
        <v>0</v>
      </c>
      <c r="AL69" s="122">
        <f t="shared" si="21"/>
        <v>0</v>
      </c>
      <c r="AM69" s="122">
        <f t="shared" si="21"/>
        <v>0</v>
      </c>
      <c r="AN69" s="122">
        <f t="shared" si="21"/>
        <v>0</v>
      </c>
      <c r="AO69" s="122">
        <f t="shared" si="21"/>
        <v>0</v>
      </c>
      <c r="AP69" s="122">
        <f t="shared" si="21"/>
        <v>0</v>
      </c>
      <c r="AQ69" s="122">
        <f t="shared" si="21"/>
        <v>0</v>
      </c>
      <c r="AR69" s="122">
        <f t="shared" si="21"/>
        <v>0</v>
      </c>
      <c r="AS69" s="122">
        <f t="shared" si="21"/>
        <v>0</v>
      </c>
      <c r="AT69" s="122">
        <f t="shared" si="21"/>
        <v>0</v>
      </c>
      <c r="AU69" s="122">
        <f t="shared" si="21"/>
        <v>0</v>
      </c>
      <c r="AV69" s="122">
        <f t="shared" si="21"/>
        <v>0</v>
      </c>
      <c r="AW69" s="122">
        <f t="shared" si="21"/>
        <v>0</v>
      </c>
      <c r="AX69" s="122">
        <f t="shared" si="21"/>
        <v>0</v>
      </c>
    </row>
    <row r="70" spans="3:50" s="107" customFormat="1" ht="13.2">
      <c r="D70" s="114">
        <v>18</v>
      </c>
      <c r="E70" s="107" t="s">
        <v>95</v>
      </c>
      <c r="F70" s="162"/>
      <c r="G70" s="97"/>
      <c r="H70" s="111"/>
      <c r="I70" s="110"/>
      <c r="J70" s="97"/>
      <c r="K70" s="97">
        <f>((K67*$H69*$G69)+(J68*$G69))/1000</f>
        <v>19.014500000000002</v>
      </c>
      <c r="L70" s="97">
        <f t="shared" ref="L70:AX70" si="22">((L67*$H69*$G69)+(K68*$G69))/1000</f>
        <v>38.029000000000003</v>
      </c>
      <c r="M70" s="97">
        <f t="shared" si="22"/>
        <v>38.029000000000003</v>
      </c>
      <c r="N70" s="97">
        <f t="shared" si="22"/>
        <v>38.029000000000003</v>
      </c>
      <c r="O70" s="97">
        <f t="shared" si="22"/>
        <v>38.029000000000003</v>
      </c>
      <c r="P70" s="97">
        <f t="shared" si="22"/>
        <v>38.029000000000003</v>
      </c>
      <c r="Q70" s="97">
        <f t="shared" si="22"/>
        <v>38.029000000000003</v>
      </c>
      <c r="R70" s="97">
        <f t="shared" si="22"/>
        <v>38.029000000000003</v>
      </c>
      <c r="S70" s="97">
        <f t="shared" si="22"/>
        <v>38.029000000000003</v>
      </c>
      <c r="T70" s="97">
        <f t="shared" si="22"/>
        <v>38.029000000000003</v>
      </c>
      <c r="U70" s="97">
        <f t="shared" si="22"/>
        <v>38.029000000000003</v>
      </c>
      <c r="V70" s="97">
        <f t="shared" si="22"/>
        <v>38.029000000000003</v>
      </c>
      <c r="W70" s="97">
        <f t="shared" si="22"/>
        <v>38.029000000000003</v>
      </c>
      <c r="X70" s="97">
        <f t="shared" si="22"/>
        <v>38.029000000000003</v>
      </c>
      <c r="Y70" s="97">
        <f t="shared" si="22"/>
        <v>38.029000000000003</v>
      </c>
      <c r="Z70" s="97">
        <f t="shared" si="22"/>
        <v>38.029000000000003</v>
      </c>
      <c r="AA70" s="97">
        <f t="shared" si="22"/>
        <v>38.029000000000003</v>
      </c>
      <c r="AB70" s="97">
        <f t="shared" si="22"/>
        <v>38.029000000000003</v>
      </c>
      <c r="AC70" s="97">
        <f t="shared" si="22"/>
        <v>38.029000000000003</v>
      </c>
      <c r="AD70" s="97">
        <f t="shared" si="22"/>
        <v>38.029000000000003</v>
      </c>
      <c r="AE70" s="97">
        <f t="shared" si="22"/>
        <v>19.014500000000002</v>
      </c>
      <c r="AF70" s="97">
        <f t="shared" si="22"/>
        <v>0</v>
      </c>
      <c r="AG70" s="97">
        <f t="shared" si="22"/>
        <v>0</v>
      </c>
      <c r="AH70" s="97">
        <f t="shared" si="22"/>
        <v>0</v>
      </c>
      <c r="AI70" s="97">
        <f t="shared" si="22"/>
        <v>0</v>
      </c>
      <c r="AJ70" s="97">
        <f t="shared" si="22"/>
        <v>0</v>
      </c>
      <c r="AK70" s="97">
        <f t="shared" si="22"/>
        <v>0</v>
      </c>
      <c r="AL70" s="97">
        <f t="shared" si="22"/>
        <v>0</v>
      </c>
      <c r="AM70" s="97">
        <f t="shared" si="22"/>
        <v>0</v>
      </c>
      <c r="AN70" s="97">
        <f t="shared" si="22"/>
        <v>0</v>
      </c>
      <c r="AO70" s="97">
        <f t="shared" si="22"/>
        <v>0</v>
      </c>
      <c r="AP70" s="97">
        <f t="shared" si="22"/>
        <v>0</v>
      </c>
      <c r="AQ70" s="97">
        <f t="shared" si="22"/>
        <v>0</v>
      </c>
      <c r="AR70" s="97">
        <f t="shared" si="22"/>
        <v>0</v>
      </c>
      <c r="AS70" s="97">
        <f t="shared" si="22"/>
        <v>0</v>
      </c>
      <c r="AT70" s="97">
        <f t="shared" si="22"/>
        <v>0</v>
      </c>
      <c r="AU70" s="97">
        <f t="shared" si="22"/>
        <v>0</v>
      </c>
      <c r="AV70" s="97">
        <f t="shared" si="22"/>
        <v>0</v>
      </c>
      <c r="AW70" s="97">
        <f t="shared" si="22"/>
        <v>0</v>
      </c>
      <c r="AX70" s="97">
        <f t="shared" si="22"/>
        <v>0</v>
      </c>
    </row>
    <row r="71" spans="3:50" s="130" customFormat="1" ht="13.2">
      <c r="D71" s="136"/>
      <c r="F71" s="172"/>
      <c r="G71" s="122"/>
      <c r="H71" s="131"/>
      <c r="I71" s="129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</row>
    <row r="72" spans="3:50" s="123" customFormat="1" ht="13.2">
      <c r="D72" s="126"/>
      <c r="E72" s="124" t="s">
        <v>77</v>
      </c>
      <c r="G72" s="127"/>
      <c r="J72" s="122"/>
      <c r="K72" s="130"/>
      <c r="L72" s="130"/>
      <c r="M72" s="130" t="s">
        <v>60</v>
      </c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130"/>
      <c r="AS72" s="130"/>
      <c r="AT72" s="130"/>
      <c r="AU72" s="130"/>
      <c r="AV72" s="130"/>
      <c r="AW72" s="130"/>
      <c r="AX72" s="130"/>
    </row>
    <row r="73" spans="3:50" s="123" customFormat="1" ht="13.2">
      <c r="D73" s="126">
        <v>19</v>
      </c>
      <c r="E73" s="125" t="s">
        <v>74</v>
      </c>
      <c r="F73" s="126"/>
      <c r="G73" s="127"/>
      <c r="I73" s="126" t="s">
        <v>107</v>
      </c>
      <c r="J73" s="122">
        <v>0</v>
      </c>
      <c r="K73" s="122">
        <f>K$17</f>
        <v>0</v>
      </c>
      <c r="L73" s="122">
        <f t="shared" ref="L73:AX73" si="23">L$17</f>
        <v>0</v>
      </c>
      <c r="M73" s="122">
        <f t="shared" si="23"/>
        <v>0</v>
      </c>
      <c r="N73" s="122">
        <f t="shared" si="23"/>
        <v>0</v>
      </c>
      <c r="O73" s="122">
        <f t="shared" si="23"/>
        <v>0</v>
      </c>
      <c r="P73" s="122">
        <f t="shared" si="23"/>
        <v>0</v>
      </c>
      <c r="Q73" s="122">
        <f t="shared" si="23"/>
        <v>0</v>
      </c>
      <c r="R73" s="122">
        <f t="shared" si="23"/>
        <v>0</v>
      </c>
      <c r="S73" s="122">
        <f t="shared" si="23"/>
        <v>0</v>
      </c>
      <c r="T73" s="122">
        <f t="shared" si="23"/>
        <v>0</v>
      </c>
      <c r="U73" s="122">
        <f t="shared" si="23"/>
        <v>0</v>
      </c>
      <c r="V73" s="122">
        <f t="shared" si="23"/>
        <v>0</v>
      </c>
      <c r="W73" s="122">
        <f t="shared" si="23"/>
        <v>0</v>
      </c>
      <c r="X73" s="122">
        <f t="shared" si="23"/>
        <v>0</v>
      </c>
      <c r="Y73" s="122">
        <f t="shared" si="23"/>
        <v>0</v>
      </c>
      <c r="Z73" s="122">
        <f t="shared" si="23"/>
        <v>0</v>
      </c>
      <c r="AA73" s="122">
        <f t="shared" si="23"/>
        <v>0</v>
      </c>
      <c r="AB73" s="122">
        <f t="shared" si="23"/>
        <v>0</v>
      </c>
      <c r="AC73" s="122">
        <f t="shared" si="23"/>
        <v>0</v>
      </c>
      <c r="AD73" s="122">
        <f t="shared" si="23"/>
        <v>0</v>
      </c>
      <c r="AE73" s="122">
        <f t="shared" si="23"/>
        <v>0</v>
      </c>
      <c r="AF73" s="122">
        <f t="shared" si="23"/>
        <v>0</v>
      </c>
      <c r="AG73" s="122">
        <f t="shared" si="23"/>
        <v>0</v>
      </c>
      <c r="AH73" s="122">
        <f t="shared" si="23"/>
        <v>0</v>
      </c>
      <c r="AI73" s="122">
        <f t="shared" si="23"/>
        <v>0</v>
      </c>
      <c r="AJ73" s="122">
        <f t="shared" si="23"/>
        <v>0</v>
      </c>
      <c r="AK73" s="122">
        <f t="shared" si="23"/>
        <v>0</v>
      </c>
      <c r="AL73" s="122">
        <f t="shared" si="23"/>
        <v>0</v>
      </c>
      <c r="AM73" s="122">
        <f t="shared" si="23"/>
        <v>0</v>
      </c>
      <c r="AN73" s="122">
        <f t="shared" si="23"/>
        <v>0</v>
      </c>
      <c r="AO73" s="122">
        <f t="shared" si="23"/>
        <v>0</v>
      </c>
      <c r="AP73" s="122">
        <f t="shared" si="23"/>
        <v>0</v>
      </c>
      <c r="AQ73" s="122">
        <f t="shared" si="23"/>
        <v>0</v>
      </c>
      <c r="AR73" s="122">
        <f t="shared" si="23"/>
        <v>0</v>
      </c>
      <c r="AS73" s="122">
        <f t="shared" si="23"/>
        <v>0</v>
      </c>
      <c r="AT73" s="122">
        <f t="shared" si="23"/>
        <v>0</v>
      </c>
      <c r="AU73" s="122">
        <f t="shared" si="23"/>
        <v>0</v>
      </c>
      <c r="AV73" s="122">
        <f t="shared" si="23"/>
        <v>0</v>
      </c>
      <c r="AW73" s="122">
        <f t="shared" si="23"/>
        <v>0</v>
      </c>
      <c r="AX73" s="122">
        <f t="shared" si="23"/>
        <v>0</v>
      </c>
    </row>
    <row r="74" spans="3:50" s="123" customFormat="1" ht="13.2">
      <c r="D74" s="126">
        <v>20</v>
      </c>
      <c r="E74" s="125" t="str">
        <f>"Removal after Max Rev Term Yrs=" &amp;I74</f>
        <v>Removal after Max Rev Term Yrs=20</v>
      </c>
      <c r="G74" s="127"/>
      <c r="I74" s="134">
        <v>20</v>
      </c>
      <c r="J74" s="137"/>
      <c r="K74" s="137">
        <f t="shared" ref="K74:AX74" si="24">IF(K$45&gt;$I74,INDEX($K73:$AX73,1,K$45-$I74) *-1,0)</f>
        <v>0</v>
      </c>
      <c r="L74" s="137">
        <f t="shared" si="24"/>
        <v>0</v>
      </c>
      <c r="M74" s="137">
        <f t="shared" si="24"/>
        <v>0</v>
      </c>
      <c r="N74" s="137">
        <f t="shared" si="24"/>
        <v>0</v>
      </c>
      <c r="O74" s="137">
        <f t="shared" si="24"/>
        <v>0</v>
      </c>
      <c r="P74" s="137">
        <f t="shared" si="24"/>
        <v>0</v>
      </c>
      <c r="Q74" s="137">
        <f t="shared" si="24"/>
        <v>0</v>
      </c>
      <c r="R74" s="137">
        <f t="shared" si="24"/>
        <v>0</v>
      </c>
      <c r="S74" s="137">
        <f t="shared" si="24"/>
        <v>0</v>
      </c>
      <c r="T74" s="137">
        <f t="shared" si="24"/>
        <v>0</v>
      </c>
      <c r="U74" s="137">
        <f t="shared" si="24"/>
        <v>0</v>
      </c>
      <c r="V74" s="137">
        <f t="shared" si="24"/>
        <v>0</v>
      </c>
      <c r="W74" s="137">
        <f t="shared" si="24"/>
        <v>0</v>
      </c>
      <c r="X74" s="137">
        <f t="shared" si="24"/>
        <v>0</v>
      </c>
      <c r="Y74" s="137">
        <f t="shared" si="24"/>
        <v>0</v>
      </c>
      <c r="Z74" s="137">
        <f t="shared" si="24"/>
        <v>0</v>
      </c>
      <c r="AA74" s="137">
        <f t="shared" si="24"/>
        <v>0</v>
      </c>
      <c r="AB74" s="137">
        <f t="shared" si="24"/>
        <v>0</v>
      </c>
      <c r="AC74" s="137">
        <f t="shared" si="24"/>
        <v>0</v>
      </c>
      <c r="AD74" s="137">
        <f t="shared" si="24"/>
        <v>0</v>
      </c>
      <c r="AE74" s="137">
        <f t="shared" si="24"/>
        <v>0</v>
      </c>
      <c r="AF74" s="137">
        <f t="shared" si="24"/>
        <v>0</v>
      </c>
      <c r="AG74" s="137">
        <f t="shared" si="24"/>
        <v>0</v>
      </c>
      <c r="AH74" s="137">
        <f t="shared" si="24"/>
        <v>0</v>
      </c>
      <c r="AI74" s="137">
        <f t="shared" si="24"/>
        <v>0</v>
      </c>
      <c r="AJ74" s="137">
        <f t="shared" si="24"/>
        <v>0</v>
      </c>
      <c r="AK74" s="137">
        <f t="shared" si="24"/>
        <v>0</v>
      </c>
      <c r="AL74" s="137">
        <f t="shared" si="24"/>
        <v>0</v>
      </c>
      <c r="AM74" s="137">
        <f t="shared" si="24"/>
        <v>0</v>
      </c>
      <c r="AN74" s="137">
        <f t="shared" si="24"/>
        <v>0</v>
      </c>
      <c r="AO74" s="137">
        <f t="shared" si="24"/>
        <v>0</v>
      </c>
      <c r="AP74" s="137">
        <f t="shared" si="24"/>
        <v>0</v>
      </c>
      <c r="AQ74" s="137">
        <f t="shared" si="24"/>
        <v>0</v>
      </c>
      <c r="AR74" s="137">
        <f t="shared" si="24"/>
        <v>0</v>
      </c>
      <c r="AS74" s="137">
        <f t="shared" si="24"/>
        <v>0</v>
      </c>
      <c r="AT74" s="137">
        <f t="shared" si="24"/>
        <v>0</v>
      </c>
      <c r="AU74" s="137">
        <f t="shared" si="24"/>
        <v>0</v>
      </c>
      <c r="AV74" s="137">
        <f t="shared" si="24"/>
        <v>0</v>
      </c>
      <c r="AW74" s="137">
        <f t="shared" si="24"/>
        <v>0</v>
      </c>
      <c r="AX74" s="137">
        <f t="shared" si="24"/>
        <v>0</v>
      </c>
    </row>
    <row r="75" spans="3:50" s="123" customFormat="1" ht="13.2">
      <c r="C75" s="135"/>
      <c r="D75" s="126">
        <v>21</v>
      </c>
      <c r="E75" s="125" t="s">
        <v>76</v>
      </c>
      <c r="G75" s="127"/>
      <c r="J75" s="137"/>
      <c r="K75" s="137">
        <f>K73+K74</f>
        <v>0</v>
      </c>
      <c r="L75" s="137">
        <f t="shared" ref="L75:AX75" si="25">L73+L74</f>
        <v>0</v>
      </c>
      <c r="M75" s="137">
        <f t="shared" si="25"/>
        <v>0</v>
      </c>
      <c r="N75" s="137">
        <f t="shared" si="25"/>
        <v>0</v>
      </c>
      <c r="O75" s="137">
        <f t="shared" si="25"/>
        <v>0</v>
      </c>
      <c r="P75" s="137">
        <f t="shared" si="25"/>
        <v>0</v>
      </c>
      <c r="Q75" s="137">
        <f t="shared" si="25"/>
        <v>0</v>
      </c>
      <c r="R75" s="137">
        <f t="shared" si="25"/>
        <v>0</v>
      </c>
      <c r="S75" s="137">
        <f t="shared" si="25"/>
        <v>0</v>
      </c>
      <c r="T75" s="137">
        <f t="shared" si="25"/>
        <v>0</v>
      </c>
      <c r="U75" s="137">
        <f t="shared" si="25"/>
        <v>0</v>
      </c>
      <c r="V75" s="137">
        <f t="shared" si="25"/>
        <v>0</v>
      </c>
      <c r="W75" s="137">
        <f t="shared" si="25"/>
        <v>0</v>
      </c>
      <c r="X75" s="137">
        <f t="shared" si="25"/>
        <v>0</v>
      </c>
      <c r="Y75" s="137">
        <f t="shared" si="25"/>
        <v>0</v>
      </c>
      <c r="Z75" s="137">
        <f t="shared" si="25"/>
        <v>0</v>
      </c>
      <c r="AA75" s="137">
        <f t="shared" si="25"/>
        <v>0</v>
      </c>
      <c r="AB75" s="137">
        <f t="shared" si="25"/>
        <v>0</v>
      </c>
      <c r="AC75" s="137">
        <f t="shared" si="25"/>
        <v>0</v>
      </c>
      <c r="AD75" s="137">
        <f t="shared" si="25"/>
        <v>0</v>
      </c>
      <c r="AE75" s="137">
        <f t="shared" si="25"/>
        <v>0</v>
      </c>
      <c r="AF75" s="137">
        <f t="shared" si="25"/>
        <v>0</v>
      </c>
      <c r="AG75" s="137">
        <f t="shared" si="25"/>
        <v>0</v>
      </c>
      <c r="AH75" s="137">
        <f t="shared" si="25"/>
        <v>0</v>
      </c>
      <c r="AI75" s="137">
        <f t="shared" si="25"/>
        <v>0</v>
      </c>
      <c r="AJ75" s="137">
        <f t="shared" si="25"/>
        <v>0</v>
      </c>
      <c r="AK75" s="137">
        <f t="shared" si="25"/>
        <v>0</v>
      </c>
      <c r="AL75" s="137">
        <f t="shared" si="25"/>
        <v>0</v>
      </c>
      <c r="AM75" s="137">
        <f t="shared" si="25"/>
        <v>0</v>
      </c>
      <c r="AN75" s="137">
        <f t="shared" si="25"/>
        <v>0</v>
      </c>
      <c r="AO75" s="137">
        <f t="shared" si="25"/>
        <v>0</v>
      </c>
      <c r="AP75" s="137">
        <f t="shared" si="25"/>
        <v>0</v>
      </c>
      <c r="AQ75" s="137">
        <f t="shared" si="25"/>
        <v>0</v>
      </c>
      <c r="AR75" s="137">
        <f t="shared" si="25"/>
        <v>0</v>
      </c>
      <c r="AS75" s="137">
        <f t="shared" si="25"/>
        <v>0</v>
      </c>
      <c r="AT75" s="137">
        <f t="shared" si="25"/>
        <v>0</v>
      </c>
      <c r="AU75" s="137">
        <f t="shared" si="25"/>
        <v>0</v>
      </c>
      <c r="AV75" s="137">
        <f t="shared" si="25"/>
        <v>0</v>
      </c>
      <c r="AW75" s="137">
        <f t="shared" si="25"/>
        <v>0</v>
      </c>
      <c r="AX75" s="137">
        <f t="shared" si="25"/>
        <v>0</v>
      </c>
    </row>
    <row r="76" spans="3:50" s="123" customFormat="1" ht="13.2">
      <c r="D76" s="126">
        <v>22</v>
      </c>
      <c r="E76" s="125" t="s">
        <v>75</v>
      </c>
      <c r="G76" s="127"/>
      <c r="H76" s="133"/>
      <c r="J76" s="137">
        <v>0</v>
      </c>
      <c r="K76" s="137">
        <f>K75+J76</f>
        <v>0</v>
      </c>
      <c r="L76" s="137">
        <f t="shared" ref="L76:AX76" si="26">L75+K76</f>
        <v>0</v>
      </c>
      <c r="M76" s="137">
        <f t="shared" si="26"/>
        <v>0</v>
      </c>
      <c r="N76" s="137">
        <f t="shared" si="26"/>
        <v>0</v>
      </c>
      <c r="O76" s="137">
        <f t="shared" si="26"/>
        <v>0</v>
      </c>
      <c r="P76" s="137">
        <f t="shared" si="26"/>
        <v>0</v>
      </c>
      <c r="Q76" s="137">
        <f t="shared" si="26"/>
        <v>0</v>
      </c>
      <c r="R76" s="137">
        <f t="shared" si="26"/>
        <v>0</v>
      </c>
      <c r="S76" s="137">
        <f t="shared" si="26"/>
        <v>0</v>
      </c>
      <c r="T76" s="137">
        <f t="shared" si="26"/>
        <v>0</v>
      </c>
      <c r="U76" s="137">
        <f t="shared" si="26"/>
        <v>0</v>
      </c>
      <c r="V76" s="137">
        <f t="shared" si="26"/>
        <v>0</v>
      </c>
      <c r="W76" s="137">
        <f t="shared" si="26"/>
        <v>0</v>
      </c>
      <c r="X76" s="137">
        <f t="shared" si="26"/>
        <v>0</v>
      </c>
      <c r="Y76" s="137">
        <f t="shared" si="26"/>
        <v>0</v>
      </c>
      <c r="Z76" s="137">
        <f t="shared" si="26"/>
        <v>0</v>
      </c>
      <c r="AA76" s="137">
        <f t="shared" si="26"/>
        <v>0</v>
      </c>
      <c r="AB76" s="137">
        <f t="shared" si="26"/>
        <v>0</v>
      </c>
      <c r="AC76" s="137">
        <f t="shared" si="26"/>
        <v>0</v>
      </c>
      <c r="AD76" s="137">
        <f t="shared" si="26"/>
        <v>0</v>
      </c>
      <c r="AE76" s="137">
        <f t="shared" si="26"/>
        <v>0</v>
      </c>
      <c r="AF76" s="137">
        <f t="shared" si="26"/>
        <v>0</v>
      </c>
      <c r="AG76" s="137">
        <f t="shared" si="26"/>
        <v>0</v>
      </c>
      <c r="AH76" s="137">
        <f t="shared" si="26"/>
        <v>0</v>
      </c>
      <c r="AI76" s="137">
        <f t="shared" si="26"/>
        <v>0</v>
      </c>
      <c r="AJ76" s="137">
        <f t="shared" si="26"/>
        <v>0</v>
      </c>
      <c r="AK76" s="137">
        <f t="shared" si="26"/>
        <v>0</v>
      </c>
      <c r="AL76" s="137">
        <f t="shared" si="26"/>
        <v>0</v>
      </c>
      <c r="AM76" s="137">
        <f t="shared" si="26"/>
        <v>0</v>
      </c>
      <c r="AN76" s="137">
        <f t="shared" si="26"/>
        <v>0</v>
      </c>
      <c r="AO76" s="137">
        <f t="shared" si="26"/>
        <v>0</v>
      </c>
      <c r="AP76" s="137">
        <f t="shared" si="26"/>
        <v>0</v>
      </c>
      <c r="AQ76" s="137">
        <f t="shared" si="26"/>
        <v>0</v>
      </c>
      <c r="AR76" s="137">
        <f t="shared" si="26"/>
        <v>0</v>
      </c>
      <c r="AS76" s="137">
        <f t="shared" si="26"/>
        <v>0</v>
      </c>
      <c r="AT76" s="137">
        <f t="shared" si="26"/>
        <v>0</v>
      </c>
      <c r="AU76" s="137">
        <f t="shared" si="26"/>
        <v>0</v>
      </c>
      <c r="AV76" s="137">
        <f t="shared" si="26"/>
        <v>0</v>
      </c>
      <c r="AW76" s="137">
        <f t="shared" si="26"/>
        <v>0</v>
      </c>
      <c r="AX76" s="137">
        <f t="shared" si="26"/>
        <v>0</v>
      </c>
    </row>
    <row r="77" spans="3:50" s="123" customFormat="1" ht="13.2">
      <c r="D77" s="126">
        <v>23</v>
      </c>
      <c r="E77" s="123" t="s">
        <v>57</v>
      </c>
      <c r="F77" s="163">
        <f>$O$37</f>
        <v>0</v>
      </c>
      <c r="G77" s="122">
        <f>$I$37</f>
        <v>0</v>
      </c>
      <c r="H77" s="128">
        <v>0.5</v>
      </c>
      <c r="I77" s="129">
        <f>F77*G77</f>
        <v>0</v>
      </c>
      <c r="J77" s="122"/>
      <c r="K77" s="122">
        <f>(K75*$I77*$H77) +(J76*$I77)</f>
        <v>0</v>
      </c>
      <c r="L77" s="122">
        <f t="shared" ref="L77:AX77" si="27">(L75*$I77*$H77) +(K76*$I77)</f>
        <v>0</v>
      </c>
      <c r="M77" s="122">
        <f t="shared" si="27"/>
        <v>0</v>
      </c>
      <c r="N77" s="122">
        <f t="shared" si="27"/>
        <v>0</v>
      </c>
      <c r="O77" s="122">
        <f t="shared" si="27"/>
        <v>0</v>
      </c>
      <c r="P77" s="122">
        <f t="shared" si="27"/>
        <v>0</v>
      </c>
      <c r="Q77" s="122">
        <f t="shared" si="27"/>
        <v>0</v>
      </c>
      <c r="R77" s="122">
        <f t="shared" si="27"/>
        <v>0</v>
      </c>
      <c r="S77" s="122">
        <f t="shared" si="27"/>
        <v>0</v>
      </c>
      <c r="T77" s="122">
        <f t="shared" si="27"/>
        <v>0</v>
      </c>
      <c r="U77" s="122">
        <f t="shared" si="27"/>
        <v>0</v>
      </c>
      <c r="V77" s="122">
        <f t="shared" si="27"/>
        <v>0</v>
      </c>
      <c r="W77" s="122">
        <f t="shared" si="27"/>
        <v>0</v>
      </c>
      <c r="X77" s="122">
        <f t="shared" si="27"/>
        <v>0</v>
      </c>
      <c r="Y77" s="122">
        <f t="shared" si="27"/>
        <v>0</v>
      </c>
      <c r="Z77" s="122">
        <f t="shared" si="27"/>
        <v>0</v>
      </c>
      <c r="AA77" s="122">
        <f t="shared" si="27"/>
        <v>0</v>
      </c>
      <c r="AB77" s="122">
        <f t="shared" si="27"/>
        <v>0</v>
      </c>
      <c r="AC77" s="122">
        <f t="shared" si="27"/>
        <v>0</v>
      </c>
      <c r="AD77" s="122">
        <f t="shared" si="27"/>
        <v>0</v>
      </c>
      <c r="AE77" s="122">
        <f t="shared" si="27"/>
        <v>0</v>
      </c>
      <c r="AF77" s="122">
        <f t="shared" si="27"/>
        <v>0</v>
      </c>
      <c r="AG77" s="122">
        <f t="shared" si="27"/>
        <v>0</v>
      </c>
      <c r="AH77" s="122">
        <f t="shared" si="27"/>
        <v>0</v>
      </c>
      <c r="AI77" s="122">
        <f t="shared" si="27"/>
        <v>0</v>
      </c>
      <c r="AJ77" s="122">
        <f t="shared" si="27"/>
        <v>0</v>
      </c>
      <c r="AK77" s="122">
        <f t="shared" si="27"/>
        <v>0</v>
      </c>
      <c r="AL77" s="122">
        <f t="shared" si="27"/>
        <v>0</v>
      </c>
      <c r="AM77" s="122">
        <f t="shared" si="27"/>
        <v>0</v>
      </c>
      <c r="AN77" s="122">
        <f t="shared" si="27"/>
        <v>0</v>
      </c>
      <c r="AO77" s="122">
        <f t="shared" si="27"/>
        <v>0</v>
      </c>
      <c r="AP77" s="122">
        <f t="shared" si="27"/>
        <v>0</v>
      </c>
      <c r="AQ77" s="122">
        <f t="shared" si="27"/>
        <v>0</v>
      </c>
      <c r="AR77" s="122">
        <f t="shared" si="27"/>
        <v>0</v>
      </c>
      <c r="AS77" s="122">
        <f t="shared" si="27"/>
        <v>0</v>
      </c>
      <c r="AT77" s="122">
        <f t="shared" si="27"/>
        <v>0</v>
      </c>
      <c r="AU77" s="122">
        <f t="shared" si="27"/>
        <v>0</v>
      </c>
      <c r="AV77" s="122">
        <f t="shared" si="27"/>
        <v>0</v>
      </c>
      <c r="AW77" s="122">
        <f t="shared" si="27"/>
        <v>0</v>
      </c>
      <c r="AX77" s="122">
        <f t="shared" si="27"/>
        <v>0</v>
      </c>
    </row>
    <row r="78" spans="3:50" s="107" customFormat="1" ht="13.2">
      <c r="D78" s="114">
        <v>24</v>
      </c>
      <c r="E78" s="107" t="s">
        <v>95</v>
      </c>
      <c r="F78" s="162"/>
      <c r="G78" s="97"/>
      <c r="H78" s="111"/>
      <c r="I78" s="110"/>
      <c r="J78" s="97"/>
      <c r="K78" s="97">
        <f>((K75*$H77*$G77)+(J76*$G77))/1000</f>
        <v>0</v>
      </c>
      <c r="L78" s="97">
        <f t="shared" ref="L78:AX78" si="28">((L75*$H77*$G77)+(K76*$G77))/1000</f>
        <v>0</v>
      </c>
      <c r="M78" s="97">
        <f t="shared" si="28"/>
        <v>0</v>
      </c>
      <c r="N78" s="97">
        <f t="shared" si="28"/>
        <v>0</v>
      </c>
      <c r="O78" s="97">
        <f t="shared" si="28"/>
        <v>0</v>
      </c>
      <c r="P78" s="97">
        <f t="shared" si="28"/>
        <v>0</v>
      </c>
      <c r="Q78" s="97">
        <f t="shared" si="28"/>
        <v>0</v>
      </c>
      <c r="R78" s="97">
        <f t="shared" si="28"/>
        <v>0</v>
      </c>
      <c r="S78" s="97">
        <f t="shared" si="28"/>
        <v>0</v>
      </c>
      <c r="T78" s="97">
        <f t="shared" si="28"/>
        <v>0</v>
      </c>
      <c r="U78" s="97">
        <f t="shared" si="28"/>
        <v>0</v>
      </c>
      <c r="V78" s="97">
        <f t="shared" si="28"/>
        <v>0</v>
      </c>
      <c r="W78" s="97">
        <f t="shared" si="28"/>
        <v>0</v>
      </c>
      <c r="X78" s="97">
        <f t="shared" si="28"/>
        <v>0</v>
      </c>
      <c r="Y78" s="97">
        <f t="shared" si="28"/>
        <v>0</v>
      </c>
      <c r="Z78" s="97">
        <f t="shared" si="28"/>
        <v>0</v>
      </c>
      <c r="AA78" s="97">
        <f t="shared" si="28"/>
        <v>0</v>
      </c>
      <c r="AB78" s="97">
        <f t="shared" si="28"/>
        <v>0</v>
      </c>
      <c r="AC78" s="97">
        <f t="shared" si="28"/>
        <v>0</v>
      </c>
      <c r="AD78" s="97">
        <f t="shared" si="28"/>
        <v>0</v>
      </c>
      <c r="AE78" s="97">
        <f t="shared" si="28"/>
        <v>0</v>
      </c>
      <c r="AF78" s="97">
        <f t="shared" si="28"/>
        <v>0</v>
      </c>
      <c r="AG78" s="97">
        <f t="shared" si="28"/>
        <v>0</v>
      </c>
      <c r="AH78" s="97">
        <f t="shared" si="28"/>
        <v>0</v>
      </c>
      <c r="AI78" s="97">
        <f t="shared" si="28"/>
        <v>0</v>
      </c>
      <c r="AJ78" s="97">
        <f t="shared" si="28"/>
        <v>0</v>
      </c>
      <c r="AK78" s="97">
        <f t="shared" si="28"/>
        <v>0</v>
      </c>
      <c r="AL78" s="97">
        <f t="shared" si="28"/>
        <v>0</v>
      </c>
      <c r="AM78" s="97">
        <f t="shared" si="28"/>
        <v>0</v>
      </c>
      <c r="AN78" s="97">
        <f t="shared" si="28"/>
        <v>0</v>
      </c>
      <c r="AO78" s="97">
        <f t="shared" si="28"/>
        <v>0</v>
      </c>
      <c r="AP78" s="97">
        <f t="shared" si="28"/>
        <v>0</v>
      </c>
      <c r="AQ78" s="97">
        <f t="shared" si="28"/>
        <v>0</v>
      </c>
      <c r="AR78" s="97">
        <f t="shared" si="28"/>
        <v>0</v>
      </c>
      <c r="AS78" s="97">
        <f t="shared" si="28"/>
        <v>0</v>
      </c>
      <c r="AT78" s="97">
        <f t="shared" si="28"/>
        <v>0</v>
      </c>
      <c r="AU78" s="97">
        <f t="shared" si="28"/>
        <v>0</v>
      </c>
      <c r="AV78" s="97">
        <f t="shared" si="28"/>
        <v>0</v>
      </c>
      <c r="AW78" s="97">
        <f t="shared" si="28"/>
        <v>0</v>
      </c>
      <c r="AX78" s="97">
        <f t="shared" si="28"/>
        <v>0</v>
      </c>
    </row>
    <row r="79" spans="3:50" s="130" customFormat="1" ht="13.2">
      <c r="D79" s="136"/>
      <c r="F79" s="172"/>
      <c r="G79" s="122"/>
      <c r="H79" s="131"/>
      <c r="I79" s="129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22"/>
      <c r="AU79" s="122"/>
      <c r="AV79" s="122"/>
      <c r="AW79" s="122"/>
      <c r="AX79" s="122"/>
    </row>
    <row r="80" spans="3:50" s="123" customFormat="1" ht="13.2">
      <c r="D80" s="126"/>
      <c r="E80" s="124" t="s">
        <v>78</v>
      </c>
      <c r="G80" s="127"/>
      <c r="J80" s="122"/>
      <c r="K80" s="130"/>
      <c r="L80" s="130"/>
      <c r="M80" s="130" t="s">
        <v>60</v>
      </c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</row>
    <row r="81" spans="3:50" s="123" customFormat="1" ht="13.2">
      <c r="D81" s="126">
        <v>25</v>
      </c>
      <c r="E81" s="125" t="s">
        <v>74</v>
      </c>
      <c r="F81" s="126"/>
      <c r="G81" s="127"/>
      <c r="I81" s="126" t="s">
        <v>107</v>
      </c>
      <c r="J81" s="122">
        <v>0</v>
      </c>
      <c r="K81" s="122">
        <f>K$18</f>
        <v>0</v>
      </c>
      <c r="L81" s="122">
        <f t="shared" ref="L81:AX81" si="29">L$18</f>
        <v>0</v>
      </c>
      <c r="M81" s="122">
        <f t="shared" si="29"/>
        <v>0</v>
      </c>
      <c r="N81" s="122">
        <f t="shared" si="29"/>
        <v>0</v>
      </c>
      <c r="O81" s="122">
        <f t="shared" si="29"/>
        <v>0</v>
      </c>
      <c r="P81" s="122">
        <f t="shared" si="29"/>
        <v>0</v>
      </c>
      <c r="Q81" s="122">
        <f t="shared" si="29"/>
        <v>0</v>
      </c>
      <c r="R81" s="122">
        <f t="shared" si="29"/>
        <v>0</v>
      </c>
      <c r="S81" s="122">
        <f t="shared" si="29"/>
        <v>0</v>
      </c>
      <c r="T81" s="122">
        <f t="shared" si="29"/>
        <v>0</v>
      </c>
      <c r="U81" s="122">
        <f t="shared" si="29"/>
        <v>0</v>
      </c>
      <c r="V81" s="122">
        <f t="shared" si="29"/>
        <v>0</v>
      </c>
      <c r="W81" s="122">
        <f t="shared" si="29"/>
        <v>0</v>
      </c>
      <c r="X81" s="122">
        <f t="shared" si="29"/>
        <v>0</v>
      </c>
      <c r="Y81" s="122">
        <f t="shared" si="29"/>
        <v>0</v>
      </c>
      <c r="Z81" s="122">
        <f t="shared" si="29"/>
        <v>0</v>
      </c>
      <c r="AA81" s="122">
        <f t="shared" si="29"/>
        <v>0</v>
      </c>
      <c r="AB81" s="122">
        <f t="shared" si="29"/>
        <v>0</v>
      </c>
      <c r="AC81" s="122">
        <f t="shared" si="29"/>
        <v>0</v>
      </c>
      <c r="AD81" s="122">
        <f t="shared" si="29"/>
        <v>0</v>
      </c>
      <c r="AE81" s="122">
        <f t="shared" si="29"/>
        <v>0</v>
      </c>
      <c r="AF81" s="122">
        <f t="shared" si="29"/>
        <v>0</v>
      </c>
      <c r="AG81" s="122">
        <f t="shared" si="29"/>
        <v>0</v>
      </c>
      <c r="AH81" s="122">
        <f t="shared" si="29"/>
        <v>0</v>
      </c>
      <c r="AI81" s="122">
        <f t="shared" si="29"/>
        <v>0</v>
      </c>
      <c r="AJ81" s="122">
        <f t="shared" si="29"/>
        <v>0</v>
      </c>
      <c r="AK81" s="122">
        <f t="shared" si="29"/>
        <v>0</v>
      </c>
      <c r="AL81" s="122">
        <f t="shared" si="29"/>
        <v>0</v>
      </c>
      <c r="AM81" s="122">
        <f t="shared" si="29"/>
        <v>0</v>
      </c>
      <c r="AN81" s="122">
        <f t="shared" si="29"/>
        <v>0</v>
      </c>
      <c r="AO81" s="122">
        <f t="shared" si="29"/>
        <v>0</v>
      </c>
      <c r="AP81" s="122">
        <f t="shared" si="29"/>
        <v>0</v>
      </c>
      <c r="AQ81" s="122">
        <f t="shared" si="29"/>
        <v>0</v>
      </c>
      <c r="AR81" s="122">
        <f t="shared" si="29"/>
        <v>0</v>
      </c>
      <c r="AS81" s="122">
        <f t="shared" si="29"/>
        <v>0</v>
      </c>
      <c r="AT81" s="122">
        <f t="shared" si="29"/>
        <v>0</v>
      </c>
      <c r="AU81" s="122">
        <f t="shared" si="29"/>
        <v>0</v>
      </c>
      <c r="AV81" s="122">
        <f t="shared" si="29"/>
        <v>0</v>
      </c>
      <c r="AW81" s="122">
        <f t="shared" si="29"/>
        <v>0</v>
      </c>
      <c r="AX81" s="122">
        <f t="shared" si="29"/>
        <v>0</v>
      </c>
    </row>
    <row r="82" spans="3:50" s="123" customFormat="1" ht="13.2">
      <c r="D82" s="126">
        <v>26</v>
      </c>
      <c r="E82" s="125" t="str">
        <f>"Removal after Max Rev Term Yrs=" &amp;I82</f>
        <v>Removal after Max Rev Term Yrs=20</v>
      </c>
      <c r="G82" s="127"/>
      <c r="I82" s="134">
        <v>20</v>
      </c>
      <c r="J82" s="137"/>
      <c r="K82" s="137">
        <f t="shared" ref="K82:AX82" si="30">IF(K$45&gt;$I82,INDEX($K81:$AX81,1,K$45-$I82) *-1,0)</f>
        <v>0</v>
      </c>
      <c r="L82" s="137">
        <f t="shared" si="30"/>
        <v>0</v>
      </c>
      <c r="M82" s="137">
        <f t="shared" si="30"/>
        <v>0</v>
      </c>
      <c r="N82" s="137">
        <f t="shared" si="30"/>
        <v>0</v>
      </c>
      <c r="O82" s="137">
        <f t="shared" si="30"/>
        <v>0</v>
      </c>
      <c r="P82" s="137">
        <f t="shared" si="30"/>
        <v>0</v>
      </c>
      <c r="Q82" s="137">
        <f t="shared" si="30"/>
        <v>0</v>
      </c>
      <c r="R82" s="137">
        <f t="shared" si="30"/>
        <v>0</v>
      </c>
      <c r="S82" s="137">
        <f t="shared" si="30"/>
        <v>0</v>
      </c>
      <c r="T82" s="137">
        <f t="shared" si="30"/>
        <v>0</v>
      </c>
      <c r="U82" s="137">
        <f t="shared" si="30"/>
        <v>0</v>
      </c>
      <c r="V82" s="137">
        <f t="shared" si="30"/>
        <v>0</v>
      </c>
      <c r="W82" s="137">
        <f t="shared" si="30"/>
        <v>0</v>
      </c>
      <c r="X82" s="137">
        <f t="shared" si="30"/>
        <v>0</v>
      </c>
      <c r="Y82" s="137">
        <f t="shared" si="30"/>
        <v>0</v>
      </c>
      <c r="Z82" s="137">
        <f t="shared" si="30"/>
        <v>0</v>
      </c>
      <c r="AA82" s="137">
        <f t="shared" si="30"/>
        <v>0</v>
      </c>
      <c r="AB82" s="137">
        <f t="shared" si="30"/>
        <v>0</v>
      </c>
      <c r="AC82" s="137">
        <f t="shared" si="30"/>
        <v>0</v>
      </c>
      <c r="AD82" s="137">
        <f t="shared" si="30"/>
        <v>0</v>
      </c>
      <c r="AE82" s="137">
        <f t="shared" si="30"/>
        <v>0</v>
      </c>
      <c r="AF82" s="137">
        <f t="shared" si="30"/>
        <v>0</v>
      </c>
      <c r="AG82" s="137">
        <f t="shared" si="30"/>
        <v>0</v>
      </c>
      <c r="AH82" s="137">
        <f t="shared" si="30"/>
        <v>0</v>
      </c>
      <c r="AI82" s="137">
        <f t="shared" si="30"/>
        <v>0</v>
      </c>
      <c r="AJ82" s="137">
        <f t="shared" si="30"/>
        <v>0</v>
      </c>
      <c r="AK82" s="137">
        <f t="shared" si="30"/>
        <v>0</v>
      </c>
      <c r="AL82" s="137">
        <f t="shared" si="30"/>
        <v>0</v>
      </c>
      <c r="AM82" s="137">
        <f t="shared" si="30"/>
        <v>0</v>
      </c>
      <c r="AN82" s="137">
        <f t="shared" si="30"/>
        <v>0</v>
      </c>
      <c r="AO82" s="137">
        <f t="shared" si="30"/>
        <v>0</v>
      </c>
      <c r="AP82" s="137">
        <f t="shared" si="30"/>
        <v>0</v>
      </c>
      <c r="AQ82" s="137">
        <f t="shared" si="30"/>
        <v>0</v>
      </c>
      <c r="AR82" s="137">
        <f t="shared" si="30"/>
        <v>0</v>
      </c>
      <c r="AS82" s="137">
        <f t="shared" si="30"/>
        <v>0</v>
      </c>
      <c r="AT82" s="137">
        <f t="shared" si="30"/>
        <v>0</v>
      </c>
      <c r="AU82" s="137">
        <f t="shared" si="30"/>
        <v>0</v>
      </c>
      <c r="AV82" s="137">
        <f t="shared" si="30"/>
        <v>0</v>
      </c>
      <c r="AW82" s="137">
        <f t="shared" si="30"/>
        <v>0</v>
      </c>
      <c r="AX82" s="137">
        <f t="shared" si="30"/>
        <v>0</v>
      </c>
    </row>
    <row r="83" spans="3:50" s="123" customFormat="1" ht="13.2">
      <c r="C83" s="135"/>
      <c r="D83" s="126">
        <v>27</v>
      </c>
      <c r="E83" s="125" t="s">
        <v>76</v>
      </c>
      <c r="G83" s="127"/>
      <c r="J83" s="137"/>
      <c r="K83" s="137">
        <f>K81+K82</f>
        <v>0</v>
      </c>
      <c r="L83" s="137">
        <f t="shared" ref="L83:AX83" si="31">L81+L82</f>
        <v>0</v>
      </c>
      <c r="M83" s="137">
        <f t="shared" si="31"/>
        <v>0</v>
      </c>
      <c r="N83" s="137">
        <f t="shared" si="31"/>
        <v>0</v>
      </c>
      <c r="O83" s="137">
        <f t="shared" si="31"/>
        <v>0</v>
      </c>
      <c r="P83" s="137">
        <f t="shared" si="31"/>
        <v>0</v>
      </c>
      <c r="Q83" s="137">
        <f t="shared" si="31"/>
        <v>0</v>
      </c>
      <c r="R83" s="137">
        <f t="shared" si="31"/>
        <v>0</v>
      </c>
      <c r="S83" s="137">
        <f t="shared" si="31"/>
        <v>0</v>
      </c>
      <c r="T83" s="137">
        <f t="shared" si="31"/>
        <v>0</v>
      </c>
      <c r="U83" s="137">
        <f t="shared" si="31"/>
        <v>0</v>
      </c>
      <c r="V83" s="137">
        <f t="shared" si="31"/>
        <v>0</v>
      </c>
      <c r="W83" s="137">
        <f t="shared" si="31"/>
        <v>0</v>
      </c>
      <c r="X83" s="137">
        <f t="shared" si="31"/>
        <v>0</v>
      </c>
      <c r="Y83" s="137">
        <f t="shared" si="31"/>
        <v>0</v>
      </c>
      <c r="Z83" s="137">
        <f t="shared" si="31"/>
        <v>0</v>
      </c>
      <c r="AA83" s="137">
        <f t="shared" si="31"/>
        <v>0</v>
      </c>
      <c r="AB83" s="137">
        <f t="shared" si="31"/>
        <v>0</v>
      </c>
      <c r="AC83" s="137">
        <f t="shared" si="31"/>
        <v>0</v>
      </c>
      <c r="AD83" s="137">
        <f t="shared" si="31"/>
        <v>0</v>
      </c>
      <c r="AE83" s="137">
        <f t="shared" si="31"/>
        <v>0</v>
      </c>
      <c r="AF83" s="137">
        <f t="shared" si="31"/>
        <v>0</v>
      </c>
      <c r="AG83" s="137">
        <f t="shared" si="31"/>
        <v>0</v>
      </c>
      <c r="AH83" s="137">
        <f t="shared" si="31"/>
        <v>0</v>
      </c>
      <c r="AI83" s="137">
        <f t="shared" si="31"/>
        <v>0</v>
      </c>
      <c r="AJ83" s="137">
        <f t="shared" si="31"/>
        <v>0</v>
      </c>
      <c r="AK83" s="137">
        <f t="shared" si="31"/>
        <v>0</v>
      </c>
      <c r="AL83" s="137">
        <f t="shared" si="31"/>
        <v>0</v>
      </c>
      <c r="AM83" s="137">
        <f t="shared" si="31"/>
        <v>0</v>
      </c>
      <c r="AN83" s="137">
        <f t="shared" si="31"/>
        <v>0</v>
      </c>
      <c r="AO83" s="137">
        <f t="shared" si="31"/>
        <v>0</v>
      </c>
      <c r="AP83" s="137">
        <f t="shared" si="31"/>
        <v>0</v>
      </c>
      <c r="AQ83" s="137">
        <f t="shared" si="31"/>
        <v>0</v>
      </c>
      <c r="AR83" s="137">
        <f t="shared" si="31"/>
        <v>0</v>
      </c>
      <c r="AS83" s="137">
        <f t="shared" si="31"/>
        <v>0</v>
      </c>
      <c r="AT83" s="137">
        <f t="shared" si="31"/>
        <v>0</v>
      </c>
      <c r="AU83" s="137">
        <f t="shared" si="31"/>
        <v>0</v>
      </c>
      <c r="AV83" s="137">
        <f t="shared" si="31"/>
        <v>0</v>
      </c>
      <c r="AW83" s="137">
        <f t="shared" si="31"/>
        <v>0</v>
      </c>
      <c r="AX83" s="137">
        <f t="shared" si="31"/>
        <v>0</v>
      </c>
    </row>
    <row r="84" spans="3:50" s="123" customFormat="1" ht="13.2">
      <c r="D84" s="126">
        <v>28</v>
      </c>
      <c r="E84" s="125" t="s">
        <v>75</v>
      </c>
      <c r="G84" s="127"/>
      <c r="H84" s="133"/>
      <c r="J84" s="137">
        <v>0</v>
      </c>
      <c r="K84" s="137">
        <f>K83+J84</f>
        <v>0</v>
      </c>
      <c r="L84" s="137">
        <f t="shared" ref="L84:AX84" si="32">L83+K84</f>
        <v>0</v>
      </c>
      <c r="M84" s="137">
        <f t="shared" si="32"/>
        <v>0</v>
      </c>
      <c r="N84" s="137">
        <f t="shared" si="32"/>
        <v>0</v>
      </c>
      <c r="O84" s="137">
        <f t="shared" si="32"/>
        <v>0</v>
      </c>
      <c r="P84" s="137">
        <f t="shared" si="32"/>
        <v>0</v>
      </c>
      <c r="Q84" s="137">
        <f t="shared" si="32"/>
        <v>0</v>
      </c>
      <c r="R84" s="137">
        <f t="shared" si="32"/>
        <v>0</v>
      </c>
      <c r="S84" s="137">
        <f t="shared" si="32"/>
        <v>0</v>
      </c>
      <c r="T84" s="137">
        <f t="shared" si="32"/>
        <v>0</v>
      </c>
      <c r="U84" s="137">
        <f t="shared" si="32"/>
        <v>0</v>
      </c>
      <c r="V84" s="137">
        <f t="shared" si="32"/>
        <v>0</v>
      </c>
      <c r="W84" s="137">
        <f t="shared" si="32"/>
        <v>0</v>
      </c>
      <c r="X84" s="137">
        <f t="shared" si="32"/>
        <v>0</v>
      </c>
      <c r="Y84" s="137">
        <f t="shared" si="32"/>
        <v>0</v>
      </c>
      <c r="Z84" s="137">
        <f t="shared" si="32"/>
        <v>0</v>
      </c>
      <c r="AA84" s="137">
        <f t="shared" si="32"/>
        <v>0</v>
      </c>
      <c r="AB84" s="137">
        <f t="shared" si="32"/>
        <v>0</v>
      </c>
      <c r="AC84" s="137">
        <f t="shared" si="32"/>
        <v>0</v>
      </c>
      <c r="AD84" s="137">
        <f t="shared" si="32"/>
        <v>0</v>
      </c>
      <c r="AE84" s="137">
        <f t="shared" si="32"/>
        <v>0</v>
      </c>
      <c r="AF84" s="137">
        <f t="shared" si="32"/>
        <v>0</v>
      </c>
      <c r="AG84" s="137">
        <f t="shared" si="32"/>
        <v>0</v>
      </c>
      <c r="AH84" s="137">
        <f t="shared" si="32"/>
        <v>0</v>
      </c>
      <c r="AI84" s="137">
        <f t="shared" si="32"/>
        <v>0</v>
      </c>
      <c r="AJ84" s="137">
        <f t="shared" si="32"/>
        <v>0</v>
      </c>
      <c r="AK84" s="137">
        <f t="shared" si="32"/>
        <v>0</v>
      </c>
      <c r="AL84" s="137">
        <f t="shared" si="32"/>
        <v>0</v>
      </c>
      <c r="AM84" s="137">
        <f t="shared" si="32"/>
        <v>0</v>
      </c>
      <c r="AN84" s="137">
        <f t="shared" si="32"/>
        <v>0</v>
      </c>
      <c r="AO84" s="137">
        <f t="shared" si="32"/>
        <v>0</v>
      </c>
      <c r="AP84" s="137">
        <f t="shared" si="32"/>
        <v>0</v>
      </c>
      <c r="AQ84" s="137">
        <f t="shared" si="32"/>
        <v>0</v>
      </c>
      <c r="AR84" s="137">
        <f t="shared" si="32"/>
        <v>0</v>
      </c>
      <c r="AS84" s="137">
        <f t="shared" si="32"/>
        <v>0</v>
      </c>
      <c r="AT84" s="137">
        <f t="shared" si="32"/>
        <v>0</v>
      </c>
      <c r="AU84" s="137">
        <f t="shared" si="32"/>
        <v>0</v>
      </c>
      <c r="AV84" s="137">
        <f t="shared" si="32"/>
        <v>0</v>
      </c>
      <c r="AW84" s="137">
        <f t="shared" si="32"/>
        <v>0</v>
      </c>
      <c r="AX84" s="137">
        <f t="shared" si="32"/>
        <v>0</v>
      </c>
    </row>
    <row r="85" spans="3:50" s="123" customFormat="1" ht="13.2">
      <c r="D85" s="126">
        <v>29</v>
      </c>
      <c r="E85" s="123" t="s">
        <v>57</v>
      </c>
      <c r="F85" s="163">
        <f>$O$38</f>
        <v>0</v>
      </c>
      <c r="G85" s="122">
        <f>$I$38</f>
        <v>0</v>
      </c>
      <c r="H85" s="128">
        <v>0.5</v>
      </c>
      <c r="I85" s="129">
        <f>F85*G85</f>
        <v>0</v>
      </c>
      <c r="J85" s="122"/>
      <c r="K85" s="122">
        <f>(K83*$I85*$H85) +(J84*$I85)</f>
        <v>0</v>
      </c>
      <c r="L85" s="122">
        <f t="shared" ref="L85:AX85" si="33">(L83*$I85*$H85) +(K84*$I85)</f>
        <v>0</v>
      </c>
      <c r="M85" s="122">
        <f t="shared" si="33"/>
        <v>0</v>
      </c>
      <c r="N85" s="122">
        <f t="shared" si="33"/>
        <v>0</v>
      </c>
      <c r="O85" s="122">
        <f t="shared" si="33"/>
        <v>0</v>
      </c>
      <c r="P85" s="122">
        <f t="shared" si="33"/>
        <v>0</v>
      </c>
      <c r="Q85" s="122">
        <f t="shared" si="33"/>
        <v>0</v>
      </c>
      <c r="R85" s="122">
        <f t="shared" si="33"/>
        <v>0</v>
      </c>
      <c r="S85" s="122">
        <f t="shared" si="33"/>
        <v>0</v>
      </c>
      <c r="T85" s="122">
        <f t="shared" si="33"/>
        <v>0</v>
      </c>
      <c r="U85" s="122">
        <f t="shared" si="33"/>
        <v>0</v>
      </c>
      <c r="V85" s="122">
        <f t="shared" si="33"/>
        <v>0</v>
      </c>
      <c r="W85" s="122">
        <f t="shared" si="33"/>
        <v>0</v>
      </c>
      <c r="X85" s="122">
        <f t="shared" si="33"/>
        <v>0</v>
      </c>
      <c r="Y85" s="122">
        <f t="shared" si="33"/>
        <v>0</v>
      </c>
      <c r="Z85" s="122">
        <f t="shared" si="33"/>
        <v>0</v>
      </c>
      <c r="AA85" s="122">
        <f t="shared" si="33"/>
        <v>0</v>
      </c>
      <c r="AB85" s="122">
        <f t="shared" si="33"/>
        <v>0</v>
      </c>
      <c r="AC85" s="122">
        <f t="shared" si="33"/>
        <v>0</v>
      </c>
      <c r="AD85" s="122">
        <f t="shared" si="33"/>
        <v>0</v>
      </c>
      <c r="AE85" s="122">
        <f t="shared" si="33"/>
        <v>0</v>
      </c>
      <c r="AF85" s="122">
        <f t="shared" si="33"/>
        <v>0</v>
      </c>
      <c r="AG85" s="122">
        <f t="shared" si="33"/>
        <v>0</v>
      </c>
      <c r="AH85" s="122">
        <f t="shared" si="33"/>
        <v>0</v>
      </c>
      <c r="AI85" s="122">
        <f t="shared" si="33"/>
        <v>0</v>
      </c>
      <c r="AJ85" s="122">
        <f t="shared" si="33"/>
        <v>0</v>
      </c>
      <c r="AK85" s="122">
        <f t="shared" si="33"/>
        <v>0</v>
      </c>
      <c r="AL85" s="122">
        <f t="shared" si="33"/>
        <v>0</v>
      </c>
      <c r="AM85" s="122">
        <f t="shared" si="33"/>
        <v>0</v>
      </c>
      <c r="AN85" s="122">
        <f t="shared" si="33"/>
        <v>0</v>
      </c>
      <c r="AO85" s="122">
        <f t="shared" si="33"/>
        <v>0</v>
      </c>
      <c r="AP85" s="122">
        <f t="shared" si="33"/>
        <v>0</v>
      </c>
      <c r="AQ85" s="122">
        <f t="shared" si="33"/>
        <v>0</v>
      </c>
      <c r="AR85" s="122">
        <f t="shared" si="33"/>
        <v>0</v>
      </c>
      <c r="AS85" s="122">
        <f t="shared" si="33"/>
        <v>0</v>
      </c>
      <c r="AT85" s="122">
        <f t="shared" si="33"/>
        <v>0</v>
      </c>
      <c r="AU85" s="122">
        <f t="shared" si="33"/>
        <v>0</v>
      </c>
      <c r="AV85" s="122">
        <f t="shared" si="33"/>
        <v>0</v>
      </c>
      <c r="AW85" s="122">
        <f t="shared" si="33"/>
        <v>0</v>
      </c>
      <c r="AX85" s="122">
        <f t="shared" si="33"/>
        <v>0</v>
      </c>
    </row>
    <row r="86" spans="3:50" s="107" customFormat="1" ht="13.2">
      <c r="D86" s="114">
        <v>30</v>
      </c>
      <c r="E86" s="107" t="s">
        <v>95</v>
      </c>
      <c r="F86" s="162"/>
      <c r="G86" s="97"/>
      <c r="H86" s="111"/>
      <c r="I86" s="110"/>
      <c r="J86" s="97"/>
      <c r="K86" s="97">
        <f>((K83*$H85*$G85)+(J84*$G85))/1000</f>
        <v>0</v>
      </c>
      <c r="L86" s="97">
        <f t="shared" ref="L86:AX86" si="34">((L83*$H85*$G85)+(K84*$G85))/1000</f>
        <v>0</v>
      </c>
      <c r="M86" s="97">
        <f t="shared" si="34"/>
        <v>0</v>
      </c>
      <c r="N86" s="97">
        <f t="shared" si="34"/>
        <v>0</v>
      </c>
      <c r="O86" s="97">
        <f t="shared" si="34"/>
        <v>0</v>
      </c>
      <c r="P86" s="97">
        <f t="shared" si="34"/>
        <v>0</v>
      </c>
      <c r="Q86" s="97">
        <f t="shared" si="34"/>
        <v>0</v>
      </c>
      <c r="R86" s="97">
        <f t="shared" si="34"/>
        <v>0</v>
      </c>
      <c r="S86" s="97">
        <f t="shared" si="34"/>
        <v>0</v>
      </c>
      <c r="T86" s="97">
        <f t="shared" si="34"/>
        <v>0</v>
      </c>
      <c r="U86" s="97">
        <f t="shared" si="34"/>
        <v>0</v>
      </c>
      <c r="V86" s="97">
        <f t="shared" si="34"/>
        <v>0</v>
      </c>
      <c r="W86" s="97">
        <f t="shared" si="34"/>
        <v>0</v>
      </c>
      <c r="X86" s="97">
        <f t="shared" si="34"/>
        <v>0</v>
      </c>
      <c r="Y86" s="97">
        <f t="shared" si="34"/>
        <v>0</v>
      </c>
      <c r="Z86" s="97">
        <f t="shared" si="34"/>
        <v>0</v>
      </c>
      <c r="AA86" s="97">
        <f t="shared" si="34"/>
        <v>0</v>
      </c>
      <c r="AB86" s="97">
        <f t="shared" si="34"/>
        <v>0</v>
      </c>
      <c r="AC86" s="97">
        <f t="shared" si="34"/>
        <v>0</v>
      </c>
      <c r="AD86" s="97">
        <f t="shared" si="34"/>
        <v>0</v>
      </c>
      <c r="AE86" s="97">
        <f t="shared" si="34"/>
        <v>0</v>
      </c>
      <c r="AF86" s="97">
        <f t="shared" si="34"/>
        <v>0</v>
      </c>
      <c r="AG86" s="97">
        <f t="shared" si="34"/>
        <v>0</v>
      </c>
      <c r="AH86" s="97">
        <f t="shared" si="34"/>
        <v>0</v>
      </c>
      <c r="AI86" s="97">
        <f t="shared" si="34"/>
        <v>0</v>
      </c>
      <c r="AJ86" s="97">
        <f t="shared" si="34"/>
        <v>0</v>
      </c>
      <c r="AK86" s="97">
        <f t="shared" si="34"/>
        <v>0</v>
      </c>
      <c r="AL86" s="97">
        <f t="shared" si="34"/>
        <v>0</v>
      </c>
      <c r="AM86" s="97">
        <f t="shared" si="34"/>
        <v>0</v>
      </c>
      <c r="AN86" s="97">
        <f t="shared" si="34"/>
        <v>0</v>
      </c>
      <c r="AO86" s="97">
        <f t="shared" si="34"/>
        <v>0</v>
      </c>
      <c r="AP86" s="97">
        <f t="shared" si="34"/>
        <v>0</v>
      </c>
      <c r="AQ86" s="97">
        <f t="shared" si="34"/>
        <v>0</v>
      </c>
      <c r="AR86" s="97">
        <f t="shared" si="34"/>
        <v>0</v>
      </c>
      <c r="AS86" s="97">
        <f t="shared" si="34"/>
        <v>0</v>
      </c>
      <c r="AT86" s="97">
        <f t="shared" si="34"/>
        <v>0</v>
      </c>
      <c r="AU86" s="97">
        <f t="shared" si="34"/>
        <v>0</v>
      </c>
      <c r="AV86" s="97">
        <f t="shared" si="34"/>
        <v>0</v>
      </c>
      <c r="AW86" s="97">
        <f t="shared" si="34"/>
        <v>0</v>
      </c>
      <c r="AX86" s="97">
        <f t="shared" si="34"/>
        <v>0</v>
      </c>
    </row>
    <row r="87" spans="3:50" s="130" customFormat="1" ht="13.2">
      <c r="D87" s="136"/>
      <c r="F87" s="172"/>
      <c r="G87" s="122"/>
      <c r="H87" s="131"/>
      <c r="I87" s="129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  <c r="AU87" s="122"/>
      <c r="AV87" s="122"/>
      <c r="AW87" s="122"/>
      <c r="AX87" s="122"/>
    </row>
    <row r="88" spans="3:50" s="130" customFormat="1" ht="13.2">
      <c r="D88" s="136"/>
      <c r="E88" s="132" t="s">
        <v>87</v>
      </c>
      <c r="F88" s="172"/>
      <c r="G88" s="122"/>
      <c r="H88" s="131"/>
      <c r="I88" s="129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122"/>
      <c r="AS88" s="122"/>
      <c r="AT88" s="122"/>
      <c r="AU88" s="122"/>
      <c r="AV88" s="122"/>
      <c r="AW88" s="122"/>
      <c r="AX88" s="122"/>
    </row>
    <row r="89" spans="3:50" s="123" customFormat="1" ht="13.2">
      <c r="D89" s="126">
        <v>31</v>
      </c>
      <c r="E89" s="125" t="s">
        <v>74</v>
      </c>
      <c r="F89" s="126"/>
      <c r="G89" s="127"/>
      <c r="I89" s="126" t="s">
        <v>107</v>
      </c>
      <c r="J89" s="122">
        <v>0</v>
      </c>
      <c r="K89" s="122">
        <f>K$21</f>
        <v>0</v>
      </c>
      <c r="L89" s="122">
        <f t="shared" ref="L89:AX89" si="35">L$21</f>
        <v>0</v>
      </c>
      <c r="M89" s="122">
        <f t="shared" si="35"/>
        <v>0</v>
      </c>
      <c r="N89" s="122">
        <f t="shared" si="35"/>
        <v>0</v>
      </c>
      <c r="O89" s="122">
        <f t="shared" si="35"/>
        <v>0</v>
      </c>
      <c r="P89" s="122">
        <f t="shared" si="35"/>
        <v>0</v>
      </c>
      <c r="Q89" s="122">
        <f t="shared" si="35"/>
        <v>0</v>
      </c>
      <c r="R89" s="122">
        <f t="shared" si="35"/>
        <v>0</v>
      </c>
      <c r="S89" s="122">
        <f t="shared" si="35"/>
        <v>0</v>
      </c>
      <c r="T89" s="122">
        <f t="shared" si="35"/>
        <v>0</v>
      </c>
      <c r="U89" s="122">
        <f t="shared" si="35"/>
        <v>0</v>
      </c>
      <c r="V89" s="122">
        <f t="shared" si="35"/>
        <v>0</v>
      </c>
      <c r="W89" s="122">
        <f t="shared" si="35"/>
        <v>0</v>
      </c>
      <c r="X89" s="122">
        <f t="shared" si="35"/>
        <v>0</v>
      </c>
      <c r="Y89" s="122">
        <f t="shared" si="35"/>
        <v>0</v>
      </c>
      <c r="Z89" s="122">
        <f t="shared" si="35"/>
        <v>0</v>
      </c>
      <c r="AA89" s="122">
        <f t="shared" si="35"/>
        <v>0</v>
      </c>
      <c r="AB89" s="122">
        <f t="shared" si="35"/>
        <v>0</v>
      </c>
      <c r="AC89" s="122">
        <f t="shared" si="35"/>
        <v>0</v>
      </c>
      <c r="AD89" s="122">
        <f t="shared" si="35"/>
        <v>0</v>
      </c>
      <c r="AE89" s="122">
        <f t="shared" si="35"/>
        <v>0</v>
      </c>
      <c r="AF89" s="122">
        <f t="shared" si="35"/>
        <v>0</v>
      </c>
      <c r="AG89" s="122">
        <f t="shared" si="35"/>
        <v>0</v>
      </c>
      <c r="AH89" s="122">
        <f t="shared" si="35"/>
        <v>0</v>
      </c>
      <c r="AI89" s="122">
        <f t="shared" si="35"/>
        <v>0</v>
      </c>
      <c r="AJ89" s="122">
        <f t="shared" si="35"/>
        <v>0</v>
      </c>
      <c r="AK89" s="122">
        <f t="shared" si="35"/>
        <v>0</v>
      </c>
      <c r="AL89" s="122">
        <f t="shared" si="35"/>
        <v>0</v>
      </c>
      <c r="AM89" s="122">
        <f t="shared" si="35"/>
        <v>0</v>
      </c>
      <c r="AN89" s="122">
        <f t="shared" si="35"/>
        <v>0</v>
      </c>
      <c r="AO89" s="122">
        <f t="shared" si="35"/>
        <v>0</v>
      </c>
      <c r="AP89" s="122">
        <f t="shared" si="35"/>
        <v>0</v>
      </c>
      <c r="AQ89" s="122">
        <f t="shared" si="35"/>
        <v>0</v>
      </c>
      <c r="AR89" s="122">
        <f t="shared" si="35"/>
        <v>0</v>
      </c>
      <c r="AS89" s="122">
        <f t="shared" si="35"/>
        <v>0</v>
      </c>
      <c r="AT89" s="122">
        <f t="shared" si="35"/>
        <v>0</v>
      </c>
      <c r="AU89" s="122">
        <f t="shared" si="35"/>
        <v>0</v>
      </c>
      <c r="AV89" s="122">
        <f t="shared" si="35"/>
        <v>0</v>
      </c>
      <c r="AW89" s="122">
        <f t="shared" si="35"/>
        <v>0</v>
      </c>
      <c r="AX89" s="122">
        <f t="shared" si="35"/>
        <v>0</v>
      </c>
    </row>
    <row r="90" spans="3:50" s="123" customFormat="1" ht="13.2">
      <c r="C90" s="130"/>
      <c r="D90" s="126">
        <v>32</v>
      </c>
      <c r="E90" s="125" t="str">
        <f>"Removal after Max Rev Term Yrs=" &amp;I90</f>
        <v>Removal after Max Rev Term Yrs=20</v>
      </c>
      <c r="G90" s="127"/>
      <c r="I90" s="134">
        <v>20</v>
      </c>
      <c r="J90" s="137"/>
      <c r="K90" s="137">
        <f t="shared" ref="K90:AX90" si="36">IF(K$45&gt;$I90,INDEX($K89:$AX89,1,K$45-$I90) *-1,0)</f>
        <v>0</v>
      </c>
      <c r="L90" s="137">
        <f t="shared" si="36"/>
        <v>0</v>
      </c>
      <c r="M90" s="137">
        <f t="shared" si="36"/>
        <v>0</v>
      </c>
      <c r="N90" s="137">
        <f t="shared" si="36"/>
        <v>0</v>
      </c>
      <c r="O90" s="137">
        <f t="shared" si="36"/>
        <v>0</v>
      </c>
      <c r="P90" s="137">
        <f t="shared" si="36"/>
        <v>0</v>
      </c>
      <c r="Q90" s="137">
        <f t="shared" si="36"/>
        <v>0</v>
      </c>
      <c r="R90" s="137">
        <f t="shared" si="36"/>
        <v>0</v>
      </c>
      <c r="S90" s="137">
        <f t="shared" si="36"/>
        <v>0</v>
      </c>
      <c r="T90" s="137">
        <f t="shared" si="36"/>
        <v>0</v>
      </c>
      <c r="U90" s="137">
        <f t="shared" si="36"/>
        <v>0</v>
      </c>
      <c r="V90" s="137">
        <f t="shared" si="36"/>
        <v>0</v>
      </c>
      <c r="W90" s="137">
        <f t="shared" si="36"/>
        <v>0</v>
      </c>
      <c r="X90" s="137">
        <f t="shared" si="36"/>
        <v>0</v>
      </c>
      <c r="Y90" s="137">
        <f t="shared" si="36"/>
        <v>0</v>
      </c>
      <c r="Z90" s="137">
        <f t="shared" si="36"/>
        <v>0</v>
      </c>
      <c r="AA90" s="137">
        <f t="shared" si="36"/>
        <v>0</v>
      </c>
      <c r="AB90" s="137">
        <f t="shared" si="36"/>
        <v>0</v>
      </c>
      <c r="AC90" s="137">
        <f t="shared" si="36"/>
        <v>0</v>
      </c>
      <c r="AD90" s="137">
        <f t="shared" si="36"/>
        <v>0</v>
      </c>
      <c r="AE90" s="137">
        <f t="shared" si="36"/>
        <v>0</v>
      </c>
      <c r="AF90" s="137">
        <f t="shared" si="36"/>
        <v>0</v>
      </c>
      <c r="AG90" s="137">
        <f t="shared" si="36"/>
        <v>0</v>
      </c>
      <c r="AH90" s="137">
        <f t="shared" si="36"/>
        <v>0</v>
      </c>
      <c r="AI90" s="137">
        <f t="shared" si="36"/>
        <v>0</v>
      </c>
      <c r="AJ90" s="137">
        <f t="shared" si="36"/>
        <v>0</v>
      </c>
      <c r="AK90" s="137">
        <f t="shared" si="36"/>
        <v>0</v>
      </c>
      <c r="AL90" s="137">
        <f t="shared" si="36"/>
        <v>0</v>
      </c>
      <c r="AM90" s="137">
        <f t="shared" si="36"/>
        <v>0</v>
      </c>
      <c r="AN90" s="137">
        <f t="shared" si="36"/>
        <v>0</v>
      </c>
      <c r="AO90" s="137">
        <f t="shared" si="36"/>
        <v>0</v>
      </c>
      <c r="AP90" s="137">
        <f t="shared" si="36"/>
        <v>0</v>
      </c>
      <c r="AQ90" s="137">
        <f t="shared" si="36"/>
        <v>0</v>
      </c>
      <c r="AR90" s="137">
        <f t="shared" si="36"/>
        <v>0</v>
      </c>
      <c r="AS90" s="137">
        <f t="shared" si="36"/>
        <v>0</v>
      </c>
      <c r="AT90" s="137">
        <f t="shared" si="36"/>
        <v>0</v>
      </c>
      <c r="AU90" s="137">
        <f t="shared" si="36"/>
        <v>0</v>
      </c>
      <c r="AV90" s="137">
        <f t="shared" si="36"/>
        <v>0</v>
      </c>
      <c r="AW90" s="137">
        <f t="shared" si="36"/>
        <v>0</v>
      </c>
      <c r="AX90" s="137">
        <f t="shared" si="36"/>
        <v>0</v>
      </c>
    </row>
    <row r="91" spans="3:50" s="123" customFormat="1" ht="13.2">
      <c r="C91" s="135"/>
      <c r="D91" s="126">
        <v>33</v>
      </c>
      <c r="E91" s="125" t="s">
        <v>76</v>
      </c>
      <c r="G91" s="127"/>
      <c r="J91" s="137"/>
      <c r="K91" s="137">
        <f>K89+K90</f>
        <v>0</v>
      </c>
      <c r="L91" s="137">
        <f t="shared" ref="L91:AX91" si="37">L89+L90</f>
        <v>0</v>
      </c>
      <c r="M91" s="137">
        <f t="shared" si="37"/>
        <v>0</v>
      </c>
      <c r="N91" s="137">
        <f t="shared" si="37"/>
        <v>0</v>
      </c>
      <c r="O91" s="137">
        <f t="shared" si="37"/>
        <v>0</v>
      </c>
      <c r="P91" s="137">
        <f t="shared" si="37"/>
        <v>0</v>
      </c>
      <c r="Q91" s="137">
        <f t="shared" si="37"/>
        <v>0</v>
      </c>
      <c r="R91" s="137">
        <f t="shared" si="37"/>
        <v>0</v>
      </c>
      <c r="S91" s="137">
        <f t="shared" si="37"/>
        <v>0</v>
      </c>
      <c r="T91" s="137">
        <f t="shared" si="37"/>
        <v>0</v>
      </c>
      <c r="U91" s="137">
        <f t="shared" si="37"/>
        <v>0</v>
      </c>
      <c r="V91" s="137">
        <f t="shared" si="37"/>
        <v>0</v>
      </c>
      <c r="W91" s="137">
        <f t="shared" si="37"/>
        <v>0</v>
      </c>
      <c r="X91" s="137">
        <f t="shared" si="37"/>
        <v>0</v>
      </c>
      <c r="Y91" s="137">
        <f t="shared" si="37"/>
        <v>0</v>
      </c>
      <c r="Z91" s="137">
        <f t="shared" si="37"/>
        <v>0</v>
      </c>
      <c r="AA91" s="137">
        <f t="shared" si="37"/>
        <v>0</v>
      </c>
      <c r="AB91" s="137">
        <f t="shared" si="37"/>
        <v>0</v>
      </c>
      <c r="AC91" s="137">
        <f t="shared" si="37"/>
        <v>0</v>
      </c>
      <c r="AD91" s="137">
        <f t="shared" si="37"/>
        <v>0</v>
      </c>
      <c r="AE91" s="137">
        <f t="shared" si="37"/>
        <v>0</v>
      </c>
      <c r="AF91" s="137">
        <f t="shared" si="37"/>
        <v>0</v>
      </c>
      <c r="AG91" s="137">
        <f t="shared" si="37"/>
        <v>0</v>
      </c>
      <c r="AH91" s="137">
        <f t="shared" si="37"/>
        <v>0</v>
      </c>
      <c r="AI91" s="137">
        <f t="shared" si="37"/>
        <v>0</v>
      </c>
      <c r="AJ91" s="137">
        <f t="shared" si="37"/>
        <v>0</v>
      </c>
      <c r="AK91" s="137">
        <f t="shared" si="37"/>
        <v>0</v>
      </c>
      <c r="AL91" s="137">
        <f t="shared" si="37"/>
        <v>0</v>
      </c>
      <c r="AM91" s="137">
        <f t="shared" si="37"/>
        <v>0</v>
      </c>
      <c r="AN91" s="137">
        <f t="shared" si="37"/>
        <v>0</v>
      </c>
      <c r="AO91" s="137">
        <f t="shared" si="37"/>
        <v>0</v>
      </c>
      <c r="AP91" s="137">
        <f t="shared" si="37"/>
        <v>0</v>
      </c>
      <c r="AQ91" s="137">
        <f t="shared" si="37"/>
        <v>0</v>
      </c>
      <c r="AR91" s="137">
        <f t="shared" si="37"/>
        <v>0</v>
      </c>
      <c r="AS91" s="137">
        <f t="shared" si="37"/>
        <v>0</v>
      </c>
      <c r="AT91" s="137">
        <f t="shared" si="37"/>
        <v>0</v>
      </c>
      <c r="AU91" s="137">
        <f t="shared" si="37"/>
        <v>0</v>
      </c>
      <c r="AV91" s="137">
        <f t="shared" si="37"/>
        <v>0</v>
      </c>
      <c r="AW91" s="137">
        <f t="shared" si="37"/>
        <v>0</v>
      </c>
      <c r="AX91" s="137">
        <f t="shared" si="37"/>
        <v>0</v>
      </c>
    </row>
    <row r="92" spans="3:50" s="123" customFormat="1" ht="13.2">
      <c r="C92" s="130"/>
      <c r="D92" s="126">
        <v>34</v>
      </c>
      <c r="E92" s="125" t="s">
        <v>75</v>
      </c>
      <c r="G92" s="127"/>
      <c r="H92" s="133"/>
      <c r="J92" s="137">
        <v>0</v>
      </c>
      <c r="K92" s="137">
        <f>K91+J92</f>
        <v>0</v>
      </c>
      <c r="L92" s="137">
        <f t="shared" ref="L92:AX92" si="38">L91+K92</f>
        <v>0</v>
      </c>
      <c r="M92" s="137">
        <f t="shared" si="38"/>
        <v>0</v>
      </c>
      <c r="N92" s="137">
        <f t="shared" si="38"/>
        <v>0</v>
      </c>
      <c r="O92" s="137">
        <f t="shared" si="38"/>
        <v>0</v>
      </c>
      <c r="P92" s="137">
        <f t="shared" si="38"/>
        <v>0</v>
      </c>
      <c r="Q92" s="137">
        <f t="shared" si="38"/>
        <v>0</v>
      </c>
      <c r="R92" s="137">
        <f t="shared" si="38"/>
        <v>0</v>
      </c>
      <c r="S92" s="137">
        <f t="shared" si="38"/>
        <v>0</v>
      </c>
      <c r="T92" s="137">
        <f t="shared" si="38"/>
        <v>0</v>
      </c>
      <c r="U92" s="137">
        <f t="shared" si="38"/>
        <v>0</v>
      </c>
      <c r="V92" s="137">
        <f t="shared" si="38"/>
        <v>0</v>
      </c>
      <c r="W92" s="137">
        <f t="shared" si="38"/>
        <v>0</v>
      </c>
      <c r="X92" s="137">
        <f t="shared" si="38"/>
        <v>0</v>
      </c>
      <c r="Y92" s="137">
        <f t="shared" si="38"/>
        <v>0</v>
      </c>
      <c r="Z92" s="137">
        <f t="shared" si="38"/>
        <v>0</v>
      </c>
      <c r="AA92" s="137">
        <f t="shared" si="38"/>
        <v>0</v>
      </c>
      <c r="AB92" s="137">
        <f t="shared" si="38"/>
        <v>0</v>
      </c>
      <c r="AC92" s="137">
        <f t="shared" si="38"/>
        <v>0</v>
      </c>
      <c r="AD92" s="137">
        <f t="shared" si="38"/>
        <v>0</v>
      </c>
      <c r="AE92" s="137">
        <f t="shared" si="38"/>
        <v>0</v>
      </c>
      <c r="AF92" s="137">
        <f t="shared" si="38"/>
        <v>0</v>
      </c>
      <c r="AG92" s="137">
        <f t="shared" si="38"/>
        <v>0</v>
      </c>
      <c r="AH92" s="137">
        <f t="shared" si="38"/>
        <v>0</v>
      </c>
      <c r="AI92" s="137">
        <f t="shared" si="38"/>
        <v>0</v>
      </c>
      <c r="AJ92" s="137">
        <f t="shared" si="38"/>
        <v>0</v>
      </c>
      <c r="AK92" s="137">
        <f t="shared" si="38"/>
        <v>0</v>
      </c>
      <c r="AL92" s="137">
        <f t="shared" si="38"/>
        <v>0</v>
      </c>
      <c r="AM92" s="137">
        <f t="shared" si="38"/>
        <v>0</v>
      </c>
      <c r="AN92" s="137">
        <f t="shared" si="38"/>
        <v>0</v>
      </c>
      <c r="AO92" s="137">
        <f t="shared" si="38"/>
        <v>0</v>
      </c>
      <c r="AP92" s="137">
        <f t="shared" si="38"/>
        <v>0</v>
      </c>
      <c r="AQ92" s="137">
        <f t="shared" si="38"/>
        <v>0</v>
      </c>
      <c r="AR92" s="137">
        <f t="shared" si="38"/>
        <v>0</v>
      </c>
      <c r="AS92" s="137">
        <f t="shared" si="38"/>
        <v>0</v>
      </c>
      <c r="AT92" s="137">
        <f t="shared" si="38"/>
        <v>0</v>
      </c>
      <c r="AU92" s="137">
        <f t="shared" si="38"/>
        <v>0</v>
      </c>
      <c r="AV92" s="137">
        <f t="shared" si="38"/>
        <v>0</v>
      </c>
      <c r="AW92" s="137">
        <f t="shared" si="38"/>
        <v>0</v>
      </c>
      <c r="AX92" s="137">
        <f t="shared" si="38"/>
        <v>0</v>
      </c>
    </row>
    <row r="93" spans="3:50" s="123" customFormat="1" ht="13.2">
      <c r="C93" s="130"/>
      <c r="D93" s="126">
        <v>35</v>
      </c>
      <c r="E93" s="123" t="s">
        <v>57</v>
      </c>
      <c r="F93" s="163">
        <f>$O$39</f>
        <v>0</v>
      </c>
      <c r="G93" s="122">
        <f>$I$39</f>
        <v>0</v>
      </c>
      <c r="H93" s="128">
        <v>0.5</v>
      </c>
      <c r="I93" s="129">
        <f>F93*G93</f>
        <v>0</v>
      </c>
      <c r="J93" s="122"/>
      <c r="K93" s="122">
        <f>(K91*$I93*$H93) +(J92*$I93)</f>
        <v>0</v>
      </c>
      <c r="L93" s="122">
        <f t="shared" ref="L93:AX93" si="39">(L91*$I93*$H93) +(K92*$I93)</f>
        <v>0</v>
      </c>
      <c r="M93" s="122">
        <f t="shared" si="39"/>
        <v>0</v>
      </c>
      <c r="N93" s="122">
        <f t="shared" si="39"/>
        <v>0</v>
      </c>
      <c r="O93" s="122">
        <f t="shared" si="39"/>
        <v>0</v>
      </c>
      <c r="P93" s="122">
        <f t="shared" si="39"/>
        <v>0</v>
      </c>
      <c r="Q93" s="122">
        <f t="shared" si="39"/>
        <v>0</v>
      </c>
      <c r="R93" s="122">
        <f t="shared" si="39"/>
        <v>0</v>
      </c>
      <c r="S93" s="122">
        <f t="shared" si="39"/>
        <v>0</v>
      </c>
      <c r="T93" s="122">
        <f t="shared" si="39"/>
        <v>0</v>
      </c>
      <c r="U93" s="122">
        <f t="shared" si="39"/>
        <v>0</v>
      </c>
      <c r="V93" s="122">
        <f t="shared" si="39"/>
        <v>0</v>
      </c>
      <c r="W93" s="122">
        <f t="shared" si="39"/>
        <v>0</v>
      </c>
      <c r="X93" s="122">
        <f t="shared" si="39"/>
        <v>0</v>
      </c>
      <c r="Y93" s="122">
        <f t="shared" si="39"/>
        <v>0</v>
      </c>
      <c r="Z93" s="122">
        <f t="shared" si="39"/>
        <v>0</v>
      </c>
      <c r="AA93" s="122">
        <f t="shared" si="39"/>
        <v>0</v>
      </c>
      <c r="AB93" s="122">
        <f t="shared" si="39"/>
        <v>0</v>
      </c>
      <c r="AC93" s="122">
        <f t="shared" si="39"/>
        <v>0</v>
      </c>
      <c r="AD93" s="122">
        <f t="shared" si="39"/>
        <v>0</v>
      </c>
      <c r="AE93" s="122">
        <f t="shared" si="39"/>
        <v>0</v>
      </c>
      <c r="AF93" s="122">
        <f t="shared" si="39"/>
        <v>0</v>
      </c>
      <c r="AG93" s="122">
        <f t="shared" si="39"/>
        <v>0</v>
      </c>
      <c r="AH93" s="122">
        <f t="shared" si="39"/>
        <v>0</v>
      </c>
      <c r="AI93" s="122">
        <f t="shared" si="39"/>
        <v>0</v>
      </c>
      <c r="AJ93" s="122">
        <f t="shared" si="39"/>
        <v>0</v>
      </c>
      <c r="AK93" s="122">
        <f t="shared" si="39"/>
        <v>0</v>
      </c>
      <c r="AL93" s="122">
        <f t="shared" si="39"/>
        <v>0</v>
      </c>
      <c r="AM93" s="122">
        <f t="shared" si="39"/>
        <v>0</v>
      </c>
      <c r="AN93" s="122">
        <f t="shared" si="39"/>
        <v>0</v>
      </c>
      <c r="AO93" s="122">
        <f t="shared" si="39"/>
        <v>0</v>
      </c>
      <c r="AP93" s="122">
        <f t="shared" si="39"/>
        <v>0</v>
      </c>
      <c r="AQ93" s="122">
        <f t="shared" si="39"/>
        <v>0</v>
      </c>
      <c r="AR93" s="122">
        <f t="shared" si="39"/>
        <v>0</v>
      </c>
      <c r="AS93" s="122">
        <f t="shared" si="39"/>
        <v>0</v>
      </c>
      <c r="AT93" s="122">
        <f t="shared" si="39"/>
        <v>0</v>
      </c>
      <c r="AU93" s="122">
        <f t="shared" si="39"/>
        <v>0</v>
      </c>
      <c r="AV93" s="122">
        <f t="shared" si="39"/>
        <v>0</v>
      </c>
      <c r="AW93" s="122">
        <f t="shared" si="39"/>
        <v>0</v>
      </c>
      <c r="AX93" s="122">
        <f t="shared" si="39"/>
        <v>0</v>
      </c>
    </row>
    <row r="94" spans="3:50" s="107" customFormat="1" ht="13.2">
      <c r="D94" s="114">
        <v>36</v>
      </c>
      <c r="E94" s="107" t="s">
        <v>95</v>
      </c>
      <c r="F94" s="162"/>
      <c r="G94" s="97"/>
      <c r="H94" s="111"/>
      <c r="I94" s="110"/>
      <c r="J94" s="97"/>
      <c r="K94" s="97">
        <f>((K91*$H93*$G93)+(J92*$G93))/1000</f>
        <v>0</v>
      </c>
      <c r="L94" s="97">
        <f t="shared" ref="L94:AX94" si="40">((L91*$H93*$G93)+(K92*$G93))/1000</f>
        <v>0</v>
      </c>
      <c r="M94" s="97">
        <f t="shared" si="40"/>
        <v>0</v>
      </c>
      <c r="N94" s="97">
        <f t="shared" si="40"/>
        <v>0</v>
      </c>
      <c r="O94" s="97">
        <f t="shared" si="40"/>
        <v>0</v>
      </c>
      <c r="P94" s="97">
        <f t="shared" si="40"/>
        <v>0</v>
      </c>
      <c r="Q94" s="97">
        <f t="shared" si="40"/>
        <v>0</v>
      </c>
      <c r="R94" s="97">
        <f t="shared" si="40"/>
        <v>0</v>
      </c>
      <c r="S94" s="97">
        <f t="shared" si="40"/>
        <v>0</v>
      </c>
      <c r="T94" s="97">
        <f t="shared" si="40"/>
        <v>0</v>
      </c>
      <c r="U94" s="97">
        <f t="shared" si="40"/>
        <v>0</v>
      </c>
      <c r="V94" s="97">
        <f t="shared" si="40"/>
        <v>0</v>
      </c>
      <c r="W94" s="97">
        <f t="shared" si="40"/>
        <v>0</v>
      </c>
      <c r="X94" s="97">
        <f t="shared" si="40"/>
        <v>0</v>
      </c>
      <c r="Y94" s="97">
        <f t="shared" si="40"/>
        <v>0</v>
      </c>
      <c r="Z94" s="97">
        <f t="shared" si="40"/>
        <v>0</v>
      </c>
      <c r="AA94" s="97">
        <f t="shared" si="40"/>
        <v>0</v>
      </c>
      <c r="AB94" s="97">
        <f t="shared" si="40"/>
        <v>0</v>
      </c>
      <c r="AC94" s="97">
        <f t="shared" si="40"/>
        <v>0</v>
      </c>
      <c r="AD94" s="97">
        <f t="shared" si="40"/>
        <v>0</v>
      </c>
      <c r="AE94" s="97">
        <f t="shared" si="40"/>
        <v>0</v>
      </c>
      <c r="AF94" s="97">
        <f t="shared" si="40"/>
        <v>0</v>
      </c>
      <c r="AG94" s="97">
        <f t="shared" si="40"/>
        <v>0</v>
      </c>
      <c r="AH94" s="97">
        <f t="shared" si="40"/>
        <v>0</v>
      </c>
      <c r="AI94" s="97">
        <f t="shared" si="40"/>
        <v>0</v>
      </c>
      <c r="AJ94" s="97">
        <f t="shared" si="40"/>
        <v>0</v>
      </c>
      <c r="AK94" s="97">
        <f t="shared" si="40"/>
        <v>0</v>
      </c>
      <c r="AL94" s="97">
        <f t="shared" si="40"/>
        <v>0</v>
      </c>
      <c r="AM94" s="97">
        <f t="shared" si="40"/>
        <v>0</v>
      </c>
      <c r="AN94" s="97">
        <f t="shared" si="40"/>
        <v>0</v>
      </c>
      <c r="AO94" s="97">
        <f t="shared" si="40"/>
        <v>0</v>
      </c>
      <c r="AP94" s="97">
        <f t="shared" si="40"/>
        <v>0</v>
      </c>
      <c r="AQ94" s="97">
        <f t="shared" si="40"/>
        <v>0</v>
      </c>
      <c r="AR94" s="97">
        <f t="shared" si="40"/>
        <v>0</v>
      </c>
      <c r="AS94" s="97">
        <f t="shared" si="40"/>
        <v>0</v>
      </c>
      <c r="AT94" s="97">
        <f t="shared" si="40"/>
        <v>0</v>
      </c>
      <c r="AU94" s="97">
        <f t="shared" si="40"/>
        <v>0</v>
      </c>
      <c r="AV94" s="97">
        <f t="shared" si="40"/>
        <v>0</v>
      </c>
      <c r="AW94" s="97">
        <f t="shared" si="40"/>
        <v>0</v>
      </c>
      <c r="AX94" s="97">
        <f t="shared" si="40"/>
        <v>0</v>
      </c>
    </row>
    <row r="95" spans="3:50" s="130" customFormat="1" ht="13.2">
      <c r="D95" s="136"/>
      <c r="F95" s="172"/>
      <c r="G95" s="122"/>
      <c r="H95" s="131"/>
      <c r="I95" s="129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  <c r="AT95" s="122"/>
      <c r="AU95" s="122"/>
      <c r="AV95" s="122"/>
      <c r="AW95" s="122"/>
      <c r="AX95" s="122"/>
    </row>
    <row r="96" spans="3:50" s="130" customFormat="1" ht="13.2">
      <c r="D96" s="136"/>
      <c r="E96" s="132" t="s">
        <v>88</v>
      </c>
      <c r="F96" s="172"/>
      <c r="G96" s="122"/>
      <c r="H96" s="131"/>
      <c r="I96" s="129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2"/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2"/>
      <c r="AT96" s="122"/>
      <c r="AU96" s="122"/>
      <c r="AV96" s="122"/>
      <c r="AW96" s="122"/>
      <c r="AX96" s="122"/>
    </row>
    <row r="97" spans="1:50" s="123" customFormat="1" ht="13.2">
      <c r="C97" s="130"/>
      <c r="D97" s="126">
        <v>36</v>
      </c>
      <c r="E97" s="125" t="s">
        <v>74</v>
      </c>
      <c r="F97" s="126"/>
      <c r="G97" s="127"/>
      <c r="I97" s="126" t="s">
        <v>107</v>
      </c>
      <c r="J97" s="122">
        <v>0</v>
      </c>
      <c r="K97" s="122">
        <f>K$22</f>
        <v>0</v>
      </c>
      <c r="L97" s="122">
        <f t="shared" ref="L97:AX97" si="41">L$22</f>
        <v>0</v>
      </c>
      <c r="M97" s="122">
        <f t="shared" si="41"/>
        <v>0</v>
      </c>
      <c r="N97" s="122">
        <f t="shared" si="41"/>
        <v>0</v>
      </c>
      <c r="O97" s="122">
        <f t="shared" si="41"/>
        <v>0</v>
      </c>
      <c r="P97" s="122">
        <f t="shared" si="41"/>
        <v>0</v>
      </c>
      <c r="Q97" s="122">
        <f t="shared" si="41"/>
        <v>0</v>
      </c>
      <c r="R97" s="122">
        <f t="shared" si="41"/>
        <v>0</v>
      </c>
      <c r="S97" s="122">
        <f t="shared" si="41"/>
        <v>0</v>
      </c>
      <c r="T97" s="122">
        <f t="shared" si="41"/>
        <v>0</v>
      </c>
      <c r="U97" s="122">
        <f t="shared" si="41"/>
        <v>0</v>
      </c>
      <c r="V97" s="122">
        <f t="shared" si="41"/>
        <v>0</v>
      </c>
      <c r="W97" s="122">
        <f t="shared" si="41"/>
        <v>0</v>
      </c>
      <c r="X97" s="122">
        <f t="shared" si="41"/>
        <v>0</v>
      </c>
      <c r="Y97" s="122">
        <f t="shared" si="41"/>
        <v>0</v>
      </c>
      <c r="Z97" s="122">
        <f t="shared" si="41"/>
        <v>0</v>
      </c>
      <c r="AA97" s="122">
        <f t="shared" si="41"/>
        <v>0</v>
      </c>
      <c r="AB97" s="122">
        <f t="shared" si="41"/>
        <v>0</v>
      </c>
      <c r="AC97" s="122">
        <f t="shared" si="41"/>
        <v>0</v>
      </c>
      <c r="AD97" s="122">
        <f t="shared" si="41"/>
        <v>0</v>
      </c>
      <c r="AE97" s="122">
        <f t="shared" si="41"/>
        <v>0</v>
      </c>
      <c r="AF97" s="122">
        <f t="shared" si="41"/>
        <v>0</v>
      </c>
      <c r="AG97" s="122">
        <f t="shared" si="41"/>
        <v>0</v>
      </c>
      <c r="AH97" s="122">
        <f t="shared" si="41"/>
        <v>0</v>
      </c>
      <c r="AI97" s="122">
        <f t="shared" si="41"/>
        <v>0</v>
      </c>
      <c r="AJ97" s="122">
        <f t="shared" si="41"/>
        <v>0</v>
      </c>
      <c r="AK97" s="122">
        <f t="shared" si="41"/>
        <v>0</v>
      </c>
      <c r="AL97" s="122">
        <f t="shared" si="41"/>
        <v>0</v>
      </c>
      <c r="AM97" s="122">
        <f t="shared" si="41"/>
        <v>0</v>
      </c>
      <c r="AN97" s="122">
        <f t="shared" si="41"/>
        <v>0</v>
      </c>
      <c r="AO97" s="122">
        <f t="shared" si="41"/>
        <v>0</v>
      </c>
      <c r="AP97" s="122">
        <f t="shared" si="41"/>
        <v>0</v>
      </c>
      <c r="AQ97" s="122">
        <f t="shared" si="41"/>
        <v>0</v>
      </c>
      <c r="AR97" s="122">
        <f t="shared" si="41"/>
        <v>0</v>
      </c>
      <c r="AS97" s="122">
        <f t="shared" si="41"/>
        <v>0</v>
      </c>
      <c r="AT97" s="122">
        <f t="shared" si="41"/>
        <v>0</v>
      </c>
      <c r="AU97" s="122">
        <f t="shared" si="41"/>
        <v>0</v>
      </c>
      <c r="AV97" s="122">
        <f t="shared" si="41"/>
        <v>0</v>
      </c>
      <c r="AW97" s="122">
        <f t="shared" si="41"/>
        <v>0</v>
      </c>
      <c r="AX97" s="122">
        <f t="shared" si="41"/>
        <v>0</v>
      </c>
    </row>
    <row r="98" spans="1:50" s="123" customFormat="1" ht="13.2">
      <c r="C98" s="130"/>
      <c r="D98" s="126">
        <v>38</v>
      </c>
      <c r="E98" s="125" t="str">
        <f>"Removal after Max Rev Term Yrs=" &amp;I98</f>
        <v>Removal after Max Rev Term Yrs=10</v>
      </c>
      <c r="G98" s="127"/>
      <c r="I98" s="134">
        <v>10</v>
      </c>
      <c r="J98" s="137"/>
      <c r="K98" s="137">
        <f t="shared" ref="K98:AX98" si="42">IF(K$45&gt;$I98,INDEX($K97:$AX97,1,K$45-$I98) *-1,0)</f>
        <v>0</v>
      </c>
      <c r="L98" s="137">
        <f t="shared" si="42"/>
        <v>0</v>
      </c>
      <c r="M98" s="137">
        <f t="shared" si="42"/>
        <v>0</v>
      </c>
      <c r="N98" s="137">
        <f t="shared" si="42"/>
        <v>0</v>
      </c>
      <c r="O98" s="137">
        <f t="shared" si="42"/>
        <v>0</v>
      </c>
      <c r="P98" s="137">
        <f t="shared" si="42"/>
        <v>0</v>
      </c>
      <c r="Q98" s="137">
        <f t="shared" si="42"/>
        <v>0</v>
      </c>
      <c r="R98" s="137">
        <f t="shared" si="42"/>
        <v>0</v>
      </c>
      <c r="S98" s="137">
        <f t="shared" si="42"/>
        <v>0</v>
      </c>
      <c r="T98" s="137">
        <f t="shared" si="42"/>
        <v>0</v>
      </c>
      <c r="U98" s="137">
        <f t="shared" si="42"/>
        <v>0</v>
      </c>
      <c r="V98" s="137">
        <f t="shared" si="42"/>
        <v>0</v>
      </c>
      <c r="W98" s="137">
        <f t="shared" si="42"/>
        <v>0</v>
      </c>
      <c r="X98" s="137">
        <f t="shared" si="42"/>
        <v>0</v>
      </c>
      <c r="Y98" s="137">
        <f t="shared" si="42"/>
        <v>0</v>
      </c>
      <c r="Z98" s="137">
        <f t="shared" si="42"/>
        <v>0</v>
      </c>
      <c r="AA98" s="137">
        <f t="shared" si="42"/>
        <v>0</v>
      </c>
      <c r="AB98" s="137">
        <f t="shared" si="42"/>
        <v>0</v>
      </c>
      <c r="AC98" s="137">
        <f t="shared" si="42"/>
        <v>0</v>
      </c>
      <c r="AD98" s="137">
        <f t="shared" si="42"/>
        <v>0</v>
      </c>
      <c r="AE98" s="137">
        <f t="shared" si="42"/>
        <v>0</v>
      </c>
      <c r="AF98" s="137">
        <f t="shared" si="42"/>
        <v>0</v>
      </c>
      <c r="AG98" s="137">
        <f t="shared" si="42"/>
        <v>0</v>
      </c>
      <c r="AH98" s="137">
        <f t="shared" si="42"/>
        <v>0</v>
      </c>
      <c r="AI98" s="137">
        <f t="shared" si="42"/>
        <v>0</v>
      </c>
      <c r="AJ98" s="137">
        <f t="shared" si="42"/>
        <v>0</v>
      </c>
      <c r="AK98" s="137">
        <f t="shared" si="42"/>
        <v>0</v>
      </c>
      <c r="AL98" s="137">
        <f t="shared" si="42"/>
        <v>0</v>
      </c>
      <c r="AM98" s="137">
        <f t="shared" si="42"/>
        <v>0</v>
      </c>
      <c r="AN98" s="137">
        <f t="shared" si="42"/>
        <v>0</v>
      </c>
      <c r="AO98" s="137">
        <f t="shared" si="42"/>
        <v>0</v>
      </c>
      <c r="AP98" s="137">
        <f t="shared" si="42"/>
        <v>0</v>
      </c>
      <c r="AQ98" s="137">
        <f t="shared" si="42"/>
        <v>0</v>
      </c>
      <c r="AR98" s="137">
        <f t="shared" si="42"/>
        <v>0</v>
      </c>
      <c r="AS98" s="137">
        <f t="shared" si="42"/>
        <v>0</v>
      </c>
      <c r="AT98" s="137">
        <f t="shared" si="42"/>
        <v>0</v>
      </c>
      <c r="AU98" s="137">
        <f t="shared" si="42"/>
        <v>0</v>
      </c>
      <c r="AV98" s="137">
        <f t="shared" si="42"/>
        <v>0</v>
      </c>
      <c r="AW98" s="137">
        <f t="shared" si="42"/>
        <v>0</v>
      </c>
      <c r="AX98" s="137">
        <f t="shared" si="42"/>
        <v>0</v>
      </c>
    </row>
    <row r="99" spans="1:50" s="123" customFormat="1" ht="13.2">
      <c r="C99" s="135"/>
      <c r="D99" s="126">
        <v>39</v>
      </c>
      <c r="E99" s="125" t="s">
        <v>76</v>
      </c>
      <c r="G99" s="127"/>
      <c r="J99" s="137"/>
      <c r="K99" s="137">
        <f>K97+K98</f>
        <v>0</v>
      </c>
      <c r="L99" s="137">
        <f t="shared" ref="L99:AX99" si="43">L97+L98</f>
        <v>0</v>
      </c>
      <c r="M99" s="137">
        <f t="shared" si="43"/>
        <v>0</v>
      </c>
      <c r="N99" s="137">
        <f t="shared" si="43"/>
        <v>0</v>
      </c>
      <c r="O99" s="137">
        <f t="shared" si="43"/>
        <v>0</v>
      </c>
      <c r="P99" s="137">
        <f t="shared" si="43"/>
        <v>0</v>
      </c>
      <c r="Q99" s="137">
        <f t="shared" si="43"/>
        <v>0</v>
      </c>
      <c r="R99" s="137">
        <f t="shared" si="43"/>
        <v>0</v>
      </c>
      <c r="S99" s="137">
        <f t="shared" si="43"/>
        <v>0</v>
      </c>
      <c r="T99" s="137">
        <f t="shared" si="43"/>
        <v>0</v>
      </c>
      <c r="U99" s="137">
        <f t="shared" si="43"/>
        <v>0</v>
      </c>
      <c r="V99" s="137">
        <f t="shared" si="43"/>
        <v>0</v>
      </c>
      <c r="W99" s="137">
        <f t="shared" si="43"/>
        <v>0</v>
      </c>
      <c r="X99" s="137">
        <f t="shared" si="43"/>
        <v>0</v>
      </c>
      <c r="Y99" s="137">
        <f t="shared" si="43"/>
        <v>0</v>
      </c>
      <c r="Z99" s="137">
        <f t="shared" si="43"/>
        <v>0</v>
      </c>
      <c r="AA99" s="137">
        <f t="shared" si="43"/>
        <v>0</v>
      </c>
      <c r="AB99" s="137">
        <f t="shared" si="43"/>
        <v>0</v>
      </c>
      <c r="AC99" s="137">
        <f t="shared" si="43"/>
        <v>0</v>
      </c>
      <c r="AD99" s="137">
        <f t="shared" si="43"/>
        <v>0</v>
      </c>
      <c r="AE99" s="137">
        <f t="shared" si="43"/>
        <v>0</v>
      </c>
      <c r="AF99" s="137">
        <f t="shared" si="43"/>
        <v>0</v>
      </c>
      <c r="AG99" s="137">
        <f t="shared" si="43"/>
        <v>0</v>
      </c>
      <c r="AH99" s="137">
        <f t="shared" si="43"/>
        <v>0</v>
      </c>
      <c r="AI99" s="137">
        <f t="shared" si="43"/>
        <v>0</v>
      </c>
      <c r="AJ99" s="137">
        <f t="shared" si="43"/>
        <v>0</v>
      </c>
      <c r="AK99" s="137">
        <f t="shared" si="43"/>
        <v>0</v>
      </c>
      <c r="AL99" s="137">
        <f t="shared" si="43"/>
        <v>0</v>
      </c>
      <c r="AM99" s="137">
        <f t="shared" si="43"/>
        <v>0</v>
      </c>
      <c r="AN99" s="137">
        <f t="shared" si="43"/>
        <v>0</v>
      </c>
      <c r="AO99" s="137">
        <f t="shared" si="43"/>
        <v>0</v>
      </c>
      <c r="AP99" s="137">
        <f t="shared" si="43"/>
        <v>0</v>
      </c>
      <c r="AQ99" s="137">
        <f t="shared" si="43"/>
        <v>0</v>
      </c>
      <c r="AR99" s="137">
        <f t="shared" si="43"/>
        <v>0</v>
      </c>
      <c r="AS99" s="137">
        <f t="shared" si="43"/>
        <v>0</v>
      </c>
      <c r="AT99" s="137">
        <f t="shared" si="43"/>
        <v>0</v>
      </c>
      <c r="AU99" s="137">
        <f t="shared" si="43"/>
        <v>0</v>
      </c>
      <c r="AV99" s="137">
        <f t="shared" si="43"/>
        <v>0</v>
      </c>
      <c r="AW99" s="137">
        <f t="shared" si="43"/>
        <v>0</v>
      </c>
      <c r="AX99" s="137">
        <f t="shared" si="43"/>
        <v>0</v>
      </c>
    </row>
    <row r="100" spans="1:50" s="123" customFormat="1" ht="13.2">
      <c r="D100" s="126">
        <v>40</v>
      </c>
      <c r="E100" s="125" t="s">
        <v>75</v>
      </c>
      <c r="G100" s="127"/>
      <c r="H100" s="133"/>
      <c r="J100" s="137">
        <v>0</v>
      </c>
      <c r="K100" s="137">
        <f>K99+J100</f>
        <v>0</v>
      </c>
      <c r="L100" s="137">
        <f t="shared" ref="L100:AX100" si="44">L99+K100</f>
        <v>0</v>
      </c>
      <c r="M100" s="137">
        <f t="shared" si="44"/>
        <v>0</v>
      </c>
      <c r="N100" s="137">
        <f t="shared" si="44"/>
        <v>0</v>
      </c>
      <c r="O100" s="137">
        <f t="shared" si="44"/>
        <v>0</v>
      </c>
      <c r="P100" s="137">
        <f t="shared" si="44"/>
        <v>0</v>
      </c>
      <c r="Q100" s="137">
        <f t="shared" si="44"/>
        <v>0</v>
      </c>
      <c r="R100" s="137">
        <f t="shared" si="44"/>
        <v>0</v>
      </c>
      <c r="S100" s="137">
        <f t="shared" si="44"/>
        <v>0</v>
      </c>
      <c r="T100" s="137">
        <f t="shared" si="44"/>
        <v>0</v>
      </c>
      <c r="U100" s="137">
        <f t="shared" si="44"/>
        <v>0</v>
      </c>
      <c r="V100" s="137">
        <f t="shared" si="44"/>
        <v>0</v>
      </c>
      <c r="W100" s="137">
        <f t="shared" si="44"/>
        <v>0</v>
      </c>
      <c r="X100" s="137">
        <f t="shared" si="44"/>
        <v>0</v>
      </c>
      <c r="Y100" s="137">
        <f t="shared" si="44"/>
        <v>0</v>
      </c>
      <c r="Z100" s="137">
        <f t="shared" si="44"/>
        <v>0</v>
      </c>
      <c r="AA100" s="137">
        <f t="shared" si="44"/>
        <v>0</v>
      </c>
      <c r="AB100" s="137">
        <f t="shared" si="44"/>
        <v>0</v>
      </c>
      <c r="AC100" s="137">
        <f t="shared" si="44"/>
        <v>0</v>
      </c>
      <c r="AD100" s="137">
        <f t="shared" si="44"/>
        <v>0</v>
      </c>
      <c r="AE100" s="137">
        <f t="shared" si="44"/>
        <v>0</v>
      </c>
      <c r="AF100" s="137">
        <f t="shared" si="44"/>
        <v>0</v>
      </c>
      <c r="AG100" s="137">
        <f t="shared" si="44"/>
        <v>0</v>
      </c>
      <c r="AH100" s="137">
        <f t="shared" si="44"/>
        <v>0</v>
      </c>
      <c r="AI100" s="137">
        <f t="shared" si="44"/>
        <v>0</v>
      </c>
      <c r="AJ100" s="137">
        <f t="shared" si="44"/>
        <v>0</v>
      </c>
      <c r="AK100" s="137">
        <f t="shared" si="44"/>
        <v>0</v>
      </c>
      <c r="AL100" s="137">
        <f t="shared" si="44"/>
        <v>0</v>
      </c>
      <c r="AM100" s="137">
        <f t="shared" si="44"/>
        <v>0</v>
      </c>
      <c r="AN100" s="137">
        <f t="shared" si="44"/>
        <v>0</v>
      </c>
      <c r="AO100" s="137">
        <f t="shared" si="44"/>
        <v>0</v>
      </c>
      <c r="AP100" s="137">
        <f t="shared" si="44"/>
        <v>0</v>
      </c>
      <c r="AQ100" s="137">
        <f t="shared" si="44"/>
        <v>0</v>
      </c>
      <c r="AR100" s="137">
        <f t="shared" si="44"/>
        <v>0</v>
      </c>
      <c r="AS100" s="137">
        <f t="shared" si="44"/>
        <v>0</v>
      </c>
      <c r="AT100" s="137">
        <f t="shared" si="44"/>
        <v>0</v>
      </c>
      <c r="AU100" s="137">
        <f t="shared" si="44"/>
        <v>0</v>
      </c>
      <c r="AV100" s="137">
        <f t="shared" si="44"/>
        <v>0</v>
      </c>
      <c r="AW100" s="137">
        <f t="shared" si="44"/>
        <v>0</v>
      </c>
      <c r="AX100" s="137">
        <f t="shared" si="44"/>
        <v>0</v>
      </c>
    </row>
    <row r="101" spans="1:50" s="123" customFormat="1" ht="13.2">
      <c r="D101" s="126">
        <v>41</v>
      </c>
      <c r="E101" s="123" t="s">
        <v>57</v>
      </c>
      <c r="F101" s="163">
        <f>$O$40</f>
        <v>0</v>
      </c>
      <c r="G101" s="122">
        <f>$I$40</f>
        <v>0</v>
      </c>
      <c r="H101" s="128">
        <v>1</v>
      </c>
      <c r="I101" s="129">
        <f>F101*G101</f>
        <v>0</v>
      </c>
      <c r="J101" s="122"/>
      <c r="K101" s="122">
        <f>(K99*$I101*$H101) +(J100*$I101)</f>
        <v>0</v>
      </c>
      <c r="L101" s="122">
        <f t="shared" ref="L101:AX101" si="45">(L99*$I101*$H101) +(K100*$I101)</f>
        <v>0</v>
      </c>
      <c r="M101" s="122">
        <f t="shared" si="45"/>
        <v>0</v>
      </c>
      <c r="N101" s="122">
        <f t="shared" si="45"/>
        <v>0</v>
      </c>
      <c r="O101" s="122">
        <f t="shared" si="45"/>
        <v>0</v>
      </c>
      <c r="P101" s="122">
        <f t="shared" si="45"/>
        <v>0</v>
      </c>
      <c r="Q101" s="122">
        <f t="shared" si="45"/>
        <v>0</v>
      </c>
      <c r="R101" s="122">
        <f t="shared" si="45"/>
        <v>0</v>
      </c>
      <c r="S101" s="122">
        <f t="shared" si="45"/>
        <v>0</v>
      </c>
      <c r="T101" s="122">
        <f t="shared" si="45"/>
        <v>0</v>
      </c>
      <c r="U101" s="122">
        <f t="shared" si="45"/>
        <v>0</v>
      </c>
      <c r="V101" s="122">
        <f t="shared" si="45"/>
        <v>0</v>
      </c>
      <c r="W101" s="122">
        <f t="shared" si="45"/>
        <v>0</v>
      </c>
      <c r="X101" s="122">
        <f t="shared" si="45"/>
        <v>0</v>
      </c>
      <c r="Y101" s="122">
        <f t="shared" si="45"/>
        <v>0</v>
      </c>
      <c r="Z101" s="122">
        <f t="shared" si="45"/>
        <v>0</v>
      </c>
      <c r="AA101" s="122">
        <f t="shared" si="45"/>
        <v>0</v>
      </c>
      <c r="AB101" s="122">
        <f t="shared" si="45"/>
        <v>0</v>
      </c>
      <c r="AC101" s="122">
        <f t="shared" si="45"/>
        <v>0</v>
      </c>
      <c r="AD101" s="122">
        <f t="shared" si="45"/>
        <v>0</v>
      </c>
      <c r="AE101" s="122">
        <f t="shared" si="45"/>
        <v>0</v>
      </c>
      <c r="AF101" s="122">
        <f t="shared" si="45"/>
        <v>0</v>
      </c>
      <c r="AG101" s="122">
        <f t="shared" si="45"/>
        <v>0</v>
      </c>
      <c r="AH101" s="122">
        <f t="shared" si="45"/>
        <v>0</v>
      </c>
      <c r="AI101" s="122">
        <f t="shared" si="45"/>
        <v>0</v>
      </c>
      <c r="AJ101" s="122">
        <f t="shared" si="45"/>
        <v>0</v>
      </c>
      <c r="AK101" s="122">
        <f t="shared" si="45"/>
        <v>0</v>
      </c>
      <c r="AL101" s="122">
        <f t="shared" si="45"/>
        <v>0</v>
      </c>
      <c r="AM101" s="122">
        <f t="shared" si="45"/>
        <v>0</v>
      </c>
      <c r="AN101" s="122">
        <f t="shared" si="45"/>
        <v>0</v>
      </c>
      <c r="AO101" s="122">
        <f t="shared" si="45"/>
        <v>0</v>
      </c>
      <c r="AP101" s="122">
        <f t="shared" si="45"/>
        <v>0</v>
      </c>
      <c r="AQ101" s="122">
        <f t="shared" si="45"/>
        <v>0</v>
      </c>
      <c r="AR101" s="122">
        <f t="shared" si="45"/>
        <v>0</v>
      </c>
      <c r="AS101" s="122">
        <f t="shared" si="45"/>
        <v>0</v>
      </c>
      <c r="AT101" s="122">
        <f t="shared" si="45"/>
        <v>0</v>
      </c>
      <c r="AU101" s="122">
        <f t="shared" si="45"/>
        <v>0</v>
      </c>
      <c r="AV101" s="122">
        <f t="shared" si="45"/>
        <v>0</v>
      </c>
      <c r="AW101" s="122">
        <f t="shared" si="45"/>
        <v>0</v>
      </c>
      <c r="AX101" s="122">
        <f t="shared" si="45"/>
        <v>0</v>
      </c>
    </row>
    <row r="102" spans="1:50" s="107" customFormat="1" ht="13.2">
      <c r="D102" s="114">
        <v>42</v>
      </c>
      <c r="E102" s="107" t="s">
        <v>95</v>
      </c>
      <c r="F102" s="162"/>
      <c r="G102" s="108"/>
      <c r="H102" s="111"/>
      <c r="I102" s="110"/>
      <c r="J102" s="97"/>
      <c r="K102" s="97">
        <f>((K99*$H101*$G101)+(J100*$G101))/1000</f>
        <v>0</v>
      </c>
      <c r="L102" s="97">
        <f t="shared" ref="L102:AX102" si="46">((L99*$H101*$G101)+(K100*$G101))/1000</f>
        <v>0</v>
      </c>
      <c r="M102" s="97">
        <f t="shared" si="46"/>
        <v>0</v>
      </c>
      <c r="N102" s="97">
        <f t="shared" si="46"/>
        <v>0</v>
      </c>
      <c r="O102" s="97">
        <f t="shared" si="46"/>
        <v>0</v>
      </c>
      <c r="P102" s="97">
        <f t="shared" si="46"/>
        <v>0</v>
      </c>
      <c r="Q102" s="97">
        <f t="shared" si="46"/>
        <v>0</v>
      </c>
      <c r="R102" s="97">
        <f t="shared" si="46"/>
        <v>0</v>
      </c>
      <c r="S102" s="97">
        <f t="shared" si="46"/>
        <v>0</v>
      </c>
      <c r="T102" s="97">
        <f t="shared" si="46"/>
        <v>0</v>
      </c>
      <c r="U102" s="97">
        <f t="shared" si="46"/>
        <v>0</v>
      </c>
      <c r="V102" s="97">
        <f t="shared" si="46"/>
        <v>0</v>
      </c>
      <c r="W102" s="97">
        <f t="shared" si="46"/>
        <v>0</v>
      </c>
      <c r="X102" s="97">
        <f t="shared" si="46"/>
        <v>0</v>
      </c>
      <c r="Y102" s="97">
        <f t="shared" si="46"/>
        <v>0</v>
      </c>
      <c r="Z102" s="97">
        <f t="shared" si="46"/>
        <v>0</v>
      </c>
      <c r="AA102" s="97">
        <f t="shared" si="46"/>
        <v>0</v>
      </c>
      <c r="AB102" s="97">
        <f t="shared" si="46"/>
        <v>0</v>
      </c>
      <c r="AC102" s="97">
        <f t="shared" si="46"/>
        <v>0</v>
      </c>
      <c r="AD102" s="97">
        <f t="shared" si="46"/>
        <v>0</v>
      </c>
      <c r="AE102" s="97">
        <f t="shared" si="46"/>
        <v>0</v>
      </c>
      <c r="AF102" s="97">
        <f t="shared" si="46"/>
        <v>0</v>
      </c>
      <c r="AG102" s="97">
        <f t="shared" si="46"/>
        <v>0</v>
      </c>
      <c r="AH102" s="97">
        <f t="shared" si="46"/>
        <v>0</v>
      </c>
      <c r="AI102" s="97">
        <f t="shared" si="46"/>
        <v>0</v>
      </c>
      <c r="AJ102" s="97">
        <f t="shared" si="46"/>
        <v>0</v>
      </c>
      <c r="AK102" s="97">
        <f t="shared" si="46"/>
        <v>0</v>
      </c>
      <c r="AL102" s="97">
        <f t="shared" si="46"/>
        <v>0</v>
      </c>
      <c r="AM102" s="97">
        <f t="shared" si="46"/>
        <v>0</v>
      </c>
      <c r="AN102" s="97">
        <f t="shared" si="46"/>
        <v>0</v>
      </c>
      <c r="AO102" s="97">
        <f t="shared" si="46"/>
        <v>0</v>
      </c>
      <c r="AP102" s="97">
        <f t="shared" si="46"/>
        <v>0</v>
      </c>
      <c r="AQ102" s="97">
        <f t="shared" si="46"/>
        <v>0</v>
      </c>
      <c r="AR102" s="97">
        <f t="shared" si="46"/>
        <v>0</v>
      </c>
      <c r="AS102" s="97">
        <f t="shared" si="46"/>
        <v>0</v>
      </c>
      <c r="AT102" s="97">
        <f t="shared" si="46"/>
        <v>0</v>
      </c>
      <c r="AU102" s="97">
        <f t="shared" si="46"/>
        <v>0</v>
      </c>
      <c r="AV102" s="97">
        <f t="shared" si="46"/>
        <v>0</v>
      </c>
      <c r="AW102" s="97">
        <f t="shared" si="46"/>
        <v>0</v>
      </c>
      <c r="AX102" s="97">
        <f t="shared" si="46"/>
        <v>0</v>
      </c>
    </row>
    <row r="103" spans="1:50" s="68" customFormat="1" ht="15.6" thickBot="1">
      <c r="D103" s="60"/>
      <c r="F103" s="96"/>
      <c r="G103" s="94"/>
      <c r="H103" s="64"/>
      <c r="I103" s="81"/>
      <c r="J103" s="14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7"/>
    </row>
    <row r="104" spans="1:50" s="151" customFormat="1" ht="13.8" thickBot="1">
      <c r="D104" s="136">
        <v>43</v>
      </c>
      <c r="E104" s="154" t="s">
        <v>61</v>
      </c>
      <c r="F104" s="152"/>
      <c r="G104" s="152"/>
      <c r="H104" s="152"/>
      <c r="I104" s="152"/>
      <c r="J104" s="153"/>
      <c r="K104" s="141">
        <f t="shared" ref="K104:AX104" si="47">SUM(K49,K55,K61,K69,K77,K85,K93,K101)</f>
        <v>8316</v>
      </c>
      <c r="L104" s="141">
        <f t="shared" si="47"/>
        <v>17402</v>
      </c>
      <c r="M104" s="141">
        <f t="shared" si="47"/>
        <v>18480</v>
      </c>
      <c r="N104" s="141">
        <f t="shared" si="47"/>
        <v>18788</v>
      </c>
      <c r="O104" s="141">
        <f t="shared" si="47"/>
        <v>18788</v>
      </c>
      <c r="P104" s="141">
        <f t="shared" si="47"/>
        <v>18788</v>
      </c>
      <c r="Q104" s="141">
        <f t="shared" si="47"/>
        <v>18788</v>
      </c>
      <c r="R104" s="141">
        <f t="shared" si="47"/>
        <v>18788</v>
      </c>
      <c r="S104" s="141">
        <f t="shared" si="47"/>
        <v>18788</v>
      </c>
      <c r="T104" s="141">
        <f t="shared" si="47"/>
        <v>18788</v>
      </c>
      <c r="U104" s="141">
        <f t="shared" si="47"/>
        <v>18788</v>
      </c>
      <c r="V104" s="141">
        <f t="shared" si="47"/>
        <v>18788</v>
      </c>
      <c r="W104" s="141">
        <f t="shared" si="47"/>
        <v>18788</v>
      </c>
      <c r="X104" s="141">
        <f t="shared" si="47"/>
        <v>18788</v>
      </c>
      <c r="Y104" s="141">
        <f t="shared" si="47"/>
        <v>18788</v>
      </c>
      <c r="Z104" s="141">
        <f t="shared" si="47"/>
        <v>18788</v>
      </c>
      <c r="AA104" s="141">
        <f t="shared" si="47"/>
        <v>18788</v>
      </c>
      <c r="AB104" s="141">
        <f t="shared" si="47"/>
        <v>18788</v>
      </c>
      <c r="AC104" s="141">
        <f t="shared" si="47"/>
        <v>18788</v>
      </c>
      <c r="AD104" s="141">
        <f t="shared" si="47"/>
        <v>18788</v>
      </c>
      <c r="AE104" s="141">
        <f t="shared" si="47"/>
        <v>16170</v>
      </c>
      <c r="AF104" s="141">
        <f t="shared" si="47"/>
        <v>13552</v>
      </c>
      <c r="AG104" s="141">
        <f t="shared" si="47"/>
        <v>13552</v>
      </c>
      <c r="AH104" s="141">
        <f t="shared" si="47"/>
        <v>13552</v>
      </c>
      <c r="AI104" s="141">
        <f t="shared" si="47"/>
        <v>13552</v>
      </c>
      <c r="AJ104" s="141">
        <f t="shared" si="47"/>
        <v>13552</v>
      </c>
      <c r="AK104" s="141">
        <f t="shared" si="47"/>
        <v>13552</v>
      </c>
      <c r="AL104" s="141">
        <f t="shared" si="47"/>
        <v>13552</v>
      </c>
      <c r="AM104" s="141">
        <f t="shared" si="47"/>
        <v>13552</v>
      </c>
      <c r="AN104" s="141">
        <f t="shared" si="47"/>
        <v>13552</v>
      </c>
      <c r="AO104" s="141">
        <f t="shared" si="47"/>
        <v>13552</v>
      </c>
      <c r="AP104" s="141">
        <f t="shared" si="47"/>
        <v>13552</v>
      </c>
      <c r="AQ104" s="141">
        <f t="shared" si="47"/>
        <v>13552</v>
      </c>
      <c r="AR104" s="141">
        <f t="shared" si="47"/>
        <v>13552</v>
      </c>
      <c r="AS104" s="141">
        <f t="shared" si="47"/>
        <v>13552</v>
      </c>
      <c r="AT104" s="141">
        <f t="shared" si="47"/>
        <v>13552</v>
      </c>
      <c r="AU104" s="141">
        <f t="shared" si="47"/>
        <v>13552</v>
      </c>
      <c r="AV104" s="141">
        <f t="shared" si="47"/>
        <v>13552</v>
      </c>
      <c r="AW104" s="141">
        <f t="shared" si="47"/>
        <v>13552</v>
      </c>
      <c r="AX104" s="141">
        <f t="shared" si="47"/>
        <v>13552</v>
      </c>
    </row>
    <row r="105" spans="1:50" s="201" customFormat="1">
      <c r="A105" s="57"/>
      <c r="B105" s="57"/>
      <c r="C105" s="57"/>
      <c r="D105" s="61"/>
      <c r="E105" s="58"/>
      <c r="F105" s="57"/>
      <c r="G105" s="57"/>
      <c r="H105" s="57"/>
      <c r="I105" s="218"/>
      <c r="J105" s="219"/>
      <c r="K105" s="218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</row>
    <row r="106" spans="1:50" s="201" customFormat="1" ht="15.6">
      <c r="A106" s="57"/>
      <c r="B106" s="57"/>
      <c r="C106" s="57"/>
      <c r="D106" s="61"/>
      <c r="E106" s="155" t="str">
        <f>"Table 4: Volume Summary : " &amp;F6</f>
        <v>Table 4: Volume Summary : Moraviantown</v>
      </c>
      <c r="F106" s="57"/>
      <c r="G106" s="57"/>
      <c r="H106" s="57"/>
      <c r="I106" s="221"/>
      <c r="J106" s="219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  <c r="AA106" s="218"/>
      <c r="AB106" s="218"/>
      <c r="AC106" s="218"/>
      <c r="AD106" s="218"/>
      <c r="AE106" s="218"/>
      <c r="AF106" s="218"/>
      <c r="AG106" s="218"/>
      <c r="AH106" s="218"/>
      <c r="AI106" s="218"/>
      <c r="AJ106" s="218"/>
      <c r="AK106" s="218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</row>
    <row r="107" spans="1:50" s="68" customFormat="1" ht="26.4">
      <c r="D107" s="60"/>
      <c r="E107" s="132" t="s">
        <v>62</v>
      </c>
      <c r="F107" s="96"/>
      <c r="G107" s="142" t="s">
        <v>94</v>
      </c>
      <c r="H107" s="64"/>
      <c r="I107" s="81"/>
      <c r="J107" s="147"/>
      <c r="K107" s="143">
        <v>2016</v>
      </c>
      <c r="L107" s="143">
        <v>2017</v>
      </c>
      <c r="M107" s="143">
        <v>2018</v>
      </c>
      <c r="N107" s="143">
        <v>2019</v>
      </c>
      <c r="O107" s="143">
        <v>2020</v>
      </c>
      <c r="P107" s="143">
        <v>2021</v>
      </c>
      <c r="Q107" s="143">
        <v>2022</v>
      </c>
      <c r="R107" s="143">
        <v>2023</v>
      </c>
      <c r="S107" s="143">
        <v>2024</v>
      </c>
      <c r="T107" s="143">
        <v>2025</v>
      </c>
      <c r="U107" s="143">
        <v>2026</v>
      </c>
      <c r="V107" s="143">
        <v>2027</v>
      </c>
      <c r="W107" s="143">
        <v>2028</v>
      </c>
      <c r="X107" s="143">
        <v>2029</v>
      </c>
      <c r="Y107" s="143">
        <v>2030</v>
      </c>
      <c r="Z107" s="143">
        <v>2031</v>
      </c>
      <c r="AA107" s="143">
        <v>2032</v>
      </c>
      <c r="AB107" s="143">
        <v>2033</v>
      </c>
      <c r="AC107" s="143">
        <v>2034</v>
      </c>
      <c r="AD107" s="143">
        <v>2035</v>
      </c>
      <c r="AE107" s="143">
        <v>2036</v>
      </c>
      <c r="AF107" s="143">
        <v>2037</v>
      </c>
      <c r="AG107" s="143">
        <v>2038</v>
      </c>
      <c r="AH107" s="143">
        <v>2039</v>
      </c>
      <c r="AI107" s="143">
        <v>2040</v>
      </c>
      <c r="AJ107" s="143">
        <v>2041</v>
      </c>
      <c r="AK107" s="143">
        <v>2042</v>
      </c>
      <c r="AL107" s="143">
        <v>2043</v>
      </c>
      <c r="AM107" s="143">
        <v>2044</v>
      </c>
      <c r="AN107" s="143">
        <v>2045</v>
      </c>
      <c r="AO107" s="143">
        <v>2046</v>
      </c>
      <c r="AP107" s="143">
        <v>2047</v>
      </c>
      <c r="AQ107" s="143">
        <v>2048</v>
      </c>
      <c r="AR107" s="143">
        <v>2049</v>
      </c>
      <c r="AS107" s="143">
        <v>2050</v>
      </c>
      <c r="AT107" s="143">
        <v>2051</v>
      </c>
      <c r="AU107" s="143">
        <v>2052</v>
      </c>
      <c r="AV107" s="143">
        <v>2053</v>
      </c>
      <c r="AW107" s="143">
        <v>2054</v>
      </c>
      <c r="AX107" s="143">
        <v>2055</v>
      </c>
    </row>
    <row r="108" spans="1:50" s="123" customFormat="1" ht="13.2">
      <c r="C108" s="135"/>
      <c r="D108" s="126">
        <v>44</v>
      </c>
      <c r="E108" s="125" t="str">
        <f>E46</f>
        <v>Residential Conversion</v>
      </c>
      <c r="G108" s="133">
        <f>G49</f>
        <v>2237</v>
      </c>
      <c r="J108" s="137"/>
      <c r="K108" s="137">
        <f>K50</f>
        <v>41.384500000000003</v>
      </c>
      <c r="L108" s="137">
        <f t="shared" ref="L108:AX108" si="48">L50</f>
        <v>88.361500000000007</v>
      </c>
      <c r="M108" s="137">
        <f t="shared" si="48"/>
        <v>96.191000000000003</v>
      </c>
      <c r="N108" s="137">
        <f t="shared" si="48"/>
        <v>98.427999999999997</v>
      </c>
      <c r="O108" s="137">
        <f t="shared" si="48"/>
        <v>98.427999999999997</v>
      </c>
      <c r="P108" s="137">
        <f t="shared" si="48"/>
        <v>98.427999999999997</v>
      </c>
      <c r="Q108" s="137">
        <f t="shared" si="48"/>
        <v>98.427999999999997</v>
      </c>
      <c r="R108" s="137">
        <f t="shared" si="48"/>
        <v>98.427999999999997</v>
      </c>
      <c r="S108" s="137">
        <f t="shared" si="48"/>
        <v>98.427999999999997</v>
      </c>
      <c r="T108" s="137">
        <f t="shared" si="48"/>
        <v>98.427999999999997</v>
      </c>
      <c r="U108" s="137">
        <f t="shared" si="48"/>
        <v>98.427999999999997</v>
      </c>
      <c r="V108" s="137">
        <f t="shared" si="48"/>
        <v>98.427999999999997</v>
      </c>
      <c r="W108" s="137">
        <f t="shared" si="48"/>
        <v>98.427999999999997</v>
      </c>
      <c r="X108" s="137">
        <f t="shared" si="48"/>
        <v>98.427999999999997</v>
      </c>
      <c r="Y108" s="137">
        <f t="shared" si="48"/>
        <v>98.427999999999997</v>
      </c>
      <c r="Z108" s="137">
        <f t="shared" si="48"/>
        <v>98.427999999999997</v>
      </c>
      <c r="AA108" s="137">
        <f t="shared" si="48"/>
        <v>98.427999999999997</v>
      </c>
      <c r="AB108" s="137">
        <f t="shared" si="48"/>
        <v>98.427999999999997</v>
      </c>
      <c r="AC108" s="137">
        <f t="shared" si="48"/>
        <v>98.427999999999997</v>
      </c>
      <c r="AD108" s="137">
        <f t="shared" si="48"/>
        <v>98.427999999999997</v>
      </c>
      <c r="AE108" s="137">
        <f t="shared" si="48"/>
        <v>98.427999999999997</v>
      </c>
      <c r="AF108" s="137">
        <f t="shared" si="48"/>
        <v>98.427999999999997</v>
      </c>
      <c r="AG108" s="137">
        <f t="shared" si="48"/>
        <v>98.427999999999997</v>
      </c>
      <c r="AH108" s="137">
        <f t="shared" si="48"/>
        <v>98.427999999999997</v>
      </c>
      <c r="AI108" s="137">
        <f t="shared" si="48"/>
        <v>98.427999999999997</v>
      </c>
      <c r="AJ108" s="137">
        <f t="shared" si="48"/>
        <v>98.427999999999997</v>
      </c>
      <c r="AK108" s="137">
        <f t="shared" si="48"/>
        <v>98.427999999999997</v>
      </c>
      <c r="AL108" s="137">
        <f t="shared" si="48"/>
        <v>98.427999999999997</v>
      </c>
      <c r="AM108" s="137">
        <f t="shared" si="48"/>
        <v>98.427999999999997</v>
      </c>
      <c r="AN108" s="137">
        <f t="shared" si="48"/>
        <v>98.427999999999997</v>
      </c>
      <c r="AO108" s="137">
        <f t="shared" si="48"/>
        <v>98.427999999999997</v>
      </c>
      <c r="AP108" s="137">
        <f t="shared" si="48"/>
        <v>98.427999999999997</v>
      </c>
      <c r="AQ108" s="137">
        <f t="shared" si="48"/>
        <v>98.427999999999997</v>
      </c>
      <c r="AR108" s="137">
        <f t="shared" si="48"/>
        <v>98.427999999999997</v>
      </c>
      <c r="AS108" s="137">
        <f t="shared" si="48"/>
        <v>98.427999999999997</v>
      </c>
      <c r="AT108" s="137">
        <f t="shared" si="48"/>
        <v>98.427999999999997</v>
      </c>
      <c r="AU108" s="137">
        <f t="shared" si="48"/>
        <v>98.427999999999997</v>
      </c>
      <c r="AV108" s="137">
        <f t="shared" si="48"/>
        <v>98.427999999999997</v>
      </c>
      <c r="AW108" s="137">
        <f t="shared" si="48"/>
        <v>98.427999999999997</v>
      </c>
      <c r="AX108" s="137">
        <f t="shared" si="48"/>
        <v>98.427999999999997</v>
      </c>
    </row>
    <row r="109" spans="1:50" s="123" customFormat="1" ht="13.2">
      <c r="C109" s="135"/>
      <c r="D109" s="126">
        <v>45</v>
      </c>
      <c r="E109" s="125" t="str">
        <f>E52</f>
        <v>Residential New</v>
      </c>
      <c r="G109" s="133">
        <f>G55</f>
        <v>0</v>
      </c>
      <c r="J109" s="137"/>
      <c r="K109" s="137">
        <f>K56</f>
        <v>0</v>
      </c>
      <c r="L109" s="137">
        <f t="shared" ref="L109:AX109" si="49">L56</f>
        <v>0</v>
      </c>
      <c r="M109" s="137">
        <f t="shared" si="49"/>
        <v>0</v>
      </c>
      <c r="N109" s="137">
        <f t="shared" si="49"/>
        <v>0</v>
      </c>
      <c r="O109" s="137">
        <f t="shared" si="49"/>
        <v>0</v>
      </c>
      <c r="P109" s="137">
        <f t="shared" si="49"/>
        <v>0</v>
      </c>
      <c r="Q109" s="137">
        <f t="shared" si="49"/>
        <v>0</v>
      </c>
      <c r="R109" s="137">
        <f t="shared" si="49"/>
        <v>0</v>
      </c>
      <c r="S109" s="137">
        <f t="shared" si="49"/>
        <v>0</v>
      </c>
      <c r="T109" s="137">
        <f t="shared" si="49"/>
        <v>0</v>
      </c>
      <c r="U109" s="137">
        <f t="shared" si="49"/>
        <v>0</v>
      </c>
      <c r="V109" s="137">
        <f t="shared" si="49"/>
        <v>0</v>
      </c>
      <c r="W109" s="137">
        <f t="shared" si="49"/>
        <v>0</v>
      </c>
      <c r="X109" s="137">
        <f t="shared" si="49"/>
        <v>0</v>
      </c>
      <c r="Y109" s="137">
        <f t="shared" si="49"/>
        <v>0</v>
      </c>
      <c r="Z109" s="137">
        <f t="shared" si="49"/>
        <v>0</v>
      </c>
      <c r="AA109" s="137">
        <f t="shared" si="49"/>
        <v>0</v>
      </c>
      <c r="AB109" s="137">
        <f t="shared" si="49"/>
        <v>0</v>
      </c>
      <c r="AC109" s="137">
        <f t="shared" si="49"/>
        <v>0</v>
      </c>
      <c r="AD109" s="137">
        <f t="shared" si="49"/>
        <v>0</v>
      </c>
      <c r="AE109" s="137">
        <f t="shared" si="49"/>
        <v>0</v>
      </c>
      <c r="AF109" s="137">
        <f t="shared" si="49"/>
        <v>0</v>
      </c>
      <c r="AG109" s="137">
        <f t="shared" si="49"/>
        <v>0</v>
      </c>
      <c r="AH109" s="137">
        <f t="shared" si="49"/>
        <v>0</v>
      </c>
      <c r="AI109" s="137">
        <f t="shared" si="49"/>
        <v>0</v>
      </c>
      <c r="AJ109" s="137">
        <f t="shared" si="49"/>
        <v>0</v>
      </c>
      <c r="AK109" s="137">
        <f t="shared" si="49"/>
        <v>0</v>
      </c>
      <c r="AL109" s="137">
        <f t="shared" si="49"/>
        <v>0</v>
      </c>
      <c r="AM109" s="137">
        <f t="shared" si="49"/>
        <v>0</v>
      </c>
      <c r="AN109" s="137">
        <f t="shared" si="49"/>
        <v>0</v>
      </c>
      <c r="AO109" s="137">
        <f t="shared" si="49"/>
        <v>0</v>
      </c>
      <c r="AP109" s="137">
        <f t="shared" si="49"/>
        <v>0</v>
      </c>
      <c r="AQ109" s="137">
        <f t="shared" si="49"/>
        <v>0</v>
      </c>
      <c r="AR109" s="137">
        <f t="shared" si="49"/>
        <v>0</v>
      </c>
      <c r="AS109" s="137">
        <f t="shared" si="49"/>
        <v>0</v>
      </c>
      <c r="AT109" s="137">
        <f t="shared" si="49"/>
        <v>0</v>
      </c>
      <c r="AU109" s="137">
        <f t="shared" si="49"/>
        <v>0</v>
      </c>
      <c r="AV109" s="137">
        <f t="shared" si="49"/>
        <v>0</v>
      </c>
      <c r="AW109" s="137">
        <f t="shared" si="49"/>
        <v>0</v>
      </c>
      <c r="AX109" s="137">
        <f t="shared" si="49"/>
        <v>0</v>
      </c>
    </row>
    <row r="110" spans="1:50" s="123" customFormat="1" ht="13.2">
      <c r="C110" s="135"/>
      <c r="D110" s="126">
        <v>46</v>
      </c>
      <c r="E110" s="125" t="str">
        <f>E58</f>
        <v>Residential Multi</v>
      </c>
      <c r="G110" s="133">
        <f>G61</f>
        <v>0</v>
      </c>
      <c r="J110" s="137"/>
      <c r="K110" s="137">
        <f>K62</f>
        <v>0</v>
      </c>
      <c r="L110" s="137">
        <f t="shared" ref="L110:AX110" si="50">L62</f>
        <v>0</v>
      </c>
      <c r="M110" s="137">
        <f t="shared" si="50"/>
        <v>0</v>
      </c>
      <c r="N110" s="137">
        <f t="shared" si="50"/>
        <v>0</v>
      </c>
      <c r="O110" s="137">
        <f t="shared" si="50"/>
        <v>0</v>
      </c>
      <c r="P110" s="137">
        <f t="shared" si="50"/>
        <v>0</v>
      </c>
      <c r="Q110" s="137">
        <f t="shared" si="50"/>
        <v>0</v>
      </c>
      <c r="R110" s="137">
        <f t="shared" si="50"/>
        <v>0</v>
      </c>
      <c r="S110" s="137">
        <f t="shared" si="50"/>
        <v>0</v>
      </c>
      <c r="T110" s="137">
        <f t="shared" si="50"/>
        <v>0</v>
      </c>
      <c r="U110" s="137">
        <f t="shared" si="50"/>
        <v>0</v>
      </c>
      <c r="V110" s="137">
        <f t="shared" si="50"/>
        <v>0</v>
      </c>
      <c r="W110" s="137">
        <f t="shared" si="50"/>
        <v>0</v>
      </c>
      <c r="X110" s="137">
        <f t="shared" si="50"/>
        <v>0</v>
      </c>
      <c r="Y110" s="137">
        <f t="shared" si="50"/>
        <v>0</v>
      </c>
      <c r="Z110" s="137">
        <f t="shared" si="50"/>
        <v>0</v>
      </c>
      <c r="AA110" s="137">
        <f t="shared" si="50"/>
        <v>0</v>
      </c>
      <c r="AB110" s="137">
        <f t="shared" si="50"/>
        <v>0</v>
      </c>
      <c r="AC110" s="137">
        <f t="shared" si="50"/>
        <v>0</v>
      </c>
      <c r="AD110" s="137">
        <f t="shared" si="50"/>
        <v>0</v>
      </c>
      <c r="AE110" s="137">
        <f t="shared" si="50"/>
        <v>0</v>
      </c>
      <c r="AF110" s="137">
        <f t="shared" si="50"/>
        <v>0</v>
      </c>
      <c r="AG110" s="137">
        <f t="shared" si="50"/>
        <v>0</v>
      </c>
      <c r="AH110" s="137">
        <f t="shared" si="50"/>
        <v>0</v>
      </c>
      <c r="AI110" s="137">
        <f t="shared" si="50"/>
        <v>0</v>
      </c>
      <c r="AJ110" s="137">
        <f t="shared" si="50"/>
        <v>0</v>
      </c>
      <c r="AK110" s="137">
        <f t="shared" si="50"/>
        <v>0</v>
      </c>
      <c r="AL110" s="137">
        <f t="shared" si="50"/>
        <v>0</v>
      </c>
      <c r="AM110" s="137">
        <f t="shared" si="50"/>
        <v>0</v>
      </c>
      <c r="AN110" s="137">
        <f t="shared" si="50"/>
        <v>0</v>
      </c>
      <c r="AO110" s="137">
        <f t="shared" si="50"/>
        <v>0</v>
      </c>
      <c r="AP110" s="137">
        <f t="shared" si="50"/>
        <v>0</v>
      </c>
      <c r="AQ110" s="137">
        <f t="shared" si="50"/>
        <v>0</v>
      </c>
      <c r="AR110" s="137">
        <f t="shared" si="50"/>
        <v>0</v>
      </c>
      <c r="AS110" s="137">
        <f t="shared" si="50"/>
        <v>0</v>
      </c>
      <c r="AT110" s="137">
        <f t="shared" si="50"/>
        <v>0</v>
      </c>
      <c r="AU110" s="137">
        <f t="shared" si="50"/>
        <v>0</v>
      </c>
      <c r="AV110" s="137">
        <f t="shared" si="50"/>
        <v>0</v>
      </c>
      <c r="AW110" s="137">
        <f t="shared" si="50"/>
        <v>0</v>
      </c>
      <c r="AX110" s="137">
        <f t="shared" si="50"/>
        <v>0</v>
      </c>
    </row>
    <row r="111" spans="1:50" s="123" customFormat="1" ht="13.2">
      <c r="C111" s="135"/>
      <c r="D111" s="126">
        <v>47</v>
      </c>
      <c r="E111" s="125" t="str">
        <f>E64</f>
        <v>Small Commercial/Industrial</v>
      </c>
      <c r="G111" s="133">
        <f>G69</f>
        <v>2237</v>
      </c>
      <c r="J111" s="137"/>
      <c r="K111" s="137">
        <f>K70</f>
        <v>19.014500000000002</v>
      </c>
      <c r="L111" s="137">
        <f t="shared" ref="L111:AX111" si="51">L70</f>
        <v>38.029000000000003</v>
      </c>
      <c r="M111" s="137">
        <f t="shared" si="51"/>
        <v>38.029000000000003</v>
      </c>
      <c r="N111" s="137">
        <f t="shared" si="51"/>
        <v>38.029000000000003</v>
      </c>
      <c r="O111" s="137">
        <f t="shared" si="51"/>
        <v>38.029000000000003</v>
      </c>
      <c r="P111" s="137">
        <f t="shared" si="51"/>
        <v>38.029000000000003</v>
      </c>
      <c r="Q111" s="137">
        <f t="shared" si="51"/>
        <v>38.029000000000003</v>
      </c>
      <c r="R111" s="137">
        <f t="shared" si="51"/>
        <v>38.029000000000003</v>
      </c>
      <c r="S111" s="137">
        <f t="shared" si="51"/>
        <v>38.029000000000003</v>
      </c>
      <c r="T111" s="137">
        <f t="shared" si="51"/>
        <v>38.029000000000003</v>
      </c>
      <c r="U111" s="137">
        <f t="shared" si="51"/>
        <v>38.029000000000003</v>
      </c>
      <c r="V111" s="137">
        <f t="shared" si="51"/>
        <v>38.029000000000003</v>
      </c>
      <c r="W111" s="137">
        <f t="shared" si="51"/>
        <v>38.029000000000003</v>
      </c>
      <c r="X111" s="137">
        <f t="shared" si="51"/>
        <v>38.029000000000003</v>
      </c>
      <c r="Y111" s="137">
        <f t="shared" si="51"/>
        <v>38.029000000000003</v>
      </c>
      <c r="Z111" s="137">
        <f t="shared" si="51"/>
        <v>38.029000000000003</v>
      </c>
      <c r="AA111" s="137">
        <f t="shared" si="51"/>
        <v>38.029000000000003</v>
      </c>
      <c r="AB111" s="137">
        <f t="shared" si="51"/>
        <v>38.029000000000003</v>
      </c>
      <c r="AC111" s="137">
        <f t="shared" si="51"/>
        <v>38.029000000000003</v>
      </c>
      <c r="AD111" s="137">
        <f t="shared" si="51"/>
        <v>38.029000000000003</v>
      </c>
      <c r="AE111" s="137">
        <f t="shared" si="51"/>
        <v>19.014500000000002</v>
      </c>
      <c r="AF111" s="137">
        <f t="shared" si="51"/>
        <v>0</v>
      </c>
      <c r="AG111" s="137">
        <f t="shared" si="51"/>
        <v>0</v>
      </c>
      <c r="AH111" s="137">
        <f t="shared" si="51"/>
        <v>0</v>
      </c>
      <c r="AI111" s="137">
        <f t="shared" si="51"/>
        <v>0</v>
      </c>
      <c r="AJ111" s="137">
        <f t="shared" si="51"/>
        <v>0</v>
      </c>
      <c r="AK111" s="137">
        <f t="shared" si="51"/>
        <v>0</v>
      </c>
      <c r="AL111" s="137">
        <f t="shared" si="51"/>
        <v>0</v>
      </c>
      <c r="AM111" s="137">
        <f t="shared" si="51"/>
        <v>0</v>
      </c>
      <c r="AN111" s="137">
        <f t="shared" si="51"/>
        <v>0</v>
      </c>
      <c r="AO111" s="137">
        <f t="shared" si="51"/>
        <v>0</v>
      </c>
      <c r="AP111" s="137">
        <f t="shared" si="51"/>
        <v>0</v>
      </c>
      <c r="AQ111" s="137">
        <f t="shared" si="51"/>
        <v>0</v>
      </c>
      <c r="AR111" s="137">
        <f t="shared" si="51"/>
        <v>0</v>
      </c>
      <c r="AS111" s="137">
        <f t="shared" si="51"/>
        <v>0</v>
      </c>
      <c r="AT111" s="137">
        <f t="shared" si="51"/>
        <v>0</v>
      </c>
      <c r="AU111" s="137">
        <f t="shared" si="51"/>
        <v>0</v>
      </c>
      <c r="AV111" s="137">
        <f t="shared" si="51"/>
        <v>0</v>
      </c>
      <c r="AW111" s="137">
        <f t="shared" si="51"/>
        <v>0</v>
      </c>
      <c r="AX111" s="137">
        <f t="shared" si="51"/>
        <v>0</v>
      </c>
    </row>
    <row r="112" spans="1:50" s="123" customFormat="1" ht="13.2">
      <c r="C112" s="135"/>
      <c r="D112" s="126">
        <v>48</v>
      </c>
      <c r="E112" s="125" t="str">
        <f>E72</f>
        <v>Medium Commercial/Industrial</v>
      </c>
      <c r="G112" s="133">
        <f>G77</f>
        <v>0</v>
      </c>
      <c r="J112" s="137"/>
      <c r="K112" s="137">
        <f>K78</f>
        <v>0</v>
      </c>
      <c r="L112" s="137">
        <f t="shared" ref="L112:AX112" si="52">L78</f>
        <v>0</v>
      </c>
      <c r="M112" s="137">
        <f t="shared" si="52"/>
        <v>0</v>
      </c>
      <c r="N112" s="137">
        <f t="shared" si="52"/>
        <v>0</v>
      </c>
      <c r="O112" s="137">
        <f t="shared" si="52"/>
        <v>0</v>
      </c>
      <c r="P112" s="137">
        <f t="shared" si="52"/>
        <v>0</v>
      </c>
      <c r="Q112" s="137">
        <f t="shared" si="52"/>
        <v>0</v>
      </c>
      <c r="R112" s="137">
        <f t="shared" si="52"/>
        <v>0</v>
      </c>
      <c r="S112" s="137">
        <f t="shared" si="52"/>
        <v>0</v>
      </c>
      <c r="T112" s="137">
        <f t="shared" si="52"/>
        <v>0</v>
      </c>
      <c r="U112" s="137">
        <f t="shared" si="52"/>
        <v>0</v>
      </c>
      <c r="V112" s="137">
        <f t="shared" si="52"/>
        <v>0</v>
      </c>
      <c r="W112" s="137">
        <f t="shared" si="52"/>
        <v>0</v>
      </c>
      <c r="X112" s="137">
        <f t="shared" si="52"/>
        <v>0</v>
      </c>
      <c r="Y112" s="137">
        <f t="shared" si="52"/>
        <v>0</v>
      </c>
      <c r="Z112" s="137">
        <f t="shared" si="52"/>
        <v>0</v>
      </c>
      <c r="AA112" s="137">
        <f t="shared" si="52"/>
        <v>0</v>
      </c>
      <c r="AB112" s="137">
        <f t="shared" si="52"/>
        <v>0</v>
      </c>
      <c r="AC112" s="137">
        <f t="shared" si="52"/>
        <v>0</v>
      </c>
      <c r="AD112" s="137">
        <f t="shared" si="52"/>
        <v>0</v>
      </c>
      <c r="AE112" s="137">
        <f t="shared" si="52"/>
        <v>0</v>
      </c>
      <c r="AF112" s="137">
        <f t="shared" si="52"/>
        <v>0</v>
      </c>
      <c r="AG112" s="137">
        <f t="shared" si="52"/>
        <v>0</v>
      </c>
      <c r="AH112" s="137">
        <f t="shared" si="52"/>
        <v>0</v>
      </c>
      <c r="AI112" s="137">
        <f t="shared" si="52"/>
        <v>0</v>
      </c>
      <c r="AJ112" s="137">
        <f t="shared" si="52"/>
        <v>0</v>
      </c>
      <c r="AK112" s="137">
        <f t="shared" si="52"/>
        <v>0</v>
      </c>
      <c r="AL112" s="137">
        <f t="shared" si="52"/>
        <v>0</v>
      </c>
      <c r="AM112" s="137">
        <f t="shared" si="52"/>
        <v>0</v>
      </c>
      <c r="AN112" s="137">
        <f t="shared" si="52"/>
        <v>0</v>
      </c>
      <c r="AO112" s="137">
        <f t="shared" si="52"/>
        <v>0</v>
      </c>
      <c r="AP112" s="137">
        <f t="shared" si="52"/>
        <v>0</v>
      </c>
      <c r="AQ112" s="137">
        <f t="shared" si="52"/>
        <v>0</v>
      </c>
      <c r="AR112" s="137">
        <f t="shared" si="52"/>
        <v>0</v>
      </c>
      <c r="AS112" s="137">
        <f t="shared" si="52"/>
        <v>0</v>
      </c>
      <c r="AT112" s="137">
        <f t="shared" si="52"/>
        <v>0</v>
      </c>
      <c r="AU112" s="137">
        <f t="shared" si="52"/>
        <v>0</v>
      </c>
      <c r="AV112" s="137">
        <f t="shared" si="52"/>
        <v>0</v>
      </c>
      <c r="AW112" s="137">
        <f t="shared" si="52"/>
        <v>0</v>
      </c>
      <c r="AX112" s="137">
        <f t="shared" si="52"/>
        <v>0</v>
      </c>
    </row>
    <row r="113" spans="1:50" s="123" customFormat="1" ht="13.2">
      <c r="C113" s="135"/>
      <c r="D113" s="126">
        <v>49</v>
      </c>
      <c r="E113" s="125" t="str">
        <f>E80</f>
        <v>Large Commercial/Industrial</v>
      </c>
      <c r="G113" s="133">
        <f>G85</f>
        <v>0</v>
      </c>
      <c r="J113" s="137"/>
      <c r="K113" s="137">
        <f>K86</f>
        <v>0</v>
      </c>
      <c r="L113" s="137">
        <f t="shared" ref="L113:AX113" si="53">L86</f>
        <v>0</v>
      </c>
      <c r="M113" s="137">
        <f t="shared" si="53"/>
        <v>0</v>
      </c>
      <c r="N113" s="137">
        <f t="shared" si="53"/>
        <v>0</v>
      </c>
      <c r="O113" s="137">
        <f t="shared" si="53"/>
        <v>0</v>
      </c>
      <c r="P113" s="137">
        <f t="shared" si="53"/>
        <v>0</v>
      </c>
      <c r="Q113" s="137">
        <f t="shared" si="53"/>
        <v>0</v>
      </c>
      <c r="R113" s="137">
        <f t="shared" si="53"/>
        <v>0</v>
      </c>
      <c r="S113" s="137">
        <f t="shared" si="53"/>
        <v>0</v>
      </c>
      <c r="T113" s="137">
        <f t="shared" si="53"/>
        <v>0</v>
      </c>
      <c r="U113" s="137">
        <f t="shared" si="53"/>
        <v>0</v>
      </c>
      <c r="V113" s="137">
        <f t="shared" si="53"/>
        <v>0</v>
      </c>
      <c r="W113" s="137">
        <f t="shared" si="53"/>
        <v>0</v>
      </c>
      <c r="X113" s="137">
        <f t="shared" si="53"/>
        <v>0</v>
      </c>
      <c r="Y113" s="137">
        <f t="shared" si="53"/>
        <v>0</v>
      </c>
      <c r="Z113" s="137">
        <f t="shared" si="53"/>
        <v>0</v>
      </c>
      <c r="AA113" s="137">
        <f t="shared" si="53"/>
        <v>0</v>
      </c>
      <c r="AB113" s="137">
        <f t="shared" si="53"/>
        <v>0</v>
      </c>
      <c r="AC113" s="137">
        <f t="shared" si="53"/>
        <v>0</v>
      </c>
      <c r="AD113" s="137">
        <f t="shared" si="53"/>
        <v>0</v>
      </c>
      <c r="AE113" s="137">
        <f t="shared" si="53"/>
        <v>0</v>
      </c>
      <c r="AF113" s="137">
        <f t="shared" si="53"/>
        <v>0</v>
      </c>
      <c r="AG113" s="137">
        <f t="shared" si="53"/>
        <v>0</v>
      </c>
      <c r="AH113" s="137">
        <f t="shared" si="53"/>
        <v>0</v>
      </c>
      <c r="AI113" s="137">
        <f t="shared" si="53"/>
        <v>0</v>
      </c>
      <c r="AJ113" s="137">
        <f t="shared" si="53"/>
        <v>0</v>
      </c>
      <c r="AK113" s="137">
        <f t="shared" si="53"/>
        <v>0</v>
      </c>
      <c r="AL113" s="137">
        <f t="shared" si="53"/>
        <v>0</v>
      </c>
      <c r="AM113" s="137">
        <f t="shared" si="53"/>
        <v>0</v>
      </c>
      <c r="AN113" s="137">
        <f t="shared" si="53"/>
        <v>0</v>
      </c>
      <c r="AO113" s="137">
        <f t="shared" si="53"/>
        <v>0</v>
      </c>
      <c r="AP113" s="137">
        <f t="shared" si="53"/>
        <v>0</v>
      </c>
      <c r="AQ113" s="137">
        <f t="shared" si="53"/>
        <v>0</v>
      </c>
      <c r="AR113" s="137">
        <f t="shared" si="53"/>
        <v>0</v>
      </c>
      <c r="AS113" s="137">
        <f t="shared" si="53"/>
        <v>0</v>
      </c>
      <c r="AT113" s="137">
        <f t="shared" si="53"/>
        <v>0</v>
      </c>
      <c r="AU113" s="137">
        <f t="shared" si="53"/>
        <v>0</v>
      </c>
      <c r="AV113" s="137">
        <f t="shared" si="53"/>
        <v>0</v>
      </c>
      <c r="AW113" s="137">
        <f t="shared" si="53"/>
        <v>0</v>
      </c>
      <c r="AX113" s="137">
        <f t="shared" si="53"/>
        <v>0</v>
      </c>
    </row>
    <row r="114" spans="1:50" s="123" customFormat="1" ht="13.2">
      <c r="C114" s="135"/>
      <c r="D114" s="126">
        <v>50</v>
      </c>
      <c r="E114" s="125" t="str">
        <f>E88</f>
        <v>Other Commerical--Group 1</v>
      </c>
      <c r="G114" s="133">
        <f>G93</f>
        <v>0</v>
      </c>
      <c r="J114" s="137"/>
      <c r="K114" s="137">
        <f>K94</f>
        <v>0</v>
      </c>
      <c r="L114" s="137">
        <f t="shared" ref="L114:AX114" si="54">L94</f>
        <v>0</v>
      </c>
      <c r="M114" s="137">
        <f t="shared" si="54"/>
        <v>0</v>
      </c>
      <c r="N114" s="137">
        <f t="shared" si="54"/>
        <v>0</v>
      </c>
      <c r="O114" s="137">
        <f t="shared" si="54"/>
        <v>0</v>
      </c>
      <c r="P114" s="137">
        <f t="shared" si="54"/>
        <v>0</v>
      </c>
      <c r="Q114" s="137">
        <f t="shared" si="54"/>
        <v>0</v>
      </c>
      <c r="R114" s="137">
        <f t="shared" si="54"/>
        <v>0</v>
      </c>
      <c r="S114" s="137">
        <f t="shared" si="54"/>
        <v>0</v>
      </c>
      <c r="T114" s="137">
        <f t="shared" si="54"/>
        <v>0</v>
      </c>
      <c r="U114" s="137">
        <f t="shared" si="54"/>
        <v>0</v>
      </c>
      <c r="V114" s="137">
        <f t="shared" si="54"/>
        <v>0</v>
      </c>
      <c r="W114" s="137">
        <f t="shared" si="54"/>
        <v>0</v>
      </c>
      <c r="X114" s="137">
        <f t="shared" si="54"/>
        <v>0</v>
      </c>
      <c r="Y114" s="137">
        <f t="shared" si="54"/>
        <v>0</v>
      </c>
      <c r="Z114" s="137">
        <f t="shared" si="54"/>
        <v>0</v>
      </c>
      <c r="AA114" s="137">
        <f t="shared" si="54"/>
        <v>0</v>
      </c>
      <c r="AB114" s="137">
        <f t="shared" si="54"/>
        <v>0</v>
      </c>
      <c r="AC114" s="137">
        <f t="shared" si="54"/>
        <v>0</v>
      </c>
      <c r="AD114" s="137">
        <f t="shared" si="54"/>
        <v>0</v>
      </c>
      <c r="AE114" s="137">
        <f t="shared" si="54"/>
        <v>0</v>
      </c>
      <c r="AF114" s="137">
        <f t="shared" si="54"/>
        <v>0</v>
      </c>
      <c r="AG114" s="137">
        <f t="shared" si="54"/>
        <v>0</v>
      </c>
      <c r="AH114" s="137">
        <f t="shared" si="54"/>
        <v>0</v>
      </c>
      <c r="AI114" s="137">
        <f t="shared" si="54"/>
        <v>0</v>
      </c>
      <c r="AJ114" s="137">
        <f t="shared" si="54"/>
        <v>0</v>
      </c>
      <c r="AK114" s="137">
        <f t="shared" si="54"/>
        <v>0</v>
      </c>
      <c r="AL114" s="137">
        <f t="shared" si="54"/>
        <v>0</v>
      </c>
      <c r="AM114" s="137">
        <f t="shared" si="54"/>
        <v>0</v>
      </c>
      <c r="AN114" s="137">
        <f t="shared" si="54"/>
        <v>0</v>
      </c>
      <c r="AO114" s="137">
        <f t="shared" si="54"/>
        <v>0</v>
      </c>
      <c r="AP114" s="137">
        <f t="shared" si="54"/>
        <v>0</v>
      </c>
      <c r="AQ114" s="137">
        <f t="shared" si="54"/>
        <v>0</v>
      </c>
      <c r="AR114" s="137">
        <f t="shared" si="54"/>
        <v>0</v>
      </c>
      <c r="AS114" s="137">
        <f t="shared" si="54"/>
        <v>0</v>
      </c>
      <c r="AT114" s="137">
        <f t="shared" si="54"/>
        <v>0</v>
      </c>
      <c r="AU114" s="137">
        <f t="shared" si="54"/>
        <v>0</v>
      </c>
      <c r="AV114" s="137">
        <f t="shared" si="54"/>
        <v>0</v>
      </c>
      <c r="AW114" s="137">
        <f t="shared" si="54"/>
        <v>0</v>
      </c>
      <c r="AX114" s="137">
        <f t="shared" si="54"/>
        <v>0</v>
      </c>
    </row>
    <row r="115" spans="1:50" s="123" customFormat="1" ht="13.2">
      <c r="C115" s="135"/>
      <c r="D115" s="126">
        <v>51</v>
      </c>
      <c r="E115" s="125" t="str">
        <f>E96</f>
        <v>Other Commerical--Group 2</v>
      </c>
      <c r="G115" s="133">
        <f>G101</f>
        <v>0</v>
      </c>
      <c r="J115" s="137"/>
      <c r="K115" s="137">
        <f>K102</f>
        <v>0</v>
      </c>
      <c r="L115" s="137">
        <f t="shared" ref="L115:AX115" si="55">L102</f>
        <v>0</v>
      </c>
      <c r="M115" s="137">
        <f t="shared" si="55"/>
        <v>0</v>
      </c>
      <c r="N115" s="137">
        <f t="shared" si="55"/>
        <v>0</v>
      </c>
      <c r="O115" s="137">
        <f t="shared" si="55"/>
        <v>0</v>
      </c>
      <c r="P115" s="137">
        <f t="shared" si="55"/>
        <v>0</v>
      </c>
      <c r="Q115" s="137">
        <f t="shared" si="55"/>
        <v>0</v>
      </c>
      <c r="R115" s="137">
        <f t="shared" si="55"/>
        <v>0</v>
      </c>
      <c r="S115" s="137">
        <f t="shared" si="55"/>
        <v>0</v>
      </c>
      <c r="T115" s="137">
        <f t="shared" si="55"/>
        <v>0</v>
      </c>
      <c r="U115" s="137">
        <f t="shared" si="55"/>
        <v>0</v>
      </c>
      <c r="V115" s="137">
        <f t="shared" si="55"/>
        <v>0</v>
      </c>
      <c r="W115" s="137">
        <f t="shared" si="55"/>
        <v>0</v>
      </c>
      <c r="X115" s="137">
        <f t="shared" si="55"/>
        <v>0</v>
      </c>
      <c r="Y115" s="137">
        <f t="shared" si="55"/>
        <v>0</v>
      </c>
      <c r="Z115" s="137">
        <f t="shared" si="55"/>
        <v>0</v>
      </c>
      <c r="AA115" s="137">
        <f t="shared" si="55"/>
        <v>0</v>
      </c>
      <c r="AB115" s="137">
        <f t="shared" si="55"/>
        <v>0</v>
      </c>
      <c r="AC115" s="137">
        <f t="shared" si="55"/>
        <v>0</v>
      </c>
      <c r="AD115" s="137">
        <f t="shared" si="55"/>
        <v>0</v>
      </c>
      <c r="AE115" s="137">
        <f t="shared" si="55"/>
        <v>0</v>
      </c>
      <c r="AF115" s="137">
        <f t="shared" si="55"/>
        <v>0</v>
      </c>
      <c r="AG115" s="137">
        <f t="shared" si="55"/>
        <v>0</v>
      </c>
      <c r="AH115" s="137">
        <f t="shared" si="55"/>
        <v>0</v>
      </c>
      <c r="AI115" s="137">
        <f t="shared" si="55"/>
        <v>0</v>
      </c>
      <c r="AJ115" s="137">
        <f t="shared" si="55"/>
        <v>0</v>
      </c>
      <c r="AK115" s="137">
        <f t="shared" si="55"/>
        <v>0</v>
      </c>
      <c r="AL115" s="137">
        <f t="shared" si="55"/>
        <v>0</v>
      </c>
      <c r="AM115" s="137">
        <f t="shared" si="55"/>
        <v>0</v>
      </c>
      <c r="AN115" s="137">
        <f t="shared" si="55"/>
        <v>0</v>
      </c>
      <c r="AO115" s="137">
        <f t="shared" si="55"/>
        <v>0</v>
      </c>
      <c r="AP115" s="137">
        <f t="shared" si="55"/>
        <v>0</v>
      </c>
      <c r="AQ115" s="137">
        <f t="shared" si="55"/>
        <v>0</v>
      </c>
      <c r="AR115" s="137">
        <f t="shared" si="55"/>
        <v>0</v>
      </c>
      <c r="AS115" s="137">
        <f t="shared" si="55"/>
        <v>0</v>
      </c>
      <c r="AT115" s="137">
        <f t="shared" si="55"/>
        <v>0</v>
      </c>
      <c r="AU115" s="137">
        <f t="shared" si="55"/>
        <v>0</v>
      </c>
      <c r="AV115" s="137">
        <f t="shared" si="55"/>
        <v>0</v>
      </c>
      <c r="AW115" s="137">
        <f t="shared" si="55"/>
        <v>0</v>
      </c>
      <c r="AX115" s="137">
        <f t="shared" si="55"/>
        <v>0</v>
      </c>
    </row>
    <row r="116" spans="1:50">
      <c r="D116" s="126">
        <v>52</v>
      </c>
      <c r="E116" s="159" t="s">
        <v>103</v>
      </c>
      <c r="F116" s="157"/>
      <c r="G116" s="157"/>
      <c r="H116" s="157"/>
      <c r="I116" s="157"/>
      <c r="J116" s="160"/>
      <c r="K116" s="158">
        <f>SUM(K108:K115)</f>
        <v>60.399000000000001</v>
      </c>
      <c r="L116" s="158">
        <f t="shared" ref="L116:AX116" si="56">SUM(L108:L115)</f>
        <v>126.3905</v>
      </c>
      <c r="M116" s="158">
        <f t="shared" si="56"/>
        <v>134.22</v>
      </c>
      <c r="N116" s="158">
        <f t="shared" si="56"/>
        <v>136.45699999999999</v>
      </c>
      <c r="O116" s="158">
        <f t="shared" si="56"/>
        <v>136.45699999999999</v>
      </c>
      <c r="P116" s="158">
        <f t="shared" si="56"/>
        <v>136.45699999999999</v>
      </c>
      <c r="Q116" s="158">
        <f t="shared" si="56"/>
        <v>136.45699999999999</v>
      </c>
      <c r="R116" s="158">
        <f t="shared" si="56"/>
        <v>136.45699999999999</v>
      </c>
      <c r="S116" s="158">
        <f t="shared" si="56"/>
        <v>136.45699999999999</v>
      </c>
      <c r="T116" s="158">
        <f t="shared" si="56"/>
        <v>136.45699999999999</v>
      </c>
      <c r="U116" s="158">
        <f t="shared" si="56"/>
        <v>136.45699999999999</v>
      </c>
      <c r="V116" s="158">
        <f t="shared" si="56"/>
        <v>136.45699999999999</v>
      </c>
      <c r="W116" s="158">
        <f t="shared" si="56"/>
        <v>136.45699999999999</v>
      </c>
      <c r="X116" s="158">
        <f t="shared" si="56"/>
        <v>136.45699999999999</v>
      </c>
      <c r="Y116" s="158">
        <f t="shared" si="56"/>
        <v>136.45699999999999</v>
      </c>
      <c r="Z116" s="158">
        <f t="shared" si="56"/>
        <v>136.45699999999999</v>
      </c>
      <c r="AA116" s="158">
        <f t="shared" si="56"/>
        <v>136.45699999999999</v>
      </c>
      <c r="AB116" s="158">
        <f t="shared" si="56"/>
        <v>136.45699999999999</v>
      </c>
      <c r="AC116" s="158">
        <f t="shared" si="56"/>
        <v>136.45699999999999</v>
      </c>
      <c r="AD116" s="158">
        <f t="shared" si="56"/>
        <v>136.45699999999999</v>
      </c>
      <c r="AE116" s="158">
        <f t="shared" si="56"/>
        <v>117.4425</v>
      </c>
      <c r="AF116" s="158">
        <f t="shared" si="56"/>
        <v>98.427999999999997</v>
      </c>
      <c r="AG116" s="158">
        <f t="shared" si="56"/>
        <v>98.427999999999997</v>
      </c>
      <c r="AH116" s="158">
        <f t="shared" si="56"/>
        <v>98.427999999999997</v>
      </c>
      <c r="AI116" s="158">
        <f t="shared" si="56"/>
        <v>98.427999999999997</v>
      </c>
      <c r="AJ116" s="158">
        <f t="shared" si="56"/>
        <v>98.427999999999997</v>
      </c>
      <c r="AK116" s="158">
        <f t="shared" si="56"/>
        <v>98.427999999999997</v>
      </c>
      <c r="AL116" s="158">
        <f t="shared" si="56"/>
        <v>98.427999999999997</v>
      </c>
      <c r="AM116" s="158">
        <f t="shared" si="56"/>
        <v>98.427999999999997</v>
      </c>
      <c r="AN116" s="158">
        <f t="shared" si="56"/>
        <v>98.427999999999997</v>
      </c>
      <c r="AO116" s="158">
        <f t="shared" si="56"/>
        <v>98.427999999999997</v>
      </c>
      <c r="AP116" s="158">
        <f t="shared" si="56"/>
        <v>98.427999999999997</v>
      </c>
      <c r="AQ116" s="158">
        <f t="shared" si="56"/>
        <v>98.427999999999997</v>
      </c>
      <c r="AR116" s="158">
        <f t="shared" si="56"/>
        <v>98.427999999999997</v>
      </c>
      <c r="AS116" s="158">
        <f t="shared" si="56"/>
        <v>98.427999999999997</v>
      </c>
      <c r="AT116" s="158">
        <f t="shared" si="56"/>
        <v>98.427999999999997</v>
      </c>
      <c r="AU116" s="158">
        <f t="shared" si="56"/>
        <v>98.427999999999997</v>
      </c>
      <c r="AV116" s="158">
        <f t="shared" si="56"/>
        <v>98.427999999999997</v>
      </c>
      <c r="AW116" s="158">
        <f t="shared" si="56"/>
        <v>98.427999999999997</v>
      </c>
      <c r="AX116" s="158">
        <f t="shared" si="56"/>
        <v>98.427999999999997</v>
      </c>
    </row>
    <row r="119" spans="1:50" s="68" customFormat="1" ht="15.6">
      <c r="A119" s="224"/>
      <c r="B119" s="225"/>
      <c r="C119" s="225"/>
      <c r="D119" s="226"/>
      <c r="E119" s="225"/>
      <c r="F119" s="225"/>
      <c r="G119" s="225"/>
      <c r="H119" s="225"/>
      <c r="I119" s="225"/>
    </row>
    <row r="120" spans="1:50" s="68" customFormat="1" ht="15.6">
      <c r="D120" s="60"/>
      <c r="E120" s="227"/>
    </row>
    <row r="121" spans="1:50" s="68" customFormat="1" ht="15.6">
      <c r="D121" s="60"/>
      <c r="E121" s="228"/>
      <c r="F121" s="229"/>
      <c r="G121" s="229"/>
      <c r="H121" s="229"/>
      <c r="I121" s="229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0"/>
      <c r="AO121" s="230"/>
      <c r="AP121" s="230"/>
      <c r="AQ121" s="230"/>
      <c r="AR121" s="230"/>
      <c r="AS121" s="230"/>
      <c r="AT121" s="230"/>
      <c r="AU121" s="230"/>
      <c r="AV121" s="230"/>
      <c r="AW121" s="230"/>
      <c r="AX121" s="230"/>
    </row>
    <row r="122" spans="1:50" s="68" customFormat="1" ht="15" customHeight="1">
      <c r="D122" s="136"/>
      <c r="E122" s="229"/>
      <c r="F122" s="229"/>
      <c r="G122" s="229"/>
      <c r="H122" s="229"/>
      <c r="I122" s="231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  <c r="AN122" s="230"/>
      <c r="AO122" s="230"/>
      <c r="AP122" s="230"/>
      <c r="AQ122" s="230"/>
      <c r="AR122" s="230"/>
      <c r="AS122" s="230"/>
      <c r="AT122" s="230"/>
      <c r="AU122" s="230"/>
      <c r="AV122" s="230"/>
      <c r="AW122" s="230"/>
      <c r="AX122" s="230"/>
    </row>
    <row r="123" spans="1:50" s="68" customFormat="1" ht="15.6">
      <c r="D123" s="136"/>
      <c r="E123" s="232"/>
      <c r="F123" s="229"/>
      <c r="G123" s="233"/>
      <c r="H123" s="233"/>
      <c r="I123" s="229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  <c r="AF123" s="161"/>
      <c r="AG123" s="161"/>
      <c r="AH123" s="161"/>
      <c r="AI123" s="161"/>
      <c r="AJ123" s="161"/>
      <c r="AK123" s="161"/>
      <c r="AL123" s="161"/>
      <c r="AM123" s="161"/>
      <c r="AN123" s="161"/>
      <c r="AO123" s="161"/>
      <c r="AP123" s="161"/>
      <c r="AQ123" s="161"/>
      <c r="AR123" s="161"/>
      <c r="AS123" s="161"/>
      <c r="AT123" s="161"/>
      <c r="AU123" s="161"/>
      <c r="AV123" s="161"/>
      <c r="AW123" s="161"/>
      <c r="AX123" s="161"/>
    </row>
    <row r="124" spans="1:50" s="68" customFormat="1" ht="15.6">
      <c r="D124" s="136"/>
      <c r="E124" s="229"/>
      <c r="F124" s="229"/>
      <c r="G124" s="233"/>
      <c r="H124" s="233"/>
      <c r="I124" s="222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</row>
    <row r="125" spans="1:50" s="68" customFormat="1" ht="15.6">
      <c r="D125" s="136"/>
      <c r="E125" s="229"/>
      <c r="F125" s="229"/>
      <c r="G125" s="233"/>
      <c r="H125" s="233"/>
      <c r="I125" s="222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</row>
    <row r="126" spans="1:50" s="68" customFormat="1" ht="15.6">
      <c r="D126" s="136"/>
      <c r="E126" s="229"/>
      <c r="F126" s="229"/>
      <c r="G126" s="233"/>
      <c r="H126" s="233"/>
      <c r="I126" s="222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  <c r="AQ126" s="137"/>
      <c r="AR126" s="137"/>
      <c r="AS126" s="137"/>
      <c r="AT126" s="137"/>
      <c r="AU126" s="137"/>
      <c r="AV126" s="137"/>
      <c r="AW126" s="137"/>
      <c r="AX126" s="137"/>
    </row>
    <row r="127" spans="1:50" s="68" customFormat="1" ht="15.6">
      <c r="D127" s="136"/>
      <c r="E127" s="229"/>
      <c r="F127" s="229"/>
      <c r="G127" s="229"/>
      <c r="H127" s="229"/>
      <c r="I127" s="229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7"/>
      <c r="AJ127" s="137"/>
      <c r="AK127" s="137"/>
      <c r="AL127" s="137"/>
      <c r="AM127" s="137"/>
      <c r="AN127" s="137"/>
      <c r="AO127" s="137"/>
      <c r="AP127" s="137"/>
      <c r="AQ127" s="137"/>
      <c r="AR127" s="137"/>
      <c r="AS127" s="137"/>
      <c r="AT127" s="137"/>
      <c r="AU127" s="137"/>
      <c r="AV127" s="137"/>
      <c r="AW127" s="137"/>
      <c r="AX127" s="137"/>
    </row>
    <row r="128" spans="1:50" s="68" customFormat="1" ht="15.6">
      <c r="D128" s="136"/>
      <c r="E128" s="232"/>
      <c r="F128" s="229"/>
      <c r="G128" s="233"/>
      <c r="H128" s="233"/>
      <c r="I128" s="229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J128" s="137"/>
      <c r="AK128" s="137"/>
      <c r="AL128" s="137"/>
      <c r="AM128" s="137"/>
      <c r="AN128" s="137"/>
      <c r="AO128" s="137"/>
      <c r="AP128" s="137"/>
      <c r="AQ128" s="137"/>
      <c r="AR128" s="137"/>
      <c r="AS128" s="137"/>
      <c r="AT128" s="137"/>
      <c r="AU128" s="137"/>
      <c r="AV128" s="137"/>
      <c r="AW128" s="137"/>
      <c r="AX128" s="137"/>
    </row>
    <row r="129" spans="4:50" s="68" customFormat="1" ht="15.6">
      <c r="D129" s="136"/>
      <c r="E129" s="229"/>
      <c r="F129" s="229"/>
      <c r="G129" s="233"/>
      <c r="H129" s="233"/>
      <c r="I129" s="222"/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  <c r="AM129" s="137"/>
      <c r="AN129" s="137"/>
      <c r="AO129" s="137"/>
      <c r="AP129" s="137"/>
      <c r="AQ129" s="137"/>
      <c r="AR129" s="137"/>
      <c r="AS129" s="137"/>
      <c r="AT129" s="137"/>
      <c r="AU129" s="137"/>
      <c r="AV129" s="137"/>
      <c r="AW129" s="137"/>
      <c r="AX129" s="137"/>
    </row>
    <row r="130" spans="4:50" s="68" customFormat="1" ht="15.6">
      <c r="D130" s="136"/>
      <c r="E130" s="229"/>
      <c r="F130" s="229"/>
      <c r="G130" s="233"/>
      <c r="H130" s="233"/>
      <c r="I130" s="222"/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7"/>
      <c r="AJ130" s="137"/>
      <c r="AK130" s="137"/>
      <c r="AL130" s="137"/>
      <c r="AM130" s="137"/>
      <c r="AN130" s="137"/>
      <c r="AO130" s="137"/>
      <c r="AP130" s="137"/>
      <c r="AQ130" s="137"/>
      <c r="AR130" s="137"/>
      <c r="AS130" s="137"/>
      <c r="AT130" s="137"/>
      <c r="AU130" s="137"/>
      <c r="AV130" s="137"/>
      <c r="AW130" s="137"/>
      <c r="AX130" s="137"/>
    </row>
    <row r="131" spans="4:50" s="68" customFormat="1" ht="15.6">
      <c r="D131" s="136"/>
      <c r="E131" s="229"/>
      <c r="F131" s="229"/>
      <c r="G131" s="233"/>
      <c r="H131" s="233"/>
      <c r="I131" s="222"/>
      <c r="K131" s="137"/>
      <c r="L131" s="137"/>
      <c r="M131" s="137"/>
      <c r="N131" s="137"/>
      <c r="O131" s="137"/>
      <c r="P131" s="137"/>
      <c r="Q131" s="137"/>
      <c r="R131" s="137"/>
      <c r="S131" s="137"/>
      <c r="T131" s="137"/>
      <c r="U131" s="137"/>
      <c r="V131" s="137"/>
      <c r="W131" s="137"/>
      <c r="X131" s="137"/>
      <c r="Y131" s="137"/>
      <c r="Z131" s="137"/>
      <c r="AA131" s="137"/>
      <c r="AB131" s="137"/>
      <c r="AC131" s="137"/>
      <c r="AD131" s="137"/>
      <c r="AE131" s="137"/>
      <c r="AF131" s="137"/>
      <c r="AG131" s="137"/>
      <c r="AH131" s="137"/>
      <c r="AI131" s="137"/>
      <c r="AJ131" s="137"/>
      <c r="AK131" s="137"/>
      <c r="AL131" s="137"/>
      <c r="AM131" s="137"/>
      <c r="AN131" s="137"/>
      <c r="AO131" s="137"/>
      <c r="AP131" s="137"/>
      <c r="AQ131" s="137"/>
      <c r="AR131" s="137"/>
      <c r="AS131" s="137"/>
      <c r="AT131" s="137"/>
      <c r="AU131" s="137"/>
      <c r="AV131" s="137"/>
      <c r="AW131" s="137"/>
      <c r="AX131" s="137"/>
    </row>
    <row r="132" spans="4:50" s="68" customFormat="1" ht="15.6">
      <c r="D132" s="136"/>
      <c r="E132" s="234"/>
      <c r="F132" s="229"/>
      <c r="G132" s="233"/>
      <c r="H132" s="233"/>
      <c r="I132" s="222"/>
      <c r="K132" s="137"/>
      <c r="L132" s="137"/>
      <c r="M132" s="137"/>
      <c r="N132" s="137"/>
      <c r="O132" s="137"/>
      <c r="P132" s="137"/>
      <c r="Q132" s="137"/>
      <c r="R132" s="137"/>
      <c r="S132" s="137"/>
      <c r="T132" s="137"/>
      <c r="U132" s="137"/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37"/>
      <c r="AI132" s="137"/>
      <c r="AJ132" s="137"/>
      <c r="AK132" s="137"/>
      <c r="AL132" s="137"/>
      <c r="AM132" s="137"/>
      <c r="AN132" s="137"/>
      <c r="AO132" s="137"/>
      <c r="AP132" s="137"/>
      <c r="AQ132" s="137"/>
      <c r="AR132" s="137"/>
      <c r="AS132" s="137"/>
      <c r="AT132" s="137"/>
      <c r="AU132" s="137"/>
      <c r="AV132" s="137"/>
      <c r="AW132" s="137"/>
      <c r="AX132" s="137"/>
    </row>
    <row r="133" spans="4:50" s="68" customFormat="1" ht="15.6">
      <c r="D133" s="136"/>
      <c r="E133" s="234"/>
      <c r="F133" s="229"/>
      <c r="G133" s="233"/>
      <c r="H133" s="233"/>
      <c r="I133" s="222"/>
      <c r="K133" s="137"/>
      <c r="L133" s="137"/>
      <c r="M133" s="137"/>
      <c r="N133" s="137"/>
      <c r="O133" s="137"/>
      <c r="P133" s="137"/>
      <c r="Q133" s="137"/>
      <c r="R133" s="137"/>
      <c r="S133" s="137"/>
      <c r="T133" s="137"/>
      <c r="U133" s="137"/>
      <c r="V133" s="137"/>
      <c r="W133" s="137"/>
      <c r="X133" s="137"/>
      <c r="Y133" s="137"/>
      <c r="Z133" s="137"/>
      <c r="AA133" s="137"/>
      <c r="AB133" s="137"/>
      <c r="AC133" s="137"/>
      <c r="AD133" s="137"/>
      <c r="AE133" s="137"/>
      <c r="AF133" s="137"/>
      <c r="AG133" s="137"/>
      <c r="AH133" s="137"/>
      <c r="AI133" s="137"/>
      <c r="AJ133" s="137"/>
      <c r="AK133" s="137"/>
      <c r="AL133" s="137"/>
      <c r="AM133" s="137"/>
      <c r="AN133" s="137"/>
      <c r="AO133" s="137"/>
      <c r="AP133" s="137"/>
      <c r="AQ133" s="137"/>
      <c r="AR133" s="137"/>
      <c r="AS133" s="137"/>
      <c r="AT133" s="137"/>
      <c r="AU133" s="137"/>
      <c r="AV133" s="137"/>
      <c r="AW133" s="137"/>
      <c r="AX133" s="137"/>
    </row>
    <row r="134" spans="4:50" s="68" customFormat="1">
      <c r="D134" s="136"/>
    </row>
    <row r="135" spans="4:50" s="68" customFormat="1">
      <c r="D135" s="136"/>
      <c r="E135" s="235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  <c r="X135" s="223"/>
      <c r="Y135" s="223"/>
      <c r="Z135" s="223"/>
      <c r="AA135" s="223"/>
      <c r="AB135" s="223"/>
      <c r="AC135" s="223"/>
      <c r="AD135" s="223"/>
      <c r="AE135" s="223"/>
      <c r="AF135" s="223"/>
      <c r="AG135" s="223"/>
      <c r="AH135" s="223"/>
      <c r="AI135" s="223"/>
      <c r="AJ135" s="223"/>
      <c r="AK135" s="223"/>
      <c r="AL135" s="223"/>
      <c r="AM135" s="223"/>
      <c r="AN135" s="223"/>
      <c r="AO135" s="223"/>
      <c r="AP135" s="223"/>
      <c r="AQ135" s="223"/>
      <c r="AR135" s="223"/>
      <c r="AS135" s="223"/>
      <c r="AT135" s="223"/>
      <c r="AU135" s="223"/>
      <c r="AV135" s="223"/>
      <c r="AW135" s="223"/>
      <c r="AX135" s="223"/>
    </row>
  </sheetData>
  <dataValidations count="1">
    <dataValidation type="list" allowBlank="1" showInputMessage="1" showErrorMessage="1" prompt="Select year for rates" sqref="O29">
      <formula1>"2015,2016"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6"/>
  <sheetViews>
    <sheetView zoomScale="75" zoomScaleNormal="75" workbookViewId="0">
      <selection activeCell="K11" sqref="K11"/>
    </sheetView>
  </sheetViews>
  <sheetFormatPr defaultColWidth="0" defaultRowHeight="15"/>
  <cols>
    <col min="1" max="3" width="8.5546875" style="57" customWidth="1"/>
    <col min="4" max="4" width="8.5546875" style="61" customWidth="1"/>
    <col min="5" max="5" width="12.6640625" style="58" customWidth="1"/>
    <col min="6" max="6" width="11.44140625" style="57" customWidth="1"/>
    <col min="7" max="7" width="13.5546875" style="57" customWidth="1"/>
    <col min="8" max="8" width="11.44140625" style="57" customWidth="1"/>
    <col min="9" max="9" width="14.88671875" style="57" customWidth="1"/>
    <col min="10" max="10" width="2.6640625" style="57" customWidth="1"/>
    <col min="11" max="11" width="13.6640625" style="57" customWidth="1"/>
    <col min="12" max="12" width="10.33203125" style="57" customWidth="1"/>
    <col min="13" max="13" width="13.44140625" style="57" customWidth="1"/>
    <col min="14" max="14" width="12.33203125" style="57" customWidth="1"/>
    <col min="15" max="15" width="13.44140625" style="57" customWidth="1"/>
    <col min="16" max="50" width="10.33203125" style="57" customWidth="1"/>
    <col min="51" max="51" width="11.44140625" style="57" hidden="1" customWidth="1"/>
    <col min="52" max="52" width="0" style="57" hidden="1" customWidth="1"/>
    <col min="53" max="16384" width="11.44140625" style="57" hidden="1"/>
  </cols>
  <sheetData>
    <row r="1" spans="4:50" ht="15.6">
      <c r="E1"/>
      <c r="F1"/>
      <c r="G1"/>
      <c r="K1"/>
      <c r="L1"/>
      <c r="M1"/>
      <c r="N1"/>
    </row>
    <row r="2" spans="4:50" ht="15.6">
      <c r="E2"/>
      <c r="F2"/>
      <c r="G2"/>
      <c r="I2" s="58"/>
      <c r="J2" s="58"/>
      <c r="K2"/>
      <c r="L2"/>
      <c r="M2"/>
      <c r="N2"/>
    </row>
    <row r="3" spans="4:50" ht="15.6">
      <c r="E3" s="57"/>
      <c r="F3"/>
      <c r="G3"/>
      <c r="H3" s="60"/>
      <c r="I3" s="58"/>
      <c r="J3" s="58"/>
      <c r="K3"/>
      <c r="L3"/>
      <c r="M3"/>
      <c r="N3"/>
    </row>
    <row r="4" spans="4:50" ht="15.6">
      <c r="E4" s="91"/>
      <c r="F4"/>
      <c r="G4"/>
      <c r="H4" s="60"/>
      <c r="I4" s="58"/>
      <c r="J4" s="58"/>
      <c r="K4"/>
      <c r="L4"/>
      <c r="M4"/>
      <c r="N4"/>
    </row>
    <row r="5" spans="4:50" ht="15.6">
      <c r="E5"/>
      <c r="F5"/>
      <c r="G5"/>
      <c r="H5" s="58"/>
      <c r="I5" s="58"/>
      <c r="J5" s="58"/>
    </row>
    <row r="6" spans="4:50" ht="15.6">
      <c r="E6" s="58" t="s">
        <v>102</v>
      </c>
      <c r="F6" s="237" t="s">
        <v>108</v>
      </c>
      <c r="G6" s="58"/>
      <c r="H6" s="58"/>
      <c r="I6" s="58"/>
      <c r="J6" s="58"/>
    </row>
    <row r="7" spans="4:50">
      <c r="G7" s="58"/>
      <c r="H7" s="58"/>
      <c r="I7" s="58"/>
      <c r="J7" s="58"/>
    </row>
    <row r="8" spans="4:50" ht="15.6">
      <c r="D8" s="61" t="s">
        <v>96</v>
      </c>
      <c r="E8" s="92" t="s">
        <v>45</v>
      </c>
      <c r="G8" s="59" t="s">
        <v>79</v>
      </c>
      <c r="K8" s="57" t="s">
        <v>81</v>
      </c>
      <c r="L8" s="57" t="s">
        <v>81</v>
      </c>
      <c r="M8" s="57" t="s">
        <v>81</v>
      </c>
      <c r="N8" s="57" t="s">
        <v>81</v>
      </c>
      <c r="O8" s="57" t="s">
        <v>81</v>
      </c>
      <c r="P8" s="57" t="s">
        <v>81</v>
      </c>
      <c r="Q8" s="57" t="s">
        <v>81</v>
      </c>
      <c r="R8" s="57" t="s">
        <v>81</v>
      </c>
      <c r="S8" s="57" t="s">
        <v>81</v>
      </c>
      <c r="T8" s="57" t="s">
        <v>81</v>
      </c>
      <c r="U8" s="57" t="s">
        <v>81</v>
      </c>
      <c r="V8" s="57" t="s">
        <v>81</v>
      </c>
      <c r="W8" s="57" t="s">
        <v>81</v>
      </c>
      <c r="X8" s="57" t="s">
        <v>81</v>
      </c>
      <c r="Y8" s="57" t="s">
        <v>81</v>
      </c>
      <c r="Z8" s="57" t="s">
        <v>81</v>
      </c>
      <c r="AA8" s="57" t="s">
        <v>81</v>
      </c>
      <c r="AB8" s="57" t="s">
        <v>81</v>
      </c>
      <c r="AC8" s="57" t="s">
        <v>81</v>
      </c>
      <c r="AD8" s="57" t="s">
        <v>81</v>
      </c>
      <c r="AE8" s="57" t="s">
        <v>81</v>
      </c>
      <c r="AF8" s="57" t="s">
        <v>81</v>
      </c>
      <c r="AG8" s="57" t="s">
        <v>81</v>
      </c>
      <c r="AH8" s="57" t="s">
        <v>81</v>
      </c>
      <c r="AI8" s="57" t="s">
        <v>81</v>
      </c>
      <c r="AJ8" s="57" t="s">
        <v>81</v>
      </c>
      <c r="AK8" s="57" t="s">
        <v>81</v>
      </c>
      <c r="AL8" s="57" t="s">
        <v>81</v>
      </c>
      <c r="AM8" s="57" t="s">
        <v>81</v>
      </c>
      <c r="AN8" s="57" t="s">
        <v>81</v>
      </c>
      <c r="AO8" s="57" t="s">
        <v>81</v>
      </c>
      <c r="AP8" s="57" t="s">
        <v>81</v>
      </c>
      <c r="AQ8" s="57" t="s">
        <v>81</v>
      </c>
      <c r="AR8" s="57" t="s">
        <v>81</v>
      </c>
      <c r="AS8" s="57" t="s">
        <v>81</v>
      </c>
      <c r="AT8" s="57" t="s">
        <v>81</v>
      </c>
      <c r="AU8" s="57" t="s">
        <v>81</v>
      </c>
      <c r="AV8" s="57" t="s">
        <v>81</v>
      </c>
      <c r="AW8" s="57" t="s">
        <v>81</v>
      </c>
      <c r="AX8" s="57" t="s">
        <v>81</v>
      </c>
    </row>
    <row r="9" spans="4:50">
      <c r="F9" s="61"/>
      <c r="I9" s="62" t="s">
        <v>80</v>
      </c>
      <c r="K9" s="98">
        <v>1</v>
      </c>
      <c r="L9" s="98">
        <v>2</v>
      </c>
      <c r="M9" s="98">
        <v>3</v>
      </c>
      <c r="N9" s="98">
        <v>4</v>
      </c>
      <c r="O9" s="98">
        <v>5</v>
      </c>
      <c r="P9" s="98">
        <v>6</v>
      </c>
      <c r="Q9" s="98">
        <v>7</v>
      </c>
      <c r="R9" s="98">
        <v>8</v>
      </c>
      <c r="S9" s="98">
        <v>9</v>
      </c>
      <c r="T9" s="98">
        <v>10</v>
      </c>
      <c r="U9" s="98">
        <v>11</v>
      </c>
      <c r="V9" s="98">
        <v>12</v>
      </c>
      <c r="W9" s="98">
        <v>13</v>
      </c>
      <c r="X9" s="98">
        <v>14</v>
      </c>
      <c r="Y9" s="98">
        <v>15</v>
      </c>
      <c r="Z9" s="98">
        <v>16</v>
      </c>
      <c r="AA9" s="98">
        <v>17</v>
      </c>
      <c r="AB9" s="98">
        <v>18</v>
      </c>
      <c r="AC9" s="98">
        <v>19</v>
      </c>
      <c r="AD9" s="98">
        <v>20</v>
      </c>
      <c r="AE9" s="98">
        <v>21</v>
      </c>
      <c r="AF9" s="98">
        <v>22</v>
      </c>
      <c r="AG9" s="98">
        <v>23</v>
      </c>
      <c r="AH9" s="98">
        <v>24</v>
      </c>
      <c r="AI9" s="98">
        <v>25</v>
      </c>
      <c r="AJ9" s="98">
        <v>26</v>
      </c>
      <c r="AK9" s="98">
        <v>27</v>
      </c>
      <c r="AL9" s="98">
        <v>28</v>
      </c>
      <c r="AM9" s="98">
        <v>29</v>
      </c>
      <c r="AN9" s="98">
        <v>30</v>
      </c>
      <c r="AO9" s="98">
        <v>31</v>
      </c>
      <c r="AP9" s="98">
        <v>32</v>
      </c>
      <c r="AQ9" s="98">
        <v>33</v>
      </c>
      <c r="AR9" s="98">
        <v>34</v>
      </c>
      <c r="AS9" s="98">
        <v>35</v>
      </c>
      <c r="AT9" s="98">
        <v>36</v>
      </c>
      <c r="AU9" s="98">
        <v>37</v>
      </c>
      <c r="AV9" s="98">
        <v>38</v>
      </c>
      <c r="AW9" s="98">
        <v>39</v>
      </c>
      <c r="AX9" s="98">
        <v>40</v>
      </c>
    </row>
    <row r="10" spans="4:50" ht="15.6">
      <c r="E10" s="84" t="s">
        <v>46</v>
      </c>
      <c r="G10" s="66" t="s">
        <v>47</v>
      </c>
      <c r="H10" s="66"/>
      <c r="I10" s="66" t="s">
        <v>14</v>
      </c>
      <c r="K10" s="67">
        <v>1</v>
      </c>
      <c r="L10" s="67">
        <v>2</v>
      </c>
      <c r="M10" s="67">
        <v>3</v>
      </c>
      <c r="N10" s="67">
        <v>4</v>
      </c>
      <c r="O10" s="67">
        <v>5</v>
      </c>
      <c r="P10" s="67">
        <v>6</v>
      </c>
      <c r="Q10" s="67">
        <v>7</v>
      </c>
      <c r="R10" s="67">
        <v>8</v>
      </c>
      <c r="S10" s="67">
        <v>9</v>
      </c>
      <c r="T10" s="67">
        <v>10</v>
      </c>
      <c r="U10" s="67">
        <v>11</v>
      </c>
      <c r="V10" s="67">
        <v>12</v>
      </c>
      <c r="W10" s="67">
        <v>13</v>
      </c>
      <c r="X10" s="67">
        <v>14</v>
      </c>
      <c r="Y10" s="67">
        <v>15</v>
      </c>
      <c r="Z10" s="67">
        <v>16</v>
      </c>
      <c r="AA10" s="67">
        <v>17</v>
      </c>
      <c r="AB10" s="67">
        <v>18</v>
      </c>
      <c r="AC10" s="67">
        <v>19</v>
      </c>
      <c r="AD10" s="67">
        <v>20</v>
      </c>
      <c r="AE10" s="68"/>
      <c r="AF10" s="68"/>
      <c r="AG10" s="68"/>
      <c r="AH10" s="68"/>
      <c r="AI10" s="68"/>
      <c r="AJ10" s="68"/>
      <c r="AK10" s="68"/>
      <c r="AL10" s="68"/>
      <c r="AM10" s="68"/>
      <c r="AN10" s="68"/>
    </row>
    <row r="11" spans="4:50" ht="15.6">
      <c r="D11" s="61">
        <v>1</v>
      </c>
      <c r="E11" s="58" t="s">
        <v>48</v>
      </c>
      <c r="G11" s="69" t="s">
        <v>49</v>
      </c>
      <c r="H11" s="63"/>
      <c r="I11" s="70">
        <f>SUM(K11:AD11)</f>
        <v>179</v>
      </c>
      <c r="K11" s="71">
        <v>48</v>
      </c>
      <c r="L11" s="71">
        <v>43</v>
      </c>
      <c r="M11" s="71">
        <v>16</v>
      </c>
      <c r="N11" s="71">
        <v>12</v>
      </c>
      <c r="O11" s="71">
        <v>9</v>
      </c>
      <c r="P11" s="71">
        <v>11</v>
      </c>
      <c r="Q11" s="71">
        <v>10</v>
      </c>
      <c r="R11" s="71">
        <v>11</v>
      </c>
      <c r="S11" s="71">
        <v>10</v>
      </c>
      <c r="T11" s="71">
        <v>9</v>
      </c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2"/>
      <c r="AF11" s="72"/>
      <c r="AG11" s="72"/>
      <c r="AH11" s="72"/>
      <c r="AI11" s="72"/>
      <c r="AJ11" s="72"/>
      <c r="AK11" s="72"/>
      <c r="AL11" s="72"/>
      <c r="AM11" s="72"/>
      <c r="AN11" s="72"/>
    </row>
    <row r="12" spans="4:50" ht="15.6">
      <c r="D12" s="61">
        <v>2</v>
      </c>
      <c r="E12" s="57"/>
      <c r="G12" s="73" t="s">
        <v>51</v>
      </c>
      <c r="H12" s="63"/>
      <c r="I12" s="70">
        <f>SUM(K12:AD12)</f>
        <v>63</v>
      </c>
      <c r="K12" s="71">
        <v>17</v>
      </c>
      <c r="L12" s="71">
        <v>15</v>
      </c>
      <c r="M12" s="71">
        <v>6</v>
      </c>
      <c r="N12" s="71">
        <v>4</v>
      </c>
      <c r="O12" s="71">
        <v>3</v>
      </c>
      <c r="P12" s="71">
        <v>4</v>
      </c>
      <c r="Q12" s="71">
        <v>3</v>
      </c>
      <c r="R12" s="71">
        <v>4</v>
      </c>
      <c r="S12" s="71">
        <v>4</v>
      </c>
      <c r="T12" s="71">
        <v>3</v>
      </c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68"/>
      <c r="AF12" s="68"/>
      <c r="AG12" s="68"/>
      <c r="AH12" s="68"/>
      <c r="AI12" s="68"/>
      <c r="AJ12" s="68"/>
      <c r="AK12" s="68"/>
      <c r="AL12" s="68"/>
      <c r="AM12" s="68"/>
      <c r="AN12" s="68"/>
    </row>
    <row r="13" spans="4:50" ht="15.6">
      <c r="D13" s="61">
        <v>3</v>
      </c>
      <c r="E13" s="58" t="s">
        <v>50</v>
      </c>
      <c r="G13" s="73" t="s">
        <v>50</v>
      </c>
      <c r="H13" s="63"/>
      <c r="I13" s="70">
        <f>SUM(K13:AD13)</f>
        <v>18</v>
      </c>
      <c r="K13" s="71">
        <v>18</v>
      </c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68"/>
      <c r="AF13" s="68"/>
      <c r="AG13" s="68"/>
      <c r="AH13" s="68"/>
      <c r="AI13" s="68"/>
      <c r="AJ13" s="68"/>
      <c r="AK13" s="68"/>
      <c r="AL13" s="68"/>
      <c r="AM13" s="68"/>
      <c r="AN13" s="68"/>
    </row>
    <row r="14" spans="4:50" ht="15.6">
      <c r="F14" s="61"/>
      <c r="I14" s="62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64"/>
      <c r="AF14" s="64"/>
      <c r="AG14" s="64"/>
      <c r="AH14" s="64"/>
      <c r="AI14" s="64"/>
      <c r="AJ14" s="64"/>
      <c r="AK14" s="64"/>
      <c r="AL14" s="64"/>
      <c r="AM14" s="64"/>
      <c r="AN14" s="64"/>
    </row>
    <row r="15" spans="4:50" ht="15.6">
      <c r="E15" s="84" t="s">
        <v>52</v>
      </c>
      <c r="G15" s="66" t="s">
        <v>47</v>
      </c>
      <c r="H15" s="66"/>
      <c r="I15" s="66"/>
      <c r="K15" s="75">
        <v>1</v>
      </c>
      <c r="L15" s="75">
        <v>2</v>
      </c>
      <c r="M15" s="75">
        <v>3</v>
      </c>
      <c r="N15" s="75">
        <v>4</v>
      </c>
      <c r="O15" s="75">
        <v>5</v>
      </c>
      <c r="P15" s="75">
        <v>6</v>
      </c>
      <c r="Q15" s="75">
        <v>7</v>
      </c>
      <c r="R15" s="75">
        <v>8</v>
      </c>
      <c r="S15" s="75">
        <v>9</v>
      </c>
      <c r="T15" s="75">
        <v>10</v>
      </c>
      <c r="U15" s="75">
        <v>11</v>
      </c>
      <c r="V15" s="75">
        <v>12</v>
      </c>
      <c r="W15" s="75">
        <v>13</v>
      </c>
      <c r="X15" s="75">
        <v>14</v>
      </c>
      <c r="Y15" s="75">
        <v>15</v>
      </c>
      <c r="Z15" s="75">
        <v>16</v>
      </c>
      <c r="AA15" s="75">
        <v>17</v>
      </c>
      <c r="AB15" s="75">
        <v>18</v>
      </c>
      <c r="AC15" s="75">
        <v>19</v>
      </c>
      <c r="AD15" s="75">
        <v>20</v>
      </c>
      <c r="AE15" s="68"/>
      <c r="AF15" s="68"/>
      <c r="AG15" s="68"/>
      <c r="AH15" s="68"/>
      <c r="AI15" s="68"/>
      <c r="AJ15" s="68"/>
      <c r="AK15" s="68"/>
      <c r="AL15" s="68"/>
      <c r="AM15" s="68"/>
      <c r="AN15" s="68"/>
    </row>
    <row r="16" spans="4:50" ht="15.6">
      <c r="D16" s="61">
        <v>4</v>
      </c>
      <c r="E16" s="58" t="s">
        <v>53</v>
      </c>
      <c r="G16" s="69" t="s">
        <v>53</v>
      </c>
      <c r="H16" s="63"/>
      <c r="I16" s="70">
        <f>SUM(K16:AD16)</f>
        <v>9</v>
      </c>
      <c r="K16" s="71">
        <v>9</v>
      </c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68"/>
      <c r="AF16" s="68"/>
      <c r="AG16" s="68"/>
      <c r="AH16" s="68"/>
      <c r="AI16" s="68"/>
      <c r="AJ16" s="68"/>
      <c r="AK16" s="68"/>
      <c r="AL16" s="68"/>
      <c r="AM16" s="68"/>
      <c r="AN16" s="68"/>
    </row>
    <row r="17" spans="4:40" ht="15.6">
      <c r="D17" s="61">
        <v>5</v>
      </c>
      <c r="E17" s="58" t="s">
        <v>54</v>
      </c>
      <c r="G17" s="73" t="s">
        <v>55</v>
      </c>
      <c r="H17" s="63"/>
      <c r="I17" s="70">
        <f>SUM(K17:AD17)</f>
        <v>11</v>
      </c>
      <c r="K17" s="71">
        <v>11</v>
      </c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68"/>
      <c r="AF17" s="68"/>
      <c r="AG17" s="68"/>
      <c r="AH17" s="68"/>
      <c r="AI17" s="68"/>
      <c r="AJ17" s="68"/>
      <c r="AK17" s="68"/>
      <c r="AL17" s="68"/>
      <c r="AM17" s="68"/>
      <c r="AN17" s="68"/>
    </row>
    <row r="18" spans="4:40" ht="15.6">
      <c r="D18" s="61">
        <v>6</v>
      </c>
      <c r="E18" s="58" t="s">
        <v>56</v>
      </c>
      <c r="G18" s="73" t="s">
        <v>56</v>
      </c>
      <c r="H18" s="63"/>
      <c r="I18" s="70">
        <f>SUM(K18:AD18)</f>
        <v>1</v>
      </c>
      <c r="K18" s="71">
        <v>1</v>
      </c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68"/>
      <c r="AF18" s="68"/>
      <c r="AG18" s="68"/>
      <c r="AH18" s="68"/>
      <c r="AI18" s="68"/>
      <c r="AJ18" s="68"/>
      <c r="AK18" s="68"/>
      <c r="AL18" s="68"/>
      <c r="AM18" s="68"/>
      <c r="AN18" s="68"/>
    </row>
    <row r="19" spans="4:40" ht="15.6">
      <c r="F19" s="61"/>
      <c r="I19" s="62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64"/>
      <c r="AF19" s="64"/>
      <c r="AG19" s="64"/>
      <c r="AH19" s="64"/>
      <c r="AI19" s="64"/>
      <c r="AJ19" s="64"/>
      <c r="AK19" s="64"/>
      <c r="AL19" s="64"/>
      <c r="AM19" s="64"/>
      <c r="AN19" s="64"/>
    </row>
    <row r="20" spans="4:40" ht="15.6">
      <c r="E20" s="84" t="s">
        <v>86</v>
      </c>
      <c r="G20" s="66" t="s">
        <v>47</v>
      </c>
      <c r="H20" s="66"/>
      <c r="I20" s="66"/>
      <c r="K20" s="75">
        <v>1</v>
      </c>
      <c r="L20" s="75">
        <v>2</v>
      </c>
      <c r="M20" s="75">
        <v>3</v>
      </c>
      <c r="N20" s="75">
        <v>4</v>
      </c>
      <c r="O20" s="75">
        <v>5</v>
      </c>
      <c r="P20" s="75">
        <v>6</v>
      </c>
      <c r="Q20" s="75">
        <v>7</v>
      </c>
      <c r="R20" s="75">
        <v>8</v>
      </c>
      <c r="S20" s="75">
        <v>9</v>
      </c>
      <c r="T20" s="75">
        <v>10</v>
      </c>
      <c r="U20" s="75">
        <v>11</v>
      </c>
      <c r="V20" s="75">
        <v>12</v>
      </c>
      <c r="W20" s="75">
        <v>13</v>
      </c>
      <c r="X20" s="75">
        <v>14</v>
      </c>
      <c r="Y20" s="75">
        <v>15</v>
      </c>
      <c r="Z20" s="75">
        <v>16</v>
      </c>
      <c r="AA20" s="75">
        <v>17</v>
      </c>
      <c r="AB20" s="75">
        <v>18</v>
      </c>
      <c r="AC20" s="75">
        <v>19</v>
      </c>
      <c r="AD20" s="75">
        <v>20</v>
      </c>
      <c r="AE20" s="68"/>
      <c r="AF20" s="68"/>
      <c r="AG20" s="68"/>
      <c r="AH20" s="68"/>
      <c r="AI20" s="68"/>
      <c r="AJ20" s="68"/>
      <c r="AK20" s="68"/>
      <c r="AL20" s="68"/>
      <c r="AM20" s="68"/>
      <c r="AN20" s="68"/>
    </row>
    <row r="21" spans="4:40" ht="15.6">
      <c r="D21" s="61">
        <v>7</v>
      </c>
      <c r="G21" s="73" t="s">
        <v>84</v>
      </c>
      <c r="H21" s="63"/>
      <c r="I21" s="70">
        <f>SUM(K21:AD21)</f>
        <v>0</v>
      </c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68"/>
      <c r="AF21" s="68"/>
      <c r="AG21" s="68"/>
      <c r="AH21" s="68"/>
      <c r="AI21" s="68"/>
      <c r="AJ21" s="68"/>
      <c r="AK21" s="68"/>
      <c r="AL21" s="68"/>
      <c r="AM21" s="68"/>
      <c r="AN21" s="68"/>
    </row>
    <row r="22" spans="4:40" ht="15.6">
      <c r="D22" s="61">
        <v>8</v>
      </c>
      <c r="G22" s="73" t="s">
        <v>85</v>
      </c>
      <c r="H22" s="63"/>
      <c r="I22" s="70">
        <f>SUM(K22:AD22)</f>
        <v>0</v>
      </c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68"/>
      <c r="AF22" s="68"/>
      <c r="AG22" s="68"/>
      <c r="AH22" s="68"/>
      <c r="AI22" s="68"/>
      <c r="AJ22" s="68"/>
      <c r="AK22" s="68"/>
      <c r="AL22" s="68"/>
      <c r="AM22" s="68"/>
      <c r="AN22" s="68"/>
    </row>
    <row r="23" spans="4:40" ht="15.6">
      <c r="D23" s="61">
        <v>9</v>
      </c>
      <c r="G23" s="73"/>
      <c r="H23" s="63"/>
      <c r="I23" s="70">
        <f>SUM(K23:AD23)</f>
        <v>0</v>
      </c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68"/>
      <c r="AF23" s="68"/>
      <c r="AG23" s="68"/>
      <c r="AH23" s="68"/>
      <c r="AI23" s="68"/>
      <c r="AJ23" s="68"/>
      <c r="AK23" s="68"/>
      <c r="AL23" s="68"/>
      <c r="AM23" s="68"/>
      <c r="AN23" s="68"/>
    </row>
    <row r="24" spans="4:40" ht="15.6">
      <c r="G24" s="65"/>
      <c r="H24" s="65"/>
      <c r="I24" s="140">
        <f>I11+I12+I13+I16+I17+I18+I21+I22+I23</f>
        <v>281</v>
      </c>
      <c r="K24" s="140">
        <f t="shared" ref="K24:AD24" si="0">K11+K12+K13+K16+K17+K18+K21+K22+K23</f>
        <v>104</v>
      </c>
      <c r="L24" s="140">
        <f t="shared" si="0"/>
        <v>58</v>
      </c>
      <c r="M24" s="140">
        <f t="shared" si="0"/>
        <v>22</v>
      </c>
      <c r="N24" s="140">
        <f t="shared" si="0"/>
        <v>16</v>
      </c>
      <c r="O24" s="140">
        <f t="shared" si="0"/>
        <v>12</v>
      </c>
      <c r="P24" s="140">
        <f t="shared" si="0"/>
        <v>15</v>
      </c>
      <c r="Q24" s="140">
        <f t="shared" si="0"/>
        <v>13</v>
      </c>
      <c r="R24" s="140">
        <f t="shared" si="0"/>
        <v>15</v>
      </c>
      <c r="S24" s="140">
        <f t="shared" si="0"/>
        <v>14</v>
      </c>
      <c r="T24" s="140">
        <f t="shared" si="0"/>
        <v>12</v>
      </c>
      <c r="U24" s="140">
        <f t="shared" si="0"/>
        <v>0</v>
      </c>
      <c r="V24" s="140">
        <f t="shared" si="0"/>
        <v>0</v>
      </c>
      <c r="W24" s="140">
        <f t="shared" si="0"/>
        <v>0</v>
      </c>
      <c r="X24" s="140">
        <f t="shared" si="0"/>
        <v>0</v>
      </c>
      <c r="Y24" s="140">
        <f t="shared" si="0"/>
        <v>0</v>
      </c>
      <c r="Z24" s="140">
        <f t="shared" si="0"/>
        <v>0</v>
      </c>
      <c r="AA24" s="140">
        <f t="shared" si="0"/>
        <v>0</v>
      </c>
      <c r="AB24" s="140">
        <f t="shared" si="0"/>
        <v>0</v>
      </c>
      <c r="AC24" s="140">
        <f t="shared" si="0"/>
        <v>0</v>
      </c>
      <c r="AD24" s="140">
        <f t="shared" si="0"/>
        <v>0</v>
      </c>
    </row>
    <row r="25" spans="4:40" ht="15.6">
      <c r="G25" s="65"/>
      <c r="H25" s="65"/>
      <c r="I25" s="76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</row>
    <row r="26" spans="4:40" ht="15.6">
      <c r="G26" s="65"/>
      <c r="H26" s="65"/>
      <c r="I26" s="76"/>
      <c r="J26" s="99"/>
      <c r="K26" s="99"/>
      <c r="L26" s="99"/>
      <c r="M26" s="99"/>
      <c r="N26" s="99"/>
      <c r="P26" s="99"/>
      <c r="Q26" s="99"/>
      <c r="R26" s="99"/>
      <c r="S26" s="99"/>
      <c r="T26" s="211"/>
      <c r="U26" s="202"/>
      <c r="V26" s="202"/>
      <c r="W26" s="202"/>
      <c r="X26" s="202"/>
      <c r="Y26" s="202"/>
      <c r="Z26" s="99"/>
      <c r="AA26" s="99"/>
      <c r="AB26" s="99"/>
      <c r="AC26" s="99"/>
      <c r="AD26" s="99"/>
    </row>
    <row r="27" spans="4:40" ht="16.2" thickBot="1">
      <c r="D27" s="61" t="s">
        <v>96</v>
      </c>
      <c r="G27" s="85" t="s">
        <v>92</v>
      </c>
      <c r="I27" s="65"/>
      <c r="N27" s="65"/>
      <c r="P27" s="99"/>
      <c r="Q27" s="99"/>
      <c r="R27" s="99"/>
      <c r="S27" s="99"/>
      <c r="T27" s="211"/>
      <c r="U27" s="202"/>
      <c r="V27" s="202"/>
      <c r="W27" s="202"/>
      <c r="X27" s="202"/>
      <c r="Y27" s="202"/>
      <c r="Z27" s="99"/>
      <c r="AA27" s="99"/>
      <c r="AB27" s="99"/>
      <c r="AC27" s="99"/>
      <c r="AD27" s="99"/>
    </row>
    <row r="28" spans="4:40" ht="15.6">
      <c r="G28" s="83"/>
      <c r="H28" s="80"/>
      <c r="I28" s="80"/>
      <c r="J28" s="80"/>
      <c r="K28" s="239" t="s">
        <v>63</v>
      </c>
      <c r="L28" s="239" t="s">
        <v>63</v>
      </c>
      <c r="M28" s="240" t="s">
        <v>64</v>
      </c>
      <c r="N28" s="241" t="s">
        <v>64</v>
      </c>
      <c r="O28" s="242" t="s">
        <v>105</v>
      </c>
      <c r="P28" s="167" t="s">
        <v>106</v>
      </c>
      <c r="T28" s="212"/>
      <c r="U28" s="212"/>
      <c r="V28" s="213"/>
      <c r="W28" s="214"/>
      <c r="X28" s="212"/>
      <c r="Y28" s="68"/>
      <c r="Z28" s="58"/>
      <c r="AA28" s="99"/>
      <c r="AB28" s="99"/>
      <c r="AC28" s="99"/>
      <c r="AD28" s="99"/>
    </row>
    <row r="29" spans="4:40" ht="15.6">
      <c r="G29" s="87" t="s">
        <v>65</v>
      </c>
      <c r="H29" s="84"/>
      <c r="I29" s="84" t="s">
        <v>66</v>
      </c>
      <c r="J29" s="84"/>
      <c r="K29" s="173" t="s">
        <v>93</v>
      </c>
      <c r="L29" s="174" t="s">
        <v>67</v>
      </c>
      <c r="M29" s="173" t="s">
        <v>93</v>
      </c>
      <c r="N29" s="175" t="s">
        <v>67</v>
      </c>
      <c r="O29" s="169">
        <v>2015</v>
      </c>
      <c r="P29" s="168">
        <f>IF(O29=2015,1,2)</f>
        <v>1</v>
      </c>
      <c r="R29" s="156"/>
      <c r="T29" s="215"/>
      <c r="U29" s="216"/>
      <c r="V29" s="217"/>
      <c r="W29" s="217"/>
      <c r="X29" s="216"/>
      <c r="Y29" s="68"/>
      <c r="Z29" s="58"/>
      <c r="AA29" s="99"/>
      <c r="AB29" s="99"/>
      <c r="AC29" s="99"/>
      <c r="AD29" s="99"/>
    </row>
    <row r="30" spans="4:40" ht="15.6">
      <c r="G30" s="88" t="str">
        <f>$F$6</f>
        <v>Lambton Shores - Kettle Point</v>
      </c>
      <c r="H30" s="58"/>
      <c r="I30" s="82" t="s">
        <v>97</v>
      </c>
      <c r="J30" s="82"/>
      <c r="K30" s="148" t="s">
        <v>98</v>
      </c>
      <c r="L30" s="149" t="s">
        <v>99</v>
      </c>
      <c r="M30" s="148" t="s">
        <v>100</v>
      </c>
      <c r="N30" s="150" t="s">
        <v>101</v>
      </c>
      <c r="O30" s="166" t="s">
        <v>104</v>
      </c>
      <c r="T30" s="79"/>
      <c r="U30" s="68"/>
      <c r="V30" s="68"/>
      <c r="W30" s="79"/>
      <c r="X30" s="68"/>
      <c r="Y30" s="68"/>
      <c r="Z30" s="58"/>
      <c r="AA30" s="99"/>
      <c r="AB30" s="99"/>
      <c r="AC30" s="99"/>
      <c r="AD30" s="99"/>
    </row>
    <row r="31" spans="4:40" ht="15.6">
      <c r="D31" s="61">
        <v>1</v>
      </c>
      <c r="G31" s="176" t="s">
        <v>46</v>
      </c>
      <c r="H31" s="177"/>
      <c r="I31" s="177"/>
      <c r="J31" s="177"/>
      <c r="K31" s="178"/>
      <c r="L31" s="179"/>
      <c r="M31" s="178"/>
      <c r="N31" s="180"/>
      <c r="O31" s="181"/>
      <c r="T31" s="79"/>
      <c r="U31" s="68"/>
      <c r="V31" s="68"/>
      <c r="W31" s="79"/>
      <c r="X31" s="68"/>
      <c r="Y31" s="68"/>
      <c r="Z31" s="58"/>
      <c r="AA31" s="99"/>
      <c r="AB31" s="99"/>
      <c r="AC31" s="99"/>
      <c r="AD31" s="99"/>
    </row>
    <row r="32" spans="4:40" ht="15.6">
      <c r="D32" s="61">
        <v>2</v>
      </c>
      <c r="G32" s="176" t="s">
        <v>48</v>
      </c>
      <c r="H32" s="177"/>
      <c r="I32" s="182">
        <v>2237</v>
      </c>
      <c r="J32" s="177"/>
      <c r="K32" s="183">
        <v>308</v>
      </c>
      <c r="L32" s="179">
        <f>IF(I32&gt;0,K32/I32,0)</f>
        <v>0.13768439874832364</v>
      </c>
      <c r="M32" s="183">
        <v>315</v>
      </c>
      <c r="N32" s="184">
        <f>IF(I32&gt;0,M32/I32,0)</f>
        <v>0.14081358962896737</v>
      </c>
      <c r="O32" s="185">
        <f>CHOOSE($P$29,L32,N32)</f>
        <v>0.13768439874832364</v>
      </c>
      <c r="P32" s="165"/>
      <c r="T32" s="79"/>
      <c r="U32" s="90"/>
      <c r="V32" s="68"/>
      <c r="W32" s="79"/>
      <c r="X32" s="90"/>
      <c r="Y32" s="68"/>
      <c r="Z32" s="89"/>
      <c r="AA32" s="99"/>
      <c r="AB32" s="99"/>
      <c r="AC32" s="99"/>
      <c r="AD32" s="99"/>
    </row>
    <row r="33" spans="4:50" ht="15.6">
      <c r="D33" s="61">
        <v>3</v>
      </c>
      <c r="G33" s="176" t="s">
        <v>51</v>
      </c>
      <c r="H33" s="177"/>
      <c r="I33" s="182">
        <v>2237</v>
      </c>
      <c r="J33" s="177"/>
      <c r="K33" s="199">
        <v>308</v>
      </c>
      <c r="L33" s="179">
        <f t="shared" ref="L33:L40" si="1">IF(I33&gt;0,K33/I33,0)</f>
        <v>0.13768439874832364</v>
      </c>
      <c r="M33" s="199">
        <v>315</v>
      </c>
      <c r="N33" s="184">
        <f t="shared" ref="N33:N40" si="2">IF(I33&gt;0,M33/I33,0)</f>
        <v>0.14081358962896737</v>
      </c>
      <c r="O33" s="185">
        <f t="shared" ref="O33:O40" si="3">CHOOSE($P$29,L33,N33)</f>
        <v>0.13768439874832364</v>
      </c>
      <c r="T33" s="79"/>
      <c r="U33" s="90"/>
      <c r="V33" s="68"/>
      <c r="W33" s="79"/>
      <c r="X33" s="90"/>
      <c r="Y33" s="68"/>
      <c r="Z33" s="89"/>
      <c r="AA33" s="99"/>
      <c r="AB33" s="99"/>
      <c r="AC33" s="99"/>
      <c r="AD33" s="99"/>
    </row>
    <row r="34" spans="4:50" ht="15.6">
      <c r="D34" s="61">
        <v>4</v>
      </c>
      <c r="G34" s="176" t="s">
        <v>50</v>
      </c>
      <c r="H34" s="177"/>
      <c r="I34" s="182">
        <v>1350</v>
      </c>
      <c r="J34" s="177"/>
      <c r="K34" s="183">
        <v>287</v>
      </c>
      <c r="L34" s="179">
        <f t="shared" si="1"/>
        <v>0.21259259259259258</v>
      </c>
      <c r="M34" s="183">
        <v>292</v>
      </c>
      <c r="N34" s="184">
        <f t="shared" si="2"/>
        <v>0.21629629629629629</v>
      </c>
      <c r="O34" s="185">
        <f t="shared" si="3"/>
        <v>0.21259259259259258</v>
      </c>
      <c r="T34" s="79"/>
      <c r="U34" s="90"/>
      <c r="V34" s="90"/>
      <c r="W34" s="79"/>
      <c r="X34" s="90"/>
      <c r="Y34" s="68"/>
      <c r="Z34" s="89"/>
      <c r="AA34" s="99"/>
      <c r="AB34" s="99"/>
      <c r="AC34" s="99"/>
      <c r="AD34" s="99"/>
    </row>
    <row r="35" spans="4:50" ht="15.6">
      <c r="D35" s="61">
        <v>5</v>
      </c>
      <c r="G35" s="176" t="s">
        <v>52</v>
      </c>
      <c r="H35" s="186"/>
      <c r="I35" s="186"/>
      <c r="J35" s="186"/>
      <c r="K35" s="187"/>
      <c r="L35" s="188"/>
      <c r="M35" s="187"/>
      <c r="N35" s="189"/>
      <c r="O35" s="185"/>
      <c r="T35" s="79"/>
      <c r="U35" s="90"/>
      <c r="V35" s="68"/>
      <c r="W35" s="79"/>
      <c r="X35" s="90"/>
      <c r="Y35" s="68"/>
      <c r="Z35" s="58"/>
      <c r="AA35" s="99"/>
      <c r="AB35" s="99"/>
      <c r="AC35" s="99"/>
      <c r="AD35" s="99"/>
    </row>
    <row r="36" spans="4:50" ht="15.6">
      <c r="D36" s="61">
        <v>6</v>
      </c>
      <c r="G36" s="176" t="s">
        <v>53</v>
      </c>
      <c r="H36" s="177"/>
      <c r="I36" s="182">
        <v>3100</v>
      </c>
      <c r="J36" s="177"/>
      <c r="K36" s="183">
        <v>327</v>
      </c>
      <c r="L36" s="179">
        <f t="shared" si="1"/>
        <v>0.10548387096774194</v>
      </c>
      <c r="M36" s="183">
        <v>336</v>
      </c>
      <c r="N36" s="184">
        <f t="shared" si="2"/>
        <v>0.10838709677419354</v>
      </c>
      <c r="O36" s="185">
        <f t="shared" si="3"/>
        <v>0.10548387096774194</v>
      </c>
      <c r="T36" s="79"/>
      <c r="U36" s="90"/>
      <c r="V36" s="68"/>
      <c r="W36" s="79"/>
      <c r="X36" s="90"/>
      <c r="Y36" s="68"/>
      <c r="Z36" s="89"/>
      <c r="AA36" s="99"/>
      <c r="AB36" s="99"/>
      <c r="AC36" s="99"/>
      <c r="AD36" s="99"/>
    </row>
    <row r="37" spans="4:50" ht="15.6">
      <c r="D37" s="61">
        <v>7</v>
      </c>
      <c r="G37" s="176" t="s">
        <v>55</v>
      </c>
      <c r="H37" s="177"/>
      <c r="I37" s="182">
        <v>6500</v>
      </c>
      <c r="J37" s="177"/>
      <c r="K37" s="183">
        <v>397</v>
      </c>
      <c r="L37" s="179">
        <f t="shared" si="1"/>
        <v>6.1076923076923077E-2</v>
      </c>
      <c r="M37" s="183">
        <v>416</v>
      </c>
      <c r="N37" s="184">
        <f t="shared" si="2"/>
        <v>6.4000000000000001E-2</v>
      </c>
      <c r="O37" s="185">
        <f t="shared" si="3"/>
        <v>6.1076923076923077E-2</v>
      </c>
      <c r="T37" s="79"/>
      <c r="U37" s="90"/>
      <c r="V37" s="68"/>
      <c r="W37" s="79"/>
      <c r="X37" s="90"/>
      <c r="Y37" s="68"/>
      <c r="Z37" s="89"/>
      <c r="AA37" s="99"/>
      <c r="AB37" s="99"/>
      <c r="AC37" s="99"/>
      <c r="AD37" s="99"/>
    </row>
    <row r="38" spans="4:50" ht="15.6">
      <c r="D38" s="61">
        <v>8</v>
      </c>
      <c r="G38" s="176" t="s">
        <v>56</v>
      </c>
      <c r="H38" s="177"/>
      <c r="I38" s="182">
        <v>98200</v>
      </c>
      <c r="J38" s="177"/>
      <c r="K38" s="183">
        <v>2748</v>
      </c>
      <c r="L38" s="179">
        <f t="shared" si="1"/>
        <v>2.7983706720977598E-2</v>
      </c>
      <c r="M38" s="183">
        <v>3160</v>
      </c>
      <c r="N38" s="184">
        <f t="shared" si="2"/>
        <v>3.2179226069246433E-2</v>
      </c>
      <c r="O38" s="185">
        <f t="shared" si="3"/>
        <v>2.7983706720977598E-2</v>
      </c>
      <c r="T38" s="79"/>
      <c r="U38" s="90"/>
      <c r="V38" s="68"/>
      <c r="W38" s="79"/>
      <c r="X38" s="90"/>
      <c r="Y38" s="68"/>
      <c r="Z38" s="89"/>
      <c r="AA38" s="99"/>
      <c r="AB38" s="99"/>
      <c r="AC38" s="99"/>
      <c r="AD38" s="99"/>
    </row>
    <row r="39" spans="4:50" ht="15.6">
      <c r="D39" s="61">
        <v>9</v>
      </c>
      <c r="G39" s="190" t="s">
        <v>90</v>
      </c>
      <c r="H39" s="186"/>
      <c r="I39" s="182">
        <v>0</v>
      </c>
      <c r="J39" s="177"/>
      <c r="K39" s="183">
        <v>0</v>
      </c>
      <c r="L39" s="179">
        <f t="shared" si="1"/>
        <v>0</v>
      </c>
      <c r="M39" s="183">
        <v>0</v>
      </c>
      <c r="N39" s="184">
        <f t="shared" si="2"/>
        <v>0</v>
      </c>
      <c r="O39" s="185">
        <f t="shared" si="3"/>
        <v>0</v>
      </c>
      <c r="T39" s="79"/>
      <c r="U39" s="90"/>
      <c r="V39" s="68"/>
      <c r="W39" s="79"/>
      <c r="X39" s="90"/>
      <c r="Y39" s="68"/>
      <c r="Z39" s="89"/>
      <c r="AA39" s="99"/>
      <c r="AB39" s="99"/>
      <c r="AC39" s="99"/>
      <c r="AD39" s="99"/>
    </row>
    <row r="40" spans="4:50" ht="16.2" thickBot="1">
      <c r="D40" s="61">
        <v>10</v>
      </c>
      <c r="G40" s="191" t="s">
        <v>91</v>
      </c>
      <c r="H40" s="192"/>
      <c r="I40" s="193">
        <v>0</v>
      </c>
      <c r="J40" s="194"/>
      <c r="K40" s="195">
        <v>0</v>
      </c>
      <c r="L40" s="196">
        <f t="shared" si="1"/>
        <v>0</v>
      </c>
      <c r="M40" s="195">
        <v>0</v>
      </c>
      <c r="N40" s="197">
        <f t="shared" si="2"/>
        <v>0</v>
      </c>
      <c r="O40" s="198">
        <f t="shared" si="3"/>
        <v>0</v>
      </c>
      <c r="T40" s="79"/>
      <c r="U40" s="90"/>
      <c r="V40" s="68"/>
      <c r="W40" s="79"/>
      <c r="X40" s="90"/>
      <c r="Y40" s="68"/>
      <c r="Z40" s="89"/>
      <c r="AA40" s="99"/>
      <c r="AB40" s="99"/>
      <c r="AC40" s="99"/>
      <c r="AD40" s="99"/>
    </row>
    <row r="41" spans="4:50" ht="15.6">
      <c r="G41" s="65"/>
      <c r="H41" s="65"/>
      <c r="I41" s="76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202"/>
      <c r="U41" s="202"/>
      <c r="V41" s="202"/>
      <c r="W41" s="202"/>
      <c r="X41" s="202"/>
      <c r="Y41" s="202"/>
      <c r="Z41" s="99"/>
      <c r="AA41" s="99"/>
      <c r="AB41" s="99"/>
      <c r="AC41" s="99"/>
      <c r="AD41" s="99"/>
    </row>
    <row r="42" spans="4:50">
      <c r="J42" s="144"/>
    </row>
    <row r="43" spans="4:50" ht="21" customHeight="1">
      <c r="E43" s="155" t="str">
        <f>"Table 3: Revenue Calculation : " &amp;$F$6</f>
        <v>Table 3: Revenue Calculation : Lambton Shores - Kettle Point</v>
      </c>
      <c r="J43" s="144"/>
    </row>
    <row r="44" spans="4:50" ht="34.5" customHeight="1">
      <c r="E44" s="57"/>
      <c r="F44" s="95" t="s">
        <v>70</v>
      </c>
      <c r="G44" s="93" t="s">
        <v>82</v>
      </c>
      <c r="H44" s="95" t="s">
        <v>72</v>
      </c>
      <c r="I44" s="95" t="s">
        <v>83</v>
      </c>
      <c r="J44" s="144"/>
      <c r="K44" s="138">
        <v>2016</v>
      </c>
      <c r="L44" s="138">
        <v>2017</v>
      </c>
      <c r="M44" s="138">
        <v>2018</v>
      </c>
      <c r="N44" s="138">
        <v>2019</v>
      </c>
      <c r="O44" s="138">
        <v>2020</v>
      </c>
      <c r="P44" s="138">
        <v>2021</v>
      </c>
      <c r="Q44" s="138">
        <v>2022</v>
      </c>
      <c r="R44" s="138">
        <v>2023</v>
      </c>
      <c r="S44" s="138">
        <v>2024</v>
      </c>
      <c r="T44" s="138">
        <v>2025</v>
      </c>
      <c r="U44" s="138">
        <v>2026</v>
      </c>
      <c r="V44" s="138">
        <v>2027</v>
      </c>
      <c r="W44" s="138">
        <v>2028</v>
      </c>
      <c r="X44" s="138">
        <v>2029</v>
      </c>
      <c r="Y44" s="138">
        <v>2030</v>
      </c>
      <c r="Z44" s="138">
        <v>2031</v>
      </c>
      <c r="AA44" s="138">
        <v>2032</v>
      </c>
      <c r="AB44" s="138">
        <v>2033</v>
      </c>
      <c r="AC44" s="138">
        <v>2034</v>
      </c>
      <c r="AD44" s="138">
        <v>2035</v>
      </c>
      <c r="AE44" s="138">
        <v>2036</v>
      </c>
      <c r="AF44" s="138">
        <v>2037</v>
      </c>
      <c r="AG44" s="138">
        <v>2038</v>
      </c>
      <c r="AH44" s="138">
        <v>2039</v>
      </c>
      <c r="AI44" s="138">
        <v>2040</v>
      </c>
      <c r="AJ44" s="138">
        <v>2041</v>
      </c>
      <c r="AK44" s="138">
        <v>2042</v>
      </c>
      <c r="AL44" s="138">
        <v>2043</v>
      </c>
      <c r="AM44" s="138">
        <v>2044</v>
      </c>
      <c r="AN44" s="138">
        <v>2045</v>
      </c>
      <c r="AO44" s="138">
        <v>2046</v>
      </c>
      <c r="AP44" s="138">
        <v>2047</v>
      </c>
      <c r="AQ44" s="138">
        <v>2048</v>
      </c>
      <c r="AR44" s="138">
        <v>2049</v>
      </c>
      <c r="AS44" s="138">
        <v>2050</v>
      </c>
      <c r="AT44" s="138">
        <v>2051</v>
      </c>
      <c r="AU44" s="138">
        <v>2052</v>
      </c>
      <c r="AV44" s="138">
        <v>2053</v>
      </c>
      <c r="AW44" s="138">
        <v>2054</v>
      </c>
      <c r="AX44" s="138">
        <v>2055</v>
      </c>
    </row>
    <row r="45" spans="4:50" ht="14.25" customHeight="1">
      <c r="D45" s="93" t="s">
        <v>89</v>
      </c>
      <c r="E45" s="57"/>
      <c r="F45" s="95"/>
      <c r="G45" s="93"/>
      <c r="H45" s="95"/>
      <c r="I45" s="95"/>
      <c r="J45" s="144"/>
      <c r="K45" s="98">
        <v>1</v>
      </c>
      <c r="L45" s="98">
        <v>2</v>
      </c>
      <c r="M45" s="98">
        <v>3</v>
      </c>
      <c r="N45" s="98">
        <v>4</v>
      </c>
      <c r="O45" s="98">
        <v>5</v>
      </c>
      <c r="P45" s="98">
        <v>6</v>
      </c>
      <c r="Q45" s="98">
        <v>7</v>
      </c>
      <c r="R45" s="98">
        <v>8</v>
      </c>
      <c r="S45" s="98">
        <v>9</v>
      </c>
      <c r="T45" s="98">
        <v>10</v>
      </c>
      <c r="U45" s="98">
        <v>11</v>
      </c>
      <c r="V45" s="98">
        <v>12</v>
      </c>
      <c r="W45" s="98">
        <v>13</v>
      </c>
      <c r="X45" s="98">
        <v>14</v>
      </c>
      <c r="Y45" s="98">
        <v>15</v>
      </c>
      <c r="Z45" s="98">
        <v>16</v>
      </c>
      <c r="AA45" s="98">
        <v>17</v>
      </c>
      <c r="AB45" s="98">
        <v>18</v>
      </c>
      <c r="AC45" s="98">
        <v>19</v>
      </c>
      <c r="AD45" s="98">
        <v>20</v>
      </c>
      <c r="AE45" s="98">
        <v>21</v>
      </c>
      <c r="AF45" s="98">
        <v>22</v>
      </c>
      <c r="AG45" s="98">
        <v>23</v>
      </c>
      <c r="AH45" s="98">
        <v>24</v>
      </c>
      <c r="AI45" s="98">
        <v>25</v>
      </c>
      <c r="AJ45" s="98">
        <v>26</v>
      </c>
      <c r="AK45" s="98">
        <v>27</v>
      </c>
      <c r="AL45" s="98">
        <v>28</v>
      </c>
      <c r="AM45" s="98">
        <v>29</v>
      </c>
      <c r="AN45" s="98">
        <v>30</v>
      </c>
      <c r="AO45" s="98">
        <v>31</v>
      </c>
      <c r="AP45" s="98">
        <v>32</v>
      </c>
      <c r="AQ45" s="98">
        <v>33</v>
      </c>
      <c r="AR45" s="98">
        <v>34</v>
      </c>
      <c r="AS45" s="98">
        <v>35</v>
      </c>
      <c r="AT45" s="98">
        <v>36</v>
      </c>
      <c r="AU45" s="98">
        <v>37</v>
      </c>
      <c r="AV45" s="98">
        <v>38</v>
      </c>
      <c r="AW45" s="98">
        <v>39</v>
      </c>
      <c r="AX45" s="98">
        <v>40</v>
      </c>
    </row>
    <row r="46" spans="4:50" ht="13.5" customHeight="1">
      <c r="E46" s="84" t="s">
        <v>58</v>
      </c>
      <c r="F46" s="93"/>
      <c r="G46" s="77"/>
      <c r="H46" s="65"/>
      <c r="I46" s="93"/>
      <c r="J46" s="144"/>
    </row>
    <row r="47" spans="4:50" s="101" customFormat="1" ht="15.75" customHeight="1">
      <c r="D47" s="139">
        <v>1</v>
      </c>
      <c r="E47" s="104" t="s">
        <v>74</v>
      </c>
      <c r="F47" s="102"/>
      <c r="G47" s="102"/>
      <c r="H47" s="103"/>
      <c r="I47" s="102"/>
      <c r="J47" s="145"/>
      <c r="K47" s="100">
        <f>K$11</f>
        <v>48</v>
      </c>
      <c r="L47" s="100">
        <f t="shared" ref="L47:AX47" si="4">L$11</f>
        <v>43</v>
      </c>
      <c r="M47" s="100">
        <f t="shared" si="4"/>
        <v>16</v>
      </c>
      <c r="N47" s="100">
        <f t="shared" si="4"/>
        <v>12</v>
      </c>
      <c r="O47" s="100">
        <f t="shared" si="4"/>
        <v>9</v>
      </c>
      <c r="P47" s="100">
        <f t="shared" si="4"/>
        <v>11</v>
      </c>
      <c r="Q47" s="100">
        <f t="shared" si="4"/>
        <v>10</v>
      </c>
      <c r="R47" s="100">
        <f t="shared" si="4"/>
        <v>11</v>
      </c>
      <c r="S47" s="100">
        <f t="shared" si="4"/>
        <v>10</v>
      </c>
      <c r="T47" s="100">
        <f t="shared" si="4"/>
        <v>9</v>
      </c>
      <c r="U47" s="100">
        <f t="shared" si="4"/>
        <v>0</v>
      </c>
      <c r="V47" s="100">
        <f t="shared" si="4"/>
        <v>0</v>
      </c>
      <c r="W47" s="100">
        <f t="shared" si="4"/>
        <v>0</v>
      </c>
      <c r="X47" s="100">
        <f t="shared" si="4"/>
        <v>0</v>
      </c>
      <c r="Y47" s="100">
        <f t="shared" si="4"/>
        <v>0</v>
      </c>
      <c r="Z47" s="100">
        <f t="shared" si="4"/>
        <v>0</v>
      </c>
      <c r="AA47" s="100">
        <f t="shared" si="4"/>
        <v>0</v>
      </c>
      <c r="AB47" s="100">
        <f t="shared" si="4"/>
        <v>0</v>
      </c>
      <c r="AC47" s="100">
        <f t="shared" si="4"/>
        <v>0</v>
      </c>
      <c r="AD47" s="100">
        <f t="shared" si="4"/>
        <v>0</v>
      </c>
      <c r="AE47" s="100">
        <f t="shared" si="4"/>
        <v>0</v>
      </c>
      <c r="AF47" s="100">
        <f t="shared" si="4"/>
        <v>0</v>
      </c>
      <c r="AG47" s="100">
        <f t="shared" si="4"/>
        <v>0</v>
      </c>
      <c r="AH47" s="100">
        <f t="shared" si="4"/>
        <v>0</v>
      </c>
      <c r="AI47" s="100">
        <f t="shared" si="4"/>
        <v>0</v>
      </c>
      <c r="AJ47" s="100">
        <f t="shared" si="4"/>
        <v>0</v>
      </c>
      <c r="AK47" s="100">
        <f t="shared" si="4"/>
        <v>0</v>
      </c>
      <c r="AL47" s="100">
        <f t="shared" si="4"/>
        <v>0</v>
      </c>
      <c r="AM47" s="100">
        <f t="shared" si="4"/>
        <v>0</v>
      </c>
      <c r="AN47" s="100">
        <f t="shared" si="4"/>
        <v>0</v>
      </c>
      <c r="AO47" s="100">
        <f t="shared" si="4"/>
        <v>0</v>
      </c>
      <c r="AP47" s="100">
        <f t="shared" si="4"/>
        <v>0</v>
      </c>
      <c r="AQ47" s="100">
        <f t="shared" si="4"/>
        <v>0</v>
      </c>
      <c r="AR47" s="100">
        <f t="shared" si="4"/>
        <v>0</v>
      </c>
      <c r="AS47" s="100">
        <f t="shared" si="4"/>
        <v>0</v>
      </c>
      <c r="AT47" s="100">
        <f t="shared" si="4"/>
        <v>0</v>
      </c>
      <c r="AU47" s="100">
        <f t="shared" si="4"/>
        <v>0</v>
      </c>
      <c r="AV47" s="100">
        <f t="shared" si="4"/>
        <v>0</v>
      </c>
      <c r="AW47" s="100">
        <f t="shared" si="4"/>
        <v>0</v>
      </c>
      <c r="AX47" s="100">
        <f t="shared" si="4"/>
        <v>0</v>
      </c>
    </row>
    <row r="48" spans="4:50" s="101" customFormat="1" ht="13.8">
      <c r="D48" s="139">
        <v>2</v>
      </c>
      <c r="E48" s="104" t="s">
        <v>71</v>
      </c>
      <c r="G48" s="105"/>
      <c r="H48" s="105"/>
      <c r="J48" s="106">
        <v>0</v>
      </c>
      <c r="K48" s="118">
        <f>K47+J48</f>
        <v>48</v>
      </c>
      <c r="L48" s="118">
        <f t="shared" ref="L48:AX48" si="5">L47+K48</f>
        <v>91</v>
      </c>
      <c r="M48" s="118">
        <f t="shared" si="5"/>
        <v>107</v>
      </c>
      <c r="N48" s="118">
        <f t="shared" si="5"/>
        <v>119</v>
      </c>
      <c r="O48" s="118">
        <f t="shared" si="5"/>
        <v>128</v>
      </c>
      <c r="P48" s="118">
        <f t="shared" si="5"/>
        <v>139</v>
      </c>
      <c r="Q48" s="118">
        <f t="shared" si="5"/>
        <v>149</v>
      </c>
      <c r="R48" s="118">
        <f t="shared" si="5"/>
        <v>160</v>
      </c>
      <c r="S48" s="118">
        <f t="shared" si="5"/>
        <v>170</v>
      </c>
      <c r="T48" s="118">
        <f t="shared" si="5"/>
        <v>179</v>
      </c>
      <c r="U48" s="118">
        <f t="shared" si="5"/>
        <v>179</v>
      </c>
      <c r="V48" s="118">
        <f t="shared" si="5"/>
        <v>179</v>
      </c>
      <c r="W48" s="118">
        <f t="shared" si="5"/>
        <v>179</v>
      </c>
      <c r="X48" s="118">
        <f t="shared" si="5"/>
        <v>179</v>
      </c>
      <c r="Y48" s="118">
        <f t="shared" si="5"/>
        <v>179</v>
      </c>
      <c r="Z48" s="118">
        <f t="shared" si="5"/>
        <v>179</v>
      </c>
      <c r="AA48" s="118">
        <f t="shared" si="5"/>
        <v>179</v>
      </c>
      <c r="AB48" s="118">
        <f t="shared" si="5"/>
        <v>179</v>
      </c>
      <c r="AC48" s="118">
        <f t="shared" si="5"/>
        <v>179</v>
      </c>
      <c r="AD48" s="118">
        <f t="shared" si="5"/>
        <v>179</v>
      </c>
      <c r="AE48" s="118">
        <f t="shared" si="5"/>
        <v>179</v>
      </c>
      <c r="AF48" s="118">
        <f t="shared" si="5"/>
        <v>179</v>
      </c>
      <c r="AG48" s="118">
        <f t="shared" si="5"/>
        <v>179</v>
      </c>
      <c r="AH48" s="118">
        <f t="shared" si="5"/>
        <v>179</v>
      </c>
      <c r="AI48" s="118">
        <f t="shared" si="5"/>
        <v>179</v>
      </c>
      <c r="AJ48" s="118">
        <f t="shared" si="5"/>
        <v>179</v>
      </c>
      <c r="AK48" s="118">
        <f t="shared" si="5"/>
        <v>179</v>
      </c>
      <c r="AL48" s="118">
        <f t="shared" si="5"/>
        <v>179</v>
      </c>
      <c r="AM48" s="118">
        <f t="shared" si="5"/>
        <v>179</v>
      </c>
      <c r="AN48" s="118">
        <f t="shared" si="5"/>
        <v>179</v>
      </c>
      <c r="AO48" s="118">
        <f t="shared" si="5"/>
        <v>179</v>
      </c>
      <c r="AP48" s="118">
        <f t="shared" si="5"/>
        <v>179</v>
      </c>
      <c r="AQ48" s="118">
        <f t="shared" si="5"/>
        <v>179</v>
      </c>
      <c r="AR48" s="118">
        <f t="shared" si="5"/>
        <v>179</v>
      </c>
      <c r="AS48" s="118">
        <f t="shared" si="5"/>
        <v>179</v>
      </c>
      <c r="AT48" s="118">
        <f t="shared" si="5"/>
        <v>179</v>
      </c>
      <c r="AU48" s="118">
        <f t="shared" si="5"/>
        <v>179</v>
      </c>
      <c r="AV48" s="118">
        <f t="shared" si="5"/>
        <v>179</v>
      </c>
      <c r="AW48" s="118">
        <f t="shared" si="5"/>
        <v>179</v>
      </c>
      <c r="AX48" s="118">
        <f t="shared" si="5"/>
        <v>179</v>
      </c>
    </row>
    <row r="49" spans="4:50" s="107" customFormat="1" ht="13.2">
      <c r="D49" s="114">
        <v>3</v>
      </c>
      <c r="E49" s="107" t="s">
        <v>57</v>
      </c>
      <c r="F49" s="162">
        <f>$O$32</f>
        <v>0.13768439874832364</v>
      </c>
      <c r="G49" s="97">
        <f>$I$32</f>
        <v>2237</v>
      </c>
      <c r="H49" s="109">
        <v>0.5</v>
      </c>
      <c r="I49" s="110">
        <f>F49*G49</f>
        <v>308</v>
      </c>
      <c r="J49" s="97"/>
      <c r="K49" s="97">
        <f>(K47*$I49*$H49) +(J48*$I49)</f>
        <v>7392</v>
      </c>
      <c r="L49" s="97">
        <f>(L47*$I49*$H49) +(K48*$I49)</f>
        <v>21406</v>
      </c>
      <c r="M49" s="97">
        <f>(M47*$I49*$H49) +(L48*$I49)</f>
        <v>30492</v>
      </c>
      <c r="N49" s="97">
        <f t="shared" ref="N49:AX49" si="6">(N47*$I49*$H49) +(M48*$I49)</f>
        <v>34804</v>
      </c>
      <c r="O49" s="97">
        <f t="shared" si="6"/>
        <v>38038</v>
      </c>
      <c r="P49" s="97">
        <f t="shared" si="6"/>
        <v>41118</v>
      </c>
      <c r="Q49" s="97">
        <f t="shared" si="6"/>
        <v>44352</v>
      </c>
      <c r="R49" s="97">
        <f t="shared" si="6"/>
        <v>47586</v>
      </c>
      <c r="S49" s="97">
        <f t="shared" si="6"/>
        <v>50820</v>
      </c>
      <c r="T49" s="97">
        <f t="shared" si="6"/>
        <v>53746</v>
      </c>
      <c r="U49" s="97">
        <f t="shared" si="6"/>
        <v>55132</v>
      </c>
      <c r="V49" s="97">
        <f t="shared" si="6"/>
        <v>55132</v>
      </c>
      <c r="W49" s="97">
        <f t="shared" si="6"/>
        <v>55132</v>
      </c>
      <c r="X49" s="97">
        <f t="shared" si="6"/>
        <v>55132</v>
      </c>
      <c r="Y49" s="97">
        <f t="shared" si="6"/>
        <v>55132</v>
      </c>
      <c r="Z49" s="97">
        <f t="shared" si="6"/>
        <v>55132</v>
      </c>
      <c r="AA49" s="97">
        <f t="shared" si="6"/>
        <v>55132</v>
      </c>
      <c r="AB49" s="97">
        <f t="shared" si="6"/>
        <v>55132</v>
      </c>
      <c r="AC49" s="97">
        <f t="shared" si="6"/>
        <v>55132</v>
      </c>
      <c r="AD49" s="97">
        <f t="shared" si="6"/>
        <v>55132</v>
      </c>
      <c r="AE49" s="97">
        <f t="shared" si="6"/>
        <v>55132</v>
      </c>
      <c r="AF49" s="97">
        <f t="shared" si="6"/>
        <v>55132</v>
      </c>
      <c r="AG49" s="97">
        <f t="shared" si="6"/>
        <v>55132</v>
      </c>
      <c r="AH49" s="97">
        <f t="shared" si="6"/>
        <v>55132</v>
      </c>
      <c r="AI49" s="97">
        <f t="shared" si="6"/>
        <v>55132</v>
      </c>
      <c r="AJ49" s="97">
        <f t="shared" si="6"/>
        <v>55132</v>
      </c>
      <c r="AK49" s="97">
        <f t="shared" si="6"/>
        <v>55132</v>
      </c>
      <c r="AL49" s="97">
        <f t="shared" si="6"/>
        <v>55132</v>
      </c>
      <c r="AM49" s="97">
        <f t="shared" si="6"/>
        <v>55132</v>
      </c>
      <c r="AN49" s="97">
        <f t="shared" si="6"/>
        <v>55132</v>
      </c>
      <c r="AO49" s="97">
        <f t="shared" si="6"/>
        <v>55132</v>
      </c>
      <c r="AP49" s="97">
        <f t="shared" si="6"/>
        <v>55132</v>
      </c>
      <c r="AQ49" s="97">
        <f t="shared" si="6"/>
        <v>55132</v>
      </c>
      <c r="AR49" s="97">
        <f t="shared" si="6"/>
        <v>55132</v>
      </c>
      <c r="AS49" s="97">
        <f t="shared" si="6"/>
        <v>55132</v>
      </c>
      <c r="AT49" s="97">
        <f t="shared" si="6"/>
        <v>55132</v>
      </c>
      <c r="AU49" s="97">
        <f t="shared" si="6"/>
        <v>55132</v>
      </c>
      <c r="AV49" s="97">
        <f t="shared" si="6"/>
        <v>55132</v>
      </c>
      <c r="AW49" s="97">
        <f t="shared" si="6"/>
        <v>55132</v>
      </c>
      <c r="AX49" s="97">
        <f t="shared" si="6"/>
        <v>55132</v>
      </c>
    </row>
    <row r="50" spans="4:50" s="107" customFormat="1" ht="13.2">
      <c r="D50" s="114">
        <v>4</v>
      </c>
      <c r="E50" s="107" t="s">
        <v>95</v>
      </c>
      <c r="F50" s="162"/>
      <c r="G50" s="97"/>
      <c r="H50" s="111"/>
      <c r="I50" s="110"/>
      <c r="J50" s="97"/>
      <c r="K50" s="97">
        <f>((K47*$H49*$G49)+(J48*$G49))/1000</f>
        <v>53.688000000000002</v>
      </c>
      <c r="L50" s="97">
        <f t="shared" ref="L50:AX50" si="7">((L47*$H49*$G49)+(K48*$G49))/1000</f>
        <v>155.47149999999999</v>
      </c>
      <c r="M50" s="97">
        <f t="shared" si="7"/>
        <v>221.46299999999999</v>
      </c>
      <c r="N50" s="97">
        <f t="shared" si="7"/>
        <v>252.78100000000001</v>
      </c>
      <c r="O50" s="97">
        <f t="shared" si="7"/>
        <v>276.26949999999999</v>
      </c>
      <c r="P50" s="97">
        <f t="shared" si="7"/>
        <v>298.6395</v>
      </c>
      <c r="Q50" s="97">
        <f t="shared" si="7"/>
        <v>322.12799999999999</v>
      </c>
      <c r="R50" s="97">
        <f t="shared" si="7"/>
        <v>345.61649999999997</v>
      </c>
      <c r="S50" s="97">
        <f t="shared" si="7"/>
        <v>369.10500000000002</v>
      </c>
      <c r="T50" s="97">
        <f t="shared" si="7"/>
        <v>390.35649999999998</v>
      </c>
      <c r="U50" s="97">
        <f t="shared" si="7"/>
        <v>400.423</v>
      </c>
      <c r="V50" s="97">
        <f t="shared" si="7"/>
        <v>400.423</v>
      </c>
      <c r="W50" s="97">
        <f t="shared" si="7"/>
        <v>400.423</v>
      </c>
      <c r="X50" s="97">
        <f t="shared" si="7"/>
        <v>400.423</v>
      </c>
      <c r="Y50" s="97">
        <f t="shared" si="7"/>
        <v>400.423</v>
      </c>
      <c r="Z50" s="97">
        <f t="shared" si="7"/>
        <v>400.423</v>
      </c>
      <c r="AA50" s="97">
        <f t="shared" si="7"/>
        <v>400.423</v>
      </c>
      <c r="AB50" s="97">
        <f t="shared" si="7"/>
        <v>400.423</v>
      </c>
      <c r="AC50" s="97">
        <f t="shared" si="7"/>
        <v>400.423</v>
      </c>
      <c r="AD50" s="97">
        <f t="shared" si="7"/>
        <v>400.423</v>
      </c>
      <c r="AE50" s="97">
        <f t="shared" si="7"/>
        <v>400.423</v>
      </c>
      <c r="AF50" s="97">
        <f t="shared" si="7"/>
        <v>400.423</v>
      </c>
      <c r="AG50" s="97">
        <f t="shared" si="7"/>
        <v>400.423</v>
      </c>
      <c r="AH50" s="97">
        <f t="shared" si="7"/>
        <v>400.423</v>
      </c>
      <c r="AI50" s="97">
        <f t="shared" si="7"/>
        <v>400.423</v>
      </c>
      <c r="AJ50" s="97">
        <f t="shared" si="7"/>
        <v>400.423</v>
      </c>
      <c r="AK50" s="97">
        <f t="shared" si="7"/>
        <v>400.423</v>
      </c>
      <c r="AL50" s="97">
        <f t="shared" si="7"/>
        <v>400.423</v>
      </c>
      <c r="AM50" s="97">
        <f t="shared" si="7"/>
        <v>400.423</v>
      </c>
      <c r="AN50" s="97">
        <f t="shared" si="7"/>
        <v>400.423</v>
      </c>
      <c r="AO50" s="97">
        <f t="shared" si="7"/>
        <v>400.423</v>
      </c>
      <c r="AP50" s="97">
        <f t="shared" si="7"/>
        <v>400.423</v>
      </c>
      <c r="AQ50" s="97">
        <f t="shared" si="7"/>
        <v>400.423</v>
      </c>
      <c r="AR50" s="97">
        <f t="shared" si="7"/>
        <v>400.423</v>
      </c>
      <c r="AS50" s="97">
        <f t="shared" si="7"/>
        <v>400.423</v>
      </c>
      <c r="AT50" s="97">
        <f t="shared" si="7"/>
        <v>400.423</v>
      </c>
      <c r="AU50" s="97">
        <f t="shared" si="7"/>
        <v>400.423</v>
      </c>
      <c r="AV50" s="97">
        <f t="shared" si="7"/>
        <v>400.423</v>
      </c>
      <c r="AW50" s="97">
        <f t="shared" si="7"/>
        <v>400.423</v>
      </c>
      <c r="AX50" s="97">
        <f t="shared" si="7"/>
        <v>400.423</v>
      </c>
    </row>
    <row r="51" spans="4:50" s="101" customFormat="1" ht="13.2">
      <c r="D51" s="139"/>
      <c r="F51" s="162"/>
      <c r="G51" s="97"/>
      <c r="H51" s="111"/>
      <c r="I51" s="110"/>
      <c r="J51" s="97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</row>
    <row r="52" spans="4:50" s="101" customFormat="1" ht="13.8">
      <c r="D52" s="139"/>
      <c r="E52" s="113" t="s">
        <v>59</v>
      </c>
      <c r="F52" s="114"/>
      <c r="G52" s="97"/>
      <c r="H52" s="111"/>
      <c r="I52" s="115"/>
      <c r="J52" s="97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</row>
    <row r="53" spans="4:50" s="101" customFormat="1" ht="13.8">
      <c r="D53" s="139">
        <v>5</v>
      </c>
      <c r="E53" s="104" t="s">
        <v>74</v>
      </c>
      <c r="F53" s="170"/>
      <c r="G53" s="164"/>
      <c r="H53" s="105"/>
      <c r="I53" s="105"/>
      <c r="J53" s="106">
        <v>0</v>
      </c>
      <c r="K53" s="119">
        <f>K$12</f>
        <v>17</v>
      </c>
      <c r="L53" s="119">
        <f t="shared" ref="L53:AX53" si="8">L$12</f>
        <v>15</v>
      </c>
      <c r="M53" s="119">
        <f t="shared" si="8"/>
        <v>6</v>
      </c>
      <c r="N53" s="119">
        <f t="shared" si="8"/>
        <v>4</v>
      </c>
      <c r="O53" s="119">
        <f t="shared" si="8"/>
        <v>3</v>
      </c>
      <c r="P53" s="119">
        <f t="shared" si="8"/>
        <v>4</v>
      </c>
      <c r="Q53" s="119">
        <f t="shared" si="8"/>
        <v>3</v>
      </c>
      <c r="R53" s="119">
        <f t="shared" si="8"/>
        <v>4</v>
      </c>
      <c r="S53" s="119">
        <f t="shared" si="8"/>
        <v>4</v>
      </c>
      <c r="T53" s="119">
        <f t="shared" si="8"/>
        <v>3</v>
      </c>
      <c r="U53" s="119">
        <f t="shared" si="8"/>
        <v>0</v>
      </c>
      <c r="V53" s="119">
        <f t="shared" si="8"/>
        <v>0</v>
      </c>
      <c r="W53" s="119">
        <f t="shared" si="8"/>
        <v>0</v>
      </c>
      <c r="X53" s="119">
        <f t="shared" si="8"/>
        <v>0</v>
      </c>
      <c r="Y53" s="119">
        <f t="shared" si="8"/>
        <v>0</v>
      </c>
      <c r="Z53" s="119">
        <f t="shared" si="8"/>
        <v>0</v>
      </c>
      <c r="AA53" s="119">
        <f t="shared" si="8"/>
        <v>0</v>
      </c>
      <c r="AB53" s="119">
        <f t="shared" si="8"/>
        <v>0</v>
      </c>
      <c r="AC53" s="119">
        <f t="shared" si="8"/>
        <v>0</v>
      </c>
      <c r="AD53" s="119">
        <f t="shared" si="8"/>
        <v>0</v>
      </c>
      <c r="AE53" s="119">
        <f t="shared" si="8"/>
        <v>0</v>
      </c>
      <c r="AF53" s="119">
        <f t="shared" si="8"/>
        <v>0</v>
      </c>
      <c r="AG53" s="119">
        <f t="shared" si="8"/>
        <v>0</v>
      </c>
      <c r="AH53" s="119">
        <f t="shared" si="8"/>
        <v>0</v>
      </c>
      <c r="AI53" s="119">
        <f t="shared" si="8"/>
        <v>0</v>
      </c>
      <c r="AJ53" s="119">
        <f t="shared" si="8"/>
        <v>0</v>
      </c>
      <c r="AK53" s="119">
        <f t="shared" si="8"/>
        <v>0</v>
      </c>
      <c r="AL53" s="119">
        <f t="shared" si="8"/>
        <v>0</v>
      </c>
      <c r="AM53" s="119">
        <f t="shared" si="8"/>
        <v>0</v>
      </c>
      <c r="AN53" s="119">
        <f t="shared" si="8"/>
        <v>0</v>
      </c>
      <c r="AO53" s="119">
        <f t="shared" si="8"/>
        <v>0</v>
      </c>
      <c r="AP53" s="119">
        <f t="shared" si="8"/>
        <v>0</v>
      </c>
      <c r="AQ53" s="119">
        <f t="shared" si="8"/>
        <v>0</v>
      </c>
      <c r="AR53" s="119">
        <f t="shared" si="8"/>
        <v>0</v>
      </c>
      <c r="AS53" s="119">
        <f t="shared" si="8"/>
        <v>0</v>
      </c>
      <c r="AT53" s="119">
        <f t="shared" si="8"/>
        <v>0</v>
      </c>
      <c r="AU53" s="119">
        <f t="shared" si="8"/>
        <v>0</v>
      </c>
      <c r="AV53" s="119">
        <f t="shared" si="8"/>
        <v>0</v>
      </c>
      <c r="AW53" s="119">
        <f t="shared" si="8"/>
        <v>0</v>
      </c>
      <c r="AX53" s="119">
        <f t="shared" si="8"/>
        <v>0</v>
      </c>
    </row>
    <row r="54" spans="4:50" s="101" customFormat="1" ht="13.8">
      <c r="D54" s="139">
        <v>6</v>
      </c>
      <c r="E54" s="104" t="s">
        <v>71</v>
      </c>
      <c r="G54" s="164"/>
      <c r="H54" s="105"/>
      <c r="J54" s="146">
        <v>0</v>
      </c>
      <c r="K54" s="120">
        <f>K53+J54</f>
        <v>17</v>
      </c>
      <c r="L54" s="120">
        <f t="shared" ref="L54:AX54" si="9">L53+K54</f>
        <v>32</v>
      </c>
      <c r="M54" s="120">
        <f t="shared" si="9"/>
        <v>38</v>
      </c>
      <c r="N54" s="120">
        <f t="shared" si="9"/>
        <v>42</v>
      </c>
      <c r="O54" s="120">
        <f t="shared" si="9"/>
        <v>45</v>
      </c>
      <c r="P54" s="120">
        <f t="shared" si="9"/>
        <v>49</v>
      </c>
      <c r="Q54" s="120">
        <f t="shared" si="9"/>
        <v>52</v>
      </c>
      <c r="R54" s="120">
        <f t="shared" si="9"/>
        <v>56</v>
      </c>
      <c r="S54" s="120">
        <f t="shared" si="9"/>
        <v>60</v>
      </c>
      <c r="T54" s="120">
        <f t="shared" si="9"/>
        <v>63</v>
      </c>
      <c r="U54" s="120">
        <f t="shared" si="9"/>
        <v>63</v>
      </c>
      <c r="V54" s="120">
        <f t="shared" si="9"/>
        <v>63</v>
      </c>
      <c r="W54" s="120">
        <f t="shared" si="9"/>
        <v>63</v>
      </c>
      <c r="X54" s="120">
        <f t="shared" si="9"/>
        <v>63</v>
      </c>
      <c r="Y54" s="120">
        <f t="shared" si="9"/>
        <v>63</v>
      </c>
      <c r="Z54" s="120">
        <f t="shared" si="9"/>
        <v>63</v>
      </c>
      <c r="AA54" s="120">
        <f t="shared" si="9"/>
        <v>63</v>
      </c>
      <c r="AB54" s="120">
        <f t="shared" si="9"/>
        <v>63</v>
      </c>
      <c r="AC54" s="120">
        <f t="shared" si="9"/>
        <v>63</v>
      </c>
      <c r="AD54" s="120">
        <f t="shared" si="9"/>
        <v>63</v>
      </c>
      <c r="AE54" s="120">
        <f t="shared" si="9"/>
        <v>63</v>
      </c>
      <c r="AF54" s="120">
        <f t="shared" si="9"/>
        <v>63</v>
      </c>
      <c r="AG54" s="120">
        <f t="shared" si="9"/>
        <v>63</v>
      </c>
      <c r="AH54" s="120">
        <f t="shared" si="9"/>
        <v>63</v>
      </c>
      <c r="AI54" s="120">
        <f t="shared" si="9"/>
        <v>63</v>
      </c>
      <c r="AJ54" s="120">
        <f t="shared" si="9"/>
        <v>63</v>
      </c>
      <c r="AK54" s="120">
        <f t="shared" si="9"/>
        <v>63</v>
      </c>
      <c r="AL54" s="120">
        <f t="shared" si="9"/>
        <v>63</v>
      </c>
      <c r="AM54" s="120">
        <f t="shared" si="9"/>
        <v>63</v>
      </c>
      <c r="AN54" s="120">
        <f t="shared" si="9"/>
        <v>63</v>
      </c>
      <c r="AO54" s="120">
        <f t="shared" si="9"/>
        <v>63</v>
      </c>
      <c r="AP54" s="120">
        <f t="shared" si="9"/>
        <v>63</v>
      </c>
      <c r="AQ54" s="120">
        <f t="shared" si="9"/>
        <v>63</v>
      </c>
      <c r="AR54" s="120">
        <f t="shared" si="9"/>
        <v>63</v>
      </c>
      <c r="AS54" s="120">
        <f t="shared" si="9"/>
        <v>63</v>
      </c>
      <c r="AT54" s="120">
        <f t="shared" si="9"/>
        <v>63</v>
      </c>
      <c r="AU54" s="120">
        <f t="shared" si="9"/>
        <v>63</v>
      </c>
      <c r="AV54" s="120">
        <f t="shared" si="9"/>
        <v>63</v>
      </c>
      <c r="AW54" s="120">
        <f t="shared" si="9"/>
        <v>63</v>
      </c>
      <c r="AX54" s="120">
        <f t="shared" si="9"/>
        <v>63</v>
      </c>
    </row>
    <row r="55" spans="4:50" s="101" customFormat="1" ht="13.2">
      <c r="D55" s="139">
        <v>7</v>
      </c>
      <c r="E55" s="101" t="s">
        <v>57</v>
      </c>
      <c r="F55" s="162">
        <f>$O$33</f>
        <v>0.13768439874832364</v>
      </c>
      <c r="G55" s="97">
        <f>$I$33</f>
        <v>2237</v>
      </c>
      <c r="H55" s="109">
        <v>0.5</v>
      </c>
      <c r="I55" s="110">
        <f>F55*G55</f>
        <v>308</v>
      </c>
      <c r="J55" s="97"/>
      <c r="K55" s="116">
        <f>(K53*$I55*$H55) +(J54*$I55)</f>
        <v>2618</v>
      </c>
      <c r="L55" s="116">
        <f>(L53*$I55*$H55) +(K54*$I55)</f>
        <v>7546</v>
      </c>
      <c r="M55" s="116">
        <f>(M53*$I55*$H55) +(L54*$I55)</f>
        <v>10780</v>
      </c>
      <c r="N55" s="116">
        <f t="shared" ref="N55:AX55" si="10">(N53*$I55*$H55) +(M54*$I55)</f>
        <v>12320</v>
      </c>
      <c r="O55" s="116">
        <f t="shared" si="10"/>
        <v>13398</v>
      </c>
      <c r="P55" s="116">
        <f t="shared" si="10"/>
        <v>14476</v>
      </c>
      <c r="Q55" s="116">
        <f t="shared" si="10"/>
        <v>15554</v>
      </c>
      <c r="R55" s="116">
        <f t="shared" si="10"/>
        <v>16632</v>
      </c>
      <c r="S55" s="116">
        <f t="shared" si="10"/>
        <v>17864</v>
      </c>
      <c r="T55" s="116">
        <f t="shared" si="10"/>
        <v>18942</v>
      </c>
      <c r="U55" s="116">
        <f t="shared" si="10"/>
        <v>19404</v>
      </c>
      <c r="V55" s="116">
        <f t="shared" si="10"/>
        <v>19404</v>
      </c>
      <c r="W55" s="116">
        <f t="shared" si="10"/>
        <v>19404</v>
      </c>
      <c r="X55" s="116">
        <f t="shared" si="10"/>
        <v>19404</v>
      </c>
      <c r="Y55" s="116">
        <f t="shared" si="10"/>
        <v>19404</v>
      </c>
      <c r="Z55" s="116">
        <f t="shared" si="10"/>
        <v>19404</v>
      </c>
      <c r="AA55" s="116">
        <f t="shared" si="10"/>
        <v>19404</v>
      </c>
      <c r="AB55" s="116">
        <f t="shared" si="10"/>
        <v>19404</v>
      </c>
      <c r="AC55" s="116">
        <f t="shared" si="10"/>
        <v>19404</v>
      </c>
      <c r="AD55" s="116">
        <f t="shared" si="10"/>
        <v>19404</v>
      </c>
      <c r="AE55" s="116">
        <f t="shared" si="10"/>
        <v>19404</v>
      </c>
      <c r="AF55" s="116">
        <f t="shared" si="10"/>
        <v>19404</v>
      </c>
      <c r="AG55" s="116">
        <f t="shared" si="10"/>
        <v>19404</v>
      </c>
      <c r="AH55" s="116">
        <f t="shared" si="10"/>
        <v>19404</v>
      </c>
      <c r="AI55" s="116">
        <f t="shared" si="10"/>
        <v>19404</v>
      </c>
      <c r="AJ55" s="116">
        <f t="shared" si="10"/>
        <v>19404</v>
      </c>
      <c r="AK55" s="116">
        <f t="shared" si="10"/>
        <v>19404</v>
      </c>
      <c r="AL55" s="116">
        <f t="shared" si="10"/>
        <v>19404</v>
      </c>
      <c r="AM55" s="116">
        <f t="shared" si="10"/>
        <v>19404</v>
      </c>
      <c r="AN55" s="116">
        <f t="shared" si="10"/>
        <v>19404</v>
      </c>
      <c r="AO55" s="116">
        <f t="shared" si="10"/>
        <v>19404</v>
      </c>
      <c r="AP55" s="116">
        <f t="shared" si="10"/>
        <v>19404</v>
      </c>
      <c r="AQ55" s="116">
        <f t="shared" si="10"/>
        <v>19404</v>
      </c>
      <c r="AR55" s="116">
        <f t="shared" si="10"/>
        <v>19404</v>
      </c>
      <c r="AS55" s="116">
        <f t="shared" si="10"/>
        <v>19404</v>
      </c>
      <c r="AT55" s="116">
        <f t="shared" si="10"/>
        <v>19404</v>
      </c>
      <c r="AU55" s="116">
        <f t="shared" si="10"/>
        <v>19404</v>
      </c>
      <c r="AV55" s="116">
        <f t="shared" si="10"/>
        <v>19404</v>
      </c>
      <c r="AW55" s="116">
        <f t="shared" si="10"/>
        <v>19404</v>
      </c>
      <c r="AX55" s="116">
        <f t="shared" si="10"/>
        <v>19404</v>
      </c>
    </row>
    <row r="56" spans="4:50" s="107" customFormat="1" ht="13.2">
      <c r="D56" s="114">
        <v>8</v>
      </c>
      <c r="E56" s="107" t="s">
        <v>95</v>
      </c>
      <c r="F56" s="162"/>
      <c r="G56" s="97"/>
      <c r="H56" s="111"/>
      <c r="I56" s="110"/>
      <c r="J56" s="97"/>
      <c r="K56" s="97">
        <f>((K53*$H55*$G55)+(J54*$G55))/1000</f>
        <v>19.014500000000002</v>
      </c>
      <c r="L56" s="97">
        <f t="shared" ref="L56:AX56" si="11">((L53*$H55*$G55)+(K54*$G55))/1000</f>
        <v>54.8065</v>
      </c>
      <c r="M56" s="97">
        <f t="shared" si="11"/>
        <v>78.295000000000002</v>
      </c>
      <c r="N56" s="97">
        <f t="shared" si="11"/>
        <v>89.48</v>
      </c>
      <c r="O56" s="97">
        <f t="shared" si="11"/>
        <v>97.3095</v>
      </c>
      <c r="P56" s="97">
        <f t="shared" si="11"/>
        <v>105.139</v>
      </c>
      <c r="Q56" s="97">
        <f t="shared" si="11"/>
        <v>112.96850000000001</v>
      </c>
      <c r="R56" s="97">
        <f t="shared" si="11"/>
        <v>120.798</v>
      </c>
      <c r="S56" s="97">
        <f t="shared" si="11"/>
        <v>129.74600000000001</v>
      </c>
      <c r="T56" s="97">
        <f t="shared" si="11"/>
        <v>137.57550000000001</v>
      </c>
      <c r="U56" s="97">
        <f t="shared" si="11"/>
        <v>140.93100000000001</v>
      </c>
      <c r="V56" s="97">
        <f t="shared" si="11"/>
        <v>140.93100000000001</v>
      </c>
      <c r="W56" s="97">
        <f t="shared" si="11"/>
        <v>140.93100000000001</v>
      </c>
      <c r="X56" s="97">
        <f t="shared" si="11"/>
        <v>140.93100000000001</v>
      </c>
      <c r="Y56" s="97">
        <f t="shared" si="11"/>
        <v>140.93100000000001</v>
      </c>
      <c r="Z56" s="97">
        <f t="shared" si="11"/>
        <v>140.93100000000001</v>
      </c>
      <c r="AA56" s="97">
        <f t="shared" si="11"/>
        <v>140.93100000000001</v>
      </c>
      <c r="AB56" s="97">
        <f t="shared" si="11"/>
        <v>140.93100000000001</v>
      </c>
      <c r="AC56" s="97">
        <f t="shared" si="11"/>
        <v>140.93100000000001</v>
      </c>
      <c r="AD56" s="97">
        <f t="shared" si="11"/>
        <v>140.93100000000001</v>
      </c>
      <c r="AE56" s="97">
        <f t="shared" si="11"/>
        <v>140.93100000000001</v>
      </c>
      <c r="AF56" s="97">
        <f t="shared" si="11"/>
        <v>140.93100000000001</v>
      </c>
      <c r="AG56" s="97">
        <f t="shared" si="11"/>
        <v>140.93100000000001</v>
      </c>
      <c r="AH56" s="97">
        <f t="shared" si="11"/>
        <v>140.93100000000001</v>
      </c>
      <c r="AI56" s="97">
        <f t="shared" si="11"/>
        <v>140.93100000000001</v>
      </c>
      <c r="AJ56" s="97">
        <f t="shared" si="11"/>
        <v>140.93100000000001</v>
      </c>
      <c r="AK56" s="97">
        <f t="shared" si="11"/>
        <v>140.93100000000001</v>
      </c>
      <c r="AL56" s="97">
        <f t="shared" si="11"/>
        <v>140.93100000000001</v>
      </c>
      <c r="AM56" s="97">
        <f t="shared" si="11"/>
        <v>140.93100000000001</v>
      </c>
      <c r="AN56" s="97">
        <f t="shared" si="11"/>
        <v>140.93100000000001</v>
      </c>
      <c r="AO56" s="97">
        <f t="shared" si="11"/>
        <v>140.93100000000001</v>
      </c>
      <c r="AP56" s="97">
        <f t="shared" si="11"/>
        <v>140.93100000000001</v>
      </c>
      <c r="AQ56" s="97">
        <f t="shared" si="11"/>
        <v>140.93100000000001</v>
      </c>
      <c r="AR56" s="97">
        <f t="shared" si="11"/>
        <v>140.93100000000001</v>
      </c>
      <c r="AS56" s="97">
        <f t="shared" si="11"/>
        <v>140.93100000000001</v>
      </c>
      <c r="AT56" s="97">
        <f t="shared" si="11"/>
        <v>140.93100000000001</v>
      </c>
      <c r="AU56" s="97">
        <f t="shared" si="11"/>
        <v>140.93100000000001</v>
      </c>
      <c r="AV56" s="97">
        <f t="shared" si="11"/>
        <v>140.93100000000001</v>
      </c>
      <c r="AW56" s="97">
        <f t="shared" si="11"/>
        <v>140.93100000000001</v>
      </c>
      <c r="AX56" s="97">
        <f t="shared" si="11"/>
        <v>140.93100000000001</v>
      </c>
    </row>
    <row r="57" spans="4:50" s="101" customFormat="1" ht="13.2">
      <c r="D57" s="139"/>
      <c r="F57" s="162"/>
      <c r="G57" s="97"/>
      <c r="H57" s="111"/>
      <c r="I57" s="110"/>
      <c r="J57" s="9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</row>
    <row r="58" spans="4:50" s="101" customFormat="1" ht="13.8">
      <c r="D58" s="139"/>
      <c r="E58" s="113" t="s">
        <v>73</v>
      </c>
      <c r="F58" s="114"/>
      <c r="G58" s="97"/>
      <c r="H58" s="111"/>
      <c r="I58" s="115"/>
      <c r="J58" s="9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</row>
    <row r="59" spans="4:50" s="101" customFormat="1" ht="13.8">
      <c r="D59" s="139">
        <v>9</v>
      </c>
      <c r="E59" s="104" t="s">
        <v>74</v>
      </c>
      <c r="F59" s="170"/>
      <c r="G59" s="164"/>
      <c r="H59" s="105"/>
      <c r="I59" s="105"/>
      <c r="J59" s="146">
        <v>0</v>
      </c>
      <c r="K59" s="121">
        <f>K$13</f>
        <v>18</v>
      </c>
      <c r="L59" s="121">
        <f t="shared" ref="L59:AX59" si="12">L$13</f>
        <v>0</v>
      </c>
      <c r="M59" s="121">
        <f t="shared" si="12"/>
        <v>0</v>
      </c>
      <c r="N59" s="121">
        <f t="shared" si="12"/>
        <v>0</v>
      </c>
      <c r="O59" s="121">
        <f t="shared" si="12"/>
        <v>0</v>
      </c>
      <c r="P59" s="121">
        <f t="shared" si="12"/>
        <v>0</v>
      </c>
      <c r="Q59" s="121">
        <f t="shared" si="12"/>
        <v>0</v>
      </c>
      <c r="R59" s="121">
        <f t="shared" si="12"/>
        <v>0</v>
      </c>
      <c r="S59" s="121">
        <f t="shared" si="12"/>
        <v>0</v>
      </c>
      <c r="T59" s="121">
        <f t="shared" si="12"/>
        <v>0</v>
      </c>
      <c r="U59" s="121">
        <f t="shared" si="12"/>
        <v>0</v>
      </c>
      <c r="V59" s="121">
        <f t="shared" si="12"/>
        <v>0</v>
      </c>
      <c r="W59" s="121">
        <f t="shared" si="12"/>
        <v>0</v>
      </c>
      <c r="X59" s="121">
        <f t="shared" si="12"/>
        <v>0</v>
      </c>
      <c r="Y59" s="121">
        <f t="shared" si="12"/>
        <v>0</v>
      </c>
      <c r="Z59" s="121">
        <f t="shared" si="12"/>
        <v>0</v>
      </c>
      <c r="AA59" s="121">
        <f t="shared" si="12"/>
        <v>0</v>
      </c>
      <c r="AB59" s="121">
        <f t="shared" si="12"/>
        <v>0</v>
      </c>
      <c r="AC59" s="121">
        <f t="shared" si="12"/>
        <v>0</v>
      </c>
      <c r="AD59" s="121">
        <f t="shared" si="12"/>
        <v>0</v>
      </c>
      <c r="AE59" s="121">
        <f t="shared" si="12"/>
        <v>0</v>
      </c>
      <c r="AF59" s="121">
        <f t="shared" si="12"/>
        <v>0</v>
      </c>
      <c r="AG59" s="121">
        <f t="shared" si="12"/>
        <v>0</v>
      </c>
      <c r="AH59" s="121">
        <f t="shared" si="12"/>
        <v>0</v>
      </c>
      <c r="AI59" s="121">
        <f t="shared" si="12"/>
        <v>0</v>
      </c>
      <c r="AJ59" s="121">
        <f t="shared" si="12"/>
        <v>0</v>
      </c>
      <c r="AK59" s="121">
        <f t="shared" si="12"/>
        <v>0</v>
      </c>
      <c r="AL59" s="121">
        <f t="shared" si="12"/>
        <v>0</v>
      </c>
      <c r="AM59" s="121">
        <f t="shared" si="12"/>
        <v>0</v>
      </c>
      <c r="AN59" s="121">
        <f t="shared" si="12"/>
        <v>0</v>
      </c>
      <c r="AO59" s="121">
        <f t="shared" si="12"/>
        <v>0</v>
      </c>
      <c r="AP59" s="121">
        <f t="shared" si="12"/>
        <v>0</v>
      </c>
      <c r="AQ59" s="121">
        <f t="shared" si="12"/>
        <v>0</v>
      </c>
      <c r="AR59" s="121">
        <f t="shared" si="12"/>
        <v>0</v>
      </c>
      <c r="AS59" s="121">
        <f t="shared" si="12"/>
        <v>0</v>
      </c>
      <c r="AT59" s="121">
        <f t="shared" si="12"/>
        <v>0</v>
      </c>
      <c r="AU59" s="121">
        <f t="shared" si="12"/>
        <v>0</v>
      </c>
      <c r="AV59" s="121">
        <f t="shared" si="12"/>
        <v>0</v>
      </c>
      <c r="AW59" s="121">
        <f t="shared" si="12"/>
        <v>0</v>
      </c>
      <c r="AX59" s="121">
        <f t="shared" si="12"/>
        <v>0</v>
      </c>
    </row>
    <row r="60" spans="4:50" s="101" customFormat="1" ht="13.8">
      <c r="D60" s="139">
        <v>10</v>
      </c>
      <c r="E60" s="104" t="s">
        <v>71</v>
      </c>
      <c r="G60" s="164"/>
      <c r="H60" s="105"/>
      <c r="J60" s="146">
        <v>0</v>
      </c>
      <c r="K60" s="120">
        <f>K59+J60</f>
        <v>18</v>
      </c>
      <c r="L60" s="120">
        <f t="shared" ref="L60:AX60" si="13">L59+K60</f>
        <v>18</v>
      </c>
      <c r="M60" s="120">
        <f t="shared" si="13"/>
        <v>18</v>
      </c>
      <c r="N60" s="120">
        <f t="shared" si="13"/>
        <v>18</v>
      </c>
      <c r="O60" s="120">
        <f t="shared" si="13"/>
        <v>18</v>
      </c>
      <c r="P60" s="120">
        <f t="shared" si="13"/>
        <v>18</v>
      </c>
      <c r="Q60" s="120">
        <f t="shared" si="13"/>
        <v>18</v>
      </c>
      <c r="R60" s="120">
        <f t="shared" si="13"/>
        <v>18</v>
      </c>
      <c r="S60" s="120">
        <f t="shared" si="13"/>
        <v>18</v>
      </c>
      <c r="T60" s="120">
        <f t="shared" si="13"/>
        <v>18</v>
      </c>
      <c r="U60" s="120">
        <f t="shared" si="13"/>
        <v>18</v>
      </c>
      <c r="V60" s="120">
        <f t="shared" si="13"/>
        <v>18</v>
      </c>
      <c r="W60" s="120">
        <f t="shared" si="13"/>
        <v>18</v>
      </c>
      <c r="X60" s="120">
        <f t="shared" si="13"/>
        <v>18</v>
      </c>
      <c r="Y60" s="120">
        <f t="shared" si="13"/>
        <v>18</v>
      </c>
      <c r="Z60" s="120">
        <f t="shared" si="13"/>
        <v>18</v>
      </c>
      <c r="AA60" s="120">
        <f t="shared" si="13"/>
        <v>18</v>
      </c>
      <c r="AB60" s="120">
        <f t="shared" si="13"/>
        <v>18</v>
      </c>
      <c r="AC60" s="120">
        <f t="shared" si="13"/>
        <v>18</v>
      </c>
      <c r="AD60" s="120">
        <f t="shared" si="13"/>
        <v>18</v>
      </c>
      <c r="AE60" s="120">
        <f t="shared" si="13"/>
        <v>18</v>
      </c>
      <c r="AF60" s="120">
        <f t="shared" si="13"/>
        <v>18</v>
      </c>
      <c r="AG60" s="120">
        <f t="shared" si="13"/>
        <v>18</v>
      </c>
      <c r="AH60" s="120">
        <f t="shared" si="13"/>
        <v>18</v>
      </c>
      <c r="AI60" s="120">
        <f t="shared" si="13"/>
        <v>18</v>
      </c>
      <c r="AJ60" s="120">
        <f t="shared" si="13"/>
        <v>18</v>
      </c>
      <c r="AK60" s="120">
        <f t="shared" si="13"/>
        <v>18</v>
      </c>
      <c r="AL60" s="120">
        <f t="shared" si="13"/>
        <v>18</v>
      </c>
      <c r="AM60" s="120">
        <f t="shared" si="13"/>
        <v>18</v>
      </c>
      <c r="AN60" s="120">
        <f t="shared" si="13"/>
        <v>18</v>
      </c>
      <c r="AO60" s="120">
        <f t="shared" si="13"/>
        <v>18</v>
      </c>
      <c r="AP60" s="120">
        <f t="shared" si="13"/>
        <v>18</v>
      </c>
      <c r="AQ60" s="120">
        <f t="shared" si="13"/>
        <v>18</v>
      </c>
      <c r="AR60" s="120">
        <f t="shared" si="13"/>
        <v>18</v>
      </c>
      <c r="AS60" s="120">
        <f t="shared" si="13"/>
        <v>18</v>
      </c>
      <c r="AT60" s="120">
        <f t="shared" si="13"/>
        <v>18</v>
      </c>
      <c r="AU60" s="120">
        <f t="shared" si="13"/>
        <v>18</v>
      </c>
      <c r="AV60" s="120">
        <f t="shared" si="13"/>
        <v>18</v>
      </c>
      <c r="AW60" s="120">
        <f t="shared" si="13"/>
        <v>18</v>
      </c>
      <c r="AX60" s="120">
        <f t="shared" si="13"/>
        <v>18</v>
      </c>
    </row>
    <row r="61" spans="4:50" s="101" customFormat="1" ht="13.2">
      <c r="D61" s="139">
        <v>11</v>
      </c>
      <c r="E61" s="101" t="s">
        <v>57</v>
      </c>
      <c r="F61" s="162">
        <f>$O$34</f>
        <v>0.21259259259259258</v>
      </c>
      <c r="G61" s="97">
        <f>$I$34</f>
        <v>1350</v>
      </c>
      <c r="H61" s="109">
        <v>0.5</v>
      </c>
      <c r="I61" s="110">
        <f>F61*G61</f>
        <v>287</v>
      </c>
      <c r="J61" s="97"/>
      <c r="K61" s="116">
        <f>(K59*$I61*$H61) +(J60*$I61)</f>
        <v>2583</v>
      </c>
      <c r="L61" s="116">
        <f>(L59*$I61*$H61) +(K60*$I61)</f>
        <v>5166</v>
      </c>
      <c r="M61" s="116">
        <f>(M59*$I61*$H61) +(L60*$I61)</f>
        <v>5166</v>
      </c>
      <c r="N61" s="116">
        <f t="shared" ref="N61:AX61" si="14">(N59*$I61*$H61) +(M60*$I61)</f>
        <v>5166</v>
      </c>
      <c r="O61" s="116">
        <f t="shared" si="14"/>
        <v>5166</v>
      </c>
      <c r="P61" s="116">
        <f t="shared" si="14"/>
        <v>5166</v>
      </c>
      <c r="Q61" s="116">
        <f t="shared" si="14"/>
        <v>5166</v>
      </c>
      <c r="R61" s="116">
        <f t="shared" si="14"/>
        <v>5166</v>
      </c>
      <c r="S61" s="116">
        <f t="shared" si="14"/>
        <v>5166</v>
      </c>
      <c r="T61" s="116">
        <f t="shared" si="14"/>
        <v>5166</v>
      </c>
      <c r="U61" s="116">
        <f t="shared" si="14"/>
        <v>5166</v>
      </c>
      <c r="V61" s="116">
        <f t="shared" si="14"/>
        <v>5166</v>
      </c>
      <c r="W61" s="116">
        <f t="shared" si="14"/>
        <v>5166</v>
      </c>
      <c r="X61" s="116">
        <f t="shared" si="14"/>
        <v>5166</v>
      </c>
      <c r="Y61" s="116">
        <f t="shared" si="14"/>
        <v>5166</v>
      </c>
      <c r="Z61" s="116">
        <f t="shared" si="14"/>
        <v>5166</v>
      </c>
      <c r="AA61" s="116">
        <f t="shared" si="14"/>
        <v>5166</v>
      </c>
      <c r="AB61" s="116">
        <f t="shared" si="14"/>
        <v>5166</v>
      </c>
      <c r="AC61" s="116">
        <f t="shared" si="14"/>
        <v>5166</v>
      </c>
      <c r="AD61" s="116">
        <f t="shared" si="14"/>
        <v>5166</v>
      </c>
      <c r="AE61" s="116">
        <f t="shared" si="14"/>
        <v>5166</v>
      </c>
      <c r="AF61" s="116">
        <f t="shared" si="14"/>
        <v>5166</v>
      </c>
      <c r="AG61" s="116">
        <f t="shared" si="14"/>
        <v>5166</v>
      </c>
      <c r="AH61" s="116">
        <f t="shared" si="14"/>
        <v>5166</v>
      </c>
      <c r="AI61" s="116">
        <f t="shared" si="14"/>
        <v>5166</v>
      </c>
      <c r="AJ61" s="116">
        <f t="shared" si="14"/>
        <v>5166</v>
      </c>
      <c r="AK61" s="116">
        <f t="shared" si="14"/>
        <v>5166</v>
      </c>
      <c r="AL61" s="116">
        <f t="shared" si="14"/>
        <v>5166</v>
      </c>
      <c r="AM61" s="116">
        <f t="shared" si="14"/>
        <v>5166</v>
      </c>
      <c r="AN61" s="116">
        <f t="shared" si="14"/>
        <v>5166</v>
      </c>
      <c r="AO61" s="116">
        <f t="shared" si="14"/>
        <v>5166</v>
      </c>
      <c r="AP61" s="116">
        <f t="shared" si="14"/>
        <v>5166</v>
      </c>
      <c r="AQ61" s="116">
        <f t="shared" si="14"/>
        <v>5166</v>
      </c>
      <c r="AR61" s="116">
        <f t="shared" si="14"/>
        <v>5166</v>
      </c>
      <c r="AS61" s="116">
        <f t="shared" si="14"/>
        <v>5166</v>
      </c>
      <c r="AT61" s="116">
        <f t="shared" si="14"/>
        <v>5166</v>
      </c>
      <c r="AU61" s="116">
        <f t="shared" si="14"/>
        <v>5166</v>
      </c>
      <c r="AV61" s="116">
        <f t="shared" si="14"/>
        <v>5166</v>
      </c>
      <c r="AW61" s="116">
        <f t="shared" si="14"/>
        <v>5166</v>
      </c>
      <c r="AX61" s="116">
        <f t="shared" si="14"/>
        <v>5166</v>
      </c>
    </row>
    <row r="62" spans="4:50" s="107" customFormat="1" ht="13.2">
      <c r="D62" s="114">
        <v>12</v>
      </c>
      <c r="E62" s="107" t="s">
        <v>95</v>
      </c>
      <c r="F62" s="162"/>
      <c r="G62" s="97"/>
      <c r="H62" s="111"/>
      <c r="I62" s="110"/>
      <c r="J62" s="97"/>
      <c r="K62" s="97">
        <f>((K59*$H61*$G61)+(J60*$G61))/1000</f>
        <v>12.15</v>
      </c>
      <c r="L62" s="97">
        <f t="shared" ref="L62:AX62" si="15">((L59*$H61*$G61)+(K60*$G61))/1000</f>
        <v>24.3</v>
      </c>
      <c r="M62" s="97">
        <f t="shared" si="15"/>
        <v>24.3</v>
      </c>
      <c r="N62" s="97">
        <f t="shared" si="15"/>
        <v>24.3</v>
      </c>
      <c r="O62" s="97">
        <f t="shared" si="15"/>
        <v>24.3</v>
      </c>
      <c r="P62" s="97">
        <f t="shared" si="15"/>
        <v>24.3</v>
      </c>
      <c r="Q62" s="97">
        <f t="shared" si="15"/>
        <v>24.3</v>
      </c>
      <c r="R62" s="97">
        <f t="shared" si="15"/>
        <v>24.3</v>
      </c>
      <c r="S62" s="97">
        <f t="shared" si="15"/>
        <v>24.3</v>
      </c>
      <c r="T62" s="97">
        <f t="shared" si="15"/>
        <v>24.3</v>
      </c>
      <c r="U62" s="97">
        <f t="shared" si="15"/>
        <v>24.3</v>
      </c>
      <c r="V62" s="97">
        <f t="shared" si="15"/>
        <v>24.3</v>
      </c>
      <c r="W62" s="97">
        <f t="shared" si="15"/>
        <v>24.3</v>
      </c>
      <c r="X62" s="97">
        <f t="shared" si="15"/>
        <v>24.3</v>
      </c>
      <c r="Y62" s="97">
        <f t="shared" si="15"/>
        <v>24.3</v>
      </c>
      <c r="Z62" s="97">
        <f t="shared" si="15"/>
        <v>24.3</v>
      </c>
      <c r="AA62" s="97">
        <f t="shared" si="15"/>
        <v>24.3</v>
      </c>
      <c r="AB62" s="97">
        <f t="shared" si="15"/>
        <v>24.3</v>
      </c>
      <c r="AC62" s="97">
        <f t="shared" si="15"/>
        <v>24.3</v>
      </c>
      <c r="AD62" s="97">
        <f t="shared" si="15"/>
        <v>24.3</v>
      </c>
      <c r="AE62" s="97">
        <f t="shared" si="15"/>
        <v>24.3</v>
      </c>
      <c r="AF62" s="97">
        <f t="shared" si="15"/>
        <v>24.3</v>
      </c>
      <c r="AG62" s="97">
        <f t="shared" si="15"/>
        <v>24.3</v>
      </c>
      <c r="AH62" s="97">
        <f t="shared" si="15"/>
        <v>24.3</v>
      </c>
      <c r="AI62" s="97">
        <f t="shared" si="15"/>
        <v>24.3</v>
      </c>
      <c r="AJ62" s="97">
        <f t="shared" si="15"/>
        <v>24.3</v>
      </c>
      <c r="AK62" s="97">
        <f t="shared" si="15"/>
        <v>24.3</v>
      </c>
      <c r="AL62" s="97">
        <f t="shared" si="15"/>
        <v>24.3</v>
      </c>
      <c r="AM62" s="97">
        <f t="shared" si="15"/>
        <v>24.3</v>
      </c>
      <c r="AN62" s="97">
        <f t="shared" si="15"/>
        <v>24.3</v>
      </c>
      <c r="AO62" s="97">
        <f t="shared" si="15"/>
        <v>24.3</v>
      </c>
      <c r="AP62" s="97">
        <f t="shared" si="15"/>
        <v>24.3</v>
      </c>
      <c r="AQ62" s="97">
        <f t="shared" si="15"/>
        <v>24.3</v>
      </c>
      <c r="AR62" s="97">
        <f t="shared" si="15"/>
        <v>24.3</v>
      </c>
      <c r="AS62" s="97">
        <f t="shared" si="15"/>
        <v>24.3</v>
      </c>
      <c r="AT62" s="97">
        <f t="shared" si="15"/>
        <v>24.3</v>
      </c>
      <c r="AU62" s="97">
        <f t="shared" si="15"/>
        <v>24.3</v>
      </c>
      <c r="AV62" s="97">
        <f t="shared" si="15"/>
        <v>24.3</v>
      </c>
      <c r="AW62" s="97">
        <f t="shared" si="15"/>
        <v>24.3</v>
      </c>
      <c r="AX62" s="97">
        <f t="shared" si="15"/>
        <v>24.3</v>
      </c>
    </row>
    <row r="63" spans="4:50">
      <c r="E63" s="68"/>
      <c r="F63" s="171"/>
      <c r="G63" s="147"/>
      <c r="H63" s="64"/>
      <c r="I63" s="78"/>
      <c r="J63" s="147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</row>
    <row r="64" spans="4:50" s="123" customFormat="1" ht="13.2">
      <c r="D64" s="126"/>
      <c r="E64" s="124" t="s">
        <v>69</v>
      </c>
      <c r="G64" s="127"/>
      <c r="J64" s="127"/>
      <c r="M64" s="123" t="s">
        <v>60</v>
      </c>
    </row>
    <row r="65" spans="3:50" s="123" customFormat="1" ht="13.2">
      <c r="D65" s="126">
        <v>13</v>
      </c>
      <c r="E65" s="125" t="s">
        <v>74</v>
      </c>
      <c r="F65" s="126"/>
      <c r="G65" s="127"/>
      <c r="I65" s="126" t="s">
        <v>107</v>
      </c>
      <c r="J65" s="122">
        <v>0</v>
      </c>
      <c r="K65" s="122">
        <f>K$16</f>
        <v>9</v>
      </c>
      <c r="L65" s="122">
        <f t="shared" ref="L65:AX65" si="16">L$16</f>
        <v>0</v>
      </c>
      <c r="M65" s="122">
        <f t="shared" si="16"/>
        <v>0</v>
      </c>
      <c r="N65" s="122">
        <f t="shared" si="16"/>
        <v>0</v>
      </c>
      <c r="O65" s="122">
        <f t="shared" si="16"/>
        <v>0</v>
      </c>
      <c r="P65" s="122">
        <f t="shared" si="16"/>
        <v>0</v>
      </c>
      <c r="Q65" s="122">
        <f t="shared" si="16"/>
        <v>0</v>
      </c>
      <c r="R65" s="122">
        <f t="shared" si="16"/>
        <v>0</v>
      </c>
      <c r="S65" s="122">
        <f t="shared" si="16"/>
        <v>0</v>
      </c>
      <c r="T65" s="122">
        <f t="shared" si="16"/>
        <v>0</v>
      </c>
      <c r="U65" s="122">
        <f t="shared" si="16"/>
        <v>0</v>
      </c>
      <c r="V65" s="122">
        <f t="shared" si="16"/>
        <v>0</v>
      </c>
      <c r="W65" s="122">
        <f t="shared" si="16"/>
        <v>0</v>
      </c>
      <c r="X65" s="122">
        <f t="shared" si="16"/>
        <v>0</v>
      </c>
      <c r="Y65" s="122">
        <f t="shared" si="16"/>
        <v>0</v>
      </c>
      <c r="Z65" s="122">
        <f t="shared" si="16"/>
        <v>0</v>
      </c>
      <c r="AA65" s="122">
        <f t="shared" si="16"/>
        <v>0</v>
      </c>
      <c r="AB65" s="122">
        <f t="shared" si="16"/>
        <v>0</v>
      </c>
      <c r="AC65" s="122">
        <f t="shared" si="16"/>
        <v>0</v>
      </c>
      <c r="AD65" s="122">
        <f t="shared" si="16"/>
        <v>0</v>
      </c>
      <c r="AE65" s="122">
        <f t="shared" si="16"/>
        <v>0</v>
      </c>
      <c r="AF65" s="122">
        <f t="shared" si="16"/>
        <v>0</v>
      </c>
      <c r="AG65" s="122">
        <f t="shared" si="16"/>
        <v>0</v>
      </c>
      <c r="AH65" s="122">
        <f t="shared" si="16"/>
        <v>0</v>
      </c>
      <c r="AI65" s="122">
        <f t="shared" si="16"/>
        <v>0</v>
      </c>
      <c r="AJ65" s="122">
        <f t="shared" si="16"/>
        <v>0</v>
      </c>
      <c r="AK65" s="122">
        <f t="shared" si="16"/>
        <v>0</v>
      </c>
      <c r="AL65" s="122">
        <f t="shared" si="16"/>
        <v>0</v>
      </c>
      <c r="AM65" s="122">
        <f t="shared" si="16"/>
        <v>0</v>
      </c>
      <c r="AN65" s="122">
        <f t="shared" si="16"/>
        <v>0</v>
      </c>
      <c r="AO65" s="122">
        <f t="shared" si="16"/>
        <v>0</v>
      </c>
      <c r="AP65" s="122">
        <f t="shared" si="16"/>
        <v>0</v>
      </c>
      <c r="AQ65" s="122">
        <f t="shared" si="16"/>
        <v>0</v>
      </c>
      <c r="AR65" s="122">
        <f t="shared" si="16"/>
        <v>0</v>
      </c>
      <c r="AS65" s="122">
        <f t="shared" si="16"/>
        <v>0</v>
      </c>
      <c r="AT65" s="122">
        <f t="shared" si="16"/>
        <v>0</v>
      </c>
      <c r="AU65" s="122">
        <f t="shared" si="16"/>
        <v>0</v>
      </c>
      <c r="AV65" s="122">
        <f t="shared" si="16"/>
        <v>0</v>
      </c>
      <c r="AW65" s="122">
        <f t="shared" si="16"/>
        <v>0</v>
      </c>
      <c r="AX65" s="122">
        <f t="shared" si="16"/>
        <v>0</v>
      </c>
    </row>
    <row r="66" spans="3:50" s="123" customFormat="1" ht="13.2">
      <c r="D66" s="126">
        <v>14</v>
      </c>
      <c r="E66" s="125" t="str">
        <f>"Removal after Max Rev Term Yrs=" &amp;I66</f>
        <v>Removal after Max Rev Term Yrs=20</v>
      </c>
      <c r="G66" s="127"/>
      <c r="I66" s="134">
        <v>20</v>
      </c>
      <c r="J66" s="137"/>
      <c r="K66" s="137">
        <f t="shared" ref="K66:AX66" si="17">IF(K$45&gt;$I66,INDEX($K65:$AX65,1,K$45-$I66) *-1,0)</f>
        <v>0</v>
      </c>
      <c r="L66" s="137">
        <f t="shared" si="17"/>
        <v>0</v>
      </c>
      <c r="M66" s="137">
        <f t="shared" si="17"/>
        <v>0</v>
      </c>
      <c r="N66" s="137">
        <f t="shared" si="17"/>
        <v>0</v>
      </c>
      <c r="O66" s="137">
        <f t="shared" si="17"/>
        <v>0</v>
      </c>
      <c r="P66" s="137">
        <f t="shared" si="17"/>
        <v>0</v>
      </c>
      <c r="Q66" s="137">
        <f t="shared" si="17"/>
        <v>0</v>
      </c>
      <c r="R66" s="137">
        <f t="shared" si="17"/>
        <v>0</v>
      </c>
      <c r="S66" s="137">
        <f t="shared" si="17"/>
        <v>0</v>
      </c>
      <c r="T66" s="137">
        <f t="shared" si="17"/>
        <v>0</v>
      </c>
      <c r="U66" s="137">
        <f t="shared" si="17"/>
        <v>0</v>
      </c>
      <c r="V66" s="137">
        <f t="shared" si="17"/>
        <v>0</v>
      </c>
      <c r="W66" s="137">
        <f t="shared" si="17"/>
        <v>0</v>
      </c>
      <c r="X66" s="137">
        <f t="shared" si="17"/>
        <v>0</v>
      </c>
      <c r="Y66" s="137">
        <f t="shared" si="17"/>
        <v>0</v>
      </c>
      <c r="Z66" s="137">
        <f t="shared" si="17"/>
        <v>0</v>
      </c>
      <c r="AA66" s="137">
        <f t="shared" si="17"/>
        <v>0</v>
      </c>
      <c r="AB66" s="137">
        <f t="shared" si="17"/>
        <v>0</v>
      </c>
      <c r="AC66" s="137">
        <f t="shared" si="17"/>
        <v>0</v>
      </c>
      <c r="AD66" s="137">
        <f t="shared" si="17"/>
        <v>0</v>
      </c>
      <c r="AE66" s="137">
        <f t="shared" si="17"/>
        <v>-9</v>
      </c>
      <c r="AF66" s="137">
        <f t="shared" si="17"/>
        <v>0</v>
      </c>
      <c r="AG66" s="137">
        <f t="shared" si="17"/>
        <v>0</v>
      </c>
      <c r="AH66" s="137">
        <f t="shared" si="17"/>
        <v>0</v>
      </c>
      <c r="AI66" s="137">
        <f t="shared" si="17"/>
        <v>0</v>
      </c>
      <c r="AJ66" s="137">
        <f t="shared" si="17"/>
        <v>0</v>
      </c>
      <c r="AK66" s="137">
        <f t="shared" si="17"/>
        <v>0</v>
      </c>
      <c r="AL66" s="137">
        <f t="shared" si="17"/>
        <v>0</v>
      </c>
      <c r="AM66" s="137">
        <f t="shared" si="17"/>
        <v>0</v>
      </c>
      <c r="AN66" s="137">
        <f t="shared" si="17"/>
        <v>0</v>
      </c>
      <c r="AO66" s="137">
        <f t="shared" si="17"/>
        <v>0</v>
      </c>
      <c r="AP66" s="137">
        <f t="shared" si="17"/>
        <v>0</v>
      </c>
      <c r="AQ66" s="137">
        <f t="shared" si="17"/>
        <v>0</v>
      </c>
      <c r="AR66" s="137">
        <f t="shared" si="17"/>
        <v>0</v>
      </c>
      <c r="AS66" s="137">
        <f t="shared" si="17"/>
        <v>0</v>
      </c>
      <c r="AT66" s="137">
        <f t="shared" si="17"/>
        <v>0</v>
      </c>
      <c r="AU66" s="137">
        <f t="shared" si="17"/>
        <v>0</v>
      </c>
      <c r="AV66" s="137">
        <f t="shared" si="17"/>
        <v>0</v>
      </c>
      <c r="AW66" s="137">
        <f t="shared" si="17"/>
        <v>0</v>
      </c>
      <c r="AX66" s="137">
        <f t="shared" si="17"/>
        <v>0</v>
      </c>
    </row>
    <row r="67" spans="3:50" s="123" customFormat="1" ht="13.2">
      <c r="C67" s="135"/>
      <c r="D67" s="126">
        <v>15</v>
      </c>
      <c r="E67" s="125" t="s">
        <v>76</v>
      </c>
      <c r="G67" s="127"/>
      <c r="J67" s="137"/>
      <c r="K67" s="137">
        <f>K65+K66</f>
        <v>9</v>
      </c>
      <c r="L67" s="137">
        <f t="shared" ref="L67:AX67" si="18">L65+L66</f>
        <v>0</v>
      </c>
      <c r="M67" s="137">
        <f t="shared" si="18"/>
        <v>0</v>
      </c>
      <c r="N67" s="137">
        <f t="shared" si="18"/>
        <v>0</v>
      </c>
      <c r="O67" s="137">
        <f t="shared" si="18"/>
        <v>0</v>
      </c>
      <c r="P67" s="137">
        <f t="shared" si="18"/>
        <v>0</v>
      </c>
      <c r="Q67" s="137">
        <f t="shared" si="18"/>
        <v>0</v>
      </c>
      <c r="R67" s="137">
        <f t="shared" si="18"/>
        <v>0</v>
      </c>
      <c r="S67" s="137">
        <f t="shared" si="18"/>
        <v>0</v>
      </c>
      <c r="T67" s="137">
        <f t="shared" si="18"/>
        <v>0</v>
      </c>
      <c r="U67" s="137">
        <f t="shared" si="18"/>
        <v>0</v>
      </c>
      <c r="V67" s="137">
        <f t="shared" si="18"/>
        <v>0</v>
      </c>
      <c r="W67" s="137">
        <f t="shared" si="18"/>
        <v>0</v>
      </c>
      <c r="X67" s="137">
        <f t="shared" si="18"/>
        <v>0</v>
      </c>
      <c r="Y67" s="137">
        <f t="shared" si="18"/>
        <v>0</v>
      </c>
      <c r="Z67" s="137">
        <f t="shared" si="18"/>
        <v>0</v>
      </c>
      <c r="AA67" s="137">
        <f t="shared" si="18"/>
        <v>0</v>
      </c>
      <c r="AB67" s="137">
        <f t="shared" si="18"/>
        <v>0</v>
      </c>
      <c r="AC67" s="137">
        <f t="shared" si="18"/>
        <v>0</v>
      </c>
      <c r="AD67" s="137">
        <f t="shared" si="18"/>
        <v>0</v>
      </c>
      <c r="AE67" s="137">
        <f t="shared" si="18"/>
        <v>-9</v>
      </c>
      <c r="AF67" s="137">
        <f t="shared" si="18"/>
        <v>0</v>
      </c>
      <c r="AG67" s="137">
        <f t="shared" si="18"/>
        <v>0</v>
      </c>
      <c r="AH67" s="137">
        <f t="shared" si="18"/>
        <v>0</v>
      </c>
      <c r="AI67" s="137">
        <f t="shared" si="18"/>
        <v>0</v>
      </c>
      <c r="AJ67" s="137">
        <f t="shared" si="18"/>
        <v>0</v>
      </c>
      <c r="AK67" s="137">
        <f t="shared" si="18"/>
        <v>0</v>
      </c>
      <c r="AL67" s="137">
        <f t="shared" si="18"/>
        <v>0</v>
      </c>
      <c r="AM67" s="137">
        <f t="shared" si="18"/>
        <v>0</v>
      </c>
      <c r="AN67" s="137">
        <f t="shared" si="18"/>
        <v>0</v>
      </c>
      <c r="AO67" s="137">
        <f t="shared" si="18"/>
        <v>0</v>
      </c>
      <c r="AP67" s="137">
        <f t="shared" si="18"/>
        <v>0</v>
      </c>
      <c r="AQ67" s="137">
        <f t="shared" si="18"/>
        <v>0</v>
      </c>
      <c r="AR67" s="137">
        <f t="shared" si="18"/>
        <v>0</v>
      </c>
      <c r="AS67" s="137">
        <f t="shared" si="18"/>
        <v>0</v>
      </c>
      <c r="AT67" s="137">
        <f t="shared" si="18"/>
        <v>0</v>
      </c>
      <c r="AU67" s="137">
        <f t="shared" si="18"/>
        <v>0</v>
      </c>
      <c r="AV67" s="137">
        <f t="shared" si="18"/>
        <v>0</v>
      </c>
      <c r="AW67" s="137">
        <f t="shared" si="18"/>
        <v>0</v>
      </c>
      <c r="AX67" s="137">
        <f t="shared" si="18"/>
        <v>0</v>
      </c>
    </row>
    <row r="68" spans="3:50" s="123" customFormat="1" ht="13.2">
      <c r="D68" s="126">
        <v>16</v>
      </c>
      <c r="E68" s="125" t="s">
        <v>75</v>
      </c>
      <c r="G68" s="127"/>
      <c r="H68" s="133"/>
      <c r="J68" s="137">
        <v>0</v>
      </c>
      <c r="K68" s="137">
        <f>K67+J68</f>
        <v>9</v>
      </c>
      <c r="L68" s="137">
        <f t="shared" ref="L68:AX68" si="19">L67+K68</f>
        <v>9</v>
      </c>
      <c r="M68" s="137">
        <f t="shared" si="19"/>
        <v>9</v>
      </c>
      <c r="N68" s="137">
        <f t="shared" si="19"/>
        <v>9</v>
      </c>
      <c r="O68" s="137">
        <f t="shared" si="19"/>
        <v>9</v>
      </c>
      <c r="P68" s="137">
        <f t="shared" si="19"/>
        <v>9</v>
      </c>
      <c r="Q68" s="137">
        <f t="shared" si="19"/>
        <v>9</v>
      </c>
      <c r="R68" s="137">
        <f t="shared" si="19"/>
        <v>9</v>
      </c>
      <c r="S68" s="137">
        <f t="shared" si="19"/>
        <v>9</v>
      </c>
      <c r="T68" s="137">
        <f t="shared" si="19"/>
        <v>9</v>
      </c>
      <c r="U68" s="137">
        <f t="shared" si="19"/>
        <v>9</v>
      </c>
      <c r="V68" s="137">
        <f t="shared" si="19"/>
        <v>9</v>
      </c>
      <c r="W68" s="137">
        <f t="shared" si="19"/>
        <v>9</v>
      </c>
      <c r="X68" s="137">
        <f t="shared" si="19"/>
        <v>9</v>
      </c>
      <c r="Y68" s="137">
        <f t="shared" si="19"/>
        <v>9</v>
      </c>
      <c r="Z68" s="137">
        <f t="shared" si="19"/>
        <v>9</v>
      </c>
      <c r="AA68" s="137">
        <f t="shared" si="19"/>
        <v>9</v>
      </c>
      <c r="AB68" s="137">
        <f t="shared" si="19"/>
        <v>9</v>
      </c>
      <c r="AC68" s="137">
        <f t="shared" si="19"/>
        <v>9</v>
      </c>
      <c r="AD68" s="137">
        <f t="shared" si="19"/>
        <v>9</v>
      </c>
      <c r="AE68" s="137">
        <f t="shared" si="19"/>
        <v>0</v>
      </c>
      <c r="AF68" s="137">
        <f t="shared" si="19"/>
        <v>0</v>
      </c>
      <c r="AG68" s="137">
        <f t="shared" si="19"/>
        <v>0</v>
      </c>
      <c r="AH68" s="137">
        <f t="shared" si="19"/>
        <v>0</v>
      </c>
      <c r="AI68" s="137">
        <f t="shared" si="19"/>
        <v>0</v>
      </c>
      <c r="AJ68" s="137">
        <f t="shared" si="19"/>
        <v>0</v>
      </c>
      <c r="AK68" s="137">
        <f t="shared" si="19"/>
        <v>0</v>
      </c>
      <c r="AL68" s="137">
        <f t="shared" si="19"/>
        <v>0</v>
      </c>
      <c r="AM68" s="137">
        <f t="shared" si="19"/>
        <v>0</v>
      </c>
      <c r="AN68" s="137">
        <f t="shared" si="19"/>
        <v>0</v>
      </c>
      <c r="AO68" s="137">
        <f t="shared" si="19"/>
        <v>0</v>
      </c>
      <c r="AP68" s="137">
        <f t="shared" si="19"/>
        <v>0</v>
      </c>
      <c r="AQ68" s="137">
        <f t="shared" si="19"/>
        <v>0</v>
      </c>
      <c r="AR68" s="137">
        <f t="shared" si="19"/>
        <v>0</v>
      </c>
      <c r="AS68" s="137">
        <f t="shared" si="19"/>
        <v>0</v>
      </c>
      <c r="AT68" s="137">
        <f t="shared" si="19"/>
        <v>0</v>
      </c>
      <c r="AU68" s="137">
        <f t="shared" si="19"/>
        <v>0</v>
      </c>
      <c r="AV68" s="137">
        <f t="shared" si="19"/>
        <v>0</v>
      </c>
      <c r="AW68" s="137">
        <f t="shared" si="19"/>
        <v>0</v>
      </c>
      <c r="AX68" s="137">
        <f t="shared" si="19"/>
        <v>0</v>
      </c>
    </row>
    <row r="69" spans="3:50" s="123" customFormat="1" ht="13.2">
      <c r="D69" s="126">
        <v>17</v>
      </c>
      <c r="E69" s="123" t="s">
        <v>57</v>
      </c>
      <c r="F69" s="172">
        <f>$O$36</f>
        <v>0.10548387096774194</v>
      </c>
      <c r="G69" s="122">
        <f>$I$36</f>
        <v>3100</v>
      </c>
      <c r="H69" s="128">
        <v>0.5</v>
      </c>
      <c r="I69" s="129">
        <f>F69*G69</f>
        <v>327</v>
      </c>
      <c r="J69" s="122"/>
      <c r="K69" s="122">
        <f>(K67*$I69*$H69) +(J68*$I69)</f>
        <v>1471.5</v>
      </c>
      <c r="L69" s="122">
        <f t="shared" ref="L69:AX69" si="20">(L67*$I69*$H69) +(K68*$I69)</f>
        <v>2943</v>
      </c>
      <c r="M69" s="122">
        <f t="shared" si="20"/>
        <v>2943</v>
      </c>
      <c r="N69" s="122">
        <f t="shared" si="20"/>
        <v>2943</v>
      </c>
      <c r="O69" s="122">
        <f t="shared" si="20"/>
        <v>2943</v>
      </c>
      <c r="P69" s="122">
        <f t="shared" si="20"/>
        <v>2943</v>
      </c>
      <c r="Q69" s="122">
        <f t="shared" si="20"/>
        <v>2943</v>
      </c>
      <c r="R69" s="122">
        <f t="shared" si="20"/>
        <v>2943</v>
      </c>
      <c r="S69" s="122">
        <f t="shared" si="20"/>
        <v>2943</v>
      </c>
      <c r="T69" s="122">
        <f t="shared" si="20"/>
        <v>2943</v>
      </c>
      <c r="U69" s="122">
        <f t="shared" si="20"/>
        <v>2943</v>
      </c>
      <c r="V69" s="122">
        <f t="shared" si="20"/>
        <v>2943</v>
      </c>
      <c r="W69" s="122">
        <f t="shared" si="20"/>
        <v>2943</v>
      </c>
      <c r="X69" s="122">
        <f t="shared" si="20"/>
        <v>2943</v>
      </c>
      <c r="Y69" s="122">
        <f t="shared" si="20"/>
        <v>2943</v>
      </c>
      <c r="Z69" s="122">
        <f t="shared" si="20"/>
        <v>2943</v>
      </c>
      <c r="AA69" s="122">
        <f t="shared" si="20"/>
        <v>2943</v>
      </c>
      <c r="AB69" s="122">
        <f t="shared" si="20"/>
        <v>2943</v>
      </c>
      <c r="AC69" s="122">
        <f t="shared" si="20"/>
        <v>2943</v>
      </c>
      <c r="AD69" s="122">
        <f t="shared" si="20"/>
        <v>2943</v>
      </c>
      <c r="AE69" s="122">
        <f t="shared" si="20"/>
        <v>1471.5</v>
      </c>
      <c r="AF69" s="122">
        <f t="shared" si="20"/>
        <v>0</v>
      </c>
      <c r="AG69" s="122">
        <f t="shared" si="20"/>
        <v>0</v>
      </c>
      <c r="AH69" s="122">
        <f t="shared" si="20"/>
        <v>0</v>
      </c>
      <c r="AI69" s="122">
        <f t="shared" si="20"/>
        <v>0</v>
      </c>
      <c r="AJ69" s="122">
        <f t="shared" si="20"/>
        <v>0</v>
      </c>
      <c r="AK69" s="122">
        <f t="shared" si="20"/>
        <v>0</v>
      </c>
      <c r="AL69" s="122">
        <f t="shared" si="20"/>
        <v>0</v>
      </c>
      <c r="AM69" s="122">
        <f t="shared" si="20"/>
        <v>0</v>
      </c>
      <c r="AN69" s="122">
        <f t="shared" si="20"/>
        <v>0</v>
      </c>
      <c r="AO69" s="122">
        <f t="shared" si="20"/>
        <v>0</v>
      </c>
      <c r="AP69" s="122">
        <f t="shared" si="20"/>
        <v>0</v>
      </c>
      <c r="AQ69" s="122">
        <f t="shared" si="20"/>
        <v>0</v>
      </c>
      <c r="AR69" s="122">
        <f t="shared" si="20"/>
        <v>0</v>
      </c>
      <c r="AS69" s="122">
        <f t="shared" si="20"/>
        <v>0</v>
      </c>
      <c r="AT69" s="122">
        <f t="shared" si="20"/>
        <v>0</v>
      </c>
      <c r="AU69" s="122">
        <f t="shared" si="20"/>
        <v>0</v>
      </c>
      <c r="AV69" s="122">
        <f t="shared" si="20"/>
        <v>0</v>
      </c>
      <c r="AW69" s="122">
        <f t="shared" si="20"/>
        <v>0</v>
      </c>
      <c r="AX69" s="122">
        <f t="shared" si="20"/>
        <v>0</v>
      </c>
    </row>
    <row r="70" spans="3:50" s="107" customFormat="1" ht="13.2">
      <c r="D70" s="114">
        <v>18</v>
      </c>
      <c r="E70" s="107" t="s">
        <v>95</v>
      </c>
      <c r="F70" s="162"/>
      <c r="G70" s="97"/>
      <c r="H70" s="111"/>
      <c r="I70" s="110"/>
      <c r="J70" s="97"/>
      <c r="K70" s="97">
        <f>((K67*$H69*$G69)+(J68*$G69))/1000</f>
        <v>13.95</v>
      </c>
      <c r="L70" s="97">
        <f t="shared" ref="L70:AX70" si="21">((L67*$H69*$G69)+(K68*$G69))/1000</f>
        <v>27.9</v>
      </c>
      <c r="M70" s="97">
        <f t="shared" si="21"/>
        <v>27.9</v>
      </c>
      <c r="N70" s="97">
        <f t="shared" si="21"/>
        <v>27.9</v>
      </c>
      <c r="O70" s="97">
        <f t="shared" si="21"/>
        <v>27.9</v>
      </c>
      <c r="P70" s="97">
        <f t="shared" si="21"/>
        <v>27.9</v>
      </c>
      <c r="Q70" s="97">
        <f t="shared" si="21"/>
        <v>27.9</v>
      </c>
      <c r="R70" s="97">
        <f t="shared" si="21"/>
        <v>27.9</v>
      </c>
      <c r="S70" s="97">
        <f t="shared" si="21"/>
        <v>27.9</v>
      </c>
      <c r="T70" s="97">
        <f t="shared" si="21"/>
        <v>27.9</v>
      </c>
      <c r="U70" s="97">
        <f t="shared" si="21"/>
        <v>27.9</v>
      </c>
      <c r="V70" s="97">
        <f t="shared" si="21"/>
        <v>27.9</v>
      </c>
      <c r="W70" s="97">
        <f t="shared" si="21"/>
        <v>27.9</v>
      </c>
      <c r="X70" s="97">
        <f t="shared" si="21"/>
        <v>27.9</v>
      </c>
      <c r="Y70" s="97">
        <f t="shared" si="21"/>
        <v>27.9</v>
      </c>
      <c r="Z70" s="97">
        <f t="shared" si="21"/>
        <v>27.9</v>
      </c>
      <c r="AA70" s="97">
        <f t="shared" si="21"/>
        <v>27.9</v>
      </c>
      <c r="AB70" s="97">
        <f t="shared" si="21"/>
        <v>27.9</v>
      </c>
      <c r="AC70" s="97">
        <f t="shared" si="21"/>
        <v>27.9</v>
      </c>
      <c r="AD70" s="97">
        <f t="shared" si="21"/>
        <v>27.9</v>
      </c>
      <c r="AE70" s="97">
        <f t="shared" si="21"/>
        <v>13.95</v>
      </c>
      <c r="AF70" s="97">
        <f t="shared" si="21"/>
        <v>0</v>
      </c>
      <c r="AG70" s="97">
        <f t="shared" si="21"/>
        <v>0</v>
      </c>
      <c r="AH70" s="97">
        <f t="shared" si="21"/>
        <v>0</v>
      </c>
      <c r="AI70" s="97">
        <f t="shared" si="21"/>
        <v>0</v>
      </c>
      <c r="AJ70" s="97">
        <f t="shared" si="21"/>
        <v>0</v>
      </c>
      <c r="AK70" s="97">
        <f t="shared" si="21"/>
        <v>0</v>
      </c>
      <c r="AL70" s="97">
        <f t="shared" si="21"/>
        <v>0</v>
      </c>
      <c r="AM70" s="97">
        <f t="shared" si="21"/>
        <v>0</v>
      </c>
      <c r="AN70" s="97">
        <f t="shared" si="21"/>
        <v>0</v>
      </c>
      <c r="AO70" s="97">
        <f t="shared" si="21"/>
        <v>0</v>
      </c>
      <c r="AP70" s="97">
        <f t="shared" si="21"/>
        <v>0</v>
      </c>
      <c r="AQ70" s="97">
        <f t="shared" si="21"/>
        <v>0</v>
      </c>
      <c r="AR70" s="97">
        <f t="shared" si="21"/>
        <v>0</v>
      </c>
      <c r="AS70" s="97">
        <f t="shared" si="21"/>
        <v>0</v>
      </c>
      <c r="AT70" s="97">
        <f t="shared" si="21"/>
        <v>0</v>
      </c>
      <c r="AU70" s="97">
        <f t="shared" si="21"/>
        <v>0</v>
      </c>
      <c r="AV70" s="97">
        <f t="shared" si="21"/>
        <v>0</v>
      </c>
      <c r="AW70" s="97">
        <f t="shared" si="21"/>
        <v>0</v>
      </c>
      <c r="AX70" s="97">
        <f t="shared" si="21"/>
        <v>0</v>
      </c>
    </row>
    <row r="71" spans="3:50" s="130" customFormat="1" ht="13.2">
      <c r="D71" s="136"/>
      <c r="F71" s="172"/>
      <c r="G71" s="122"/>
      <c r="H71" s="131"/>
      <c r="I71" s="129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</row>
    <row r="72" spans="3:50" s="123" customFormat="1" ht="13.2">
      <c r="D72" s="126"/>
      <c r="E72" s="124" t="s">
        <v>77</v>
      </c>
      <c r="G72" s="127"/>
      <c r="J72" s="122"/>
      <c r="K72" s="130"/>
      <c r="L72" s="130"/>
      <c r="M72" s="130" t="s">
        <v>60</v>
      </c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130"/>
      <c r="AS72" s="130"/>
      <c r="AT72" s="130"/>
      <c r="AU72" s="130"/>
      <c r="AV72" s="130"/>
      <c r="AW72" s="130"/>
      <c r="AX72" s="130"/>
    </row>
    <row r="73" spans="3:50" s="123" customFormat="1" ht="13.2">
      <c r="D73" s="126">
        <v>19</v>
      </c>
      <c r="E73" s="125" t="s">
        <v>74</v>
      </c>
      <c r="F73" s="126"/>
      <c r="G73" s="127"/>
      <c r="I73" s="126" t="s">
        <v>107</v>
      </c>
      <c r="J73" s="122">
        <v>0</v>
      </c>
      <c r="K73" s="137">
        <f t="shared" ref="K73:AX73" si="22">IF(K$45&gt;$I73,INDEX($K72:$AX72,1,K$45-$I73) *-1,0)</f>
        <v>0</v>
      </c>
      <c r="L73" s="137">
        <f t="shared" si="22"/>
        <v>0</v>
      </c>
      <c r="M73" s="137">
        <f t="shared" si="22"/>
        <v>0</v>
      </c>
      <c r="N73" s="137">
        <f t="shared" si="22"/>
        <v>0</v>
      </c>
      <c r="O73" s="137">
        <f t="shared" si="22"/>
        <v>0</v>
      </c>
      <c r="P73" s="137">
        <f t="shared" si="22"/>
        <v>0</v>
      </c>
      <c r="Q73" s="137">
        <f t="shared" si="22"/>
        <v>0</v>
      </c>
      <c r="R73" s="137">
        <f t="shared" si="22"/>
        <v>0</v>
      </c>
      <c r="S73" s="137">
        <f t="shared" si="22"/>
        <v>0</v>
      </c>
      <c r="T73" s="137">
        <f t="shared" si="22"/>
        <v>0</v>
      </c>
      <c r="U73" s="137">
        <f t="shared" si="22"/>
        <v>0</v>
      </c>
      <c r="V73" s="137">
        <f t="shared" si="22"/>
        <v>0</v>
      </c>
      <c r="W73" s="137">
        <f t="shared" si="22"/>
        <v>0</v>
      </c>
      <c r="X73" s="137">
        <f t="shared" si="22"/>
        <v>0</v>
      </c>
      <c r="Y73" s="137">
        <f t="shared" si="22"/>
        <v>0</v>
      </c>
      <c r="Z73" s="137">
        <f t="shared" si="22"/>
        <v>0</v>
      </c>
      <c r="AA73" s="137">
        <f t="shared" si="22"/>
        <v>0</v>
      </c>
      <c r="AB73" s="137">
        <f t="shared" si="22"/>
        <v>0</v>
      </c>
      <c r="AC73" s="137">
        <f t="shared" si="22"/>
        <v>0</v>
      </c>
      <c r="AD73" s="137">
        <f t="shared" si="22"/>
        <v>0</v>
      </c>
      <c r="AE73" s="137">
        <f t="shared" si="22"/>
        <v>0</v>
      </c>
      <c r="AF73" s="137">
        <f t="shared" si="22"/>
        <v>0</v>
      </c>
      <c r="AG73" s="137">
        <f t="shared" si="22"/>
        <v>0</v>
      </c>
      <c r="AH73" s="137">
        <f t="shared" si="22"/>
        <v>0</v>
      </c>
      <c r="AI73" s="137">
        <f t="shared" si="22"/>
        <v>0</v>
      </c>
      <c r="AJ73" s="137">
        <f t="shared" si="22"/>
        <v>0</v>
      </c>
      <c r="AK73" s="137">
        <f t="shared" si="22"/>
        <v>0</v>
      </c>
      <c r="AL73" s="137">
        <f t="shared" si="22"/>
        <v>0</v>
      </c>
      <c r="AM73" s="137">
        <f t="shared" si="22"/>
        <v>0</v>
      </c>
      <c r="AN73" s="137">
        <f t="shared" si="22"/>
        <v>0</v>
      </c>
      <c r="AO73" s="137">
        <f t="shared" si="22"/>
        <v>0</v>
      </c>
      <c r="AP73" s="137">
        <f t="shared" si="22"/>
        <v>0</v>
      </c>
      <c r="AQ73" s="137">
        <f t="shared" si="22"/>
        <v>0</v>
      </c>
      <c r="AR73" s="137">
        <f t="shared" si="22"/>
        <v>0</v>
      </c>
      <c r="AS73" s="137">
        <f t="shared" si="22"/>
        <v>0</v>
      </c>
      <c r="AT73" s="137">
        <f t="shared" si="22"/>
        <v>0</v>
      </c>
      <c r="AU73" s="137">
        <f t="shared" si="22"/>
        <v>0</v>
      </c>
      <c r="AV73" s="137">
        <f t="shared" si="22"/>
        <v>0</v>
      </c>
      <c r="AW73" s="137">
        <f t="shared" si="22"/>
        <v>0</v>
      </c>
      <c r="AX73" s="137">
        <f t="shared" si="22"/>
        <v>0</v>
      </c>
    </row>
    <row r="74" spans="3:50" s="123" customFormat="1" ht="13.2">
      <c r="D74" s="126">
        <v>20</v>
      </c>
      <c r="E74" s="125" t="str">
        <f>"Removal after Max Rev Term Yrs=" &amp;I74</f>
        <v>Removal after Max Rev Term Yrs=20</v>
      </c>
      <c r="G74" s="127"/>
      <c r="I74" s="134">
        <v>20</v>
      </c>
      <c r="J74" s="137"/>
      <c r="K74" s="137">
        <f>IF(K$45&gt;$I74,INDEX($K73:$AX73,1,K$45-$I74+1) *-1,0)</f>
        <v>0</v>
      </c>
      <c r="L74" s="137">
        <f>IF(L$45&gt;$I74,INDEX($K73:$AX73,1,L$45-$I74+1) *-1,0)</f>
        <v>0</v>
      </c>
      <c r="M74" s="137">
        <f>IF(M$45&gt;$I74,INDEX($K73:$AX73,1,M$45-$I74+1) *-1,0)</f>
        <v>0</v>
      </c>
      <c r="N74" s="137">
        <f t="shared" ref="N74:AX74" si="23">IF(N$45&gt;$I74,INDEX($K73:$AX73,1,N$45-$I74) *-1,0)</f>
        <v>0</v>
      </c>
      <c r="O74" s="137">
        <f t="shared" si="23"/>
        <v>0</v>
      </c>
      <c r="P74" s="137">
        <f t="shared" si="23"/>
        <v>0</v>
      </c>
      <c r="Q74" s="137">
        <f t="shared" si="23"/>
        <v>0</v>
      </c>
      <c r="R74" s="137">
        <f t="shared" si="23"/>
        <v>0</v>
      </c>
      <c r="S74" s="137">
        <f t="shared" si="23"/>
        <v>0</v>
      </c>
      <c r="T74" s="137">
        <f t="shared" si="23"/>
        <v>0</v>
      </c>
      <c r="U74" s="137">
        <f t="shared" si="23"/>
        <v>0</v>
      </c>
      <c r="V74" s="137">
        <f t="shared" si="23"/>
        <v>0</v>
      </c>
      <c r="W74" s="137">
        <f t="shared" si="23"/>
        <v>0</v>
      </c>
      <c r="X74" s="137">
        <f t="shared" si="23"/>
        <v>0</v>
      </c>
      <c r="Y74" s="137">
        <f t="shared" si="23"/>
        <v>0</v>
      </c>
      <c r="Z74" s="137">
        <f t="shared" si="23"/>
        <v>0</v>
      </c>
      <c r="AA74" s="137">
        <f t="shared" si="23"/>
        <v>0</v>
      </c>
      <c r="AB74" s="137">
        <f t="shared" si="23"/>
        <v>0</v>
      </c>
      <c r="AC74" s="137">
        <f t="shared" si="23"/>
        <v>0</v>
      </c>
      <c r="AD74" s="137">
        <f t="shared" si="23"/>
        <v>0</v>
      </c>
      <c r="AE74" s="137">
        <f t="shared" si="23"/>
        <v>0</v>
      </c>
      <c r="AF74" s="137">
        <f t="shared" si="23"/>
        <v>0</v>
      </c>
      <c r="AG74" s="137">
        <f t="shared" si="23"/>
        <v>0</v>
      </c>
      <c r="AH74" s="137">
        <f t="shared" si="23"/>
        <v>0</v>
      </c>
      <c r="AI74" s="137">
        <f t="shared" si="23"/>
        <v>0</v>
      </c>
      <c r="AJ74" s="137">
        <f t="shared" si="23"/>
        <v>0</v>
      </c>
      <c r="AK74" s="137">
        <f t="shared" si="23"/>
        <v>0</v>
      </c>
      <c r="AL74" s="137">
        <f t="shared" si="23"/>
        <v>0</v>
      </c>
      <c r="AM74" s="137">
        <f t="shared" si="23"/>
        <v>0</v>
      </c>
      <c r="AN74" s="137">
        <f t="shared" si="23"/>
        <v>0</v>
      </c>
      <c r="AO74" s="137">
        <f t="shared" si="23"/>
        <v>0</v>
      </c>
      <c r="AP74" s="137">
        <f t="shared" si="23"/>
        <v>0</v>
      </c>
      <c r="AQ74" s="137">
        <f t="shared" si="23"/>
        <v>0</v>
      </c>
      <c r="AR74" s="137">
        <f t="shared" si="23"/>
        <v>0</v>
      </c>
      <c r="AS74" s="137">
        <f t="shared" si="23"/>
        <v>0</v>
      </c>
      <c r="AT74" s="137">
        <f t="shared" si="23"/>
        <v>0</v>
      </c>
      <c r="AU74" s="137">
        <f t="shared" si="23"/>
        <v>0</v>
      </c>
      <c r="AV74" s="137">
        <f t="shared" si="23"/>
        <v>0</v>
      </c>
      <c r="AW74" s="137">
        <f t="shared" si="23"/>
        <v>0</v>
      </c>
      <c r="AX74" s="137">
        <f t="shared" si="23"/>
        <v>0</v>
      </c>
    </row>
    <row r="75" spans="3:50" s="123" customFormat="1" ht="13.2">
      <c r="C75" s="135"/>
      <c r="D75" s="126">
        <v>21</v>
      </c>
      <c r="E75" s="125" t="s">
        <v>76</v>
      </c>
      <c r="G75" s="127"/>
      <c r="J75" s="137"/>
      <c r="K75" s="137">
        <f>K73+K74</f>
        <v>0</v>
      </c>
      <c r="L75" s="137">
        <f t="shared" ref="L75:AX75" si="24">L73+L74</f>
        <v>0</v>
      </c>
      <c r="M75" s="137">
        <f t="shared" si="24"/>
        <v>0</v>
      </c>
      <c r="N75" s="137">
        <f t="shared" si="24"/>
        <v>0</v>
      </c>
      <c r="O75" s="137">
        <f t="shared" si="24"/>
        <v>0</v>
      </c>
      <c r="P75" s="137">
        <f t="shared" si="24"/>
        <v>0</v>
      </c>
      <c r="Q75" s="137">
        <f t="shared" si="24"/>
        <v>0</v>
      </c>
      <c r="R75" s="137">
        <f t="shared" si="24"/>
        <v>0</v>
      </c>
      <c r="S75" s="137">
        <f t="shared" si="24"/>
        <v>0</v>
      </c>
      <c r="T75" s="137">
        <f t="shared" si="24"/>
        <v>0</v>
      </c>
      <c r="U75" s="137">
        <f t="shared" si="24"/>
        <v>0</v>
      </c>
      <c r="V75" s="137">
        <f t="shared" si="24"/>
        <v>0</v>
      </c>
      <c r="W75" s="137">
        <f t="shared" si="24"/>
        <v>0</v>
      </c>
      <c r="X75" s="137">
        <f t="shared" si="24"/>
        <v>0</v>
      </c>
      <c r="Y75" s="137">
        <f t="shared" si="24"/>
        <v>0</v>
      </c>
      <c r="Z75" s="137">
        <f t="shared" si="24"/>
        <v>0</v>
      </c>
      <c r="AA75" s="137">
        <f t="shared" si="24"/>
        <v>0</v>
      </c>
      <c r="AB75" s="137">
        <f t="shared" si="24"/>
        <v>0</v>
      </c>
      <c r="AC75" s="137">
        <f t="shared" si="24"/>
        <v>0</v>
      </c>
      <c r="AD75" s="137">
        <f t="shared" si="24"/>
        <v>0</v>
      </c>
      <c r="AE75" s="137">
        <f t="shared" si="24"/>
        <v>0</v>
      </c>
      <c r="AF75" s="137">
        <f t="shared" si="24"/>
        <v>0</v>
      </c>
      <c r="AG75" s="137">
        <f t="shared" si="24"/>
        <v>0</v>
      </c>
      <c r="AH75" s="137">
        <f t="shared" si="24"/>
        <v>0</v>
      </c>
      <c r="AI75" s="137">
        <f t="shared" si="24"/>
        <v>0</v>
      </c>
      <c r="AJ75" s="137">
        <f t="shared" si="24"/>
        <v>0</v>
      </c>
      <c r="AK75" s="137">
        <f t="shared" si="24"/>
        <v>0</v>
      </c>
      <c r="AL75" s="137">
        <f t="shared" si="24"/>
        <v>0</v>
      </c>
      <c r="AM75" s="137">
        <f t="shared" si="24"/>
        <v>0</v>
      </c>
      <c r="AN75" s="137">
        <f t="shared" si="24"/>
        <v>0</v>
      </c>
      <c r="AO75" s="137">
        <f t="shared" si="24"/>
        <v>0</v>
      </c>
      <c r="AP75" s="137">
        <f t="shared" si="24"/>
        <v>0</v>
      </c>
      <c r="AQ75" s="137">
        <f t="shared" si="24"/>
        <v>0</v>
      </c>
      <c r="AR75" s="137">
        <f t="shared" si="24"/>
        <v>0</v>
      </c>
      <c r="AS75" s="137">
        <f t="shared" si="24"/>
        <v>0</v>
      </c>
      <c r="AT75" s="137">
        <f t="shared" si="24"/>
        <v>0</v>
      </c>
      <c r="AU75" s="137">
        <f t="shared" si="24"/>
        <v>0</v>
      </c>
      <c r="AV75" s="137">
        <f t="shared" si="24"/>
        <v>0</v>
      </c>
      <c r="AW75" s="137">
        <f t="shared" si="24"/>
        <v>0</v>
      </c>
      <c r="AX75" s="137">
        <f t="shared" si="24"/>
        <v>0</v>
      </c>
    </row>
    <row r="76" spans="3:50" s="123" customFormat="1" ht="13.2">
      <c r="D76" s="126">
        <v>22</v>
      </c>
      <c r="E76" s="125" t="s">
        <v>75</v>
      </c>
      <c r="G76" s="127"/>
      <c r="H76" s="133"/>
      <c r="J76" s="137">
        <v>0</v>
      </c>
      <c r="K76" s="137">
        <f>K75+J76</f>
        <v>0</v>
      </c>
      <c r="L76" s="137">
        <f t="shared" ref="L76:AX76" si="25">L75+K76</f>
        <v>0</v>
      </c>
      <c r="M76" s="137">
        <f t="shared" si="25"/>
        <v>0</v>
      </c>
      <c r="N76" s="137">
        <f t="shared" si="25"/>
        <v>0</v>
      </c>
      <c r="O76" s="137">
        <f t="shared" si="25"/>
        <v>0</v>
      </c>
      <c r="P76" s="137">
        <f t="shared" si="25"/>
        <v>0</v>
      </c>
      <c r="Q76" s="137">
        <f t="shared" si="25"/>
        <v>0</v>
      </c>
      <c r="R76" s="137">
        <f t="shared" si="25"/>
        <v>0</v>
      </c>
      <c r="S76" s="137">
        <f t="shared" si="25"/>
        <v>0</v>
      </c>
      <c r="T76" s="137">
        <f t="shared" si="25"/>
        <v>0</v>
      </c>
      <c r="U76" s="137">
        <f t="shared" si="25"/>
        <v>0</v>
      </c>
      <c r="V76" s="137">
        <f t="shared" si="25"/>
        <v>0</v>
      </c>
      <c r="W76" s="137">
        <f t="shared" si="25"/>
        <v>0</v>
      </c>
      <c r="X76" s="137">
        <f t="shared" si="25"/>
        <v>0</v>
      </c>
      <c r="Y76" s="137">
        <f t="shared" si="25"/>
        <v>0</v>
      </c>
      <c r="Z76" s="137">
        <f t="shared" si="25"/>
        <v>0</v>
      </c>
      <c r="AA76" s="137">
        <f t="shared" si="25"/>
        <v>0</v>
      </c>
      <c r="AB76" s="137">
        <f t="shared" si="25"/>
        <v>0</v>
      </c>
      <c r="AC76" s="137">
        <f t="shared" si="25"/>
        <v>0</v>
      </c>
      <c r="AD76" s="137">
        <f t="shared" si="25"/>
        <v>0</v>
      </c>
      <c r="AE76" s="137">
        <f t="shared" si="25"/>
        <v>0</v>
      </c>
      <c r="AF76" s="137">
        <f t="shared" si="25"/>
        <v>0</v>
      </c>
      <c r="AG76" s="137">
        <f t="shared" si="25"/>
        <v>0</v>
      </c>
      <c r="AH76" s="137">
        <f t="shared" si="25"/>
        <v>0</v>
      </c>
      <c r="AI76" s="137">
        <f t="shared" si="25"/>
        <v>0</v>
      </c>
      <c r="AJ76" s="137">
        <f t="shared" si="25"/>
        <v>0</v>
      </c>
      <c r="AK76" s="137">
        <f t="shared" si="25"/>
        <v>0</v>
      </c>
      <c r="AL76" s="137">
        <f t="shared" si="25"/>
        <v>0</v>
      </c>
      <c r="AM76" s="137">
        <f t="shared" si="25"/>
        <v>0</v>
      </c>
      <c r="AN76" s="137">
        <f t="shared" si="25"/>
        <v>0</v>
      </c>
      <c r="AO76" s="137">
        <f t="shared" si="25"/>
        <v>0</v>
      </c>
      <c r="AP76" s="137">
        <f t="shared" si="25"/>
        <v>0</v>
      </c>
      <c r="AQ76" s="137">
        <f t="shared" si="25"/>
        <v>0</v>
      </c>
      <c r="AR76" s="137">
        <f t="shared" si="25"/>
        <v>0</v>
      </c>
      <c r="AS76" s="137">
        <f t="shared" si="25"/>
        <v>0</v>
      </c>
      <c r="AT76" s="137">
        <f t="shared" si="25"/>
        <v>0</v>
      </c>
      <c r="AU76" s="137">
        <f t="shared" si="25"/>
        <v>0</v>
      </c>
      <c r="AV76" s="137">
        <f t="shared" si="25"/>
        <v>0</v>
      </c>
      <c r="AW76" s="137">
        <f t="shared" si="25"/>
        <v>0</v>
      </c>
      <c r="AX76" s="137">
        <f t="shared" si="25"/>
        <v>0</v>
      </c>
    </row>
    <row r="77" spans="3:50" s="123" customFormat="1" ht="13.2">
      <c r="D77" s="126">
        <v>23</v>
      </c>
      <c r="E77" s="123" t="s">
        <v>57</v>
      </c>
      <c r="F77" s="163">
        <f>$O$37</f>
        <v>6.1076923076923077E-2</v>
      </c>
      <c r="G77" s="122">
        <f>$I$37</f>
        <v>6500</v>
      </c>
      <c r="H77" s="128">
        <v>0.5</v>
      </c>
      <c r="I77" s="129">
        <f>F77*G77</f>
        <v>397</v>
      </c>
      <c r="J77" s="122"/>
      <c r="K77" s="122">
        <f>(K75*$I77*$H77) +(J76*$I77)</f>
        <v>0</v>
      </c>
      <c r="L77" s="122">
        <f t="shared" ref="L77:AX77" si="26">(L75*$I77*$H77) +(K76*$I77)</f>
        <v>0</v>
      </c>
      <c r="M77" s="122">
        <f t="shared" si="26"/>
        <v>0</v>
      </c>
      <c r="N77" s="122">
        <f t="shared" si="26"/>
        <v>0</v>
      </c>
      <c r="O77" s="122">
        <f t="shared" si="26"/>
        <v>0</v>
      </c>
      <c r="P77" s="122">
        <f t="shared" si="26"/>
        <v>0</v>
      </c>
      <c r="Q77" s="122">
        <f t="shared" si="26"/>
        <v>0</v>
      </c>
      <c r="R77" s="122">
        <f t="shared" si="26"/>
        <v>0</v>
      </c>
      <c r="S77" s="122">
        <f t="shared" si="26"/>
        <v>0</v>
      </c>
      <c r="T77" s="122">
        <f t="shared" si="26"/>
        <v>0</v>
      </c>
      <c r="U77" s="122">
        <f t="shared" si="26"/>
        <v>0</v>
      </c>
      <c r="V77" s="122">
        <f t="shared" si="26"/>
        <v>0</v>
      </c>
      <c r="W77" s="122">
        <f t="shared" si="26"/>
        <v>0</v>
      </c>
      <c r="X77" s="122">
        <f t="shared" si="26"/>
        <v>0</v>
      </c>
      <c r="Y77" s="122">
        <f t="shared" si="26"/>
        <v>0</v>
      </c>
      <c r="Z77" s="122">
        <f t="shared" si="26"/>
        <v>0</v>
      </c>
      <c r="AA77" s="122">
        <f t="shared" si="26"/>
        <v>0</v>
      </c>
      <c r="AB77" s="122">
        <f t="shared" si="26"/>
        <v>0</v>
      </c>
      <c r="AC77" s="122">
        <f t="shared" si="26"/>
        <v>0</v>
      </c>
      <c r="AD77" s="122">
        <f t="shared" si="26"/>
        <v>0</v>
      </c>
      <c r="AE77" s="122">
        <f t="shared" si="26"/>
        <v>0</v>
      </c>
      <c r="AF77" s="122">
        <f t="shared" si="26"/>
        <v>0</v>
      </c>
      <c r="AG77" s="122">
        <f t="shared" si="26"/>
        <v>0</v>
      </c>
      <c r="AH77" s="122">
        <f t="shared" si="26"/>
        <v>0</v>
      </c>
      <c r="AI77" s="122">
        <f t="shared" si="26"/>
        <v>0</v>
      </c>
      <c r="AJ77" s="122">
        <f t="shared" si="26"/>
        <v>0</v>
      </c>
      <c r="AK77" s="122">
        <f t="shared" si="26"/>
        <v>0</v>
      </c>
      <c r="AL77" s="122">
        <f t="shared" si="26"/>
        <v>0</v>
      </c>
      <c r="AM77" s="122">
        <f t="shared" si="26"/>
        <v>0</v>
      </c>
      <c r="AN77" s="122">
        <f t="shared" si="26"/>
        <v>0</v>
      </c>
      <c r="AO77" s="122">
        <f t="shared" si="26"/>
        <v>0</v>
      </c>
      <c r="AP77" s="122">
        <f t="shared" si="26"/>
        <v>0</v>
      </c>
      <c r="AQ77" s="122">
        <f t="shared" si="26"/>
        <v>0</v>
      </c>
      <c r="AR77" s="122">
        <f t="shared" si="26"/>
        <v>0</v>
      </c>
      <c r="AS77" s="122">
        <f t="shared" si="26"/>
        <v>0</v>
      </c>
      <c r="AT77" s="122">
        <f t="shared" si="26"/>
        <v>0</v>
      </c>
      <c r="AU77" s="122">
        <f t="shared" si="26"/>
        <v>0</v>
      </c>
      <c r="AV77" s="122">
        <f t="shared" si="26"/>
        <v>0</v>
      </c>
      <c r="AW77" s="122">
        <f t="shared" si="26"/>
        <v>0</v>
      </c>
      <c r="AX77" s="122">
        <f t="shared" si="26"/>
        <v>0</v>
      </c>
    </row>
    <row r="78" spans="3:50" s="107" customFormat="1" ht="13.2">
      <c r="D78" s="114">
        <v>24</v>
      </c>
      <c r="E78" s="107" t="s">
        <v>95</v>
      </c>
      <c r="F78" s="162"/>
      <c r="G78" s="97"/>
      <c r="H78" s="111"/>
      <c r="I78" s="110"/>
      <c r="J78" s="97"/>
      <c r="K78" s="97">
        <f>((K75*$H77*$G77)+(J76*$G77))/1000</f>
        <v>0</v>
      </c>
      <c r="L78" s="97">
        <f t="shared" ref="L78:AX78" si="27">((L75*$H77*$G77)+(K76*$G77))/1000</f>
        <v>0</v>
      </c>
      <c r="M78" s="97">
        <f t="shared" si="27"/>
        <v>0</v>
      </c>
      <c r="N78" s="97">
        <f t="shared" si="27"/>
        <v>0</v>
      </c>
      <c r="O78" s="97">
        <f t="shared" si="27"/>
        <v>0</v>
      </c>
      <c r="P78" s="97">
        <f t="shared" si="27"/>
        <v>0</v>
      </c>
      <c r="Q78" s="97">
        <f t="shared" si="27"/>
        <v>0</v>
      </c>
      <c r="R78" s="97">
        <f t="shared" si="27"/>
        <v>0</v>
      </c>
      <c r="S78" s="97">
        <f t="shared" si="27"/>
        <v>0</v>
      </c>
      <c r="T78" s="97">
        <f t="shared" si="27"/>
        <v>0</v>
      </c>
      <c r="U78" s="97">
        <f t="shared" si="27"/>
        <v>0</v>
      </c>
      <c r="V78" s="97">
        <f t="shared" si="27"/>
        <v>0</v>
      </c>
      <c r="W78" s="97">
        <f t="shared" si="27"/>
        <v>0</v>
      </c>
      <c r="X78" s="97">
        <f t="shared" si="27"/>
        <v>0</v>
      </c>
      <c r="Y78" s="97">
        <f t="shared" si="27"/>
        <v>0</v>
      </c>
      <c r="Z78" s="97">
        <f t="shared" si="27"/>
        <v>0</v>
      </c>
      <c r="AA78" s="97">
        <f t="shared" si="27"/>
        <v>0</v>
      </c>
      <c r="AB78" s="97">
        <f t="shared" si="27"/>
        <v>0</v>
      </c>
      <c r="AC78" s="97">
        <f t="shared" si="27"/>
        <v>0</v>
      </c>
      <c r="AD78" s="97">
        <f t="shared" si="27"/>
        <v>0</v>
      </c>
      <c r="AE78" s="97">
        <f t="shared" si="27"/>
        <v>0</v>
      </c>
      <c r="AF78" s="97">
        <f t="shared" si="27"/>
        <v>0</v>
      </c>
      <c r="AG78" s="97">
        <f t="shared" si="27"/>
        <v>0</v>
      </c>
      <c r="AH78" s="97">
        <f t="shared" si="27"/>
        <v>0</v>
      </c>
      <c r="AI78" s="97">
        <f t="shared" si="27"/>
        <v>0</v>
      </c>
      <c r="AJ78" s="97">
        <f t="shared" si="27"/>
        <v>0</v>
      </c>
      <c r="AK78" s="97">
        <f t="shared" si="27"/>
        <v>0</v>
      </c>
      <c r="AL78" s="97">
        <f t="shared" si="27"/>
        <v>0</v>
      </c>
      <c r="AM78" s="97">
        <f t="shared" si="27"/>
        <v>0</v>
      </c>
      <c r="AN78" s="97">
        <f t="shared" si="27"/>
        <v>0</v>
      </c>
      <c r="AO78" s="97">
        <f t="shared" si="27"/>
        <v>0</v>
      </c>
      <c r="AP78" s="97">
        <f t="shared" si="27"/>
        <v>0</v>
      </c>
      <c r="AQ78" s="97">
        <f t="shared" si="27"/>
        <v>0</v>
      </c>
      <c r="AR78" s="97">
        <f t="shared" si="27"/>
        <v>0</v>
      </c>
      <c r="AS78" s="97">
        <f t="shared" si="27"/>
        <v>0</v>
      </c>
      <c r="AT78" s="97">
        <f t="shared" si="27"/>
        <v>0</v>
      </c>
      <c r="AU78" s="97">
        <f t="shared" si="27"/>
        <v>0</v>
      </c>
      <c r="AV78" s="97">
        <f t="shared" si="27"/>
        <v>0</v>
      </c>
      <c r="AW78" s="97">
        <f t="shared" si="27"/>
        <v>0</v>
      </c>
      <c r="AX78" s="97">
        <f t="shared" si="27"/>
        <v>0</v>
      </c>
    </row>
    <row r="79" spans="3:50" s="130" customFormat="1" ht="13.2">
      <c r="D79" s="136"/>
      <c r="F79" s="172"/>
      <c r="G79" s="122"/>
      <c r="H79" s="131"/>
      <c r="I79" s="129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22"/>
      <c r="AU79" s="122"/>
      <c r="AV79" s="122"/>
      <c r="AW79" s="122"/>
      <c r="AX79" s="122"/>
    </row>
    <row r="80" spans="3:50" s="123" customFormat="1" ht="13.2">
      <c r="D80" s="126"/>
      <c r="E80" s="124" t="s">
        <v>78</v>
      </c>
      <c r="G80" s="127"/>
      <c r="J80" s="122"/>
      <c r="K80" s="130"/>
      <c r="L80" s="130"/>
      <c r="M80" s="130" t="s">
        <v>60</v>
      </c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</row>
    <row r="81" spans="3:50" s="123" customFormat="1" ht="13.2">
      <c r="D81" s="126">
        <v>25</v>
      </c>
      <c r="E81" s="125" t="s">
        <v>74</v>
      </c>
      <c r="F81" s="126"/>
      <c r="G81" s="127"/>
      <c r="I81" s="126" t="s">
        <v>107</v>
      </c>
      <c r="J81" s="122">
        <v>0</v>
      </c>
      <c r="K81" s="122">
        <f>K$18</f>
        <v>1</v>
      </c>
      <c r="L81" s="122">
        <f t="shared" ref="L81:AX81" si="28">L$18</f>
        <v>0</v>
      </c>
      <c r="M81" s="122">
        <f t="shared" si="28"/>
        <v>0</v>
      </c>
      <c r="N81" s="122">
        <f t="shared" si="28"/>
        <v>0</v>
      </c>
      <c r="O81" s="122">
        <f t="shared" si="28"/>
        <v>0</v>
      </c>
      <c r="P81" s="122">
        <f t="shared" si="28"/>
        <v>0</v>
      </c>
      <c r="Q81" s="122">
        <f t="shared" si="28"/>
        <v>0</v>
      </c>
      <c r="R81" s="122">
        <f t="shared" si="28"/>
        <v>0</v>
      </c>
      <c r="S81" s="122">
        <f t="shared" si="28"/>
        <v>0</v>
      </c>
      <c r="T81" s="122">
        <f t="shared" si="28"/>
        <v>0</v>
      </c>
      <c r="U81" s="122">
        <f t="shared" si="28"/>
        <v>0</v>
      </c>
      <c r="V81" s="122">
        <f t="shared" si="28"/>
        <v>0</v>
      </c>
      <c r="W81" s="122">
        <f t="shared" si="28"/>
        <v>0</v>
      </c>
      <c r="X81" s="122">
        <f t="shared" si="28"/>
        <v>0</v>
      </c>
      <c r="Y81" s="122">
        <f t="shared" si="28"/>
        <v>0</v>
      </c>
      <c r="Z81" s="122">
        <f t="shared" si="28"/>
        <v>0</v>
      </c>
      <c r="AA81" s="122">
        <f t="shared" si="28"/>
        <v>0</v>
      </c>
      <c r="AB81" s="122">
        <f t="shared" si="28"/>
        <v>0</v>
      </c>
      <c r="AC81" s="122">
        <f t="shared" si="28"/>
        <v>0</v>
      </c>
      <c r="AD81" s="122">
        <f t="shared" si="28"/>
        <v>0</v>
      </c>
      <c r="AE81" s="122">
        <f t="shared" si="28"/>
        <v>0</v>
      </c>
      <c r="AF81" s="122">
        <f t="shared" si="28"/>
        <v>0</v>
      </c>
      <c r="AG81" s="122">
        <f t="shared" si="28"/>
        <v>0</v>
      </c>
      <c r="AH81" s="122">
        <f t="shared" si="28"/>
        <v>0</v>
      </c>
      <c r="AI81" s="122">
        <f t="shared" si="28"/>
        <v>0</v>
      </c>
      <c r="AJ81" s="122">
        <f t="shared" si="28"/>
        <v>0</v>
      </c>
      <c r="AK81" s="122">
        <f t="shared" si="28"/>
        <v>0</v>
      </c>
      <c r="AL81" s="122">
        <f t="shared" si="28"/>
        <v>0</v>
      </c>
      <c r="AM81" s="122">
        <f t="shared" si="28"/>
        <v>0</v>
      </c>
      <c r="AN81" s="122">
        <f t="shared" si="28"/>
        <v>0</v>
      </c>
      <c r="AO81" s="122">
        <f t="shared" si="28"/>
        <v>0</v>
      </c>
      <c r="AP81" s="122">
        <f t="shared" si="28"/>
        <v>0</v>
      </c>
      <c r="AQ81" s="122">
        <f t="shared" si="28"/>
        <v>0</v>
      </c>
      <c r="AR81" s="122">
        <f t="shared" si="28"/>
        <v>0</v>
      </c>
      <c r="AS81" s="122">
        <f t="shared" si="28"/>
        <v>0</v>
      </c>
      <c r="AT81" s="122">
        <f t="shared" si="28"/>
        <v>0</v>
      </c>
      <c r="AU81" s="122">
        <f t="shared" si="28"/>
        <v>0</v>
      </c>
      <c r="AV81" s="122">
        <f t="shared" si="28"/>
        <v>0</v>
      </c>
      <c r="AW81" s="122">
        <f t="shared" si="28"/>
        <v>0</v>
      </c>
      <c r="AX81" s="122">
        <f t="shared" si="28"/>
        <v>0</v>
      </c>
    </row>
    <row r="82" spans="3:50" s="123" customFormat="1" ht="13.2">
      <c r="D82" s="126">
        <v>26</v>
      </c>
      <c r="E82" s="125" t="str">
        <f>"Removal after Max Rev Term Yrs=" &amp;I82</f>
        <v>Removal after Max Rev Term Yrs=20</v>
      </c>
      <c r="G82" s="127"/>
      <c r="I82" s="134">
        <v>20</v>
      </c>
      <c r="J82" s="137"/>
      <c r="K82" s="137">
        <f t="shared" ref="K82:AX82" si="29">IF(K$45&gt;$I82,INDEX($K81:$AX81,1,K$45-$I82) *-1,0)</f>
        <v>0</v>
      </c>
      <c r="L82" s="137">
        <f t="shared" si="29"/>
        <v>0</v>
      </c>
      <c r="M82" s="137">
        <f t="shared" si="29"/>
        <v>0</v>
      </c>
      <c r="N82" s="137">
        <f t="shared" si="29"/>
        <v>0</v>
      </c>
      <c r="O82" s="137">
        <f t="shared" si="29"/>
        <v>0</v>
      </c>
      <c r="P82" s="137">
        <f t="shared" si="29"/>
        <v>0</v>
      </c>
      <c r="Q82" s="137">
        <f t="shared" si="29"/>
        <v>0</v>
      </c>
      <c r="R82" s="137">
        <f t="shared" si="29"/>
        <v>0</v>
      </c>
      <c r="S82" s="137">
        <f t="shared" si="29"/>
        <v>0</v>
      </c>
      <c r="T82" s="137">
        <f t="shared" si="29"/>
        <v>0</v>
      </c>
      <c r="U82" s="137">
        <f t="shared" si="29"/>
        <v>0</v>
      </c>
      <c r="V82" s="137">
        <f t="shared" si="29"/>
        <v>0</v>
      </c>
      <c r="W82" s="137">
        <f t="shared" si="29"/>
        <v>0</v>
      </c>
      <c r="X82" s="137">
        <f t="shared" si="29"/>
        <v>0</v>
      </c>
      <c r="Y82" s="137">
        <f t="shared" si="29"/>
        <v>0</v>
      </c>
      <c r="Z82" s="137">
        <f t="shared" si="29"/>
        <v>0</v>
      </c>
      <c r="AA82" s="137">
        <f t="shared" si="29"/>
        <v>0</v>
      </c>
      <c r="AB82" s="137">
        <f t="shared" si="29"/>
        <v>0</v>
      </c>
      <c r="AC82" s="137">
        <f t="shared" si="29"/>
        <v>0</v>
      </c>
      <c r="AD82" s="137">
        <f t="shared" si="29"/>
        <v>0</v>
      </c>
      <c r="AE82" s="137">
        <f t="shared" si="29"/>
        <v>-1</v>
      </c>
      <c r="AF82" s="137">
        <f t="shared" si="29"/>
        <v>0</v>
      </c>
      <c r="AG82" s="137">
        <f t="shared" si="29"/>
        <v>0</v>
      </c>
      <c r="AH82" s="137">
        <f t="shared" si="29"/>
        <v>0</v>
      </c>
      <c r="AI82" s="137">
        <f t="shared" si="29"/>
        <v>0</v>
      </c>
      <c r="AJ82" s="137">
        <f t="shared" si="29"/>
        <v>0</v>
      </c>
      <c r="AK82" s="137">
        <f t="shared" si="29"/>
        <v>0</v>
      </c>
      <c r="AL82" s="137">
        <f t="shared" si="29"/>
        <v>0</v>
      </c>
      <c r="AM82" s="137">
        <f t="shared" si="29"/>
        <v>0</v>
      </c>
      <c r="AN82" s="137">
        <f t="shared" si="29"/>
        <v>0</v>
      </c>
      <c r="AO82" s="137">
        <f t="shared" si="29"/>
        <v>0</v>
      </c>
      <c r="AP82" s="137">
        <f t="shared" si="29"/>
        <v>0</v>
      </c>
      <c r="AQ82" s="137">
        <f t="shared" si="29"/>
        <v>0</v>
      </c>
      <c r="AR82" s="137">
        <f t="shared" si="29"/>
        <v>0</v>
      </c>
      <c r="AS82" s="137">
        <f t="shared" si="29"/>
        <v>0</v>
      </c>
      <c r="AT82" s="137">
        <f t="shared" si="29"/>
        <v>0</v>
      </c>
      <c r="AU82" s="137">
        <f t="shared" si="29"/>
        <v>0</v>
      </c>
      <c r="AV82" s="137">
        <f t="shared" si="29"/>
        <v>0</v>
      </c>
      <c r="AW82" s="137">
        <f t="shared" si="29"/>
        <v>0</v>
      </c>
      <c r="AX82" s="137">
        <f t="shared" si="29"/>
        <v>0</v>
      </c>
    </row>
    <row r="83" spans="3:50" s="123" customFormat="1" ht="13.2">
      <c r="C83" s="135"/>
      <c r="D83" s="126">
        <v>27</v>
      </c>
      <c r="E83" s="125" t="s">
        <v>76</v>
      </c>
      <c r="G83" s="127"/>
      <c r="J83" s="137"/>
      <c r="K83" s="137">
        <f>K81+K82</f>
        <v>1</v>
      </c>
      <c r="L83" s="137">
        <f t="shared" ref="L83:AX83" si="30">L81+L82</f>
        <v>0</v>
      </c>
      <c r="M83" s="137">
        <f t="shared" si="30"/>
        <v>0</v>
      </c>
      <c r="N83" s="137">
        <f t="shared" si="30"/>
        <v>0</v>
      </c>
      <c r="O83" s="137">
        <f t="shared" si="30"/>
        <v>0</v>
      </c>
      <c r="P83" s="137">
        <f t="shared" si="30"/>
        <v>0</v>
      </c>
      <c r="Q83" s="137">
        <f t="shared" si="30"/>
        <v>0</v>
      </c>
      <c r="R83" s="137">
        <f t="shared" si="30"/>
        <v>0</v>
      </c>
      <c r="S83" s="137">
        <f t="shared" si="30"/>
        <v>0</v>
      </c>
      <c r="T83" s="137">
        <f t="shared" si="30"/>
        <v>0</v>
      </c>
      <c r="U83" s="137">
        <f t="shared" si="30"/>
        <v>0</v>
      </c>
      <c r="V83" s="137">
        <f t="shared" si="30"/>
        <v>0</v>
      </c>
      <c r="W83" s="137">
        <f t="shared" si="30"/>
        <v>0</v>
      </c>
      <c r="X83" s="137">
        <f t="shared" si="30"/>
        <v>0</v>
      </c>
      <c r="Y83" s="137">
        <f t="shared" si="30"/>
        <v>0</v>
      </c>
      <c r="Z83" s="137">
        <f t="shared" si="30"/>
        <v>0</v>
      </c>
      <c r="AA83" s="137">
        <f t="shared" si="30"/>
        <v>0</v>
      </c>
      <c r="AB83" s="137">
        <f t="shared" si="30"/>
        <v>0</v>
      </c>
      <c r="AC83" s="137">
        <f t="shared" si="30"/>
        <v>0</v>
      </c>
      <c r="AD83" s="137">
        <f t="shared" si="30"/>
        <v>0</v>
      </c>
      <c r="AE83" s="137">
        <f t="shared" si="30"/>
        <v>-1</v>
      </c>
      <c r="AF83" s="137">
        <f t="shared" si="30"/>
        <v>0</v>
      </c>
      <c r="AG83" s="137">
        <f t="shared" si="30"/>
        <v>0</v>
      </c>
      <c r="AH83" s="137">
        <f t="shared" si="30"/>
        <v>0</v>
      </c>
      <c r="AI83" s="137">
        <f t="shared" si="30"/>
        <v>0</v>
      </c>
      <c r="AJ83" s="137">
        <f t="shared" si="30"/>
        <v>0</v>
      </c>
      <c r="AK83" s="137">
        <f t="shared" si="30"/>
        <v>0</v>
      </c>
      <c r="AL83" s="137">
        <f t="shared" si="30"/>
        <v>0</v>
      </c>
      <c r="AM83" s="137">
        <f t="shared" si="30"/>
        <v>0</v>
      </c>
      <c r="AN83" s="137">
        <f t="shared" si="30"/>
        <v>0</v>
      </c>
      <c r="AO83" s="137">
        <f t="shared" si="30"/>
        <v>0</v>
      </c>
      <c r="AP83" s="137">
        <f t="shared" si="30"/>
        <v>0</v>
      </c>
      <c r="AQ83" s="137">
        <f t="shared" si="30"/>
        <v>0</v>
      </c>
      <c r="AR83" s="137">
        <f t="shared" si="30"/>
        <v>0</v>
      </c>
      <c r="AS83" s="137">
        <f t="shared" si="30"/>
        <v>0</v>
      </c>
      <c r="AT83" s="137">
        <f t="shared" si="30"/>
        <v>0</v>
      </c>
      <c r="AU83" s="137">
        <f t="shared" si="30"/>
        <v>0</v>
      </c>
      <c r="AV83" s="137">
        <f t="shared" si="30"/>
        <v>0</v>
      </c>
      <c r="AW83" s="137">
        <f t="shared" si="30"/>
        <v>0</v>
      </c>
      <c r="AX83" s="137">
        <f t="shared" si="30"/>
        <v>0</v>
      </c>
    </row>
    <row r="84" spans="3:50" s="123" customFormat="1" ht="13.2">
      <c r="D84" s="126">
        <v>28</v>
      </c>
      <c r="E84" s="125" t="s">
        <v>75</v>
      </c>
      <c r="G84" s="127"/>
      <c r="H84" s="133"/>
      <c r="J84" s="137">
        <v>0</v>
      </c>
      <c r="K84" s="137">
        <f>K83+J84</f>
        <v>1</v>
      </c>
      <c r="L84" s="137">
        <f t="shared" ref="L84:AX84" si="31">L83+K84</f>
        <v>1</v>
      </c>
      <c r="M84" s="137">
        <f t="shared" si="31"/>
        <v>1</v>
      </c>
      <c r="N84" s="137">
        <f t="shared" si="31"/>
        <v>1</v>
      </c>
      <c r="O84" s="137">
        <f t="shared" si="31"/>
        <v>1</v>
      </c>
      <c r="P84" s="137">
        <f t="shared" si="31"/>
        <v>1</v>
      </c>
      <c r="Q84" s="137">
        <f t="shared" si="31"/>
        <v>1</v>
      </c>
      <c r="R84" s="137">
        <f t="shared" si="31"/>
        <v>1</v>
      </c>
      <c r="S84" s="137">
        <f t="shared" si="31"/>
        <v>1</v>
      </c>
      <c r="T84" s="137">
        <f t="shared" si="31"/>
        <v>1</v>
      </c>
      <c r="U84" s="137">
        <f t="shared" si="31"/>
        <v>1</v>
      </c>
      <c r="V84" s="137">
        <f t="shared" si="31"/>
        <v>1</v>
      </c>
      <c r="W84" s="137">
        <f t="shared" si="31"/>
        <v>1</v>
      </c>
      <c r="X84" s="137">
        <f t="shared" si="31"/>
        <v>1</v>
      </c>
      <c r="Y84" s="137">
        <f t="shared" si="31"/>
        <v>1</v>
      </c>
      <c r="Z84" s="137">
        <f t="shared" si="31"/>
        <v>1</v>
      </c>
      <c r="AA84" s="137">
        <f t="shared" si="31"/>
        <v>1</v>
      </c>
      <c r="AB84" s="137">
        <f t="shared" si="31"/>
        <v>1</v>
      </c>
      <c r="AC84" s="137">
        <f t="shared" si="31"/>
        <v>1</v>
      </c>
      <c r="AD84" s="137">
        <f t="shared" si="31"/>
        <v>1</v>
      </c>
      <c r="AE84" s="137">
        <f t="shared" si="31"/>
        <v>0</v>
      </c>
      <c r="AF84" s="137">
        <f t="shared" si="31"/>
        <v>0</v>
      </c>
      <c r="AG84" s="137">
        <f t="shared" si="31"/>
        <v>0</v>
      </c>
      <c r="AH84" s="137">
        <f t="shared" si="31"/>
        <v>0</v>
      </c>
      <c r="AI84" s="137">
        <f t="shared" si="31"/>
        <v>0</v>
      </c>
      <c r="AJ84" s="137">
        <f t="shared" si="31"/>
        <v>0</v>
      </c>
      <c r="AK84" s="137">
        <f t="shared" si="31"/>
        <v>0</v>
      </c>
      <c r="AL84" s="137">
        <f t="shared" si="31"/>
        <v>0</v>
      </c>
      <c r="AM84" s="137">
        <f t="shared" si="31"/>
        <v>0</v>
      </c>
      <c r="AN84" s="137">
        <f t="shared" si="31"/>
        <v>0</v>
      </c>
      <c r="AO84" s="137">
        <f t="shared" si="31"/>
        <v>0</v>
      </c>
      <c r="AP84" s="137">
        <f t="shared" si="31"/>
        <v>0</v>
      </c>
      <c r="AQ84" s="137">
        <f t="shared" si="31"/>
        <v>0</v>
      </c>
      <c r="AR84" s="137">
        <f t="shared" si="31"/>
        <v>0</v>
      </c>
      <c r="AS84" s="137">
        <f t="shared" si="31"/>
        <v>0</v>
      </c>
      <c r="AT84" s="137">
        <f t="shared" si="31"/>
        <v>0</v>
      </c>
      <c r="AU84" s="137">
        <f t="shared" si="31"/>
        <v>0</v>
      </c>
      <c r="AV84" s="137">
        <f t="shared" si="31"/>
        <v>0</v>
      </c>
      <c r="AW84" s="137">
        <f t="shared" si="31"/>
        <v>0</v>
      </c>
      <c r="AX84" s="137">
        <f t="shared" si="31"/>
        <v>0</v>
      </c>
    </row>
    <row r="85" spans="3:50" s="123" customFormat="1" ht="13.2">
      <c r="D85" s="126">
        <v>29</v>
      </c>
      <c r="E85" s="123" t="s">
        <v>57</v>
      </c>
      <c r="F85" s="163">
        <f>$O$38</f>
        <v>2.7983706720977598E-2</v>
      </c>
      <c r="G85" s="122">
        <f>$I$38</f>
        <v>98200</v>
      </c>
      <c r="H85" s="128">
        <v>0.5</v>
      </c>
      <c r="I85" s="129">
        <f>F85*G85</f>
        <v>2748</v>
      </c>
      <c r="J85" s="122"/>
      <c r="K85" s="122">
        <f>(K83*$I85*$H85) +(J84*$I85)</f>
        <v>1374</v>
      </c>
      <c r="L85" s="122">
        <f t="shared" ref="L85:AX85" si="32">(L83*$I85*$H85) +(K84*$I85)</f>
        <v>2748</v>
      </c>
      <c r="M85" s="122">
        <f t="shared" si="32"/>
        <v>2748</v>
      </c>
      <c r="N85" s="122">
        <f t="shared" si="32"/>
        <v>2748</v>
      </c>
      <c r="O85" s="122">
        <f t="shared" si="32"/>
        <v>2748</v>
      </c>
      <c r="P85" s="122">
        <f t="shared" si="32"/>
        <v>2748</v>
      </c>
      <c r="Q85" s="122">
        <f t="shared" si="32"/>
        <v>2748</v>
      </c>
      <c r="R85" s="122">
        <f t="shared" si="32"/>
        <v>2748</v>
      </c>
      <c r="S85" s="122">
        <f t="shared" si="32"/>
        <v>2748</v>
      </c>
      <c r="T85" s="122">
        <f t="shared" si="32"/>
        <v>2748</v>
      </c>
      <c r="U85" s="122">
        <f t="shared" si="32"/>
        <v>2748</v>
      </c>
      <c r="V85" s="122">
        <f t="shared" si="32"/>
        <v>2748</v>
      </c>
      <c r="W85" s="122">
        <f t="shared" si="32"/>
        <v>2748</v>
      </c>
      <c r="X85" s="122">
        <f t="shared" si="32"/>
        <v>2748</v>
      </c>
      <c r="Y85" s="122">
        <f t="shared" si="32"/>
        <v>2748</v>
      </c>
      <c r="Z85" s="122">
        <f t="shared" si="32"/>
        <v>2748</v>
      </c>
      <c r="AA85" s="122">
        <f t="shared" si="32"/>
        <v>2748</v>
      </c>
      <c r="AB85" s="122">
        <f t="shared" si="32"/>
        <v>2748</v>
      </c>
      <c r="AC85" s="122">
        <f t="shared" si="32"/>
        <v>2748</v>
      </c>
      <c r="AD85" s="122">
        <f t="shared" si="32"/>
        <v>2748</v>
      </c>
      <c r="AE85" s="122">
        <f t="shared" si="32"/>
        <v>1374</v>
      </c>
      <c r="AF85" s="122">
        <f t="shared" si="32"/>
        <v>0</v>
      </c>
      <c r="AG85" s="122">
        <f t="shared" si="32"/>
        <v>0</v>
      </c>
      <c r="AH85" s="122">
        <f t="shared" si="32"/>
        <v>0</v>
      </c>
      <c r="AI85" s="122">
        <f t="shared" si="32"/>
        <v>0</v>
      </c>
      <c r="AJ85" s="122">
        <f t="shared" si="32"/>
        <v>0</v>
      </c>
      <c r="AK85" s="122">
        <f t="shared" si="32"/>
        <v>0</v>
      </c>
      <c r="AL85" s="122">
        <f t="shared" si="32"/>
        <v>0</v>
      </c>
      <c r="AM85" s="122">
        <f t="shared" si="32"/>
        <v>0</v>
      </c>
      <c r="AN85" s="122">
        <f t="shared" si="32"/>
        <v>0</v>
      </c>
      <c r="AO85" s="122">
        <f t="shared" si="32"/>
        <v>0</v>
      </c>
      <c r="AP85" s="122">
        <f t="shared" si="32"/>
        <v>0</v>
      </c>
      <c r="AQ85" s="122">
        <f t="shared" si="32"/>
        <v>0</v>
      </c>
      <c r="AR85" s="122">
        <f t="shared" si="32"/>
        <v>0</v>
      </c>
      <c r="AS85" s="122">
        <f t="shared" si="32"/>
        <v>0</v>
      </c>
      <c r="AT85" s="122">
        <f t="shared" si="32"/>
        <v>0</v>
      </c>
      <c r="AU85" s="122">
        <f t="shared" si="32"/>
        <v>0</v>
      </c>
      <c r="AV85" s="122">
        <f t="shared" si="32"/>
        <v>0</v>
      </c>
      <c r="AW85" s="122">
        <f t="shared" si="32"/>
        <v>0</v>
      </c>
      <c r="AX85" s="122">
        <f t="shared" si="32"/>
        <v>0</v>
      </c>
    </row>
    <row r="86" spans="3:50" s="107" customFormat="1" ht="13.2">
      <c r="D86" s="114">
        <v>30</v>
      </c>
      <c r="E86" s="107" t="s">
        <v>95</v>
      </c>
      <c r="F86" s="162"/>
      <c r="G86" s="97"/>
      <c r="H86" s="111"/>
      <c r="I86" s="110"/>
      <c r="J86" s="97"/>
      <c r="K86" s="97">
        <f>((K83*$H85*$G85)+(J84*$G85))/1000</f>
        <v>49.1</v>
      </c>
      <c r="L86" s="97">
        <f t="shared" ref="L86:AX86" si="33">((L83*$H85*$G85)+(K84*$G85))/1000</f>
        <v>98.2</v>
      </c>
      <c r="M86" s="97">
        <f t="shared" si="33"/>
        <v>98.2</v>
      </c>
      <c r="N86" s="97">
        <f t="shared" si="33"/>
        <v>98.2</v>
      </c>
      <c r="O86" s="97">
        <f t="shared" si="33"/>
        <v>98.2</v>
      </c>
      <c r="P86" s="97">
        <f t="shared" si="33"/>
        <v>98.2</v>
      </c>
      <c r="Q86" s="97">
        <f t="shared" si="33"/>
        <v>98.2</v>
      </c>
      <c r="R86" s="97">
        <f t="shared" si="33"/>
        <v>98.2</v>
      </c>
      <c r="S86" s="97">
        <f t="shared" si="33"/>
        <v>98.2</v>
      </c>
      <c r="T86" s="97">
        <f t="shared" si="33"/>
        <v>98.2</v>
      </c>
      <c r="U86" s="97">
        <f t="shared" si="33"/>
        <v>98.2</v>
      </c>
      <c r="V86" s="97">
        <f t="shared" si="33"/>
        <v>98.2</v>
      </c>
      <c r="W86" s="97">
        <f t="shared" si="33"/>
        <v>98.2</v>
      </c>
      <c r="X86" s="97">
        <f t="shared" si="33"/>
        <v>98.2</v>
      </c>
      <c r="Y86" s="97">
        <f t="shared" si="33"/>
        <v>98.2</v>
      </c>
      <c r="Z86" s="97">
        <f t="shared" si="33"/>
        <v>98.2</v>
      </c>
      <c r="AA86" s="97">
        <f t="shared" si="33"/>
        <v>98.2</v>
      </c>
      <c r="AB86" s="97">
        <f t="shared" si="33"/>
        <v>98.2</v>
      </c>
      <c r="AC86" s="97">
        <f t="shared" si="33"/>
        <v>98.2</v>
      </c>
      <c r="AD86" s="97">
        <f t="shared" si="33"/>
        <v>98.2</v>
      </c>
      <c r="AE86" s="97">
        <f t="shared" si="33"/>
        <v>49.1</v>
      </c>
      <c r="AF86" s="97">
        <f t="shared" si="33"/>
        <v>0</v>
      </c>
      <c r="AG86" s="97">
        <f t="shared" si="33"/>
        <v>0</v>
      </c>
      <c r="AH86" s="97">
        <f t="shared" si="33"/>
        <v>0</v>
      </c>
      <c r="AI86" s="97">
        <f t="shared" si="33"/>
        <v>0</v>
      </c>
      <c r="AJ86" s="97">
        <f t="shared" si="33"/>
        <v>0</v>
      </c>
      <c r="AK86" s="97">
        <f t="shared" si="33"/>
        <v>0</v>
      </c>
      <c r="AL86" s="97">
        <f t="shared" si="33"/>
        <v>0</v>
      </c>
      <c r="AM86" s="97">
        <f t="shared" si="33"/>
        <v>0</v>
      </c>
      <c r="AN86" s="97">
        <f t="shared" si="33"/>
        <v>0</v>
      </c>
      <c r="AO86" s="97">
        <f t="shared" si="33"/>
        <v>0</v>
      </c>
      <c r="AP86" s="97">
        <f t="shared" si="33"/>
        <v>0</v>
      </c>
      <c r="AQ86" s="97">
        <f t="shared" si="33"/>
        <v>0</v>
      </c>
      <c r="AR86" s="97">
        <f t="shared" si="33"/>
        <v>0</v>
      </c>
      <c r="AS86" s="97">
        <f t="shared" si="33"/>
        <v>0</v>
      </c>
      <c r="AT86" s="97">
        <f t="shared" si="33"/>
        <v>0</v>
      </c>
      <c r="AU86" s="97">
        <f t="shared" si="33"/>
        <v>0</v>
      </c>
      <c r="AV86" s="97">
        <f t="shared" si="33"/>
        <v>0</v>
      </c>
      <c r="AW86" s="97">
        <f t="shared" si="33"/>
        <v>0</v>
      </c>
      <c r="AX86" s="97">
        <f t="shared" si="33"/>
        <v>0</v>
      </c>
    </row>
    <row r="87" spans="3:50" s="130" customFormat="1" ht="13.2">
      <c r="D87" s="136"/>
      <c r="F87" s="172"/>
      <c r="G87" s="122"/>
      <c r="H87" s="131"/>
      <c r="I87" s="129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  <c r="AU87" s="122"/>
      <c r="AV87" s="122"/>
      <c r="AW87" s="122"/>
      <c r="AX87" s="122"/>
    </row>
    <row r="88" spans="3:50" s="130" customFormat="1" ht="13.2">
      <c r="D88" s="136"/>
      <c r="E88" s="132" t="s">
        <v>87</v>
      </c>
      <c r="F88" s="172"/>
      <c r="G88" s="122"/>
      <c r="H88" s="131"/>
      <c r="I88" s="129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122"/>
      <c r="AS88" s="122"/>
      <c r="AT88" s="122"/>
      <c r="AU88" s="122"/>
      <c r="AV88" s="122"/>
      <c r="AW88" s="122"/>
      <c r="AX88" s="122"/>
    </row>
    <row r="89" spans="3:50" s="123" customFormat="1" ht="13.2">
      <c r="D89" s="126">
        <v>31</v>
      </c>
      <c r="E89" s="125" t="s">
        <v>74</v>
      </c>
      <c r="F89" s="126"/>
      <c r="G89" s="127"/>
      <c r="I89" s="126" t="s">
        <v>107</v>
      </c>
      <c r="J89" s="122">
        <v>0</v>
      </c>
      <c r="K89" s="122">
        <f>K$21</f>
        <v>0</v>
      </c>
      <c r="L89" s="122">
        <f t="shared" ref="L89:AX89" si="34">L$21</f>
        <v>0</v>
      </c>
      <c r="M89" s="122">
        <f t="shared" si="34"/>
        <v>0</v>
      </c>
      <c r="N89" s="122">
        <f t="shared" si="34"/>
        <v>0</v>
      </c>
      <c r="O89" s="122">
        <f t="shared" si="34"/>
        <v>0</v>
      </c>
      <c r="P89" s="122">
        <f t="shared" si="34"/>
        <v>0</v>
      </c>
      <c r="Q89" s="122">
        <f t="shared" si="34"/>
        <v>0</v>
      </c>
      <c r="R89" s="122">
        <f t="shared" si="34"/>
        <v>0</v>
      </c>
      <c r="S89" s="122">
        <f t="shared" si="34"/>
        <v>0</v>
      </c>
      <c r="T89" s="122">
        <f t="shared" si="34"/>
        <v>0</v>
      </c>
      <c r="U89" s="122">
        <f t="shared" si="34"/>
        <v>0</v>
      </c>
      <c r="V89" s="122">
        <f t="shared" si="34"/>
        <v>0</v>
      </c>
      <c r="W89" s="122">
        <f t="shared" si="34"/>
        <v>0</v>
      </c>
      <c r="X89" s="122">
        <f t="shared" si="34"/>
        <v>0</v>
      </c>
      <c r="Y89" s="122">
        <f t="shared" si="34"/>
        <v>0</v>
      </c>
      <c r="Z89" s="122">
        <f t="shared" si="34"/>
        <v>0</v>
      </c>
      <c r="AA89" s="122">
        <f t="shared" si="34"/>
        <v>0</v>
      </c>
      <c r="AB89" s="122">
        <f t="shared" si="34"/>
        <v>0</v>
      </c>
      <c r="AC89" s="122">
        <f t="shared" si="34"/>
        <v>0</v>
      </c>
      <c r="AD89" s="122">
        <f t="shared" si="34"/>
        <v>0</v>
      </c>
      <c r="AE89" s="122">
        <f t="shared" si="34"/>
        <v>0</v>
      </c>
      <c r="AF89" s="122">
        <f t="shared" si="34"/>
        <v>0</v>
      </c>
      <c r="AG89" s="122">
        <f t="shared" si="34"/>
        <v>0</v>
      </c>
      <c r="AH89" s="122">
        <f t="shared" si="34"/>
        <v>0</v>
      </c>
      <c r="AI89" s="122">
        <f t="shared" si="34"/>
        <v>0</v>
      </c>
      <c r="AJ89" s="122">
        <f t="shared" si="34"/>
        <v>0</v>
      </c>
      <c r="AK89" s="122">
        <f t="shared" si="34"/>
        <v>0</v>
      </c>
      <c r="AL89" s="122">
        <f t="shared" si="34"/>
        <v>0</v>
      </c>
      <c r="AM89" s="122">
        <f t="shared" si="34"/>
        <v>0</v>
      </c>
      <c r="AN89" s="122">
        <f t="shared" si="34"/>
        <v>0</v>
      </c>
      <c r="AO89" s="122">
        <f t="shared" si="34"/>
        <v>0</v>
      </c>
      <c r="AP89" s="122">
        <f t="shared" si="34"/>
        <v>0</v>
      </c>
      <c r="AQ89" s="122">
        <f t="shared" si="34"/>
        <v>0</v>
      </c>
      <c r="AR89" s="122">
        <f t="shared" si="34"/>
        <v>0</v>
      </c>
      <c r="AS89" s="122">
        <f t="shared" si="34"/>
        <v>0</v>
      </c>
      <c r="AT89" s="122">
        <f t="shared" si="34"/>
        <v>0</v>
      </c>
      <c r="AU89" s="122">
        <f t="shared" si="34"/>
        <v>0</v>
      </c>
      <c r="AV89" s="122">
        <f t="shared" si="34"/>
        <v>0</v>
      </c>
      <c r="AW89" s="122">
        <f t="shared" si="34"/>
        <v>0</v>
      </c>
      <c r="AX89" s="122">
        <f t="shared" si="34"/>
        <v>0</v>
      </c>
    </row>
    <row r="90" spans="3:50" s="123" customFormat="1" ht="13.2">
      <c r="C90" s="130"/>
      <c r="D90" s="126">
        <v>32</v>
      </c>
      <c r="E90" s="125" t="str">
        <f>"Removal after Max Rev Term Yrs=" &amp;I90</f>
        <v>Removal after Max Rev Term Yrs=20</v>
      </c>
      <c r="G90" s="127"/>
      <c r="I90" s="134">
        <v>20</v>
      </c>
      <c r="J90" s="137"/>
      <c r="K90" s="137">
        <f t="shared" ref="K90:AX90" si="35">IF(K$45&gt;$I90,INDEX($K89:$AX89,1,K$45-$I90) *-1,0)</f>
        <v>0</v>
      </c>
      <c r="L90" s="137">
        <f t="shared" si="35"/>
        <v>0</v>
      </c>
      <c r="M90" s="137">
        <f t="shared" si="35"/>
        <v>0</v>
      </c>
      <c r="N90" s="137">
        <f t="shared" si="35"/>
        <v>0</v>
      </c>
      <c r="O90" s="137">
        <f t="shared" si="35"/>
        <v>0</v>
      </c>
      <c r="P90" s="137">
        <f t="shared" si="35"/>
        <v>0</v>
      </c>
      <c r="Q90" s="137">
        <f t="shared" si="35"/>
        <v>0</v>
      </c>
      <c r="R90" s="137">
        <f t="shared" si="35"/>
        <v>0</v>
      </c>
      <c r="S90" s="137">
        <f t="shared" si="35"/>
        <v>0</v>
      </c>
      <c r="T90" s="137">
        <f t="shared" si="35"/>
        <v>0</v>
      </c>
      <c r="U90" s="137">
        <f t="shared" si="35"/>
        <v>0</v>
      </c>
      <c r="V90" s="137">
        <f t="shared" si="35"/>
        <v>0</v>
      </c>
      <c r="W90" s="137">
        <f t="shared" si="35"/>
        <v>0</v>
      </c>
      <c r="X90" s="137">
        <f t="shared" si="35"/>
        <v>0</v>
      </c>
      <c r="Y90" s="137">
        <f t="shared" si="35"/>
        <v>0</v>
      </c>
      <c r="Z90" s="137">
        <f t="shared" si="35"/>
        <v>0</v>
      </c>
      <c r="AA90" s="137">
        <f t="shared" si="35"/>
        <v>0</v>
      </c>
      <c r="AB90" s="137">
        <f t="shared" si="35"/>
        <v>0</v>
      </c>
      <c r="AC90" s="137">
        <f t="shared" si="35"/>
        <v>0</v>
      </c>
      <c r="AD90" s="137">
        <f t="shared" si="35"/>
        <v>0</v>
      </c>
      <c r="AE90" s="137">
        <f t="shared" si="35"/>
        <v>0</v>
      </c>
      <c r="AF90" s="137">
        <f t="shared" si="35"/>
        <v>0</v>
      </c>
      <c r="AG90" s="137">
        <f t="shared" si="35"/>
        <v>0</v>
      </c>
      <c r="AH90" s="137">
        <f t="shared" si="35"/>
        <v>0</v>
      </c>
      <c r="AI90" s="137">
        <f t="shared" si="35"/>
        <v>0</v>
      </c>
      <c r="AJ90" s="137">
        <f t="shared" si="35"/>
        <v>0</v>
      </c>
      <c r="AK90" s="137">
        <f t="shared" si="35"/>
        <v>0</v>
      </c>
      <c r="AL90" s="137">
        <f t="shared" si="35"/>
        <v>0</v>
      </c>
      <c r="AM90" s="137">
        <f t="shared" si="35"/>
        <v>0</v>
      </c>
      <c r="AN90" s="137">
        <f t="shared" si="35"/>
        <v>0</v>
      </c>
      <c r="AO90" s="137">
        <f t="shared" si="35"/>
        <v>0</v>
      </c>
      <c r="AP90" s="137">
        <f t="shared" si="35"/>
        <v>0</v>
      </c>
      <c r="AQ90" s="137">
        <f t="shared" si="35"/>
        <v>0</v>
      </c>
      <c r="AR90" s="137">
        <f t="shared" si="35"/>
        <v>0</v>
      </c>
      <c r="AS90" s="137">
        <f t="shared" si="35"/>
        <v>0</v>
      </c>
      <c r="AT90" s="137">
        <f t="shared" si="35"/>
        <v>0</v>
      </c>
      <c r="AU90" s="137">
        <f t="shared" si="35"/>
        <v>0</v>
      </c>
      <c r="AV90" s="137">
        <f t="shared" si="35"/>
        <v>0</v>
      </c>
      <c r="AW90" s="137">
        <f t="shared" si="35"/>
        <v>0</v>
      </c>
      <c r="AX90" s="137">
        <f t="shared" si="35"/>
        <v>0</v>
      </c>
    </row>
    <row r="91" spans="3:50" s="123" customFormat="1" ht="13.2">
      <c r="C91" s="135"/>
      <c r="D91" s="126">
        <v>33</v>
      </c>
      <c r="E91" s="125" t="s">
        <v>76</v>
      </c>
      <c r="G91" s="127"/>
      <c r="J91" s="137"/>
      <c r="K91" s="137">
        <f>K89+K90</f>
        <v>0</v>
      </c>
      <c r="L91" s="137">
        <f t="shared" ref="L91:AX91" si="36">L89+L90</f>
        <v>0</v>
      </c>
      <c r="M91" s="137">
        <f t="shared" si="36"/>
        <v>0</v>
      </c>
      <c r="N91" s="137">
        <f t="shared" si="36"/>
        <v>0</v>
      </c>
      <c r="O91" s="137">
        <f t="shared" si="36"/>
        <v>0</v>
      </c>
      <c r="P91" s="137">
        <f t="shared" si="36"/>
        <v>0</v>
      </c>
      <c r="Q91" s="137">
        <f t="shared" si="36"/>
        <v>0</v>
      </c>
      <c r="R91" s="137">
        <f t="shared" si="36"/>
        <v>0</v>
      </c>
      <c r="S91" s="137">
        <f t="shared" si="36"/>
        <v>0</v>
      </c>
      <c r="T91" s="137">
        <f t="shared" si="36"/>
        <v>0</v>
      </c>
      <c r="U91" s="137">
        <f t="shared" si="36"/>
        <v>0</v>
      </c>
      <c r="V91" s="137">
        <f t="shared" si="36"/>
        <v>0</v>
      </c>
      <c r="W91" s="137">
        <f t="shared" si="36"/>
        <v>0</v>
      </c>
      <c r="X91" s="137">
        <f t="shared" si="36"/>
        <v>0</v>
      </c>
      <c r="Y91" s="137">
        <f t="shared" si="36"/>
        <v>0</v>
      </c>
      <c r="Z91" s="137">
        <f t="shared" si="36"/>
        <v>0</v>
      </c>
      <c r="AA91" s="137">
        <f t="shared" si="36"/>
        <v>0</v>
      </c>
      <c r="AB91" s="137">
        <f t="shared" si="36"/>
        <v>0</v>
      </c>
      <c r="AC91" s="137">
        <f t="shared" si="36"/>
        <v>0</v>
      </c>
      <c r="AD91" s="137">
        <f t="shared" si="36"/>
        <v>0</v>
      </c>
      <c r="AE91" s="137">
        <f t="shared" si="36"/>
        <v>0</v>
      </c>
      <c r="AF91" s="137">
        <f t="shared" si="36"/>
        <v>0</v>
      </c>
      <c r="AG91" s="137">
        <f t="shared" si="36"/>
        <v>0</v>
      </c>
      <c r="AH91" s="137">
        <f t="shared" si="36"/>
        <v>0</v>
      </c>
      <c r="AI91" s="137">
        <f t="shared" si="36"/>
        <v>0</v>
      </c>
      <c r="AJ91" s="137">
        <f t="shared" si="36"/>
        <v>0</v>
      </c>
      <c r="AK91" s="137">
        <f t="shared" si="36"/>
        <v>0</v>
      </c>
      <c r="AL91" s="137">
        <f t="shared" si="36"/>
        <v>0</v>
      </c>
      <c r="AM91" s="137">
        <f t="shared" si="36"/>
        <v>0</v>
      </c>
      <c r="AN91" s="137">
        <f t="shared" si="36"/>
        <v>0</v>
      </c>
      <c r="AO91" s="137">
        <f t="shared" si="36"/>
        <v>0</v>
      </c>
      <c r="AP91" s="137">
        <f t="shared" si="36"/>
        <v>0</v>
      </c>
      <c r="AQ91" s="137">
        <f t="shared" si="36"/>
        <v>0</v>
      </c>
      <c r="AR91" s="137">
        <f t="shared" si="36"/>
        <v>0</v>
      </c>
      <c r="AS91" s="137">
        <f t="shared" si="36"/>
        <v>0</v>
      </c>
      <c r="AT91" s="137">
        <f t="shared" si="36"/>
        <v>0</v>
      </c>
      <c r="AU91" s="137">
        <f t="shared" si="36"/>
        <v>0</v>
      </c>
      <c r="AV91" s="137">
        <f t="shared" si="36"/>
        <v>0</v>
      </c>
      <c r="AW91" s="137">
        <f t="shared" si="36"/>
        <v>0</v>
      </c>
      <c r="AX91" s="137">
        <f t="shared" si="36"/>
        <v>0</v>
      </c>
    </row>
    <row r="92" spans="3:50" s="123" customFormat="1" ht="13.2">
      <c r="C92" s="130"/>
      <c r="D92" s="126">
        <v>34</v>
      </c>
      <c r="E92" s="125" t="s">
        <v>75</v>
      </c>
      <c r="G92" s="127"/>
      <c r="H92" s="133"/>
      <c r="J92" s="137">
        <v>0</v>
      </c>
      <c r="K92" s="137">
        <f>K91+J92</f>
        <v>0</v>
      </c>
      <c r="L92" s="137">
        <f t="shared" ref="L92:AX92" si="37">L91+K92</f>
        <v>0</v>
      </c>
      <c r="M92" s="137">
        <f t="shared" si="37"/>
        <v>0</v>
      </c>
      <c r="N92" s="137">
        <f t="shared" si="37"/>
        <v>0</v>
      </c>
      <c r="O92" s="137">
        <f t="shared" si="37"/>
        <v>0</v>
      </c>
      <c r="P92" s="137">
        <f t="shared" si="37"/>
        <v>0</v>
      </c>
      <c r="Q92" s="137">
        <f t="shared" si="37"/>
        <v>0</v>
      </c>
      <c r="R92" s="137">
        <f t="shared" si="37"/>
        <v>0</v>
      </c>
      <c r="S92" s="137">
        <f t="shared" si="37"/>
        <v>0</v>
      </c>
      <c r="T92" s="137">
        <f t="shared" si="37"/>
        <v>0</v>
      </c>
      <c r="U92" s="137">
        <f t="shared" si="37"/>
        <v>0</v>
      </c>
      <c r="V92" s="137">
        <f t="shared" si="37"/>
        <v>0</v>
      </c>
      <c r="W92" s="137">
        <f t="shared" si="37"/>
        <v>0</v>
      </c>
      <c r="X92" s="137">
        <f t="shared" si="37"/>
        <v>0</v>
      </c>
      <c r="Y92" s="137">
        <f t="shared" si="37"/>
        <v>0</v>
      </c>
      <c r="Z92" s="137">
        <f t="shared" si="37"/>
        <v>0</v>
      </c>
      <c r="AA92" s="137">
        <f t="shared" si="37"/>
        <v>0</v>
      </c>
      <c r="AB92" s="137">
        <f t="shared" si="37"/>
        <v>0</v>
      </c>
      <c r="AC92" s="137">
        <f t="shared" si="37"/>
        <v>0</v>
      </c>
      <c r="AD92" s="137">
        <f t="shared" si="37"/>
        <v>0</v>
      </c>
      <c r="AE92" s="137">
        <f t="shared" si="37"/>
        <v>0</v>
      </c>
      <c r="AF92" s="137">
        <f t="shared" si="37"/>
        <v>0</v>
      </c>
      <c r="AG92" s="137">
        <f t="shared" si="37"/>
        <v>0</v>
      </c>
      <c r="AH92" s="137">
        <f t="shared" si="37"/>
        <v>0</v>
      </c>
      <c r="AI92" s="137">
        <f t="shared" si="37"/>
        <v>0</v>
      </c>
      <c r="AJ92" s="137">
        <f t="shared" si="37"/>
        <v>0</v>
      </c>
      <c r="AK92" s="137">
        <f t="shared" si="37"/>
        <v>0</v>
      </c>
      <c r="AL92" s="137">
        <f t="shared" si="37"/>
        <v>0</v>
      </c>
      <c r="AM92" s="137">
        <f t="shared" si="37"/>
        <v>0</v>
      </c>
      <c r="AN92" s="137">
        <f t="shared" si="37"/>
        <v>0</v>
      </c>
      <c r="AO92" s="137">
        <f t="shared" si="37"/>
        <v>0</v>
      </c>
      <c r="AP92" s="137">
        <f t="shared" si="37"/>
        <v>0</v>
      </c>
      <c r="AQ92" s="137">
        <f t="shared" si="37"/>
        <v>0</v>
      </c>
      <c r="AR92" s="137">
        <f t="shared" si="37"/>
        <v>0</v>
      </c>
      <c r="AS92" s="137">
        <f t="shared" si="37"/>
        <v>0</v>
      </c>
      <c r="AT92" s="137">
        <f t="shared" si="37"/>
        <v>0</v>
      </c>
      <c r="AU92" s="137">
        <f t="shared" si="37"/>
        <v>0</v>
      </c>
      <c r="AV92" s="137">
        <f t="shared" si="37"/>
        <v>0</v>
      </c>
      <c r="AW92" s="137">
        <f t="shared" si="37"/>
        <v>0</v>
      </c>
      <c r="AX92" s="137">
        <f t="shared" si="37"/>
        <v>0</v>
      </c>
    </row>
    <row r="93" spans="3:50" s="123" customFormat="1" ht="13.2">
      <c r="C93" s="130"/>
      <c r="D93" s="126">
        <v>35</v>
      </c>
      <c r="E93" s="123" t="s">
        <v>57</v>
      </c>
      <c r="F93" s="163">
        <f>$O$39</f>
        <v>0</v>
      </c>
      <c r="G93" s="122">
        <f>$I$39</f>
        <v>0</v>
      </c>
      <c r="H93" s="128">
        <v>0.5</v>
      </c>
      <c r="I93" s="129">
        <f>F93*G93</f>
        <v>0</v>
      </c>
      <c r="J93" s="122"/>
      <c r="K93" s="122">
        <f>(K91*$I93*$H93) +(J92*$I93)</f>
        <v>0</v>
      </c>
      <c r="L93" s="122">
        <f t="shared" ref="L93:AX93" si="38">(L91*$I93*$H93) +(K92*$I93)</f>
        <v>0</v>
      </c>
      <c r="M93" s="122">
        <f t="shared" si="38"/>
        <v>0</v>
      </c>
      <c r="N93" s="122">
        <f t="shared" si="38"/>
        <v>0</v>
      </c>
      <c r="O93" s="122">
        <f t="shared" si="38"/>
        <v>0</v>
      </c>
      <c r="P93" s="122">
        <f t="shared" si="38"/>
        <v>0</v>
      </c>
      <c r="Q93" s="122">
        <f t="shared" si="38"/>
        <v>0</v>
      </c>
      <c r="R93" s="122">
        <f t="shared" si="38"/>
        <v>0</v>
      </c>
      <c r="S93" s="122">
        <f t="shared" si="38"/>
        <v>0</v>
      </c>
      <c r="T93" s="122">
        <f t="shared" si="38"/>
        <v>0</v>
      </c>
      <c r="U93" s="122">
        <f t="shared" si="38"/>
        <v>0</v>
      </c>
      <c r="V93" s="122">
        <f t="shared" si="38"/>
        <v>0</v>
      </c>
      <c r="W93" s="122">
        <f t="shared" si="38"/>
        <v>0</v>
      </c>
      <c r="X93" s="122">
        <f t="shared" si="38"/>
        <v>0</v>
      </c>
      <c r="Y93" s="122">
        <f t="shared" si="38"/>
        <v>0</v>
      </c>
      <c r="Z93" s="122">
        <f t="shared" si="38"/>
        <v>0</v>
      </c>
      <c r="AA93" s="122">
        <f t="shared" si="38"/>
        <v>0</v>
      </c>
      <c r="AB93" s="122">
        <f t="shared" si="38"/>
        <v>0</v>
      </c>
      <c r="AC93" s="122">
        <f t="shared" si="38"/>
        <v>0</v>
      </c>
      <c r="AD93" s="122">
        <f t="shared" si="38"/>
        <v>0</v>
      </c>
      <c r="AE93" s="122">
        <f t="shared" si="38"/>
        <v>0</v>
      </c>
      <c r="AF93" s="122">
        <f t="shared" si="38"/>
        <v>0</v>
      </c>
      <c r="AG93" s="122">
        <f t="shared" si="38"/>
        <v>0</v>
      </c>
      <c r="AH93" s="122">
        <f t="shared" si="38"/>
        <v>0</v>
      </c>
      <c r="AI93" s="122">
        <f t="shared" si="38"/>
        <v>0</v>
      </c>
      <c r="AJ93" s="122">
        <f t="shared" si="38"/>
        <v>0</v>
      </c>
      <c r="AK93" s="122">
        <f t="shared" si="38"/>
        <v>0</v>
      </c>
      <c r="AL93" s="122">
        <f t="shared" si="38"/>
        <v>0</v>
      </c>
      <c r="AM93" s="122">
        <f t="shared" si="38"/>
        <v>0</v>
      </c>
      <c r="AN93" s="122">
        <f t="shared" si="38"/>
        <v>0</v>
      </c>
      <c r="AO93" s="122">
        <f t="shared" si="38"/>
        <v>0</v>
      </c>
      <c r="AP93" s="122">
        <f t="shared" si="38"/>
        <v>0</v>
      </c>
      <c r="AQ93" s="122">
        <f t="shared" si="38"/>
        <v>0</v>
      </c>
      <c r="AR93" s="122">
        <f t="shared" si="38"/>
        <v>0</v>
      </c>
      <c r="AS93" s="122">
        <f t="shared" si="38"/>
        <v>0</v>
      </c>
      <c r="AT93" s="122">
        <f t="shared" si="38"/>
        <v>0</v>
      </c>
      <c r="AU93" s="122">
        <f t="shared" si="38"/>
        <v>0</v>
      </c>
      <c r="AV93" s="122">
        <f t="shared" si="38"/>
        <v>0</v>
      </c>
      <c r="AW93" s="122">
        <f t="shared" si="38"/>
        <v>0</v>
      </c>
      <c r="AX93" s="122">
        <f t="shared" si="38"/>
        <v>0</v>
      </c>
    </row>
    <row r="94" spans="3:50" s="107" customFormat="1" ht="13.2">
      <c r="D94" s="114">
        <v>36</v>
      </c>
      <c r="E94" s="107" t="s">
        <v>95</v>
      </c>
      <c r="F94" s="162"/>
      <c r="G94" s="97"/>
      <c r="H94" s="111"/>
      <c r="I94" s="110"/>
      <c r="J94" s="97"/>
      <c r="K94" s="97">
        <f>((K91*$H93*$G93)+(J92*$G93))/1000</f>
        <v>0</v>
      </c>
      <c r="L94" s="97">
        <f t="shared" ref="L94:AX94" si="39">((L91*$H93*$G93)+(K92*$G93))/1000</f>
        <v>0</v>
      </c>
      <c r="M94" s="97">
        <f t="shared" si="39"/>
        <v>0</v>
      </c>
      <c r="N94" s="97">
        <f t="shared" si="39"/>
        <v>0</v>
      </c>
      <c r="O94" s="97">
        <f t="shared" si="39"/>
        <v>0</v>
      </c>
      <c r="P94" s="97">
        <f t="shared" si="39"/>
        <v>0</v>
      </c>
      <c r="Q94" s="97">
        <f t="shared" si="39"/>
        <v>0</v>
      </c>
      <c r="R94" s="97">
        <f t="shared" si="39"/>
        <v>0</v>
      </c>
      <c r="S94" s="97">
        <f t="shared" si="39"/>
        <v>0</v>
      </c>
      <c r="T94" s="97">
        <f t="shared" si="39"/>
        <v>0</v>
      </c>
      <c r="U94" s="97">
        <f t="shared" si="39"/>
        <v>0</v>
      </c>
      <c r="V94" s="97">
        <f t="shared" si="39"/>
        <v>0</v>
      </c>
      <c r="W94" s="97">
        <f t="shared" si="39"/>
        <v>0</v>
      </c>
      <c r="X94" s="97">
        <f t="shared" si="39"/>
        <v>0</v>
      </c>
      <c r="Y94" s="97">
        <f t="shared" si="39"/>
        <v>0</v>
      </c>
      <c r="Z94" s="97">
        <f t="shared" si="39"/>
        <v>0</v>
      </c>
      <c r="AA94" s="97">
        <f t="shared" si="39"/>
        <v>0</v>
      </c>
      <c r="AB94" s="97">
        <f t="shared" si="39"/>
        <v>0</v>
      </c>
      <c r="AC94" s="97">
        <f t="shared" si="39"/>
        <v>0</v>
      </c>
      <c r="AD94" s="97">
        <f t="shared" si="39"/>
        <v>0</v>
      </c>
      <c r="AE94" s="97">
        <f t="shared" si="39"/>
        <v>0</v>
      </c>
      <c r="AF94" s="97">
        <f t="shared" si="39"/>
        <v>0</v>
      </c>
      <c r="AG94" s="97">
        <f t="shared" si="39"/>
        <v>0</v>
      </c>
      <c r="AH94" s="97">
        <f t="shared" si="39"/>
        <v>0</v>
      </c>
      <c r="AI94" s="97">
        <f t="shared" si="39"/>
        <v>0</v>
      </c>
      <c r="AJ94" s="97">
        <f t="shared" si="39"/>
        <v>0</v>
      </c>
      <c r="AK94" s="97">
        <f t="shared" si="39"/>
        <v>0</v>
      </c>
      <c r="AL94" s="97">
        <f t="shared" si="39"/>
        <v>0</v>
      </c>
      <c r="AM94" s="97">
        <f t="shared" si="39"/>
        <v>0</v>
      </c>
      <c r="AN94" s="97">
        <f t="shared" si="39"/>
        <v>0</v>
      </c>
      <c r="AO94" s="97">
        <f t="shared" si="39"/>
        <v>0</v>
      </c>
      <c r="AP94" s="97">
        <f t="shared" si="39"/>
        <v>0</v>
      </c>
      <c r="AQ94" s="97">
        <f t="shared" si="39"/>
        <v>0</v>
      </c>
      <c r="AR94" s="97">
        <f t="shared" si="39"/>
        <v>0</v>
      </c>
      <c r="AS94" s="97">
        <f t="shared" si="39"/>
        <v>0</v>
      </c>
      <c r="AT94" s="97">
        <f t="shared" si="39"/>
        <v>0</v>
      </c>
      <c r="AU94" s="97">
        <f t="shared" si="39"/>
        <v>0</v>
      </c>
      <c r="AV94" s="97">
        <f t="shared" si="39"/>
        <v>0</v>
      </c>
      <c r="AW94" s="97">
        <f t="shared" si="39"/>
        <v>0</v>
      </c>
      <c r="AX94" s="97">
        <f t="shared" si="39"/>
        <v>0</v>
      </c>
    </row>
    <row r="95" spans="3:50" s="130" customFormat="1" ht="13.2">
      <c r="D95" s="136"/>
      <c r="F95" s="172"/>
      <c r="G95" s="122"/>
      <c r="H95" s="131"/>
      <c r="I95" s="129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  <c r="AT95" s="122"/>
      <c r="AU95" s="122"/>
      <c r="AV95" s="122"/>
      <c r="AW95" s="122"/>
      <c r="AX95" s="122"/>
    </row>
    <row r="96" spans="3:50" s="130" customFormat="1" ht="13.2">
      <c r="D96" s="136"/>
      <c r="E96" s="132" t="s">
        <v>88</v>
      </c>
      <c r="F96" s="172"/>
      <c r="G96" s="122"/>
      <c r="H96" s="131"/>
      <c r="I96" s="129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2"/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2"/>
      <c r="AT96" s="122"/>
      <c r="AU96" s="122"/>
      <c r="AV96" s="122"/>
      <c r="AW96" s="122"/>
      <c r="AX96" s="122"/>
    </row>
    <row r="97" spans="1:50" s="123" customFormat="1" ht="13.2">
      <c r="C97" s="130"/>
      <c r="D97" s="126">
        <v>36</v>
      </c>
      <c r="E97" s="125" t="s">
        <v>74</v>
      </c>
      <c r="F97" s="126"/>
      <c r="G97" s="127"/>
      <c r="I97" s="126" t="s">
        <v>107</v>
      </c>
      <c r="J97" s="122">
        <v>0</v>
      </c>
      <c r="K97" s="122">
        <f>K$22</f>
        <v>0</v>
      </c>
      <c r="L97" s="122">
        <f t="shared" ref="L97:AX97" si="40">L$22</f>
        <v>0</v>
      </c>
      <c r="M97" s="122">
        <f t="shared" si="40"/>
        <v>0</v>
      </c>
      <c r="N97" s="122">
        <f t="shared" si="40"/>
        <v>0</v>
      </c>
      <c r="O97" s="122">
        <f t="shared" si="40"/>
        <v>0</v>
      </c>
      <c r="P97" s="122">
        <f t="shared" si="40"/>
        <v>0</v>
      </c>
      <c r="Q97" s="122">
        <f t="shared" si="40"/>
        <v>0</v>
      </c>
      <c r="R97" s="122">
        <f t="shared" si="40"/>
        <v>0</v>
      </c>
      <c r="S97" s="122">
        <f t="shared" si="40"/>
        <v>0</v>
      </c>
      <c r="T97" s="122">
        <f t="shared" si="40"/>
        <v>0</v>
      </c>
      <c r="U97" s="122">
        <f t="shared" si="40"/>
        <v>0</v>
      </c>
      <c r="V97" s="122">
        <f t="shared" si="40"/>
        <v>0</v>
      </c>
      <c r="W97" s="122">
        <f t="shared" si="40"/>
        <v>0</v>
      </c>
      <c r="X97" s="122">
        <f t="shared" si="40"/>
        <v>0</v>
      </c>
      <c r="Y97" s="122">
        <f t="shared" si="40"/>
        <v>0</v>
      </c>
      <c r="Z97" s="122">
        <f t="shared" si="40"/>
        <v>0</v>
      </c>
      <c r="AA97" s="122">
        <f t="shared" si="40"/>
        <v>0</v>
      </c>
      <c r="AB97" s="122">
        <f t="shared" si="40"/>
        <v>0</v>
      </c>
      <c r="AC97" s="122">
        <f t="shared" si="40"/>
        <v>0</v>
      </c>
      <c r="AD97" s="122">
        <f t="shared" si="40"/>
        <v>0</v>
      </c>
      <c r="AE97" s="122">
        <f t="shared" si="40"/>
        <v>0</v>
      </c>
      <c r="AF97" s="122">
        <f t="shared" si="40"/>
        <v>0</v>
      </c>
      <c r="AG97" s="122">
        <f t="shared" si="40"/>
        <v>0</v>
      </c>
      <c r="AH97" s="122">
        <f t="shared" si="40"/>
        <v>0</v>
      </c>
      <c r="AI97" s="122">
        <f t="shared" si="40"/>
        <v>0</v>
      </c>
      <c r="AJ97" s="122">
        <f t="shared" si="40"/>
        <v>0</v>
      </c>
      <c r="AK97" s="122">
        <f t="shared" si="40"/>
        <v>0</v>
      </c>
      <c r="AL97" s="122">
        <f t="shared" si="40"/>
        <v>0</v>
      </c>
      <c r="AM97" s="122">
        <f t="shared" si="40"/>
        <v>0</v>
      </c>
      <c r="AN97" s="122">
        <f t="shared" si="40"/>
        <v>0</v>
      </c>
      <c r="AO97" s="122">
        <f t="shared" si="40"/>
        <v>0</v>
      </c>
      <c r="AP97" s="122">
        <f t="shared" si="40"/>
        <v>0</v>
      </c>
      <c r="AQ97" s="122">
        <f t="shared" si="40"/>
        <v>0</v>
      </c>
      <c r="AR97" s="122">
        <f t="shared" si="40"/>
        <v>0</v>
      </c>
      <c r="AS97" s="122">
        <f t="shared" si="40"/>
        <v>0</v>
      </c>
      <c r="AT97" s="122">
        <f t="shared" si="40"/>
        <v>0</v>
      </c>
      <c r="AU97" s="122">
        <f t="shared" si="40"/>
        <v>0</v>
      </c>
      <c r="AV97" s="122">
        <f t="shared" si="40"/>
        <v>0</v>
      </c>
      <c r="AW97" s="122">
        <f t="shared" si="40"/>
        <v>0</v>
      </c>
      <c r="AX97" s="122">
        <f t="shared" si="40"/>
        <v>0</v>
      </c>
    </row>
    <row r="98" spans="1:50" s="123" customFormat="1" ht="13.2">
      <c r="C98" s="130"/>
      <c r="D98" s="126">
        <v>38</v>
      </c>
      <c r="E98" s="125" t="str">
        <f>"Removal after Max Rev Term Yrs=" &amp;I98</f>
        <v>Removal after Max Rev Term Yrs=10</v>
      </c>
      <c r="G98" s="127"/>
      <c r="I98" s="134">
        <v>10</v>
      </c>
      <c r="J98" s="137"/>
      <c r="K98" s="137">
        <f t="shared" ref="K98:AX98" si="41">IF(K$45&gt;$I98,INDEX($K97:$AX97,1,K$45-$I98) *-1,0)</f>
        <v>0</v>
      </c>
      <c r="L98" s="137">
        <f t="shared" si="41"/>
        <v>0</v>
      </c>
      <c r="M98" s="137">
        <f t="shared" si="41"/>
        <v>0</v>
      </c>
      <c r="N98" s="137">
        <f t="shared" si="41"/>
        <v>0</v>
      </c>
      <c r="O98" s="137">
        <f t="shared" si="41"/>
        <v>0</v>
      </c>
      <c r="P98" s="137">
        <f t="shared" si="41"/>
        <v>0</v>
      </c>
      <c r="Q98" s="137">
        <f t="shared" si="41"/>
        <v>0</v>
      </c>
      <c r="R98" s="137">
        <f t="shared" si="41"/>
        <v>0</v>
      </c>
      <c r="S98" s="137">
        <f t="shared" si="41"/>
        <v>0</v>
      </c>
      <c r="T98" s="137">
        <f t="shared" si="41"/>
        <v>0</v>
      </c>
      <c r="U98" s="137">
        <f t="shared" si="41"/>
        <v>0</v>
      </c>
      <c r="V98" s="137">
        <f t="shared" si="41"/>
        <v>0</v>
      </c>
      <c r="W98" s="137">
        <f t="shared" si="41"/>
        <v>0</v>
      </c>
      <c r="X98" s="137">
        <f t="shared" si="41"/>
        <v>0</v>
      </c>
      <c r="Y98" s="137">
        <f t="shared" si="41"/>
        <v>0</v>
      </c>
      <c r="Z98" s="137">
        <f t="shared" si="41"/>
        <v>0</v>
      </c>
      <c r="AA98" s="137">
        <f t="shared" si="41"/>
        <v>0</v>
      </c>
      <c r="AB98" s="137">
        <f t="shared" si="41"/>
        <v>0</v>
      </c>
      <c r="AC98" s="137">
        <f t="shared" si="41"/>
        <v>0</v>
      </c>
      <c r="AD98" s="137">
        <f t="shared" si="41"/>
        <v>0</v>
      </c>
      <c r="AE98" s="137">
        <f t="shared" si="41"/>
        <v>0</v>
      </c>
      <c r="AF98" s="137">
        <f t="shared" si="41"/>
        <v>0</v>
      </c>
      <c r="AG98" s="137">
        <f t="shared" si="41"/>
        <v>0</v>
      </c>
      <c r="AH98" s="137">
        <f t="shared" si="41"/>
        <v>0</v>
      </c>
      <c r="AI98" s="137">
        <f t="shared" si="41"/>
        <v>0</v>
      </c>
      <c r="AJ98" s="137">
        <f t="shared" si="41"/>
        <v>0</v>
      </c>
      <c r="AK98" s="137">
        <f t="shared" si="41"/>
        <v>0</v>
      </c>
      <c r="AL98" s="137">
        <f t="shared" si="41"/>
        <v>0</v>
      </c>
      <c r="AM98" s="137">
        <f t="shared" si="41"/>
        <v>0</v>
      </c>
      <c r="AN98" s="137">
        <f t="shared" si="41"/>
        <v>0</v>
      </c>
      <c r="AO98" s="137">
        <f t="shared" si="41"/>
        <v>0</v>
      </c>
      <c r="AP98" s="137">
        <f t="shared" si="41"/>
        <v>0</v>
      </c>
      <c r="AQ98" s="137">
        <f t="shared" si="41"/>
        <v>0</v>
      </c>
      <c r="AR98" s="137">
        <f t="shared" si="41"/>
        <v>0</v>
      </c>
      <c r="AS98" s="137">
        <f t="shared" si="41"/>
        <v>0</v>
      </c>
      <c r="AT98" s="137">
        <f t="shared" si="41"/>
        <v>0</v>
      </c>
      <c r="AU98" s="137">
        <f t="shared" si="41"/>
        <v>0</v>
      </c>
      <c r="AV98" s="137">
        <f t="shared" si="41"/>
        <v>0</v>
      </c>
      <c r="AW98" s="137">
        <f t="shared" si="41"/>
        <v>0</v>
      </c>
      <c r="AX98" s="137">
        <f t="shared" si="41"/>
        <v>0</v>
      </c>
    </row>
    <row r="99" spans="1:50" s="123" customFormat="1" ht="13.2">
      <c r="C99" s="135"/>
      <c r="D99" s="126">
        <v>39</v>
      </c>
      <c r="E99" s="125" t="s">
        <v>76</v>
      </c>
      <c r="G99" s="127"/>
      <c r="J99" s="137"/>
      <c r="K99" s="137">
        <f>K97+K98</f>
        <v>0</v>
      </c>
      <c r="L99" s="137">
        <f t="shared" ref="L99:AX99" si="42">L97+L98</f>
        <v>0</v>
      </c>
      <c r="M99" s="137">
        <f t="shared" si="42"/>
        <v>0</v>
      </c>
      <c r="N99" s="137">
        <f t="shared" si="42"/>
        <v>0</v>
      </c>
      <c r="O99" s="137">
        <f t="shared" si="42"/>
        <v>0</v>
      </c>
      <c r="P99" s="137">
        <f t="shared" si="42"/>
        <v>0</v>
      </c>
      <c r="Q99" s="137">
        <f t="shared" si="42"/>
        <v>0</v>
      </c>
      <c r="R99" s="137">
        <f t="shared" si="42"/>
        <v>0</v>
      </c>
      <c r="S99" s="137">
        <f t="shared" si="42"/>
        <v>0</v>
      </c>
      <c r="T99" s="137">
        <f t="shared" si="42"/>
        <v>0</v>
      </c>
      <c r="U99" s="137">
        <f t="shared" si="42"/>
        <v>0</v>
      </c>
      <c r="V99" s="137">
        <f t="shared" si="42"/>
        <v>0</v>
      </c>
      <c r="W99" s="137">
        <f t="shared" si="42"/>
        <v>0</v>
      </c>
      <c r="X99" s="137">
        <f t="shared" si="42"/>
        <v>0</v>
      </c>
      <c r="Y99" s="137">
        <f t="shared" si="42"/>
        <v>0</v>
      </c>
      <c r="Z99" s="137">
        <f t="shared" si="42"/>
        <v>0</v>
      </c>
      <c r="AA99" s="137">
        <f t="shared" si="42"/>
        <v>0</v>
      </c>
      <c r="AB99" s="137">
        <f t="shared" si="42"/>
        <v>0</v>
      </c>
      <c r="AC99" s="137">
        <f t="shared" si="42"/>
        <v>0</v>
      </c>
      <c r="AD99" s="137">
        <f t="shared" si="42"/>
        <v>0</v>
      </c>
      <c r="AE99" s="137">
        <f t="shared" si="42"/>
        <v>0</v>
      </c>
      <c r="AF99" s="137">
        <f t="shared" si="42"/>
        <v>0</v>
      </c>
      <c r="AG99" s="137">
        <f t="shared" si="42"/>
        <v>0</v>
      </c>
      <c r="AH99" s="137">
        <f t="shared" si="42"/>
        <v>0</v>
      </c>
      <c r="AI99" s="137">
        <f t="shared" si="42"/>
        <v>0</v>
      </c>
      <c r="AJ99" s="137">
        <f t="shared" si="42"/>
        <v>0</v>
      </c>
      <c r="AK99" s="137">
        <f t="shared" si="42"/>
        <v>0</v>
      </c>
      <c r="AL99" s="137">
        <f t="shared" si="42"/>
        <v>0</v>
      </c>
      <c r="AM99" s="137">
        <f t="shared" si="42"/>
        <v>0</v>
      </c>
      <c r="AN99" s="137">
        <f t="shared" si="42"/>
        <v>0</v>
      </c>
      <c r="AO99" s="137">
        <f t="shared" si="42"/>
        <v>0</v>
      </c>
      <c r="AP99" s="137">
        <f t="shared" si="42"/>
        <v>0</v>
      </c>
      <c r="AQ99" s="137">
        <f t="shared" si="42"/>
        <v>0</v>
      </c>
      <c r="AR99" s="137">
        <f t="shared" si="42"/>
        <v>0</v>
      </c>
      <c r="AS99" s="137">
        <f t="shared" si="42"/>
        <v>0</v>
      </c>
      <c r="AT99" s="137">
        <f t="shared" si="42"/>
        <v>0</v>
      </c>
      <c r="AU99" s="137">
        <f t="shared" si="42"/>
        <v>0</v>
      </c>
      <c r="AV99" s="137">
        <f t="shared" si="42"/>
        <v>0</v>
      </c>
      <c r="AW99" s="137">
        <f t="shared" si="42"/>
        <v>0</v>
      </c>
      <c r="AX99" s="137">
        <f t="shared" si="42"/>
        <v>0</v>
      </c>
    </row>
    <row r="100" spans="1:50" s="123" customFormat="1" ht="13.2">
      <c r="D100" s="126">
        <v>40</v>
      </c>
      <c r="E100" s="125" t="s">
        <v>75</v>
      </c>
      <c r="G100" s="127"/>
      <c r="H100" s="133"/>
      <c r="J100" s="137">
        <v>0</v>
      </c>
      <c r="K100" s="137">
        <f>K99+J100</f>
        <v>0</v>
      </c>
      <c r="L100" s="137">
        <f t="shared" ref="L100:AX100" si="43">L99+K100</f>
        <v>0</v>
      </c>
      <c r="M100" s="137">
        <f t="shared" si="43"/>
        <v>0</v>
      </c>
      <c r="N100" s="137">
        <f t="shared" si="43"/>
        <v>0</v>
      </c>
      <c r="O100" s="137">
        <f t="shared" si="43"/>
        <v>0</v>
      </c>
      <c r="P100" s="137">
        <f t="shared" si="43"/>
        <v>0</v>
      </c>
      <c r="Q100" s="137">
        <f t="shared" si="43"/>
        <v>0</v>
      </c>
      <c r="R100" s="137">
        <f t="shared" si="43"/>
        <v>0</v>
      </c>
      <c r="S100" s="137">
        <f t="shared" si="43"/>
        <v>0</v>
      </c>
      <c r="T100" s="137">
        <f t="shared" si="43"/>
        <v>0</v>
      </c>
      <c r="U100" s="137">
        <f t="shared" si="43"/>
        <v>0</v>
      </c>
      <c r="V100" s="137">
        <f t="shared" si="43"/>
        <v>0</v>
      </c>
      <c r="W100" s="137">
        <f t="shared" si="43"/>
        <v>0</v>
      </c>
      <c r="X100" s="137">
        <f t="shared" si="43"/>
        <v>0</v>
      </c>
      <c r="Y100" s="137">
        <f t="shared" si="43"/>
        <v>0</v>
      </c>
      <c r="Z100" s="137">
        <f t="shared" si="43"/>
        <v>0</v>
      </c>
      <c r="AA100" s="137">
        <f t="shared" si="43"/>
        <v>0</v>
      </c>
      <c r="AB100" s="137">
        <f t="shared" si="43"/>
        <v>0</v>
      </c>
      <c r="AC100" s="137">
        <f t="shared" si="43"/>
        <v>0</v>
      </c>
      <c r="AD100" s="137">
        <f t="shared" si="43"/>
        <v>0</v>
      </c>
      <c r="AE100" s="137">
        <f t="shared" si="43"/>
        <v>0</v>
      </c>
      <c r="AF100" s="137">
        <f t="shared" si="43"/>
        <v>0</v>
      </c>
      <c r="AG100" s="137">
        <f t="shared" si="43"/>
        <v>0</v>
      </c>
      <c r="AH100" s="137">
        <f t="shared" si="43"/>
        <v>0</v>
      </c>
      <c r="AI100" s="137">
        <f t="shared" si="43"/>
        <v>0</v>
      </c>
      <c r="AJ100" s="137">
        <f t="shared" si="43"/>
        <v>0</v>
      </c>
      <c r="AK100" s="137">
        <f t="shared" si="43"/>
        <v>0</v>
      </c>
      <c r="AL100" s="137">
        <f t="shared" si="43"/>
        <v>0</v>
      </c>
      <c r="AM100" s="137">
        <f t="shared" si="43"/>
        <v>0</v>
      </c>
      <c r="AN100" s="137">
        <f t="shared" si="43"/>
        <v>0</v>
      </c>
      <c r="AO100" s="137">
        <f t="shared" si="43"/>
        <v>0</v>
      </c>
      <c r="AP100" s="137">
        <f t="shared" si="43"/>
        <v>0</v>
      </c>
      <c r="AQ100" s="137">
        <f t="shared" si="43"/>
        <v>0</v>
      </c>
      <c r="AR100" s="137">
        <f t="shared" si="43"/>
        <v>0</v>
      </c>
      <c r="AS100" s="137">
        <f t="shared" si="43"/>
        <v>0</v>
      </c>
      <c r="AT100" s="137">
        <f t="shared" si="43"/>
        <v>0</v>
      </c>
      <c r="AU100" s="137">
        <f t="shared" si="43"/>
        <v>0</v>
      </c>
      <c r="AV100" s="137">
        <f t="shared" si="43"/>
        <v>0</v>
      </c>
      <c r="AW100" s="137">
        <f t="shared" si="43"/>
        <v>0</v>
      </c>
      <c r="AX100" s="137">
        <f t="shared" si="43"/>
        <v>0</v>
      </c>
    </row>
    <row r="101" spans="1:50" s="123" customFormat="1" ht="13.2">
      <c r="D101" s="126">
        <v>41</v>
      </c>
      <c r="E101" s="123" t="s">
        <v>57</v>
      </c>
      <c r="F101" s="163">
        <f>$O$40</f>
        <v>0</v>
      </c>
      <c r="G101" s="122">
        <f>$I$40</f>
        <v>0</v>
      </c>
      <c r="H101" s="128">
        <v>1</v>
      </c>
      <c r="I101" s="129">
        <f>F101*G101</f>
        <v>0</v>
      </c>
      <c r="J101" s="122"/>
      <c r="K101" s="122">
        <f>(K99*$I101*$H101) +(J100*$I101)</f>
        <v>0</v>
      </c>
      <c r="L101" s="122">
        <f t="shared" ref="L101:AX101" si="44">(L99*$I101*$H101) +(K100*$I101)</f>
        <v>0</v>
      </c>
      <c r="M101" s="122">
        <f t="shared" si="44"/>
        <v>0</v>
      </c>
      <c r="N101" s="122">
        <f t="shared" si="44"/>
        <v>0</v>
      </c>
      <c r="O101" s="122">
        <f t="shared" si="44"/>
        <v>0</v>
      </c>
      <c r="P101" s="122">
        <f t="shared" si="44"/>
        <v>0</v>
      </c>
      <c r="Q101" s="122">
        <f t="shared" si="44"/>
        <v>0</v>
      </c>
      <c r="R101" s="122">
        <f t="shared" si="44"/>
        <v>0</v>
      </c>
      <c r="S101" s="122">
        <f t="shared" si="44"/>
        <v>0</v>
      </c>
      <c r="T101" s="122">
        <f t="shared" si="44"/>
        <v>0</v>
      </c>
      <c r="U101" s="122">
        <f t="shared" si="44"/>
        <v>0</v>
      </c>
      <c r="V101" s="122">
        <f t="shared" si="44"/>
        <v>0</v>
      </c>
      <c r="W101" s="122">
        <f t="shared" si="44"/>
        <v>0</v>
      </c>
      <c r="X101" s="122">
        <f t="shared" si="44"/>
        <v>0</v>
      </c>
      <c r="Y101" s="122">
        <f t="shared" si="44"/>
        <v>0</v>
      </c>
      <c r="Z101" s="122">
        <f t="shared" si="44"/>
        <v>0</v>
      </c>
      <c r="AA101" s="122">
        <f t="shared" si="44"/>
        <v>0</v>
      </c>
      <c r="AB101" s="122">
        <f t="shared" si="44"/>
        <v>0</v>
      </c>
      <c r="AC101" s="122">
        <f t="shared" si="44"/>
        <v>0</v>
      </c>
      <c r="AD101" s="122">
        <f t="shared" si="44"/>
        <v>0</v>
      </c>
      <c r="AE101" s="122">
        <f t="shared" si="44"/>
        <v>0</v>
      </c>
      <c r="AF101" s="122">
        <f t="shared" si="44"/>
        <v>0</v>
      </c>
      <c r="AG101" s="122">
        <f t="shared" si="44"/>
        <v>0</v>
      </c>
      <c r="AH101" s="122">
        <f t="shared" si="44"/>
        <v>0</v>
      </c>
      <c r="AI101" s="122">
        <f t="shared" si="44"/>
        <v>0</v>
      </c>
      <c r="AJ101" s="122">
        <f t="shared" si="44"/>
        <v>0</v>
      </c>
      <c r="AK101" s="122">
        <f t="shared" si="44"/>
        <v>0</v>
      </c>
      <c r="AL101" s="122">
        <f t="shared" si="44"/>
        <v>0</v>
      </c>
      <c r="AM101" s="122">
        <f t="shared" si="44"/>
        <v>0</v>
      </c>
      <c r="AN101" s="122">
        <f t="shared" si="44"/>
        <v>0</v>
      </c>
      <c r="AO101" s="122">
        <f t="shared" si="44"/>
        <v>0</v>
      </c>
      <c r="AP101" s="122">
        <f t="shared" si="44"/>
        <v>0</v>
      </c>
      <c r="AQ101" s="122">
        <f t="shared" si="44"/>
        <v>0</v>
      </c>
      <c r="AR101" s="122">
        <f t="shared" si="44"/>
        <v>0</v>
      </c>
      <c r="AS101" s="122">
        <f t="shared" si="44"/>
        <v>0</v>
      </c>
      <c r="AT101" s="122">
        <f t="shared" si="44"/>
        <v>0</v>
      </c>
      <c r="AU101" s="122">
        <f t="shared" si="44"/>
        <v>0</v>
      </c>
      <c r="AV101" s="122">
        <f t="shared" si="44"/>
        <v>0</v>
      </c>
      <c r="AW101" s="122">
        <f t="shared" si="44"/>
        <v>0</v>
      </c>
      <c r="AX101" s="122">
        <f t="shared" si="44"/>
        <v>0</v>
      </c>
    </row>
    <row r="102" spans="1:50" s="107" customFormat="1" ht="13.2">
      <c r="D102" s="114">
        <v>42</v>
      </c>
      <c r="E102" s="107" t="s">
        <v>95</v>
      </c>
      <c r="F102" s="162"/>
      <c r="G102" s="108"/>
      <c r="H102" s="111"/>
      <c r="I102" s="110"/>
      <c r="J102" s="97"/>
      <c r="K102" s="97">
        <f>((K99*$H101*$G101)+(J100*$G101))/1000</f>
        <v>0</v>
      </c>
      <c r="L102" s="97">
        <f t="shared" ref="L102:AX102" si="45">((L99*$H101*$G101)+(K100*$G101))/1000</f>
        <v>0</v>
      </c>
      <c r="M102" s="97">
        <f t="shared" si="45"/>
        <v>0</v>
      </c>
      <c r="N102" s="97">
        <f t="shared" si="45"/>
        <v>0</v>
      </c>
      <c r="O102" s="97">
        <f t="shared" si="45"/>
        <v>0</v>
      </c>
      <c r="P102" s="97">
        <f t="shared" si="45"/>
        <v>0</v>
      </c>
      <c r="Q102" s="97">
        <f t="shared" si="45"/>
        <v>0</v>
      </c>
      <c r="R102" s="97">
        <f t="shared" si="45"/>
        <v>0</v>
      </c>
      <c r="S102" s="97">
        <f t="shared" si="45"/>
        <v>0</v>
      </c>
      <c r="T102" s="97">
        <f t="shared" si="45"/>
        <v>0</v>
      </c>
      <c r="U102" s="97">
        <f t="shared" si="45"/>
        <v>0</v>
      </c>
      <c r="V102" s="97">
        <f t="shared" si="45"/>
        <v>0</v>
      </c>
      <c r="W102" s="97">
        <f t="shared" si="45"/>
        <v>0</v>
      </c>
      <c r="X102" s="97">
        <f t="shared" si="45"/>
        <v>0</v>
      </c>
      <c r="Y102" s="97">
        <f t="shared" si="45"/>
        <v>0</v>
      </c>
      <c r="Z102" s="97">
        <f t="shared" si="45"/>
        <v>0</v>
      </c>
      <c r="AA102" s="97">
        <f t="shared" si="45"/>
        <v>0</v>
      </c>
      <c r="AB102" s="97">
        <f t="shared" si="45"/>
        <v>0</v>
      </c>
      <c r="AC102" s="97">
        <f t="shared" si="45"/>
        <v>0</v>
      </c>
      <c r="AD102" s="97">
        <f t="shared" si="45"/>
        <v>0</v>
      </c>
      <c r="AE102" s="97">
        <f t="shared" si="45"/>
        <v>0</v>
      </c>
      <c r="AF102" s="97">
        <f t="shared" si="45"/>
        <v>0</v>
      </c>
      <c r="AG102" s="97">
        <f t="shared" si="45"/>
        <v>0</v>
      </c>
      <c r="AH102" s="97">
        <f t="shared" si="45"/>
        <v>0</v>
      </c>
      <c r="AI102" s="97">
        <f t="shared" si="45"/>
        <v>0</v>
      </c>
      <c r="AJ102" s="97">
        <f t="shared" si="45"/>
        <v>0</v>
      </c>
      <c r="AK102" s="97">
        <f t="shared" si="45"/>
        <v>0</v>
      </c>
      <c r="AL102" s="97">
        <f t="shared" si="45"/>
        <v>0</v>
      </c>
      <c r="AM102" s="97">
        <f t="shared" si="45"/>
        <v>0</v>
      </c>
      <c r="AN102" s="97">
        <f t="shared" si="45"/>
        <v>0</v>
      </c>
      <c r="AO102" s="97">
        <f t="shared" si="45"/>
        <v>0</v>
      </c>
      <c r="AP102" s="97">
        <f t="shared" si="45"/>
        <v>0</v>
      </c>
      <c r="AQ102" s="97">
        <f t="shared" si="45"/>
        <v>0</v>
      </c>
      <c r="AR102" s="97">
        <f t="shared" si="45"/>
        <v>0</v>
      </c>
      <c r="AS102" s="97">
        <f t="shared" si="45"/>
        <v>0</v>
      </c>
      <c r="AT102" s="97">
        <f t="shared" si="45"/>
        <v>0</v>
      </c>
      <c r="AU102" s="97">
        <f t="shared" si="45"/>
        <v>0</v>
      </c>
      <c r="AV102" s="97">
        <f t="shared" si="45"/>
        <v>0</v>
      </c>
      <c r="AW102" s="97">
        <f t="shared" si="45"/>
        <v>0</v>
      </c>
      <c r="AX102" s="97">
        <f t="shared" si="45"/>
        <v>0</v>
      </c>
    </row>
    <row r="103" spans="1:50" s="68" customFormat="1" ht="15.6" thickBot="1">
      <c r="D103" s="60"/>
      <c r="F103" s="96"/>
      <c r="G103" s="94"/>
      <c r="H103" s="64"/>
      <c r="I103" s="81"/>
      <c r="J103" s="14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7"/>
    </row>
    <row r="104" spans="1:50" s="151" customFormat="1" ht="13.8" thickBot="1">
      <c r="D104" s="136">
        <v>43</v>
      </c>
      <c r="E104" s="154" t="s">
        <v>61</v>
      </c>
      <c r="F104" s="152"/>
      <c r="G104" s="152"/>
      <c r="H104" s="152"/>
      <c r="I104" s="152"/>
      <c r="J104" s="153"/>
      <c r="K104" s="141">
        <f t="shared" ref="K104:AX104" si="46">SUM(K49,K55,K61,K69,K77,K85,K93,K101)</f>
        <v>15438.5</v>
      </c>
      <c r="L104" s="141">
        <f t="shared" si="46"/>
        <v>39809</v>
      </c>
      <c r="M104" s="141">
        <f t="shared" si="46"/>
        <v>52129</v>
      </c>
      <c r="N104" s="141">
        <f t="shared" si="46"/>
        <v>57981</v>
      </c>
      <c r="O104" s="141">
        <f t="shared" si="46"/>
        <v>62293</v>
      </c>
      <c r="P104" s="141">
        <f t="shared" si="46"/>
        <v>66451</v>
      </c>
      <c r="Q104" s="141">
        <f t="shared" si="46"/>
        <v>70763</v>
      </c>
      <c r="R104" s="141">
        <f t="shared" si="46"/>
        <v>75075</v>
      </c>
      <c r="S104" s="141">
        <f t="shared" si="46"/>
        <v>79541</v>
      </c>
      <c r="T104" s="141">
        <f t="shared" si="46"/>
        <v>83545</v>
      </c>
      <c r="U104" s="141">
        <f t="shared" si="46"/>
        <v>85393</v>
      </c>
      <c r="V104" s="141">
        <f t="shared" si="46"/>
        <v>85393</v>
      </c>
      <c r="W104" s="141">
        <f t="shared" si="46"/>
        <v>85393</v>
      </c>
      <c r="X104" s="141">
        <f t="shared" si="46"/>
        <v>85393</v>
      </c>
      <c r="Y104" s="141">
        <f t="shared" si="46"/>
        <v>85393</v>
      </c>
      <c r="Z104" s="141">
        <f t="shared" si="46"/>
        <v>85393</v>
      </c>
      <c r="AA104" s="141">
        <f t="shared" si="46"/>
        <v>85393</v>
      </c>
      <c r="AB104" s="141">
        <f t="shared" si="46"/>
        <v>85393</v>
      </c>
      <c r="AC104" s="141">
        <f t="shared" si="46"/>
        <v>85393</v>
      </c>
      <c r="AD104" s="141">
        <f t="shared" si="46"/>
        <v>85393</v>
      </c>
      <c r="AE104" s="141">
        <f t="shared" si="46"/>
        <v>82547.5</v>
      </c>
      <c r="AF104" s="141">
        <f t="shared" si="46"/>
        <v>79702</v>
      </c>
      <c r="AG104" s="141">
        <f t="shared" si="46"/>
        <v>79702</v>
      </c>
      <c r="AH104" s="141">
        <f t="shared" si="46"/>
        <v>79702</v>
      </c>
      <c r="AI104" s="141">
        <f t="shared" si="46"/>
        <v>79702</v>
      </c>
      <c r="AJ104" s="141">
        <f t="shared" si="46"/>
        <v>79702</v>
      </c>
      <c r="AK104" s="141">
        <f t="shared" si="46"/>
        <v>79702</v>
      </c>
      <c r="AL104" s="141">
        <f t="shared" si="46"/>
        <v>79702</v>
      </c>
      <c r="AM104" s="141">
        <f t="shared" si="46"/>
        <v>79702</v>
      </c>
      <c r="AN104" s="141">
        <f t="shared" si="46"/>
        <v>79702</v>
      </c>
      <c r="AO104" s="141">
        <f t="shared" si="46"/>
        <v>79702</v>
      </c>
      <c r="AP104" s="141">
        <f t="shared" si="46"/>
        <v>79702</v>
      </c>
      <c r="AQ104" s="141">
        <f t="shared" si="46"/>
        <v>79702</v>
      </c>
      <c r="AR104" s="141">
        <f t="shared" si="46"/>
        <v>79702</v>
      </c>
      <c r="AS104" s="141">
        <f t="shared" si="46"/>
        <v>79702</v>
      </c>
      <c r="AT104" s="141">
        <f t="shared" si="46"/>
        <v>79702</v>
      </c>
      <c r="AU104" s="141">
        <f t="shared" si="46"/>
        <v>79702</v>
      </c>
      <c r="AV104" s="141">
        <f t="shared" si="46"/>
        <v>79702</v>
      </c>
      <c r="AW104" s="141">
        <f t="shared" si="46"/>
        <v>79702</v>
      </c>
      <c r="AX104" s="141">
        <f t="shared" si="46"/>
        <v>79702</v>
      </c>
    </row>
    <row r="105" spans="1:50" s="218" customFormat="1">
      <c r="A105" s="57"/>
      <c r="B105" s="57"/>
      <c r="C105" s="57"/>
      <c r="D105" s="61"/>
      <c r="E105" s="58"/>
      <c r="F105" s="57"/>
      <c r="G105" s="57"/>
      <c r="H105" s="57"/>
      <c r="I105" s="200"/>
      <c r="J105" s="144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</row>
    <row r="106" spans="1:50" s="218" customFormat="1" ht="15.6">
      <c r="A106" s="57"/>
      <c r="B106" s="57"/>
      <c r="C106" s="57"/>
      <c r="D106" s="61"/>
      <c r="E106" s="155" t="str">
        <f>"Table 4: Volume Summary : " &amp;F6</f>
        <v>Table 4: Volume Summary : Lambton Shores - Kettle Point</v>
      </c>
      <c r="F106" s="57"/>
      <c r="G106" s="57"/>
      <c r="H106" s="57"/>
      <c r="I106" s="57"/>
      <c r="J106" s="144"/>
    </row>
    <row r="107" spans="1:50" s="68" customFormat="1" ht="26.4">
      <c r="D107" s="60"/>
      <c r="E107" s="132" t="s">
        <v>62</v>
      </c>
      <c r="F107" s="96"/>
      <c r="G107" s="142" t="s">
        <v>94</v>
      </c>
      <c r="H107" s="64"/>
      <c r="I107" s="81"/>
      <c r="J107" s="147"/>
      <c r="K107" s="143">
        <v>2016</v>
      </c>
      <c r="L107" s="143">
        <v>2017</v>
      </c>
      <c r="M107" s="143">
        <v>2018</v>
      </c>
      <c r="N107" s="143">
        <v>2019</v>
      </c>
      <c r="O107" s="143">
        <v>2020</v>
      </c>
      <c r="P107" s="143">
        <v>2021</v>
      </c>
      <c r="Q107" s="143">
        <v>2022</v>
      </c>
      <c r="R107" s="143">
        <v>2023</v>
      </c>
      <c r="S107" s="143">
        <v>2024</v>
      </c>
      <c r="T107" s="143">
        <v>2025</v>
      </c>
      <c r="U107" s="143">
        <v>2026</v>
      </c>
      <c r="V107" s="143">
        <v>2027</v>
      </c>
      <c r="W107" s="143">
        <v>2028</v>
      </c>
      <c r="X107" s="143">
        <v>2029</v>
      </c>
      <c r="Y107" s="143">
        <v>2030</v>
      </c>
      <c r="Z107" s="143">
        <v>2031</v>
      </c>
      <c r="AA107" s="143">
        <v>2032</v>
      </c>
      <c r="AB107" s="143">
        <v>2033</v>
      </c>
      <c r="AC107" s="143">
        <v>2034</v>
      </c>
      <c r="AD107" s="143">
        <v>2035</v>
      </c>
      <c r="AE107" s="143">
        <v>2036</v>
      </c>
      <c r="AF107" s="143">
        <v>2037</v>
      </c>
      <c r="AG107" s="143">
        <v>2038</v>
      </c>
      <c r="AH107" s="143">
        <v>2039</v>
      </c>
      <c r="AI107" s="143">
        <v>2040</v>
      </c>
      <c r="AJ107" s="143">
        <v>2041</v>
      </c>
      <c r="AK107" s="143">
        <v>2042</v>
      </c>
      <c r="AL107" s="143">
        <v>2043</v>
      </c>
      <c r="AM107" s="143">
        <v>2044</v>
      </c>
      <c r="AN107" s="143">
        <v>2045</v>
      </c>
      <c r="AO107" s="143">
        <v>2046</v>
      </c>
      <c r="AP107" s="143">
        <v>2047</v>
      </c>
      <c r="AQ107" s="143">
        <v>2048</v>
      </c>
      <c r="AR107" s="143">
        <v>2049</v>
      </c>
      <c r="AS107" s="143">
        <v>2050</v>
      </c>
      <c r="AT107" s="143">
        <v>2051</v>
      </c>
      <c r="AU107" s="143">
        <v>2052</v>
      </c>
      <c r="AV107" s="143">
        <v>2053</v>
      </c>
      <c r="AW107" s="143">
        <v>2054</v>
      </c>
      <c r="AX107" s="143">
        <v>2055</v>
      </c>
    </row>
    <row r="108" spans="1:50" s="123" customFormat="1" ht="13.2">
      <c r="C108" s="135"/>
      <c r="D108" s="126">
        <v>44</v>
      </c>
      <c r="E108" s="125" t="str">
        <f>E46</f>
        <v>Residential Conversion</v>
      </c>
      <c r="G108" s="133">
        <f>G49</f>
        <v>2237</v>
      </c>
      <c r="J108" s="137"/>
      <c r="K108" s="137">
        <f>K50</f>
        <v>53.688000000000002</v>
      </c>
      <c r="L108" s="137">
        <f t="shared" ref="L108:AX108" si="47">L50</f>
        <v>155.47149999999999</v>
      </c>
      <c r="M108" s="137">
        <f t="shared" si="47"/>
        <v>221.46299999999999</v>
      </c>
      <c r="N108" s="137">
        <f t="shared" si="47"/>
        <v>252.78100000000001</v>
      </c>
      <c r="O108" s="137">
        <f t="shared" si="47"/>
        <v>276.26949999999999</v>
      </c>
      <c r="P108" s="137">
        <f t="shared" si="47"/>
        <v>298.6395</v>
      </c>
      <c r="Q108" s="137">
        <f t="shared" si="47"/>
        <v>322.12799999999999</v>
      </c>
      <c r="R108" s="137">
        <f t="shared" si="47"/>
        <v>345.61649999999997</v>
      </c>
      <c r="S108" s="137">
        <f t="shared" si="47"/>
        <v>369.10500000000002</v>
      </c>
      <c r="T108" s="137">
        <f t="shared" si="47"/>
        <v>390.35649999999998</v>
      </c>
      <c r="U108" s="137">
        <f t="shared" si="47"/>
        <v>400.423</v>
      </c>
      <c r="V108" s="137">
        <f t="shared" si="47"/>
        <v>400.423</v>
      </c>
      <c r="W108" s="137">
        <f t="shared" si="47"/>
        <v>400.423</v>
      </c>
      <c r="X108" s="137">
        <f t="shared" si="47"/>
        <v>400.423</v>
      </c>
      <c r="Y108" s="137">
        <f t="shared" si="47"/>
        <v>400.423</v>
      </c>
      <c r="Z108" s="137">
        <f t="shared" si="47"/>
        <v>400.423</v>
      </c>
      <c r="AA108" s="137">
        <f t="shared" si="47"/>
        <v>400.423</v>
      </c>
      <c r="AB108" s="137">
        <f t="shared" si="47"/>
        <v>400.423</v>
      </c>
      <c r="AC108" s="137">
        <f t="shared" si="47"/>
        <v>400.423</v>
      </c>
      <c r="AD108" s="137">
        <f t="shared" si="47"/>
        <v>400.423</v>
      </c>
      <c r="AE108" s="137">
        <f t="shared" si="47"/>
        <v>400.423</v>
      </c>
      <c r="AF108" s="137">
        <f t="shared" si="47"/>
        <v>400.423</v>
      </c>
      <c r="AG108" s="137">
        <f t="shared" si="47"/>
        <v>400.423</v>
      </c>
      <c r="AH108" s="137">
        <f t="shared" si="47"/>
        <v>400.423</v>
      </c>
      <c r="AI108" s="137">
        <f t="shared" si="47"/>
        <v>400.423</v>
      </c>
      <c r="AJ108" s="137">
        <f t="shared" si="47"/>
        <v>400.423</v>
      </c>
      <c r="AK108" s="137">
        <f t="shared" si="47"/>
        <v>400.423</v>
      </c>
      <c r="AL108" s="137">
        <f t="shared" si="47"/>
        <v>400.423</v>
      </c>
      <c r="AM108" s="137">
        <f t="shared" si="47"/>
        <v>400.423</v>
      </c>
      <c r="AN108" s="137">
        <f t="shared" si="47"/>
        <v>400.423</v>
      </c>
      <c r="AO108" s="137">
        <f t="shared" si="47"/>
        <v>400.423</v>
      </c>
      <c r="AP108" s="137">
        <f t="shared" si="47"/>
        <v>400.423</v>
      </c>
      <c r="AQ108" s="137">
        <f t="shared" si="47"/>
        <v>400.423</v>
      </c>
      <c r="AR108" s="137">
        <f t="shared" si="47"/>
        <v>400.423</v>
      </c>
      <c r="AS108" s="137">
        <f t="shared" si="47"/>
        <v>400.423</v>
      </c>
      <c r="AT108" s="137">
        <f t="shared" si="47"/>
        <v>400.423</v>
      </c>
      <c r="AU108" s="137">
        <f t="shared" si="47"/>
        <v>400.423</v>
      </c>
      <c r="AV108" s="137">
        <f t="shared" si="47"/>
        <v>400.423</v>
      </c>
      <c r="AW108" s="137">
        <f t="shared" si="47"/>
        <v>400.423</v>
      </c>
      <c r="AX108" s="137">
        <f t="shared" si="47"/>
        <v>400.423</v>
      </c>
    </row>
    <row r="109" spans="1:50" s="123" customFormat="1" ht="13.2">
      <c r="C109" s="135"/>
      <c r="D109" s="126">
        <v>45</v>
      </c>
      <c r="E109" s="125" t="str">
        <f>E52</f>
        <v>Residential New</v>
      </c>
      <c r="G109" s="133">
        <f>G55</f>
        <v>2237</v>
      </c>
      <c r="J109" s="137"/>
      <c r="K109" s="137">
        <f>K56</f>
        <v>19.014500000000002</v>
      </c>
      <c r="L109" s="137">
        <f t="shared" ref="L109:AX109" si="48">L56</f>
        <v>54.8065</v>
      </c>
      <c r="M109" s="137">
        <f t="shared" si="48"/>
        <v>78.295000000000002</v>
      </c>
      <c r="N109" s="137">
        <f t="shared" si="48"/>
        <v>89.48</v>
      </c>
      <c r="O109" s="137">
        <f t="shared" si="48"/>
        <v>97.3095</v>
      </c>
      <c r="P109" s="137">
        <f t="shared" si="48"/>
        <v>105.139</v>
      </c>
      <c r="Q109" s="137">
        <f t="shared" si="48"/>
        <v>112.96850000000001</v>
      </c>
      <c r="R109" s="137">
        <f t="shared" si="48"/>
        <v>120.798</v>
      </c>
      <c r="S109" s="137">
        <f t="shared" si="48"/>
        <v>129.74600000000001</v>
      </c>
      <c r="T109" s="137">
        <f t="shared" si="48"/>
        <v>137.57550000000001</v>
      </c>
      <c r="U109" s="137">
        <f t="shared" si="48"/>
        <v>140.93100000000001</v>
      </c>
      <c r="V109" s="137">
        <f t="shared" si="48"/>
        <v>140.93100000000001</v>
      </c>
      <c r="W109" s="137">
        <f t="shared" si="48"/>
        <v>140.93100000000001</v>
      </c>
      <c r="X109" s="137">
        <f t="shared" si="48"/>
        <v>140.93100000000001</v>
      </c>
      <c r="Y109" s="137">
        <f t="shared" si="48"/>
        <v>140.93100000000001</v>
      </c>
      <c r="Z109" s="137">
        <f t="shared" si="48"/>
        <v>140.93100000000001</v>
      </c>
      <c r="AA109" s="137">
        <f t="shared" si="48"/>
        <v>140.93100000000001</v>
      </c>
      <c r="AB109" s="137">
        <f t="shared" si="48"/>
        <v>140.93100000000001</v>
      </c>
      <c r="AC109" s="137">
        <f t="shared" si="48"/>
        <v>140.93100000000001</v>
      </c>
      <c r="AD109" s="137">
        <f t="shared" si="48"/>
        <v>140.93100000000001</v>
      </c>
      <c r="AE109" s="137">
        <f t="shared" si="48"/>
        <v>140.93100000000001</v>
      </c>
      <c r="AF109" s="137">
        <f t="shared" si="48"/>
        <v>140.93100000000001</v>
      </c>
      <c r="AG109" s="137">
        <f t="shared" si="48"/>
        <v>140.93100000000001</v>
      </c>
      <c r="AH109" s="137">
        <f t="shared" si="48"/>
        <v>140.93100000000001</v>
      </c>
      <c r="AI109" s="137">
        <f t="shared" si="48"/>
        <v>140.93100000000001</v>
      </c>
      <c r="AJ109" s="137">
        <f t="shared" si="48"/>
        <v>140.93100000000001</v>
      </c>
      <c r="AK109" s="137">
        <f t="shared" si="48"/>
        <v>140.93100000000001</v>
      </c>
      <c r="AL109" s="137">
        <f t="shared" si="48"/>
        <v>140.93100000000001</v>
      </c>
      <c r="AM109" s="137">
        <f t="shared" si="48"/>
        <v>140.93100000000001</v>
      </c>
      <c r="AN109" s="137">
        <f t="shared" si="48"/>
        <v>140.93100000000001</v>
      </c>
      <c r="AO109" s="137">
        <f t="shared" si="48"/>
        <v>140.93100000000001</v>
      </c>
      <c r="AP109" s="137">
        <f t="shared" si="48"/>
        <v>140.93100000000001</v>
      </c>
      <c r="AQ109" s="137">
        <f t="shared" si="48"/>
        <v>140.93100000000001</v>
      </c>
      <c r="AR109" s="137">
        <f t="shared" si="48"/>
        <v>140.93100000000001</v>
      </c>
      <c r="AS109" s="137">
        <f t="shared" si="48"/>
        <v>140.93100000000001</v>
      </c>
      <c r="AT109" s="137">
        <f t="shared" si="48"/>
        <v>140.93100000000001</v>
      </c>
      <c r="AU109" s="137">
        <f t="shared" si="48"/>
        <v>140.93100000000001</v>
      </c>
      <c r="AV109" s="137">
        <f t="shared" si="48"/>
        <v>140.93100000000001</v>
      </c>
      <c r="AW109" s="137">
        <f t="shared" si="48"/>
        <v>140.93100000000001</v>
      </c>
      <c r="AX109" s="137">
        <f t="shared" si="48"/>
        <v>140.93100000000001</v>
      </c>
    </row>
    <row r="110" spans="1:50" s="123" customFormat="1" ht="13.2">
      <c r="C110" s="135"/>
      <c r="D110" s="126">
        <v>46</v>
      </c>
      <c r="E110" s="125" t="str">
        <f>E58</f>
        <v>Residential Multi</v>
      </c>
      <c r="G110" s="133">
        <f>G61</f>
        <v>1350</v>
      </c>
      <c r="J110" s="137"/>
      <c r="K110" s="137">
        <f>K62</f>
        <v>12.15</v>
      </c>
      <c r="L110" s="137">
        <f t="shared" ref="L110:AX110" si="49">L62</f>
        <v>24.3</v>
      </c>
      <c r="M110" s="137">
        <f t="shared" si="49"/>
        <v>24.3</v>
      </c>
      <c r="N110" s="137">
        <f t="shared" si="49"/>
        <v>24.3</v>
      </c>
      <c r="O110" s="137">
        <f t="shared" si="49"/>
        <v>24.3</v>
      </c>
      <c r="P110" s="137">
        <f t="shared" si="49"/>
        <v>24.3</v>
      </c>
      <c r="Q110" s="137">
        <f t="shared" si="49"/>
        <v>24.3</v>
      </c>
      <c r="R110" s="137">
        <f t="shared" si="49"/>
        <v>24.3</v>
      </c>
      <c r="S110" s="137">
        <f t="shared" si="49"/>
        <v>24.3</v>
      </c>
      <c r="T110" s="137">
        <f t="shared" si="49"/>
        <v>24.3</v>
      </c>
      <c r="U110" s="137">
        <f t="shared" si="49"/>
        <v>24.3</v>
      </c>
      <c r="V110" s="137">
        <f t="shared" si="49"/>
        <v>24.3</v>
      </c>
      <c r="W110" s="137">
        <f t="shared" si="49"/>
        <v>24.3</v>
      </c>
      <c r="X110" s="137">
        <f t="shared" si="49"/>
        <v>24.3</v>
      </c>
      <c r="Y110" s="137">
        <f t="shared" si="49"/>
        <v>24.3</v>
      </c>
      <c r="Z110" s="137">
        <f t="shared" si="49"/>
        <v>24.3</v>
      </c>
      <c r="AA110" s="137">
        <f t="shared" si="49"/>
        <v>24.3</v>
      </c>
      <c r="AB110" s="137">
        <f t="shared" si="49"/>
        <v>24.3</v>
      </c>
      <c r="AC110" s="137">
        <f t="shared" si="49"/>
        <v>24.3</v>
      </c>
      <c r="AD110" s="137">
        <f t="shared" si="49"/>
        <v>24.3</v>
      </c>
      <c r="AE110" s="137">
        <f t="shared" si="49"/>
        <v>24.3</v>
      </c>
      <c r="AF110" s="137">
        <f t="shared" si="49"/>
        <v>24.3</v>
      </c>
      <c r="AG110" s="137">
        <f t="shared" si="49"/>
        <v>24.3</v>
      </c>
      <c r="AH110" s="137">
        <f t="shared" si="49"/>
        <v>24.3</v>
      </c>
      <c r="AI110" s="137">
        <f t="shared" si="49"/>
        <v>24.3</v>
      </c>
      <c r="AJ110" s="137">
        <f t="shared" si="49"/>
        <v>24.3</v>
      </c>
      <c r="AK110" s="137">
        <f t="shared" si="49"/>
        <v>24.3</v>
      </c>
      <c r="AL110" s="137">
        <f t="shared" si="49"/>
        <v>24.3</v>
      </c>
      <c r="AM110" s="137">
        <f t="shared" si="49"/>
        <v>24.3</v>
      </c>
      <c r="AN110" s="137">
        <f t="shared" si="49"/>
        <v>24.3</v>
      </c>
      <c r="AO110" s="137">
        <f t="shared" si="49"/>
        <v>24.3</v>
      </c>
      <c r="AP110" s="137">
        <f t="shared" si="49"/>
        <v>24.3</v>
      </c>
      <c r="AQ110" s="137">
        <f t="shared" si="49"/>
        <v>24.3</v>
      </c>
      <c r="AR110" s="137">
        <f t="shared" si="49"/>
        <v>24.3</v>
      </c>
      <c r="AS110" s="137">
        <f t="shared" si="49"/>
        <v>24.3</v>
      </c>
      <c r="AT110" s="137">
        <f t="shared" si="49"/>
        <v>24.3</v>
      </c>
      <c r="AU110" s="137">
        <f t="shared" si="49"/>
        <v>24.3</v>
      </c>
      <c r="AV110" s="137">
        <f t="shared" si="49"/>
        <v>24.3</v>
      </c>
      <c r="AW110" s="137">
        <f t="shared" si="49"/>
        <v>24.3</v>
      </c>
      <c r="AX110" s="137">
        <f t="shared" si="49"/>
        <v>24.3</v>
      </c>
    </row>
    <row r="111" spans="1:50" s="123" customFormat="1" ht="13.2">
      <c r="C111" s="135"/>
      <c r="D111" s="126">
        <v>47</v>
      </c>
      <c r="E111" s="125" t="str">
        <f>E64</f>
        <v>Small Commercial/Industrial</v>
      </c>
      <c r="G111" s="133">
        <f>G69</f>
        <v>3100</v>
      </c>
      <c r="J111" s="137"/>
      <c r="K111" s="137">
        <f>K70</f>
        <v>13.95</v>
      </c>
      <c r="L111" s="137">
        <f t="shared" ref="L111:AX111" si="50">L70</f>
        <v>27.9</v>
      </c>
      <c r="M111" s="137">
        <f t="shared" si="50"/>
        <v>27.9</v>
      </c>
      <c r="N111" s="137">
        <f t="shared" si="50"/>
        <v>27.9</v>
      </c>
      <c r="O111" s="137">
        <f t="shared" si="50"/>
        <v>27.9</v>
      </c>
      <c r="P111" s="137">
        <f t="shared" si="50"/>
        <v>27.9</v>
      </c>
      <c r="Q111" s="137">
        <f t="shared" si="50"/>
        <v>27.9</v>
      </c>
      <c r="R111" s="137">
        <f t="shared" si="50"/>
        <v>27.9</v>
      </c>
      <c r="S111" s="137">
        <f t="shared" si="50"/>
        <v>27.9</v>
      </c>
      <c r="T111" s="137">
        <f t="shared" si="50"/>
        <v>27.9</v>
      </c>
      <c r="U111" s="137">
        <f t="shared" si="50"/>
        <v>27.9</v>
      </c>
      <c r="V111" s="137">
        <f t="shared" si="50"/>
        <v>27.9</v>
      </c>
      <c r="W111" s="137">
        <f t="shared" si="50"/>
        <v>27.9</v>
      </c>
      <c r="X111" s="137">
        <f t="shared" si="50"/>
        <v>27.9</v>
      </c>
      <c r="Y111" s="137">
        <f t="shared" si="50"/>
        <v>27.9</v>
      </c>
      <c r="Z111" s="137">
        <f t="shared" si="50"/>
        <v>27.9</v>
      </c>
      <c r="AA111" s="137">
        <f t="shared" si="50"/>
        <v>27.9</v>
      </c>
      <c r="AB111" s="137">
        <f t="shared" si="50"/>
        <v>27.9</v>
      </c>
      <c r="AC111" s="137">
        <f t="shared" si="50"/>
        <v>27.9</v>
      </c>
      <c r="AD111" s="137">
        <f t="shared" si="50"/>
        <v>27.9</v>
      </c>
      <c r="AE111" s="137">
        <f t="shared" si="50"/>
        <v>13.95</v>
      </c>
      <c r="AF111" s="137">
        <f t="shared" si="50"/>
        <v>0</v>
      </c>
      <c r="AG111" s="137">
        <f t="shared" si="50"/>
        <v>0</v>
      </c>
      <c r="AH111" s="137">
        <f t="shared" si="50"/>
        <v>0</v>
      </c>
      <c r="AI111" s="137">
        <f t="shared" si="50"/>
        <v>0</v>
      </c>
      <c r="AJ111" s="137">
        <f t="shared" si="50"/>
        <v>0</v>
      </c>
      <c r="AK111" s="137">
        <f t="shared" si="50"/>
        <v>0</v>
      </c>
      <c r="AL111" s="137">
        <f t="shared" si="50"/>
        <v>0</v>
      </c>
      <c r="AM111" s="137">
        <f t="shared" si="50"/>
        <v>0</v>
      </c>
      <c r="AN111" s="137">
        <f t="shared" si="50"/>
        <v>0</v>
      </c>
      <c r="AO111" s="137">
        <f t="shared" si="50"/>
        <v>0</v>
      </c>
      <c r="AP111" s="137">
        <f t="shared" si="50"/>
        <v>0</v>
      </c>
      <c r="AQ111" s="137">
        <f t="shared" si="50"/>
        <v>0</v>
      </c>
      <c r="AR111" s="137">
        <f t="shared" si="50"/>
        <v>0</v>
      </c>
      <c r="AS111" s="137">
        <f t="shared" si="50"/>
        <v>0</v>
      </c>
      <c r="AT111" s="137">
        <f t="shared" si="50"/>
        <v>0</v>
      </c>
      <c r="AU111" s="137">
        <f t="shared" si="50"/>
        <v>0</v>
      </c>
      <c r="AV111" s="137">
        <f t="shared" si="50"/>
        <v>0</v>
      </c>
      <c r="AW111" s="137">
        <f t="shared" si="50"/>
        <v>0</v>
      </c>
      <c r="AX111" s="137">
        <f t="shared" si="50"/>
        <v>0</v>
      </c>
    </row>
    <row r="112" spans="1:50" s="123" customFormat="1" ht="13.2">
      <c r="C112" s="135"/>
      <c r="D112" s="126">
        <v>48</v>
      </c>
      <c r="E112" s="125" t="str">
        <f>E72</f>
        <v>Medium Commercial/Industrial</v>
      </c>
      <c r="G112" s="133">
        <f>G77</f>
        <v>6500</v>
      </c>
      <c r="J112" s="137"/>
      <c r="K112" s="137">
        <f>K78</f>
        <v>0</v>
      </c>
      <c r="L112" s="137">
        <f t="shared" ref="L112:AX112" si="51">L78</f>
        <v>0</v>
      </c>
      <c r="M112" s="137">
        <f t="shared" si="51"/>
        <v>0</v>
      </c>
      <c r="N112" s="137">
        <f t="shared" si="51"/>
        <v>0</v>
      </c>
      <c r="O112" s="137">
        <f t="shared" si="51"/>
        <v>0</v>
      </c>
      <c r="P112" s="137">
        <f t="shared" si="51"/>
        <v>0</v>
      </c>
      <c r="Q112" s="137">
        <f t="shared" si="51"/>
        <v>0</v>
      </c>
      <c r="R112" s="137">
        <f t="shared" si="51"/>
        <v>0</v>
      </c>
      <c r="S112" s="137">
        <f t="shared" si="51"/>
        <v>0</v>
      </c>
      <c r="T112" s="137">
        <f t="shared" si="51"/>
        <v>0</v>
      </c>
      <c r="U112" s="137">
        <f t="shared" si="51"/>
        <v>0</v>
      </c>
      <c r="V112" s="137">
        <f t="shared" si="51"/>
        <v>0</v>
      </c>
      <c r="W112" s="137">
        <f t="shared" si="51"/>
        <v>0</v>
      </c>
      <c r="X112" s="137">
        <f t="shared" si="51"/>
        <v>0</v>
      </c>
      <c r="Y112" s="137">
        <f t="shared" si="51"/>
        <v>0</v>
      </c>
      <c r="Z112" s="137">
        <f t="shared" si="51"/>
        <v>0</v>
      </c>
      <c r="AA112" s="137">
        <f t="shared" si="51"/>
        <v>0</v>
      </c>
      <c r="AB112" s="137">
        <f t="shared" si="51"/>
        <v>0</v>
      </c>
      <c r="AC112" s="137">
        <f t="shared" si="51"/>
        <v>0</v>
      </c>
      <c r="AD112" s="137">
        <f t="shared" si="51"/>
        <v>0</v>
      </c>
      <c r="AE112" s="137">
        <f t="shared" si="51"/>
        <v>0</v>
      </c>
      <c r="AF112" s="137">
        <f t="shared" si="51"/>
        <v>0</v>
      </c>
      <c r="AG112" s="137">
        <f t="shared" si="51"/>
        <v>0</v>
      </c>
      <c r="AH112" s="137">
        <f t="shared" si="51"/>
        <v>0</v>
      </c>
      <c r="AI112" s="137">
        <f t="shared" si="51"/>
        <v>0</v>
      </c>
      <c r="AJ112" s="137">
        <f t="shared" si="51"/>
        <v>0</v>
      </c>
      <c r="AK112" s="137">
        <f t="shared" si="51"/>
        <v>0</v>
      </c>
      <c r="AL112" s="137">
        <f t="shared" si="51"/>
        <v>0</v>
      </c>
      <c r="AM112" s="137">
        <f t="shared" si="51"/>
        <v>0</v>
      </c>
      <c r="AN112" s="137">
        <f t="shared" si="51"/>
        <v>0</v>
      </c>
      <c r="AO112" s="137">
        <f t="shared" si="51"/>
        <v>0</v>
      </c>
      <c r="AP112" s="137">
        <f t="shared" si="51"/>
        <v>0</v>
      </c>
      <c r="AQ112" s="137">
        <f t="shared" si="51"/>
        <v>0</v>
      </c>
      <c r="AR112" s="137">
        <f t="shared" si="51"/>
        <v>0</v>
      </c>
      <c r="AS112" s="137">
        <f t="shared" si="51"/>
        <v>0</v>
      </c>
      <c r="AT112" s="137">
        <f t="shared" si="51"/>
        <v>0</v>
      </c>
      <c r="AU112" s="137">
        <f t="shared" si="51"/>
        <v>0</v>
      </c>
      <c r="AV112" s="137">
        <f t="shared" si="51"/>
        <v>0</v>
      </c>
      <c r="AW112" s="137">
        <f t="shared" si="51"/>
        <v>0</v>
      </c>
      <c r="AX112" s="137">
        <f t="shared" si="51"/>
        <v>0</v>
      </c>
    </row>
    <row r="113" spans="1:50" s="123" customFormat="1" ht="13.2">
      <c r="C113" s="135"/>
      <c r="D113" s="126">
        <v>49</v>
      </c>
      <c r="E113" s="125" t="str">
        <f>E80</f>
        <v>Large Commercial/Industrial</v>
      </c>
      <c r="G113" s="133">
        <f>G85</f>
        <v>98200</v>
      </c>
      <c r="J113" s="137"/>
      <c r="K113" s="137">
        <f>K86</f>
        <v>49.1</v>
      </c>
      <c r="L113" s="137">
        <f t="shared" ref="L113:AX113" si="52">L86</f>
        <v>98.2</v>
      </c>
      <c r="M113" s="137">
        <f t="shared" si="52"/>
        <v>98.2</v>
      </c>
      <c r="N113" s="137">
        <f t="shared" si="52"/>
        <v>98.2</v>
      </c>
      <c r="O113" s="137">
        <f t="shared" si="52"/>
        <v>98.2</v>
      </c>
      <c r="P113" s="137">
        <f t="shared" si="52"/>
        <v>98.2</v>
      </c>
      <c r="Q113" s="137">
        <f t="shared" si="52"/>
        <v>98.2</v>
      </c>
      <c r="R113" s="137">
        <f t="shared" si="52"/>
        <v>98.2</v>
      </c>
      <c r="S113" s="137">
        <f t="shared" si="52"/>
        <v>98.2</v>
      </c>
      <c r="T113" s="137">
        <f t="shared" si="52"/>
        <v>98.2</v>
      </c>
      <c r="U113" s="137">
        <f t="shared" si="52"/>
        <v>98.2</v>
      </c>
      <c r="V113" s="137">
        <f t="shared" si="52"/>
        <v>98.2</v>
      </c>
      <c r="W113" s="137">
        <f t="shared" si="52"/>
        <v>98.2</v>
      </c>
      <c r="X113" s="137">
        <f t="shared" si="52"/>
        <v>98.2</v>
      </c>
      <c r="Y113" s="137">
        <f t="shared" si="52"/>
        <v>98.2</v>
      </c>
      <c r="Z113" s="137">
        <f t="shared" si="52"/>
        <v>98.2</v>
      </c>
      <c r="AA113" s="137">
        <f t="shared" si="52"/>
        <v>98.2</v>
      </c>
      <c r="AB113" s="137">
        <f t="shared" si="52"/>
        <v>98.2</v>
      </c>
      <c r="AC113" s="137">
        <f t="shared" si="52"/>
        <v>98.2</v>
      </c>
      <c r="AD113" s="137">
        <f t="shared" si="52"/>
        <v>98.2</v>
      </c>
      <c r="AE113" s="137">
        <f t="shared" si="52"/>
        <v>49.1</v>
      </c>
      <c r="AF113" s="137">
        <f t="shared" si="52"/>
        <v>0</v>
      </c>
      <c r="AG113" s="137">
        <f t="shared" si="52"/>
        <v>0</v>
      </c>
      <c r="AH113" s="137">
        <f t="shared" si="52"/>
        <v>0</v>
      </c>
      <c r="AI113" s="137">
        <f t="shared" si="52"/>
        <v>0</v>
      </c>
      <c r="AJ113" s="137">
        <f t="shared" si="52"/>
        <v>0</v>
      </c>
      <c r="AK113" s="137">
        <f t="shared" si="52"/>
        <v>0</v>
      </c>
      <c r="AL113" s="137">
        <f t="shared" si="52"/>
        <v>0</v>
      </c>
      <c r="AM113" s="137">
        <f t="shared" si="52"/>
        <v>0</v>
      </c>
      <c r="AN113" s="137">
        <f t="shared" si="52"/>
        <v>0</v>
      </c>
      <c r="AO113" s="137">
        <f t="shared" si="52"/>
        <v>0</v>
      </c>
      <c r="AP113" s="137">
        <f t="shared" si="52"/>
        <v>0</v>
      </c>
      <c r="AQ113" s="137">
        <f t="shared" si="52"/>
        <v>0</v>
      </c>
      <c r="AR113" s="137">
        <f t="shared" si="52"/>
        <v>0</v>
      </c>
      <c r="AS113" s="137">
        <f t="shared" si="52"/>
        <v>0</v>
      </c>
      <c r="AT113" s="137">
        <f t="shared" si="52"/>
        <v>0</v>
      </c>
      <c r="AU113" s="137">
        <f t="shared" si="52"/>
        <v>0</v>
      </c>
      <c r="AV113" s="137">
        <f t="shared" si="52"/>
        <v>0</v>
      </c>
      <c r="AW113" s="137">
        <f t="shared" si="52"/>
        <v>0</v>
      </c>
      <c r="AX113" s="137">
        <f t="shared" si="52"/>
        <v>0</v>
      </c>
    </row>
    <row r="114" spans="1:50" s="123" customFormat="1" ht="13.2">
      <c r="C114" s="135"/>
      <c r="D114" s="126">
        <v>50</v>
      </c>
      <c r="E114" s="125" t="str">
        <f>E88</f>
        <v>Other Commerical--Group 1</v>
      </c>
      <c r="G114" s="133">
        <f>G93</f>
        <v>0</v>
      </c>
      <c r="J114" s="137"/>
      <c r="K114" s="137">
        <f>K94</f>
        <v>0</v>
      </c>
      <c r="L114" s="137">
        <f t="shared" ref="L114:AX114" si="53">L94</f>
        <v>0</v>
      </c>
      <c r="M114" s="137">
        <f t="shared" si="53"/>
        <v>0</v>
      </c>
      <c r="N114" s="137">
        <f t="shared" si="53"/>
        <v>0</v>
      </c>
      <c r="O114" s="137">
        <f t="shared" si="53"/>
        <v>0</v>
      </c>
      <c r="P114" s="137">
        <f t="shared" si="53"/>
        <v>0</v>
      </c>
      <c r="Q114" s="137">
        <f t="shared" si="53"/>
        <v>0</v>
      </c>
      <c r="R114" s="137">
        <f t="shared" si="53"/>
        <v>0</v>
      </c>
      <c r="S114" s="137">
        <f t="shared" si="53"/>
        <v>0</v>
      </c>
      <c r="T114" s="137">
        <f t="shared" si="53"/>
        <v>0</v>
      </c>
      <c r="U114" s="137">
        <f t="shared" si="53"/>
        <v>0</v>
      </c>
      <c r="V114" s="137">
        <f t="shared" si="53"/>
        <v>0</v>
      </c>
      <c r="W114" s="137">
        <f t="shared" si="53"/>
        <v>0</v>
      </c>
      <c r="X114" s="137">
        <f t="shared" si="53"/>
        <v>0</v>
      </c>
      <c r="Y114" s="137">
        <f t="shared" si="53"/>
        <v>0</v>
      </c>
      <c r="Z114" s="137">
        <f t="shared" si="53"/>
        <v>0</v>
      </c>
      <c r="AA114" s="137">
        <f t="shared" si="53"/>
        <v>0</v>
      </c>
      <c r="AB114" s="137">
        <f t="shared" si="53"/>
        <v>0</v>
      </c>
      <c r="AC114" s="137">
        <f t="shared" si="53"/>
        <v>0</v>
      </c>
      <c r="AD114" s="137">
        <f t="shared" si="53"/>
        <v>0</v>
      </c>
      <c r="AE114" s="137">
        <f t="shared" si="53"/>
        <v>0</v>
      </c>
      <c r="AF114" s="137">
        <f t="shared" si="53"/>
        <v>0</v>
      </c>
      <c r="AG114" s="137">
        <f t="shared" si="53"/>
        <v>0</v>
      </c>
      <c r="AH114" s="137">
        <f t="shared" si="53"/>
        <v>0</v>
      </c>
      <c r="AI114" s="137">
        <f t="shared" si="53"/>
        <v>0</v>
      </c>
      <c r="AJ114" s="137">
        <f t="shared" si="53"/>
        <v>0</v>
      </c>
      <c r="AK114" s="137">
        <f t="shared" si="53"/>
        <v>0</v>
      </c>
      <c r="AL114" s="137">
        <f t="shared" si="53"/>
        <v>0</v>
      </c>
      <c r="AM114" s="137">
        <f t="shared" si="53"/>
        <v>0</v>
      </c>
      <c r="AN114" s="137">
        <f t="shared" si="53"/>
        <v>0</v>
      </c>
      <c r="AO114" s="137">
        <f t="shared" si="53"/>
        <v>0</v>
      </c>
      <c r="AP114" s="137">
        <f t="shared" si="53"/>
        <v>0</v>
      </c>
      <c r="AQ114" s="137">
        <f t="shared" si="53"/>
        <v>0</v>
      </c>
      <c r="AR114" s="137">
        <f t="shared" si="53"/>
        <v>0</v>
      </c>
      <c r="AS114" s="137">
        <f t="shared" si="53"/>
        <v>0</v>
      </c>
      <c r="AT114" s="137">
        <f t="shared" si="53"/>
        <v>0</v>
      </c>
      <c r="AU114" s="137">
        <f t="shared" si="53"/>
        <v>0</v>
      </c>
      <c r="AV114" s="137">
        <f t="shared" si="53"/>
        <v>0</v>
      </c>
      <c r="AW114" s="137">
        <f t="shared" si="53"/>
        <v>0</v>
      </c>
      <c r="AX114" s="137">
        <f t="shared" si="53"/>
        <v>0</v>
      </c>
    </row>
    <row r="115" spans="1:50" s="123" customFormat="1" ht="13.2">
      <c r="C115" s="135"/>
      <c r="D115" s="126">
        <v>51</v>
      </c>
      <c r="E115" s="125" t="str">
        <f>E96</f>
        <v>Other Commerical--Group 2</v>
      </c>
      <c r="G115" s="133">
        <f>G101</f>
        <v>0</v>
      </c>
      <c r="J115" s="137"/>
      <c r="K115" s="137">
        <f>K102</f>
        <v>0</v>
      </c>
      <c r="L115" s="137">
        <f t="shared" ref="L115:AX115" si="54">L102</f>
        <v>0</v>
      </c>
      <c r="M115" s="137">
        <f t="shared" si="54"/>
        <v>0</v>
      </c>
      <c r="N115" s="137">
        <f t="shared" si="54"/>
        <v>0</v>
      </c>
      <c r="O115" s="137">
        <f t="shared" si="54"/>
        <v>0</v>
      </c>
      <c r="P115" s="137">
        <f t="shared" si="54"/>
        <v>0</v>
      </c>
      <c r="Q115" s="137">
        <f t="shared" si="54"/>
        <v>0</v>
      </c>
      <c r="R115" s="137">
        <f t="shared" si="54"/>
        <v>0</v>
      </c>
      <c r="S115" s="137">
        <f t="shared" si="54"/>
        <v>0</v>
      </c>
      <c r="T115" s="137">
        <f t="shared" si="54"/>
        <v>0</v>
      </c>
      <c r="U115" s="137">
        <f t="shared" si="54"/>
        <v>0</v>
      </c>
      <c r="V115" s="137">
        <f t="shared" si="54"/>
        <v>0</v>
      </c>
      <c r="W115" s="137">
        <f t="shared" si="54"/>
        <v>0</v>
      </c>
      <c r="X115" s="137">
        <f t="shared" si="54"/>
        <v>0</v>
      </c>
      <c r="Y115" s="137">
        <f t="shared" si="54"/>
        <v>0</v>
      </c>
      <c r="Z115" s="137">
        <f t="shared" si="54"/>
        <v>0</v>
      </c>
      <c r="AA115" s="137">
        <f t="shared" si="54"/>
        <v>0</v>
      </c>
      <c r="AB115" s="137">
        <f t="shared" si="54"/>
        <v>0</v>
      </c>
      <c r="AC115" s="137">
        <f t="shared" si="54"/>
        <v>0</v>
      </c>
      <c r="AD115" s="137">
        <f t="shared" si="54"/>
        <v>0</v>
      </c>
      <c r="AE115" s="137">
        <f t="shared" si="54"/>
        <v>0</v>
      </c>
      <c r="AF115" s="137">
        <f t="shared" si="54"/>
        <v>0</v>
      </c>
      <c r="AG115" s="137">
        <f t="shared" si="54"/>
        <v>0</v>
      </c>
      <c r="AH115" s="137">
        <f t="shared" si="54"/>
        <v>0</v>
      </c>
      <c r="AI115" s="137">
        <f t="shared" si="54"/>
        <v>0</v>
      </c>
      <c r="AJ115" s="137">
        <f t="shared" si="54"/>
        <v>0</v>
      </c>
      <c r="AK115" s="137">
        <f t="shared" si="54"/>
        <v>0</v>
      </c>
      <c r="AL115" s="137">
        <f t="shared" si="54"/>
        <v>0</v>
      </c>
      <c r="AM115" s="137">
        <f t="shared" si="54"/>
        <v>0</v>
      </c>
      <c r="AN115" s="137">
        <f t="shared" si="54"/>
        <v>0</v>
      </c>
      <c r="AO115" s="137">
        <f t="shared" si="54"/>
        <v>0</v>
      </c>
      <c r="AP115" s="137">
        <f t="shared" si="54"/>
        <v>0</v>
      </c>
      <c r="AQ115" s="137">
        <f t="shared" si="54"/>
        <v>0</v>
      </c>
      <c r="AR115" s="137">
        <f t="shared" si="54"/>
        <v>0</v>
      </c>
      <c r="AS115" s="137">
        <f t="shared" si="54"/>
        <v>0</v>
      </c>
      <c r="AT115" s="137">
        <f t="shared" si="54"/>
        <v>0</v>
      </c>
      <c r="AU115" s="137">
        <f t="shared" si="54"/>
        <v>0</v>
      </c>
      <c r="AV115" s="137">
        <f t="shared" si="54"/>
        <v>0</v>
      </c>
      <c r="AW115" s="137">
        <f t="shared" si="54"/>
        <v>0</v>
      </c>
      <c r="AX115" s="137">
        <f t="shared" si="54"/>
        <v>0</v>
      </c>
    </row>
    <row r="116" spans="1:50">
      <c r="D116" s="126">
        <v>52</v>
      </c>
      <c r="E116" s="159" t="s">
        <v>103</v>
      </c>
      <c r="F116" s="157"/>
      <c r="G116" s="157"/>
      <c r="H116" s="157"/>
      <c r="I116" s="157"/>
      <c r="J116" s="160"/>
      <c r="K116" s="158">
        <f>SUM(K108:K115)</f>
        <v>147.9025</v>
      </c>
      <c r="L116" s="158">
        <f t="shared" ref="L116:AX116" si="55">SUM(L108:L115)</f>
        <v>360.678</v>
      </c>
      <c r="M116" s="158">
        <f t="shared" si="55"/>
        <v>450.15799999999996</v>
      </c>
      <c r="N116" s="158">
        <f t="shared" si="55"/>
        <v>492.661</v>
      </c>
      <c r="O116" s="158">
        <f t="shared" si="55"/>
        <v>523.97900000000004</v>
      </c>
      <c r="P116" s="158">
        <f t="shared" si="55"/>
        <v>554.17849999999999</v>
      </c>
      <c r="Q116" s="158">
        <f t="shared" si="55"/>
        <v>585.49649999999997</v>
      </c>
      <c r="R116" s="158">
        <f t="shared" si="55"/>
        <v>616.81450000000007</v>
      </c>
      <c r="S116" s="158">
        <f t="shared" si="55"/>
        <v>649.25099999999998</v>
      </c>
      <c r="T116" s="158">
        <f t="shared" si="55"/>
        <v>678.33199999999999</v>
      </c>
      <c r="U116" s="158">
        <f t="shared" si="55"/>
        <v>691.75400000000002</v>
      </c>
      <c r="V116" s="158">
        <f t="shared" si="55"/>
        <v>691.75400000000002</v>
      </c>
      <c r="W116" s="158">
        <f t="shared" si="55"/>
        <v>691.75400000000002</v>
      </c>
      <c r="X116" s="158">
        <f t="shared" si="55"/>
        <v>691.75400000000002</v>
      </c>
      <c r="Y116" s="158">
        <f t="shared" si="55"/>
        <v>691.75400000000002</v>
      </c>
      <c r="Z116" s="158">
        <f t="shared" si="55"/>
        <v>691.75400000000002</v>
      </c>
      <c r="AA116" s="158">
        <f t="shared" si="55"/>
        <v>691.75400000000002</v>
      </c>
      <c r="AB116" s="158">
        <f t="shared" si="55"/>
        <v>691.75400000000002</v>
      </c>
      <c r="AC116" s="158">
        <f t="shared" si="55"/>
        <v>691.75400000000002</v>
      </c>
      <c r="AD116" s="158">
        <f t="shared" si="55"/>
        <v>691.75400000000002</v>
      </c>
      <c r="AE116" s="158">
        <f t="shared" si="55"/>
        <v>628.70400000000006</v>
      </c>
      <c r="AF116" s="158">
        <f t="shared" si="55"/>
        <v>565.654</v>
      </c>
      <c r="AG116" s="158">
        <f t="shared" si="55"/>
        <v>565.654</v>
      </c>
      <c r="AH116" s="158">
        <f t="shared" si="55"/>
        <v>565.654</v>
      </c>
      <c r="AI116" s="158">
        <f t="shared" si="55"/>
        <v>565.654</v>
      </c>
      <c r="AJ116" s="158">
        <f t="shared" si="55"/>
        <v>565.654</v>
      </c>
      <c r="AK116" s="158">
        <f t="shared" si="55"/>
        <v>565.654</v>
      </c>
      <c r="AL116" s="158">
        <f t="shared" si="55"/>
        <v>565.654</v>
      </c>
      <c r="AM116" s="158">
        <f t="shared" si="55"/>
        <v>565.654</v>
      </c>
      <c r="AN116" s="158">
        <f t="shared" si="55"/>
        <v>565.654</v>
      </c>
      <c r="AO116" s="158">
        <f t="shared" si="55"/>
        <v>565.654</v>
      </c>
      <c r="AP116" s="158">
        <f t="shared" si="55"/>
        <v>565.654</v>
      </c>
      <c r="AQ116" s="158">
        <f t="shared" si="55"/>
        <v>565.654</v>
      </c>
      <c r="AR116" s="158">
        <f t="shared" si="55"/>
        <v>565.654</v>
      </c>
      <c r="AS116" s="158">
        <f t="shared" si="55"/>
        <v>565.654</v>
      </c>
      <c r="AT116" s="158">
        <f t="shared" si="55"/>
        <v>565.654</v>
      </c>
      <c r="AU116" s="158">
        <f t="shared" si="55"/>
        <v>565.654</v>
      </c>
      <c r="AV116" s="158">
        <f t="shared" si="55"/>
        <v>565.654</v>
      </c>
      <c r="AW116" s="158">
        <f t="shared" si="55"/>
        <v>565.654</v>
      </c>
      <c r="AX116" s="158">
        <f t="shared" si="55"/>
        <v>565.654</v>
      </c>
    </row>
    <row r="119" spans="1:50" s="68" customFormat="1" ht="15.6">
      <c r="A119" s="224"/>
      <c r="B119" s="225"/>
      <c r="C119" s="225"/>
      <c r="D119" s="226"/>
      <c r="E119" s="225"/>
      <c r="F119" s="225"/>
      <c r="G119" s="225"/>
      <c r="H119" s="225"/>
      <c r="I119" s="225"/>
    </row>
    <row r="120" spans="1:50" s="68" customFormat="1" ht="15.6">
      <c r="D120" s="60"/>
      <c r="E120" s="227"/>
    </row>
    <row r="121" spans="1:50" s="68" customFormat="1" ht="15.6">
      <c r="D121" s="60"/>
      <c r="E121" s="228"/>
      <c r="F121" s="229"/>
      <c r="G121" s="229"/>
      <c r="H121" s="229"/>
      <c r="I121" s="229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0"/>
      <c r="AO121" s="230"/>
      <c r="AP121" s="230"/>
      <c r="AQ121" s="230"/>
      <c r="AR121" s="230"/>
      <c r="AS121" s="230"/>
      <c r="AT121" s="230"/>
      <c r="AU121" s="230"/>
      <c r="AV121" s="230"/>
      <c r="AW121" s="230"/>
      <c r="AX121" s="230"/>
    </row>
    <row r="122" spans="1:50" s="68" customFormat="1" ht="15" customHeight="1">
      <c r="D122" s="136"/>
      <c r="E122" s="229"/>
      <c r="F122" s="229"/>
      <c r="G122" s="229"/>
      <c r="H122" s="229"/>
      <c r="I122" s="231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  <c r="AN122" s="230"/>
      <c r="AO122" s="230"/>
      <c r="AP122" s="230"/>
      <c r="AQ122" s="230"/>
      <c r="AR122" s="230"/>
      <c r="AS122" s="230"/>
      <c r="AT122" s="230"/>
      <c r="AU122" s="230"/>
      <c r="AV122" s="230"/>
      <c r="AW122" s="230"/>
      <c r="AX122" s="230"/>
    </row>
    <row r="123" spans="1:50" s="68" customFormat="1" ht="15.6">
      <c r="D123" s="136"/>
      <c r="E123" s="232"/>
      <c r="F123" s="229"/>
      <c r="G123" s="233"/>
      <c r="H123" s="233"/>
      <c r="I123" s="229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  <c r="AF123" s="161"/>
      <c r="AG123" s="161"/>
      <c r="AH123" s="161"/>
      <c r="AI123" s="161"/>
      <c r="AJ123" s="161"/>
      <c r="AK123" s="161"/>
      <c r="AL123" s="161"/>
      <c r="AM123" s="161"/>
      <c r="AN123" s="161"/>
      <c r="AO123" s="161"/>
      <c r="AP123" s="161"/>
      <c r="AQ123" s="161"/>
      <c r="AR123" s="161"/>
      <c r="AS123" s="161"/>
      <c r="AT123" s="161"/>
      <c r="AU123" s="161"/>
      <c r="AV123" s="161"/>
      <c r="AW123" s="161"/>
      <c r="AX123" s="161"/>
    </row>
    <row r="124" spans="1:50" s="68" customFormat="1" ht="15.6">
      <c r="D124" s="136"/>
      <c r="E124" s="229"/>
      <c r="F124" s="229"/>
      <c r="G124" s="233"/>
      <c r="H124" s="233"/>
      <c r="I124" s="222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</row>
    <row r="125" spans="1:50" s="68" customFormat="1" ht="15.6">
      <c r="D125" s="136"/>
      <c r="E125" s="229"/>
      <c r="F125" s="229"/>
      <c r="G125" s="233"/>
      <c r="H125" s="233"/>
      <c r="I125" s="222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</row>
    <row r="126" spans="1:50" s="68" customFormat="1" ht="15.6">
      <c r="D126" s="136"/>
      <c r="E126" s="229"/>
      <c r="F126" s="229"/>
      <c r="G126" s="233"/>
      <c r="H126" s="233"/>
      <c r="I126" s="222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  <c r="AQ126" s="137"/>
      <c r="AR126" s="137"/>
      <c r="AS126" s="137"/>
      <c r="AT126" s="137"/>
      <c r="AU126" s="137"/>
      <c r="AV126" s="137"/>
      <c r="AW126" s="137"/>
      <c r="AX126" s="137"/>
    </row>
    <row r="127" spans="1:50" s="68" customFormat="1" ht="15.6">
      <c r="D127" s="136"/>
      <c r="E127" s="229"/>
      <c r="F127" s="229"/>
      <c r="G127" s="229"/>
      <c r="H127" s="229"/>
      <c r="I127" s="229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7"/>
      <c r="AJ127" s="137"/>
      <c r="AK127" s="137"/>
      <c r="AL127" s="137"/>
      <c r="AM127" s="137"/>
      <c r="AN127" s="137"/>
      <c r="AO127" s="137"/>
      <c r="AP127" s="137"/>
      <c r="AQ127" s="137"/>
      <c r="AR127" s="137"/>
      <c r="AS127" s="137"/>
      <c r="AT127" s="137"/>
      <c r="AU127" s="137"/>
      <c r="AV127" s="137"/>
      <c r="AW127" s="137"/>
      <c r="AX127" s="137"/>
    </row>
    <row r="128" spans="1:50" s="68" customFormat="1" ht="15.6">
      <c r="D128" s="136"/>
      <c r="E128" s="232"/>
      <c r="F128" s="229"/>
      <c r="G128" s="233"/>
      <c r="H128" s="233"/>
      <c r="I128" s="229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J128" s="137"/>
      <c r="AK128" s="137"/>
      <c r="AL128" s="137"/>
      <c r="AM128" s="137"/>
      <c r="AN128" s="137"/>
      <c r="AO128" s="137"/>
      <c r="AP128" s="137"/>
      <c r="AQ128" s="137"/>
      <c r="AR128" s="137"/>
      <c r="AS128" s="137"/>
      <c r="AT128" s="137"/>
      <c r="AU128" s="137"/>
      <c r="AV128" s="137"/>
      <c r="AW128" s="137"/>
      <c r="AX128" s="137"/>
    </row>
    <row r="129" spans="4:50" s="68" customFormat="1" ht="15.6">
      <c r="D129" s="136"/>
      <c r="E129" s="229"/>
      <c r="F129" s="229"/>
      <c r="G129" s="233"/>
      <c r="H129" s="233"/>
      <c r="I129" s="222"/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  <c r="AM129" s="137"/>
      <c r="AN129" s="137"/>
      <c r="AO129" s="137"/>
      <c r="AP129" s="137"/>
      <c r="AQ129" s="137"/>
      <c r="AR129" s="137"/>
      <c r="AS129" s="137"/>
      <c r="AT129" s="137"/>
      <c r="AU129" s="137"/>
      <c r="AV129" s="137"/>
      <c r="AW129" s="137"/>
      <c r="AX129" s="137"/>
    </row>
    <row r="130" spans="4:50" s="68" customFormat="1" ht="15.6">
      <c r="D130" s="136"/>
      <c r="E130" s="229"/>
      <c r="F130" s="229"/>
      <c r="G130" s="233"/>
      <c r="H130" s="233"/>
      <c r="I130" s="222"/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7"/>
      <c r="AJ130" s="137"/>
      <c r="AK130" s="137"/>
      <c r="AL130" s="137"/>
      <c r="AM130" s="137"/>
      <c r="AN130" s="137"/>
      <c r="AO130" s="137"/>
      <c r="AP130" s="137"/>
      <c r="AQ130" s="137"/>
      <c r="AR130" s="137"/>
      <c r="AS130" s="137"/>
      <c r="AT130" s="137"/>
      <c r="AU130" s="137"/>
      <c r="AV130" s="137"/>
      <c r="AW130" s="137"/>
      <c r="AX130" s="137"/>
    </row>
    <row r="131" spans="4:50" s="68" customFormat="1" ht="15.6">
      <c r="D131" s="136"/>
      <c r="E131" s="229"/>
      <c r="F131" s="229"/>
      <c r="G131" s="233"/>
      <c r="H131" s="233"/>
      <c r="I131" s="222"/>
      <c r="K131" s="137"/>
      <c r="L131" s="137"/>
      <c r="M131" s="137"/>
      <c r="N131" s="137"/>
      <c r="O131" s="137"/>
      <c r="P131" s="137"/>
      <c r="Q131" s="137"/>
      <c r="R131" s="137"/>
      <c r="S131" s="137"/>
      <c r="T131" s="137"/>
      <c r="U131" s="137"/>
      <c r="V131" s="137"/>
      <c r="W131" s="137"/>
      <c r="X131" s="137"/>
      <c r="Y131" s="137"/>
      <c r="Z131" s="137"/>
      <c r="AA131" s="137"/>
      <c r="AB131" s="137"/>
      <c r="AC131" s="137"/>
      <c r="AD131" s="137"/>
      <c r="AE131" s="137"/>
      <c r="AF131" s="137"/>
      <c r="AG131" s="137"/>
      <c r="AH131" s="137"/>
      <c r="AI131" s="137"/>
      <c r="AJ131" s="137"/>
      <c r="AK131" s="137"/>
      <c r="AL131" s="137"/>
      <c r="AM131" s="137"/>
      <c r="AN131" s="137"/>
      <c r="AO131" s="137"/>
      <c r="AP131" s="137"/>
      <c r="AQ131" s="137"/>
      <c r="AR131" s="137"/>
      <c r="AS131" s="137"/>
      <c r="AT131" s="137"/>
      <c r="AU131" s="137"/>
      <c r="AV131" s="137"/>
      <c r="AW131" s="137"/>
      <c r="AX131" s="137"/>
    </row>
    <row r="132" spans="4:50" s="68" customFormat="1" ht="15.6">
      <c r="D132" s="136"/>
      <c r="E132" s="234"/>
      <c r="F132" s="229"/>
      <c r="G132" s="233"/>
      <c r="H132" s="233"/>
      <c r="I132" s="222"/>
      <c r="K132" s="137"/>
      <c r="L132" s="137"/>
      <c r="M132" s="137"/>
      <c r="N132" s="137"/>
      <c r="O132" s="137"/>
      <c r="P132" s="137"/>
      <c r="Q132" s="137"/>
      <c r="R132" s="137"/>
      <c r="S132" s="137"/>
      <c r="T132" s="137"/>
      <c r="U132" s="137"/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37"/>
      <c r="AI132" s="137"/>
      <c r="AJ132" s="137"/>
      <c r="AK132" s="137"/>
      <c r="AL132" s="137"/>
      <c r="AM132" s="137"/>
      <c r="AN132" s="137"/>
      <c r="AO132" s="137"/>
      <c r="AP132" s="137"/>
      <c r="AQ132" s="137"/>
      <c r="AR132" s="137"/>
      <c r="AS132" s="137"/>
      <c r="AT132" s="137"/>
      <c r="AU132" s="137"/>
      <c r="AV132" s="137"/>
      <c r="AW132" s="137"/>
      <c r="AX132" s="137"/>
    </row>
    <row r="133" spans="4:50" s="68" customFormat="1" ht="15.6">
      <c r="D133" s="136"/>
      <c r="E133" s="234"/>
      <c r="F133" s="229"/>
      <c r="G133" s="233"/>
      <c r="H133" s="233"/>
      <c r="I133" s="222"/>
      <c r="K133" s="137"/>
      <c r="L133" s="137"/>
      <c r="M133" s="137"/>
      <c r="N133" s="137"/>
      <c r="O133" s="137"/>
      <c r="P133" s="137"/>
      <c r="Q133" s="137"/>
      <c r="R133" s="137"/>
      <c r="S133" s="137"/>
      <c r="T133" s="137"/>
      <c r="U133" s="137"/>
      <c r="V133" s="137"/>
      <c r="W133" s="137"/>
      <c r="X133" s="137"/>
      <c r="Y133" s="137"/>
      <c r="Z133" s="137"/>
      <c r="AA133" s="137"/>
      <c r="AB133" s="137"/>
      <c r="AC133" s="137"/>
      <c r="AD133" s="137"/>
      <c r="AE133" s="137"/>
      <c r="AF133" s="137"/>
      <c r="AG133" s="137"/>
      <c r="AH133" s="137"/>
      <c r="AI133" s="137"/>
      <c r="AJ133" s="137"/>
      <c r="AK133" s="137"/>
      <c r="AL133" s="137"/>
      <c r="AM133" s="137"/>
      <c r="AN133" s="137"/>
      <c r="AO133" s="137"/>
      <c r="AP133" s="137"/>
      <c r="AQ133" s="137"/>
      <c r="AR133" s="137"/>
      <c r="AS133" s="137"/>
      <c r="AT133" s="137"/>
      <c r="AU133" s="137"/>
      <c r="AV133" s="137"/>
      <c r="AW133" s="137"/>
      <c r="AX133" s="137"/>
    </row>
    <row r="134" spans="4:50" s="68" customFormat="1">
      <c r="D134" s="136"/>
    </row>
    <row r="135" spans="4:50" s="68" customFormat="1">
      <c r="D135" s="136"/>
      <c r="E135" s="235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  <c r="X135" s="223"/>
      <c r="Y135" s="223"/>
      <c r="Z135" s="223"/>
      <c r="AA135" s="223"/>
      <c r="AB135" s="223"/>
      <c r="AC135" s="223"/>
      <c r="AD135" s="223"/>
      <c r="AE135" s="223"/>
      <c r="AF135" s="223"/>
      <c r="AG135" s="223"/>
      <c r="AH135" s="223"/>
      <c r="AI135" s="223"/>
      <c r="AJ135" s="223"/>
      <c r="AK135" s="223"/>
      <c r="AL135" s="223"/>
      <c r="AM135" s="223"/>
      <c r="AN135" s="223"/>
      <c r="AO135" s="223"/>
      <c r="AP135" s="223"/>
      <c r="AQ135" s="223"/>
      <c r="AR135" s="223"/>
      <c r="AS135" s="223"/>
      <c r="AT135" s="223"/>
      <c r="AU135" s="223"/>
      <c r="AV135" s="223"/>
      <c r="AW135" s="223"/>
      <c r="AX135" s="223"/>
    </row>
    <row r="136" spans="4:50" s="68" customFormat="1">
      <c r="D136" s="60"/>
    </row>
  </sheetData>
  <dataValidations count="1">
    <dataValidation type="list" allowBlank="1" showInputMessage="1" showErrorMessage="1" prompt="Select year for rates" sqref="O29">
      <formula1>"2015,2016"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6"/>
  <sheetViews>
    <sheetView zoomScale="75" zoomScaleNormal="75" workbookViewId="0">
      <selection activeCell="K11" sqref="K11"/>
    </sheetView>
  </sheetViews>
  <sheetFormatPr defaultColWidth="0" defaultRowHeight="15"/>
  <cols>
    <col min="1" max="3" width="8.5546875" style="57" customWidth="1"/>
    <col min="4" max="4" width="8.5546875" style="61" customWidth="1"/>
    <col min="5" max="5" width="12.6640625" style="58" customWidth="1"/>
    <col min="6" max="6" width="11.44140625" style="57" customWidth="1"/>
    <col min="7" max="7" width="13.5546875" style="57" customWidth="1"/>
    <col min="8" max="8" width="11.44140625" style="57" customWidth="1"/>
    <col min="9" max="9" width="14.88671875" style="57" customWidth="1"/>
    <col min="10" max="10" width="2.6640625" style="57" customWidth="1"/>
    <col min="11" max="50" width="10.33203125" style="57" customWidth="1"/>
    <col min="51" max="51" width="11.44140625" style="57" hidden="1" customWidth="1"/>
    <col min="52" max="52" width="0" style="57" hidden="1" customWidth="1"/>
    <col min="53" max="16384" width="11.44140625" style="57" hidden="1"/>
  </cols>
  <sheetData>
    <row r="1" spans="4:50" ht="15.6">
      <c r="E1"/>
      <c r="F1"/>
      <c r="G1"/>
      <c r="K1"/>
      <c r="L1"/>
      <c r="M1"/>
      <c r="N1"/>
    </row>
    <row r="2" spans="4:50" ht="15.6">
      <c r="E2"/>
      <c r="F2"/>
      <c r="G2"/>
      <c r="I2" s="58"/>
      <c r="J2" s="58"/>
      <c r="K2"/>
      <c r="L2"/>
      <c r="M2"/>
      <c r="N2"/>
    </row>
    <row r="3" spans="4:50" ht="15.6">
      <c r="E3" s="57"/>
      <c r="F3"/>
      <c r="G3"/>
      <c r="H3" s="60"/>
      <c r="I3" s="58"/>
      <c r="J3" s="58"/>
      <c r="K3"/>
      <c r="L3"/>
      <c r="M3"/>
      <c r="N3"/>
    </row>
    <row r="4" spans="4:50" ht="15.6">
      <c r="E4" s="91"/>
      <c r="F4"/>
      <c r="G4"/>
      <c r="H4" s="60"/>
      <c r="I4" s="58"/>
      <c r="J4" s="58"/>
      <c r="K4"/>
      <c r="L4"/>
      <c r="M4"/>
      <c r="N4"/>
    </row>
    <row r="5" spans="4:50" ht="15.6">
      <c r="E5"/>
      <c r="F5"/>
      <c r="G5"/>
      <c r="H5" s="58"/>
      <c r="I5" s="58"/>
      <c r="J5" s="58"/>
    </row>
    <row r="6" spans="4:50" ht="15.6">
      <c r="E6" s="58" t="s">
        <v>102</v>
      </c>
      <c r="F6" s="237" t="s">
        <v>113</v>
      </c>
      <c r="G6" s="58"/>
      <c r="H6" s="58"/>
      <c r="I6" s="58"/>
      <c r="J6" s="58"/>
    </row>
    <row r="7" spans="4:50">
      <c r="G7" s="58"/>
      <c r="H7" s="58"/>
      <c r="I7" s="58"/>
      <c r="J7" s="58"/>
    </row>
    <row r="8" spans="4:50" ht="15.6">
      <c r="D8" s="61" t="s">
        <v>96</v>
      </c>
      <c r="E8" s="92" t="s">
        <v>45</v>
      </c>
      <c r="G8" s="59" t="s">
        <v>79</v>
      </c>
      <c r="K8" s="57" t="s">
        <v>81</v>
      </c>
      <c r="L8" s="57" t="s">
        <v>81</v>
      </c>
      <c r="M8" s="57" t="s">
        <v>81</v>
      </c>
      <c r="N8" s="57" t="s">
        <v>81</v>
      </c>
      <c r="O8" s="57" t="s">
        <v>81</v>
      </c>
      <c r="P8" s="57" t="s">
        <v>81</v>
      </c>
      <c r="Q8" s="57" t="s">
        <v>81</v>
      </c>
      <c r="R8" s="57" t="s">
        <v>81</v>
      </c>
      <c r="S8" s="57" t="s">
        <v>81</v>
      </c>
      <c r="T8" s="57" t="s">
        <v>81</v>
      </c>
      <c r="U8" s="57" t="s">
        <v>81</v>
      </c>
      <c r="V8" s="57" t="s">
        <v>81</v>
      </c>
      <c r="W8" s="57" t="s">
        <v>81</v>
      </c>
      <c r="X8" s="57" t="s">
        <v>81</v>
      </c>
      <c r="Y8" s="57" t="s">
        <v>81</v>
      </c>
      <c r="Z8" s="57" t="s">
        <v>81</v>
      </c>
      <c r="AA8" s="57" t="s">
        <v>81</v>
      </c>
      <c r="AB8" s="57" t="s">
        <v>81</v>
      </c>
      <c r="AC8" s="57" t="s">
        <v>81</v>
      </c>
      <c r="AD8" s="57" t="s">
        <v>81</v>
      </c>
      <c r="AE8" s="57" t="s">
        <v>81</v>
      </c>
      <c r="AF8" s="57" t="s">
        <v>81</v>
      </c>
      <c r="AG8" s="57" t="s">
        <v>81</v>
      </c>
      <c r="AH8" s="57" t="s">
        <v>81</v>
      </c>
      <c r="AI8" s="57" t="s">
        <v>81</v>
      </c>
      <c r="AJ8" s="57" t="s">
        <v>81</v>
      </c>
      <c r="AK8" s="57" t="s">
        <v>81</v>
      </c>
      <c r="AL8" s="57" t="s">
        <v>81</v>
      </c>
      <c r="AM8" s="57" t="s">
        <v>81</v>
      </c>
      <c r="AN8" s="57" t="s">
        <v>81</v>
      </c>
      <c r="AO8" s="57" t="s">
        <v>81</v>
      </c>
      <c r="AP8" s="57" t="s">
        <v>81</v>
      </c>
      <c r="AQ8" s="57" t="s">
        <v>81</v>
      </c>
      <c r="AR8" s="57" t="s">
        <v>81</v>
      </c>
      <c r="AS8" s="57" t="s">
        <v>81</v>
      </c>
      <c r="AT8" s="57" t="s">
        <v>81</v>
      </c>
      <c r="AU8" s="57" t="s">
        <v>81</v>
      </c>
      <c r="AV8" s="57" t="s">
        <v>81</v>
      </c>
      <c r="AW8" s="57" t="s">
        <v>81</v>
      </c>
      <c r="AX8" s="57" t="s">
        <v>81</v>
      </c>
    </row>
    <row r="9" spans="4:50">
      <c r="F9" s="61"/>
      <c r="I9" s="62" t="s">
        <v>80</v>
      </c>
      <c r="K9" s="98">
        <v>1</v>
      </c>
      <c r="L9" s="98">
        <v>2</v>
      </c>
      <c r="M9" s="98">
        <v>3</v>
      </c>
      <c r="N9" s="98">
        <v>4</v>
      </c>
      <c r="O9" s="98">
        <v>5</v>
      </c>
      <c r="P9" s="98">
        <v>6</v>
      </c>
      <c r="Q9" s="98">
        <v>7</v>
      </c>
      <c r="R9" s="98">
        <v>8</v>
      </c>
      <c r="S9" s="98">
        <v>9</v>
      </c>
      <c r="T9" s="98">
        <v>10</v>
      </c>
      <c r="U9" s="98">
        <v>11</v>
      </c>
      <c r="V9" s="98">
        <v>12</v>
      </c>
      <c r="W9" s="98">
        <v>13</v>
      </c>
      <c r="X9" s="98">
        <v>14</v>
      </c>
      <c r="Y9" s="98">
        <v>15</v>
      </c>
      <c r="Z9" s="98">
        <v>16</v>
      </c>
      <c r="AA9" s="98">
        <v>17</v>
      </c>
      <c r="AB9" s="98">
        <v>18</v>
      </c>
      <c r="AC9" s="98">
        <v>19</v>
      </c>
      <c r="AD9" s="98">
        <v>20</v>
      </c>
      <c r="AE9" s="98">
        <v>21</v>
      </c>
      <c r="AF9" s="98">
        <v>22</v>
      </c>
      <c r="AG9" s="98">
        <v>23</v>
      </c>
      <c r="AH9" s="98">
        <v>24</v>
      </c>
      <c r="AI9" s="98">
        <v>25</v>
      </c>
      <c r="AJ9" s="98">
        <v>26</v>
      </c>
      <c r="AK9" s="98">
        <v>27</v>
      </c>
      <c r="AL9" s="98">
        <v>28</v>
      </c>
      <c r="AM9" s="98">
        <v>29</v>
      </c>
      <c r="AN9" s="98">
        <v>30</v>
      </c>
      <c r="AO9" s="98">
        <v>31</v>
      </c>
      <c r="AP9" s="98">
        <v>32</v>
      </c>
      <c r="AQ9" s="98">
        <v>33</v>
      </c>
      <c r="AR9" s="98">
        <v>34</v>
      </c>
      <c r="AS9" s="98">
        <v>35</v>
      </c>
      <c r="AT9" s="98">
        <v>36</v>
      </c>
      <c r="AU9" s="98">
        <v>37</v>
      </c>
      <c r="AV9" s="98">
        <v>38</v>
      </c>
      <c r="AW9" s="98">
        <v>39</v>
      </c>
      <c r="AX9" s="98">
        <v>40</v>
      </c>
    </row>
    <row r="10" spans="4:50" ht="15.6">
      <c r="E10" s="84" t="s">
        <v>46</v>
      </c>
      <c r="G10" s="66" t="s">
        <v>47</v>
      </c>
      <c r="H10" s="66"/>
      <c r="I10" s="66" t="s">
        <v>14</v>
      </c>
      <c r="K10" s="67">
        <v>1</v>
      </c>
      <c r="L10" s="67">
        <v>2</v>
      </c>
      <c r="M10" s="67">
        <v>3</v>
      </c>
      <c r="N10" s="67">
        <v>4</v>
      </c>
      <c r="O10" s="67">
        <v>5</v>
      </c>
      <c r="P10" s="67">
        <v>6</v>
      </c>
      <c r="Q10" s="67">
        <v>7</v>
      </c>
      <c r="R10" s="67">
        <v>8</v>
      </c>
      <c r="S10" s="67">
        <v>9</v>
      </c>
      <c r="T10" s="67">
        <v>10</v>
      </c>
      <c r="U10" s="67">
        <v>11</v>
      </c>
      <c r="V10" s="67">
        <v>12</v>
      </c>
      <c r="W10" s="67">
        <v>13</v>
      </c>
      <c r="X10" s="67">
        <v>14</v>
      </c>
      <c r="Y10" s="67">
        <v>15</v>
      </c>
      <c r="Z10" s="67">
        <v>16</v>
      </c>
      <c r="AA10" s="67">
        <v>17</v>
      </c>
      <c r="AB10" s="67">
        <v>18</v>
      </c>
      <c r="AC10" s="67">
        <v>19</v>
      </c>
      <c r="AD10" s="67">
        <v>20</v>
      </c>
      <c r="AE10" s="68"/>
      <c r="AF10" s="68"/>
      <c r="AG10" s="68"/>
      <c r="AH10" s="68"/>
      <c r="AI10" s="68"/>
      <c r="AJ10" s="68"/>
      <c r="AK10" s="68"/>
      <c r="AL10" s="68"/>
      <c r="AM10" s="68"/>
      <c r="AN10" s="68"/>
    </row>
    <row r="11" spans="4:50" ht="15.6">
      <c r="D11" s="61">
        <v>1</v>
      </c>
      <c r="E11" s="58" t="s">
        <v>48</v>
      </c>
      <c r="G11" s="69" t="s">
        <v>49</v>
      </c>
      <c r="H11" s="63"/>
      <c r="I11" s="70">
        <f>SUM(K11:AD11)</f>
        <v>237</v>
      </c>
      <c r="K11" s="203">
        <v>64</v>
      </c>
      <c r="L11" s="203">
        <v>57</v>
      </c>
      <c r="M11" s="203">
        <v>21</v>
      </c>
      <c r="N11" s="203">
        <v>15</v>
      </c>
      <c r="O11" s="203">
        <v>12</v>
      </c>
      <c r="P11" s="203">
        <v>15</v>
      </c>
      <c r="Q11" s="203">
        <v>13</v>
      </c>
      <c r="R11" s="203">
        <v>15</v>
      </c>
      <c r="S11" s="203">
        <v>13</v>
      </c>
      <c r="T11" s="203">
        <v>12</v>
      </c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2"/>
      <c r="AF11" s="72"/>
      <c r="AG11" s="72"/>
      <c r="AH11" s="72"/>
      <c r="AI11" s="72"/>
      <c r="AJ11" s="72"/>
      <c r="AK11" s="72"/>
      <c r="AL11" s="72"/>
      <c r="AM11" s="72"/>
      <c r="AN11" s="72"/>
    </row>
    <row r="12" spans="4:50" ht="15.6">
      <c r="D12" s="61">
        <v>2</v>
      </c>
      <c r="E12" s="57"/>
      <c r="G12" s="73" t="s">
        <v>51</v>
      </c>
      <c r="H12" s="63"/>
      <c r="I12" s="70">
        <f>SUM(K12:AD12)</f>
        <v>0</v>
      </c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68"/>
      <c r="AF12" s="68"/>
      <c r="AG12" s="68"/>
      <c r="AH12" s="68"/>
      <c r="AI12" s="68"/>
      <c r="AJ12" s="68"/>
      <c r="AK12" s="68"/>
      <c r="AL12" s="68"/>
      <c r="AM12" s="68"/>
      <c r="AN12" s="68"/>
    </row>
    <row r="13" spans="4:50" ht="15.6">
      <c r="D13" s="61">
        <v>3</v>
      </c>
      <c r="E13" s="58" t="s">
        <v>50</v>
      </c>
      <c r="G13" s="73" t="s">
        <v>50</v>
      </c>
      <c r="H13" s="63"/>
      <c r="I13" s="70">
        <f>SUM(K13:AD13)</f>
        <v>0</v>
      </c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68"/>
      <c r="AF13" s="68"/>
      <c r="AG13" s="68"/>
      <c r="AH13" s="68"/>
      <c r="AI13" s="68"/>
      <c r="AJ13" s="68"/>
      <c r="AK13" s="68"/>
      <c r="AL13" s="68"/>
      <c r="AM13" s="68"/>
      <c r="AN13" s="68"/>
    </row>
    <row r="14" spans="4:50" ht="15.6">
      <c r="F14" s="61"/>
      <c r="I14" s="62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64"/>
      <c r="AF14" s="64"/>
      <c r="AG14" s="64"/>
      <c r="AH14" s="64"/>
      <c r="AI14" s="64"/>
      <c r="AJ14" s="64"/>
      <c r="AK14" s="64"/>
      <c r="AL14" s="64"/>
      <c r="AM14" s="64"/>
      <c r="AN14" s="64"/>
    </row>
    <row r="15" spans="4:50" ht="15.6">
      <c r="E15" s="84" t="s">
        <v>52</v>
      </c>
      <c r="G15" s="66" t="s">
        <v>47</v>
      </c>
      <c r="H15" s="66"/>
      <c r="I15" s="66"/>
      <c r="K15" s="75">
        <v>1</v>
      </c>
      <c r="L15" s="75">
        <v>2</v>
      </c>
      <c r="M15" s="75">
        <v>3</v>
      </c>
      <c r="N15" s="75">
        <v>4</v>
      </c>
      <c r="O15" s="75">
        <v>5</v>
      </c>
      <c r="P15" s="75">
        <v>6</v>
      </c>
      <c r="Q15" s="75">
        <v>7</v>
      </c>
      <c r="R15" s="75">
        <v>8</v>
      </c>
      <c r="S15" s="75">
        <v>9</v>
      </c>
      <c r="T15" s="75">
        <v>10</v>
      </c>
      <c r="U15" s="75">
        <v>11</v>
      </c>
      <c r="V15" s="75">
        <v>12</v>
      </c>
      <c r="W15" s="75">
        <v>13</v>
      </c>
      <c r="X15" s="75">
        <v>14</v>
      </c>
      <c r="Y15" s="75">
        <v>15</v>
      </c>
      <c r="Z15" s="75">
        <v>16</v>
      </c>
      <c r="AA15" s="75">
        <v>17</v>
      </c>
      <c r="AB15" s="75">
        <v>18</v>
      </c>
      <c r="AC15" s="75">
        <v>19</v>
      </c>
      <c r="AD15" s="75">
        <v>20</v>
      </c>
      <c r="AE15" s="68"/>
      <c r="AF15" s="68"/>
      <c r="AG15" s="68"/>
      <c r="AH15" s="68"/>
      <c r="AI15" s="68"/>
      <c r="AJ15" s="68"/>
      <c r="AK15" s="68"/>
      <c r="AL15" s="68"/>
      <c r="AM15" s="68"/>
      <c r="AN15" s="68"/>
    </row>
    <row r="16" spans="4:50" ht="15.6">
      <c r="D16" s="61">
        <v>4</v>
      </c>
      <c r="E16" s="58" t="s">
        <v>53</v>
      </c>
      <c r="G16" s="69" t="s">
        <v>53</v>
      </c>
      <c r="H16" s="63"/>
      <c r="I16" s="70">
        <f>SUM(K16:AD16)</f>
        <v>5</v>
      </c>
      <c r="K16" s="86">
        <v>3</v>
      </c>
      <c r="L16" s="86">
        <v>2</v>
      </c>
      <c r="M16" s="86"/>
      <c r="N16" s="86"/>
      <c r="O16" s="86"/>
      <c r="P16" s="86"/>
      <c r="Q16" s="86"/>
      <c r="R16" s="86"/>
      <c r="S16" s="86"/>
      <c r="T16" s="86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68"/>
      <c r="AF16" s="68"/>
      <c r="AG16" s="68"/>
      <c r="AH16" s="68"/>
      <c r="AI16" s="68"/>
      <c r="AJ16" s="68"/>
      <c r="AK16" s="68"/>
      <c r="AL16" s="68"/>
      <c r="AM16" s="68"/>
      <c r="AN16" s="68"/>
    </row>
    <row r="17" spans="4:40" ht="15.6">
      <c r="D17" s="61">
        <v>5</v>
      </c>
      <c r="E17" s="58" t="s">
        <v>54</v>
      </c>
      <c r="G17" s="73" t="s">
        <v>55</v>
      </c>
      <c r="H17" s="63"/>
      <c r="I17" s="70">
        <f>SUM(K17:AD17)</f>
        <v>0</v>
      </c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68"/>
      <c r="AF17" s="68"/>
      <c r="AG17" s="68"/>
      <c r="AH17" s="68"/>
      <c r="AI17" s="68"/>
      <c r="AJ17" s="68"/>
      <c r="AK17" s="68"/>
      <c r="AL17" s="68"/>
      <c r="AM17" s="68"/>
      <c r="AN17" s="68"/>
    </row>
    <row r="18" spans="4:40" ht="15.6">
      <c r="D18" s="61">
        <v>6</v>
      </c>
      <c r="E18" s="58" t="s">
        <v>56</v>
      </c>
      <c r="G18" s="73" t="s">
        <v>56</v>
      </c>
      <c r="H18" s="63"/>
      <c r="I18" s="70">
        <f>SUM(K18:AD18)</f>
        <v>0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68"/>
      <c r="AF18" s="68"/>
      <c r="AG18" s="68"/>
      <c r="AH18" s="68"/>
      <c r="AI18" s="68"/>
      <c r="AJ18" s="68"/>
      <c r="AK18" s="68"/>
      <c r="AL18" s="68"/>
      <c r="AM18" s="68"/>
      <c r="AN18" s="68"/>
    </row>
    <row r="19" spans="4:40" ht="15.6">
      <c r="F19" s="61"/>
      <c r="I19" s="62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64"/>
      <c r="AF19" s="64"/>
      <c r="AG19" s="64"/>
      <c r="AH19" s="64"/>
      <c r="AI19" s="64"/>
      <c r="AJ19" s="64"/>
      <c r="AK19" s="64"/>
      <c r="AL19" s="64"/>
      <c r="AM19" s="64"/>
      <c r="AN19" s="64"/>
    </row>
    <row r="20" spans="4:40" ht="15.6">
      <c r="E20" s="84" t="s">
        <v>86</v>
      </c>
      <c r="G20" s="66" t="s">
        <v>47</v>
      </c>
      <c r="H20" s="66"/>
      <c r="I20" s="66"/>
      <c r="K20" s="75">
        <v>1</v>
      </c>
      <c r="L20" s="75">
        <v>2</v>
      </c>
      <c r="M20" s="75">
        <v>3</v>
      </c>
      <c r="N20" s="75">
        <v>4</v>
      </c>
      <c r="O20" s="75">
        <v>5</v>
      </c>
      <c r="P20" s="75">
        <v>6</v>
      </c>
      <c r="Q20" s="75">
        <v>7</v>
      </c>
      <c r="R20" s="75">
        <v>8</v>
      </c>
      <c r="S20" s="75">
        <v>9</v>
      </c>
      <c r="T20" s="75">
        <v>10</v>
      </c>
      <c r="U20" s="75">
        <v>11</v>
      </c>
      <c r="V20" s="75">
        <v>12</v>
      </c>
      <c r="W20" s="75">
        <v>13</v>
      </c>
      <c r="X20" s="75">
        <v>14</v>
      </c>
      <c r="Y20" s="75">
        <v>15</v>
      </c>
      <c r="Z20" s="75">
        <v>16</v>
      </c>
      <c r="AA20" s="75">
        <v>17</v>
      </c>
      <c r="AB20" s="75">
        <v>18</v>
      </c>
      <c r="AC20" s="75">
        <v>19</v>
      </c>
      <c r="AD20" s="75">
        <v>20</v>
      </c>
      <c r="AE20" s="68"/>
      <c r="AF20" s="68"/>
      <c r="AG20" s="68"/>
      <c r="AH20" s="68"/>
      <c r="AI20" s="68"/>
      <c r="AJ20" s="68"/>
      <c r="AK20" s="68"/>
      <c r="AL20" s="68"/>
      <c r="AM20" s="68"/>
      <c r="AN20" s="68"/>
    </row>
    <row r="21" spans="4:40" ht="15.6">
      <c r="D21" s="61">
        <v>7</v>
      </c>
      <c r="G21" s="73" t="s">
        <v>84</v>
      </c>
      <c r="H21" s="63"/>
      <c r="I21" s="70">
        <f>SUM(K21:AD21)</f>
        <v>0</v>
      </c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68"/>
      <c r="AF21" s="68"/>
      <c r="AG21" s="68"/>
      <c r="AH21" s="68"/>
      <c r="AI21" s="68"/>
      <c r="AJ21" s="68"/>
      <c r="AK21" s="68"/>
      <c r="AL21" s="68"/>
      <c r="AM21" s="68"/>
      <c r="AN21" s="68"/>
    </row>
    <row r="22" spans="4:40" ht="15.6">
      <c r="D22" s="61">
        <v>8</v>
      </c>
      <c r="G22" s="73" t="s">
        <v>85</v>
      </c>
      <c r="H22" s="63"/>
      <c r="I22" s="70">
        <f>SUM(K22:AD22)</f>
        <v>0</v>
      </c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68"/>
      <c r="AF22" s="68"/>
      <c r="AG22" s="68"/>
      <c r="AH22" s="68"/>
      <c r="AI22" s="68"/>
      <c r="AJ22" s="68"/>
      <c r="AK22" s="68"/>
      <c r="AL22" s="68"/>
      <c r="AM22" s="68"/>
      <c r="AN22" s="68"/>
    </row>
    <row r="23" spans="4:40" ht="15.6">
      <c r="D23" s="61">
        <v>9</v>
      </c>
      <c r="G23" s="73"/>
      <c r="H23" s="63"/>
      <c r="I23" s="70">
        <f>SUM(K23:AD23)</f>
        <v>0</v>
      </c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68"/>
      <c r="AF23" s="68"/>
      <c r="AG23" s="68"/>
      <c r="AH23" s="68"/>
      <c r="AI23" s="68"/>
      <c r="AJ23" s="68"/>
      <c r="AK23" s="68"/>
      <c r="AL23" s="68"/>
      <c r="AM23" s="68"/>
      <c r="AN23" s="68"/>
    </row>
    <row r="24" spans="4:40" ht="15.6">
      <c r="G24" s="65"/>
      <c r="H24" s="65"/>
      <c r="I24" s="140">
        <f>I11+I12+I13+I16+I17+I18+I21+I22+I23</f>
        <v>242</v>
      </c>
      <c r="K24" s="140">
        <f t="shared" ref="K24:AD24" si="0">K11+K12+K13+K16+K17+K18+K21+K22+K23</f>
        <v>67</v>
      </c>
      <c r="L24" s="140">
        <f t="shared" si="0"/>
        <v>59</v>
      </c>
      <c r="M24" s="140">
        <f t="shared" si="0"/>
        <v>21</v>
      </c>
      <c r="N24" s="140">
        <f t="shared" si="0"/>
        <v>15</v>
      </c>
      <c r="O24" s="140">
        <f t="shared" si="0"/>
        <v>12</v>
      </c>
      <c r="P24" s="140">
        <f t="shared" si="0"/>
        <v>15</v>
      </c>
      <c r="Q24" s="140">
        <f t="shared" si="0"/>
        <v>13</v>
      </c>
      <c r="R24" s="140">
        <f t="shared" si="0"/>
        <v>15</v>
      </c>
      <c r="S24" s="140">
        <f t="shared" si="0"/>
        <v>13</v>
      </c>
      <c r="T24" s="236">
        <f t="shared" si="0"/>
        <v>12</v>
      </c>
      <c r="U24" s="236">
        <f t="shared" si="0"/>
        <v>0</v>
      </c>
      <c r="V24" s="236">
        <f t="shared" si="0"/>
        <v>0</v>
      </c>
      <c r="W24" s="236">
        <f t="shared" si="0"/>
        <v>0</v>
      </c>
      <c r="X24" s="236">
        <f t="shared" si="0"/>
        <v>0</v>
      </c>
      <c r="Y24" s="236">
        <f t="shared" si="0"/>
        <v>0</v>
      </c>
      <c r="Z24" s="140">
        <f t="shared" si="0"/>
        <v>0</v>
      </c>
      <c r="AA24" s="140">
        <f t="shared" si="0"/>
        <v>0</v>
      </c>
      <c r="AB24" s="140">
        <f t="shared" si="0"/>
        <v>0</v>
      </c>
      <c r="AC24" s="140">
        <f t="shared" si="0"/>
        <v>0</v>
      </c>
      <c r="AD24" s="140">
        <f t="shared" si="0"/>
        <v>0</v>
      </c>
    </row>
    <row r="25" spans="4:40" ht="15.6">
      <c r="G25" s="65"/>
      <c r="H25" s="65"/>
      <c r="I25" s="76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202"/>
      <c r="U25" s="202"/>
      <c r="V25" s="202"/>
      <c r="W25" s="202"/>
      <c r="X25" s="202"/>
      <c r="Y25" s="202"/>
      <c r="Z25" s="99"/>
      <c r="AA25" s="99"/>
      <c r="AB25" s="99"/>
      <c r="AC25" s="99"/>
      <c r="AD25" s="99"/>
    </row>
    <row r="26" spans="4:40" ht="15.6">
      <c r="G26" s="65"/>
      <c r="H26" s="65"/>
      <c r="I26" s="76"/>
      <c r="J26" s="99"/>
      <c r="K26" s="99"/>
      <c r="L26" s="99"/>
      <c r="M26" s="99"/>
      <c r="N26" s="99"/>
      <c r="P26" s="99"/>
      <c r="Q26" s="99"/>
      <c r="R26" s="99"/>
      <c r="S26" s="99"/>
      <c r="T26" s="211"/>
      <c r="U26" s="202"/>
      <c r="V26" s="202"/>
      <c r="W26" s="202"/>
      <c r="X26" s="202"/>
      <c r="Y26" s="202"/>
      <c r="Z26" s="99"/>
      <c r="AA26" s="99"/>
      <c r="AB26" s="99"/>
      <c r="AC26" s="99"/>
      <c r="AD26" s="99"/>
    </row>
    <row r="27" spans="4:40" ht="16.2" thickBot="1">
      <c r="D27" s="61" t="s">
        <v>96</v>
      </c>
      <c r="G27" s="85" t="s">
        <v>92</v>
      </c>
      <c r="I27" s="65"/>
      <c r="N27" s="65"/>
      <c r="P27" s="99"/>
      <c r="Q27" s="99"/>
      <c r="R27" s="99"/>
      <c r="S27" s="99"/>
      <c r="T27" s="211"/>
      <c r="U27" s="202"/>
      <c r="V27" s="202"/>
      <c r="W27" s="202"/>
      <c r="X27" s="202"/>
      <c r="Y27" s="202"/>
      <c r="Z27" s="99"/>
      <c r="AA27" s="99"/>
      <c r="AB27" s="99"/>
      <c r="AC27" s="99"/>
      <c r="AD27" s="99"/>
    </row>
    <row r="28" spans="4:40" ht="28.8">
      <c r="G28" s="83"/>
      <c r="H28" s="80"/>
      <c r="I28" s="80"/>
      <c r="J28" s="80"/>
      <c r="K28" s="239" t="s">
        <v>63</v>
      </c>
      <c r="L28" s="239" t="s">
        <v>63</v>
      </c>
      <c r="M28" s="240" t="s">
        <v>64</v>
      </c>
      <c r="N28" s="241" t="s">
        <v>64</v>
      </c>
      <c r="O28" s="242" t="s">
        <v>105</v>
      </c>
      <c r="P28" s="167" t="s">
        <v>106</v>
      </c>
      <c r="T28" s="212"/>
      <c r="U28" s="212"/>
      <c r="V28" s="213"/>
      <c r="W28" s="214"/>
      <c r="X28" s="212"/>
      <c r="Y28" s="68"/>
      <c r="Z28" s="58"/>
      <c r="AA28" s="99"/>
      <c r="AB28" s="99"/>
      <c r="AC28" s="99"/>
      <c r="AD28" s="99"/>
    </row>
    <row r="29" spans="4:40" ht="15.6">
      <c r="G29" s="87" t="s">
        <v>65</v>
      </c>
      <c r="H29" s="84"/>
      <c r="I29" s="84" t="s">
        <v>66</v>
      </c>
      <c r="J29" s="84"/>
      <c r="K29" s="173" t="s">
        <v>93</v>
      </c>
      <c r="L29" s="174" t="s">
        <v>67</v>
      </c>
      <c r="M29" s="173" t="s">
        <v>93</v>
      </c>
      <c r="N29" s="175" t="s">
        <v>67</v>
      </c>
      <c r="O29" s="169">
        <v>2015</v>
      </c>
      <c r="P29" s="168">
        <f>IF(O29=2015,1,2)</f>
        <v>1</v>
      </c>
      <c r="R29" s="156"/>
      <c r="T29" s="215"/>
      <c r="U29" s="216"/>
      <c r="V29" s="217"/>
      <c r="W29" s="217"/>
      <c r="X29" s="216"/>
      <c r="Y29" s="68"/>
      <c r="Z29" s="58"/>
      <c r="AA29" s="99"/>
      <c r="AB29" s="99"/>
      <c r="AC29" s="99"/>
      <c r="AD29" s="99"/>
    </row>
    <row r="30" spans="4:40" ht="15.6">
      <c r="G30" s="88" t="str">
        <f>$F$6</f>
        <v>Prince Township</v>
      </c>
      <c r="H30" s="58"/>
      <c r="I30" s="82" t="s">
        <v>97</v>
      </c>
      <c r="J30" s="82"/>
      <c r="K30" s="148" t="s">
        <v>98</v>
      </c>
      <c r="L30" s="149" t="s">
        <v>99</v>
      </c>
      <c r="M30" s="148" t="s">
        <v>100</v>
      </c>
      <c r="N30" s="150" t="s">
        <v>101</v>
      </c>
      <c r="O30" s="166" t="s">
        <v>104</v>
      </c>
      <c r="T30" s="79"/>
      <c r="U30" s="68"/>
      <c r="V30" s="68"/>
      <c r="W30" s="79"/>
      <c r="X30" s="68"/>
      <c r="Y30" s="68"/>
      <c r="Z30" s="58"/>
      <c r="AA30" s="99"/>
      <c r="AB30" s="99"/>
      <c r="AC30" s="99"/>
      <c r="AD30" s="99"/>
    </row>
    <row r="31" spans="4:40" ht="15.6">
      <c r="D31" s="61">
        <v>1</v>
      </c>
      <c r="G31" s="176" t="s">
        <v>46</v>
      </c>
      <c r="H31" s="177"/>
      <c r="I31" s="177"/>
      <c r="J31" s="177"/>
      <c r="K31" s="178"/>
      <c r="L31" s="179"/>
      <c r="M31" s="178"/>
      <c r="N31" s="180"/>
      <c r="O31" s="181"/>
      <c r="T31" s="79"/>
      <c r="U31" s="68"/>
      <c r="V31" s="68"/>
      <c r="W31" s="79"/>
      <c r="X31" s="68"/>
      <c r="Y31" s="68"/>
      <c r="Z31" s="58"/>
      <c r="AA31" s="99"/>
      <c r="AB31" s="99"/>
      <c r="AC31" s="99"/>
      <c r="AD31" s="99"/>
    </row>
    <row r="32" spans="4:40" ht="15.6">
      <c r="D32" s="61">
        <v>2</v>
      </c>
      <c r="G32" s="176" t="s">
        <v>48</v>
      </c>
      <c r="H32" s="177"/>
      <c r="I32" s="182">
        <v>2342</v>
      </c>
      <c r="J32" s="177"/>
      <c r="K32" s="183">
        <v>461</v>
      </c>
      <c r="L32" s="179">
        <f>IF(I32&gt;0,K32/I32,0)</f>
        <v>0.19684030742954739</v>
      </c>
      <c r="M32" s="183">
        <v>461</v>
      </c>
      <c r="N32" s="184">
        <f>IF(I32&gt;0,M32/I32,0)</f>
        <v>0.19684030742954739</v>
      </c>
      <c r="O32" s="185">
        <f>CHOOSE($P$29,L32,N32)</f>
        <v>0.19684030742954739</v>
      </c>
      <c r="P32" s="165"/>
      <c r="T32" s="79"/>
      <c r="U32" s="90"/>
      <c r="V32" s="68"/>
      <c r="W32" s="79"/>
      <c r="X32" s="90"/>
      <c r="Y32" s="68"/>
      <c r="Z32" s="89"/>
      <c r="AA32" s="99"/>
      <c r="AB32" s="99"/>
      <c r="AC32" s="99"/>
      <c r="AD32" s="99"/>
    </row>
    <row r="33" spans="4:50" ht="15.6">
      <c r="D33" s="61">
        <v>3</v>
      </c>
      <c r="G33" s="176" t="s">
        <v>51</v>
      </c>
      <c r="H33" s="177"/>
      <c r="I33" s="182">
        <v>0</v>
      </c>
      <c r="J33" s="177"/>
      <c r="K33" s="199">
        <v>0</v>
      </c>
      <c r="L33" s="179">
        <f t="shared" ref="L33:L40" si="1">IF(I33&gt;0,K33/I33,0)</f>
        <v>0</v>
      </c>
      <c r="M33" s="199">
        <v>0</v>
      </c>
      <c r="N33" s="184">
        <f t="shared" ref="N33:N40" si="2">IF(I33&gt;0,M33/I33,0)</f>
        <v>0</v>
      </c>
      <c r="O33" s="185">
        <f t="shared" ref="O33:O40" si="3">CHOOSE($P$29,L33,N33)</f>
        <v>0</v>
      </c>
      <c r="T33" s="79"/>
      <c r="U33" s="90"/>
      <c r="V33" s="68"/>
      <c r="W33" s="79"/>
      <c r="X33" s="90"/>
      <c r="Y33" s="68"/>
      <c r="Z33" s="89"/>
      <c r="AA33" s="99"/>
      <c r="AB33" s="99"/>
      <c r="AC33" s="99"/>
      <c r="AD33" s="99"/>
    </row>
    <row r="34" spans="4:50" ht="15.6">
      <c r="D34" s="61">
        <v>4</v>
      </c>
      <c r="G34" s="176" t="s">
        <v>50</v>
      </c>
      <c r="H34" s="177"/>
      <c r="I34" s="182">
        <v>0</v>
      </c>
      <c r="J34" s="177"/>
      <c r="K34" s="183">
        <v>0</v>
      </c>
      <c r="L34" s="179">
        <f t="shared" si="1"/>
        <v>0</v>
      </c>
      <c r="M34" s="183">
        <v>0</v>
      </c>
      <c r="N34" s="184">
        <f t="shared" si="2"/>
        <v>0</v>
      </c>
      <c r="O34" s="185">
        <f t="shared" si="3"/>
        <v>0</v>
      </c>
      <c r="T34" s="79"/>
      <c r="U34" s="90"/>
      <c r="V34" s="90"/>
      <c r="W34" s="79"/>
      <c r="X34" s="90"/>
      <c r="Y34" s="68"/>
      <c r="Z34" s="89"/>
      <c r="AA34" s="99"/>
      <c r="AB34" s="99"/>
      <c r="AC34" s="99"/>
      <c r="AD34" s="99"/>
    </row>
    <row r="35" spans="4:50" ht="15.6">
      <c r="D35" s="61">
        <v>5</v>
      </c>
      <c r="G35" s="176" t="s">
        <v>52</v>
      </c>
      <c r="H35" s="186"/>
      <c r="I35" s="186"/>
      <c r="J35" s="186"/>
      <c r="K35" s="187"/>
      <c r="L35" s="188"/>
      <c r="M35" s="187"/>
      <c r="N35" s="189"/>
      <c r="O35" s="185"/>
      <c r="T35" s="79"/>
      <c r="U35" s="90"/>
      <c r="V35" s="68"/>
      <c r="W35" s="79"/>
      <c r="X35" s="90"/>
      <c r="Y35" s="68"/>
      <c r="Z35" s="58"/>
      <c r="AA35" s="99"/>
      <c r="AB35" s="99"/>
      <c r="AC35" s="99"/>
      <c r="AD35" s="99"/>
    </row>
    <row r="36" spans="4:50" ht="15.6">
      <c r="D36" s="61">
        <v>6</v>
      </c>
      <c r="G36" s="176" t="s">
        <v>53</v>
      </c>
      <c r="H36" s="177"/>
      <c r="I36" s="182">
        <v>7640</v>
      </c>
      <c r="J36" s="177"/>
      <c r="K36" s="183">
        <v>903</v>
      </c>
      <c r="L36" s="179">
        <f t="shared" si="1"/>
        <v>0.11819371727748691</v>
      </c>
      <c r="M36" s="183">
        <v>903</v>
      </c>
      <c r="N36" s="184">
        <f t="shared" si="2"/>
        <v>0.11819371727748691</v>
      </c>
      <c r="O36" s="185">
        <f t="shared" si="3"/>
        <v>0.11819371727748691</v>
      </c>
      <c r="T36" s="79"/>
      <c r="U36" s="90"/>
      <c r="V36" s="68"/>
      <c r="W36" s="79"/>
      <c r="X36" s="90"/>
      <c r="Y36" s="68"/>
      <c r="Z36" s="89"/>
      <c r="AA36" s="99"/>
      <c r="AB36" s="99"/>
      <c r="AC36" s="99"/>
      <c r="AD36" s="99"/>
    </row>
    <row r="37" spans="4:50" ht="15.6">
      <c r="D37" s="61">
        <v>7</v>
      </c>
      <c r="G37" s="176" t="s">
        <v>55</v>
      </c>
      <c r="H37" s="177"/>
      <c r="I37" s="182">
        <v>0</v>
      </c>
      <c r="J37" s="177"/>
      <c r="K37" s="183">
        <v>0</v>
      </c>
      <c r="L37" s="179">
        <f t="shared" si="1"/>
        <v>0</v>
      </c>
      <c r="M37" s="183">
        <v>0</v>
      </c>
      <c r="N37" s="184">
        <f t="shared" si="2"/>
        <v>0</v>
      </c>
      <c r="O37" s="185">
        <f t="shared" si="3"/>
        <v>0</v>
      </c>
      <c r="T37" s="79"/>
      <c r="U37" s="90"/>
      <c r="V37" s="68"/>
      <c r="W37" s="79"/>
      <c r="X37" s="90"/>
      <c r="Y37" s="68"/>
      <c r="Z37" s="89"/>
      <c r="AA37" s="99"/>
      <c r="AB37" s="99"/>
      <c r="AC37" s="99"/>
      <c r="AD37" s="99"/>
    </row>
    <row r="38" spans="4:50" ht="15.6">
      <c r="D38" s="61">
        <v>8</v>
      </c>
      <c r="G38" s="176" t="s">
        <v>56</v>
      </c>
      <c r="H38" s="177"/>
      <c r="I38" s="182">
        <v>0</v>
      </c>
      <c r="J38" s="177"/>
      <c r="K38" s="183">
        <v>0</v>
      </c>
      <c r="L38" s="179">
        <f t="shared" si="1"/>
        <v>0</v>
      </c>
      <c r="M38" s="183">
        <v>0</v>
      </c>
      <c r="N38" s="184">
        <f t="shared" si="2"/>
        <v>0</v>
      </c>
      <c r="O38" s="185">
        <f t="shared" si="3"/>
        <v>0</v>
      </c>
      <c r="T38" s="79"/>
      <c r="U38" s="90"/>
      <c r="V38" s="68"/>
      <c r="W38" s="79"/>
      <c r="X38" s="90"/>
      <c r="Y38" s="68"/>
      <c r="Z38" s="89"/>
      <c r="AA38" s="99"/>
      <c r="AB38" s="99"/>
      <c r="AC38" s="99"/>
      <c r="AD38" s="99"/>
    </row>
    <row r="39" spans="4:50" ht="15.6">
      <c r="D39" s="61">
        <v>9</v>
      </c>
      <c r="G39" s="190" t="s">
        <v>90</v>
      </c>
      <c r="H39" s="186"/>
      <c r="I39" s="182">
        <v>0</v>
      </c>
      <c r="J39" s="177"/>
      <c r="K39" s="183">
        <v>0</v>
      </c>
      <c r="L39" s="179">
        <f t="shared" si="1"/>
        <v>0</v>
      </c>
      <c r="M39" s="183">
        <v>0</v>
      </c>
      <c r="N39" s="184">
        <f t="shared" si="2"/>
        <v>0</v>
      </c>
      <c r="O39" s="185">
        <f t="shared" si="3"/>
        <v>0</v>
      </c>
      <c r="T39" s="79"/>
      <c r="U39" s="90"/>
      <c r="V39" s="68"/>
      <c r="W39" s="79"/>
      <c r="X39" s="90"/>
      <c r="Y39" s="68"/>
      <c r="Z39" s="89"/>
      <c r="AA39" s="99"/>
      <c r="AB39" s="99"/>
      <c r="AC39" s="99"/>
      <c r="AD39" s="99"/>
    </row>
    <row r="40" spans="4:50" ht="16.2" thickBot="1">
      <c r="D40" s="61">
        <v>10</v>
      </c>
      <c r="G40" s="191" t="s">
        <v>91</v>
      </c>
      <c r="H40" s="192"/>
      <c r="I40" s="193">
        <v>0</v>
      </c>
      <c r="J40" s="194"/>
      <c r="K40" s="195">
        <v>0</v>
      </c>
      <c r="L40" s="196">
        <f t="shared" si="1"/>
        <v>0</v>
      </c>
      <c r="M40" s="195">
        <v>0</v>
      </c>
      <c r="N40" s="197">
        <f t="shared" si="2"/>
        <v>0</v>
      </c>
      <c r="O40" s="198">
        <f t="shared" si="3"/>
        <v>0</v>
      </c>
      <c r="T40" s="79"/>
      <c r="U40" s="90"/>
      <c r="V40" s="68"/>
      <c r="W40" s="79"/>
      <c r="X40" s="90"/>
      <c r="Y40" s="68"/>
      <c r="Z40" s="89"/>
      <c r="AA40" s="99"/>
      <c r="AB40" s="99"/>
      <c r="AC40" s="99"/>
      <c r="AD40" s="99"/>
    </row>
    <row r="41" spans="4:50" ht="15.6">
      <c r="G41" s="65"/>
      <c r="H41" s="65"/>
      <c r="I41" s="76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202"/>
      <c r="U41" s="202"/>
      <c r="V41" s="202"/>
      <c r="W41" s="202"/>
      <c r="X41" s="202"/>
      <c r="Y41" s="202"/>
      <c r="Z41" s="99"/>
      <c r="AA41" s="99"/>
      <c r="AB41" s="99"/>
      <c r="AC41" s="99"/>
      <c r="AD41" s="99"/>
    </row>
    <row r="42" spans="4:50">
      <c r="J42" s="144"/>
    </row>
    <row r="43" spans="4:50" ht="21" customHeight="1">
      <c r="E43" s="155" t="str">
        <f>"Table 3: Revenue Calculation : " &amp;$F$6</f>
        <v>Table 3: Revenue Calculation : Prince Township</v>
      </c>
      <c r="J43" s="144"/>
    </row>
    <row r="44" spans="4:50" ht="34.5" customHeight="1">
      <c r="E44" s="57"/>
      <c r="F44" s="95" t="s">
        <v>70</v>
      </c>
      <c r="G44" s="93" t="s">
        <v>82</v>
      </c>
      <c r="H44" s="95" t="s">
        <v>72</v>
      </c>
      <c r="I44" s="95" t="s">
        <v>83</v>
      </c>
      <c r="J44" s="144"/>
      <c r="K44" s="138">
        <v>2016</v>
      </c>
      <c r="L44" s="138">
        <v>2017</v>
      </c>
      <c r="M44" s="138">
        <v>2018</v>
      </c>
      <c r="N44" s="138">
        <v>2019</v>
      </c>
      <c r="O44" s="138">
        <v>2020</v>
      </c>
      <c r="P44" s="138">
        <v>2021</v>
      </c>
      <c r="Q44" s="138">
        <v>2022</v>
      </c>
      <c r="R44" s="138">
        <v>2023</v>
      </c>
      <c r="S44" s="138">
        <v>2024</v>
      </c>
      <c r="T44" s="138">
        <v>2025</v>
      </c>
      <c r="U44" s="138">
        <v>2026</v>
      </c>
      <c r="V44" s="138">
        <v>2027</v>
      </c>
      <c r="W44" s="138">
        <v>2028</v>
      </c>
      <c r="X44" s="138">
        <v>2029</v>
      </c>
      <c r="Y44" s="138">
        <v>2030</v>
      </c>
      <c r="Z44" s="138">
        <v>2031</v>
      </c>
      <c r="AA44" s="138">
        <v>2032</v>
      </c>
      <c r="AB44" s="138">
        <v>2033</v>
      </c>
      <c r="AC44" s="138">
        <v>2034</v>
      </c>
      <c r="AD44" s="138">
        <v>2035</v>
      </c>
      <c r="AE44" s="138">
        <v>2036</v>
      </c>
      <c r="AF44" s="138">
        <v>2037</v>
      </c>
      <c r="AG44" s="138">
        <v>2038</v>
      </c>
      <c r="AH44" s="138">
        <v>2039</v>
      </c>
      <c r="AI44" s="138">
        <v>2040</v>
      </c>
      <c r="AJ44" s="138">
        <v>2041</v>
      </c>
      <c r="AK44" s="138">
        <v>2042</v>
      </c>
      <c r="AL44" s="138">
        <v>2043</v>
      </c>
      <c r="AM44" s="138">
        <v>2044</v>
      </c>
      <c r="AN44" s="138">
        <v>2045</v>
      </c>
      <c r="AO44" s="138">
        <v>2046</v>
      </c>
      <c r="AP44" s="138">
        <v>2047</v>
      </c>
      <c r="AQ44" s="138">
        <v>2048</v>
      </c>
      <c r="AR44" s="138">
        <v>2049</v>
      </c>
      <c r="AS44" s="138">
        <v>2050</v>
      </c>
      <c r="AT44" s="138">
        <v>2051</v>
      </c>
      <c r="AU44" s="138">
        <v>2052</v>
      </c>
      <c r="AV44" s="138">
        <v>2053</v>
      </c>
      <c r="AW44" s="138">
        <v>2054</v>
      </c>
      <c r="AX44" s="138">
        <v>2055</v>
      </c>
    </row>
    <row r="45" spans="4:50" ht="14.25" customHeight="1">
      <c r="D45" s="93" t="s">
        <v>89</v>
      </c>
      <c r="E45" s="57"/>
      <c r="F45" s="95"/>
      <c r="G45" s="93"/>
      <c r="H45" s="95"/>
      <c r="I45" s="95"/>
      <c r="J45" s="144"/>
      <c r="K45" s="98">
        <v>1</v>
      </c>
      <c r="L45" s="98">
        <v>2</v>
      </c>
      <c r="M45" s="98">
        <v>3</v>
      </c>
      <c r="N45" s="98">
        <v>4</v>
      </c>
      <c r="O45" s="98">
        <v>5</v>
      </c>
      <c r="P45" s="98">
        <v>6</v>
      </c>
      <c r="Q45" s="98">
        <v>7</v>
      </c>
      <c r="R45" s="98">
        <v>8</v>
      </c>
      <c r="S45" s="98">
        <v>9</v>
      </c>
      <c r="T45" s="98">
        <v>10</v>
      </c>
      <c r="U45" s="98">
        <v>11</v>
      </c>
      <c r="V45" s="98">
        <v>12</v>
      </c>
      <c r="W45" s="98">
        <v>13</v>
      </c>
      <c r="X45" s="98">
        <v>14</v>
      </c>
      <c r="Y45" s="98">
        <v>15</v>
      </c>
      <c r="Z45" s="98">
        <v>16</v>
      </c>
      <c r="AA45" s="98">
        <v>17</v>
      </c>
      <c r="AB45" s="98">
        <v>18</v>
      </c>
      <c r="AC45" s="98">
        <v>19</v>
      </c>
      <c r="AD45" s="98">
        <v>20</v>
      </c>
      <c r="AE45" s="98">
        <v>21</v>
      </c>
      <c r="AF45" s="98">
        <v>22</v>
      </c>
      <c r="AG45" s="98">
        <v>23</v>
      </c>
      <c r="AH45" s="98">
        <v>24</v>
      </c>
      <c r="AI45" s="98">
        <v>25</v>
      </c>
      <c r="AJ45" s="98">
        <v>26</v>
      </c>
      <c r="AK45" s="98">
        <v>27</v>
      </c>
      <c r="AL45" s="98">
        <v>28</v>
      </c>
      <c r="AM45" s="98">
        <v>29</v>
      </c>
      <c r="AN45" s="98">
        <v>30</v>
      </c>
      <c r="AO45" s="98">
        <v>31</v>
      </c>
      <c r="AP45" s="98">
        <v>32</v>
      </c>
      <c r="AQ45" s="98">
        <v>33</v>
      </c>
      <c r="AR45" s="98">
        <v>34</v>
      </c>
      <c r="AS45" s="98">
        <v>35</v>
      </c>
      <c r="AT45" s="98">
        <v>36</v>
      </c>
      <c r="AU45" s="98">
        <v>37</v>
      </c>
      <c r="AV45" s="98">
        <v>38</v>
      </c>
      <c r="AW45" s="98">
        <v>39</v>
      </c>
      <c r="AX45" s="98">
        <v>40</v>
      </c>
    </row>
    <row r="46" spans="4:50" ht="13.5" customHeight="1">
      <c r="E46" s="84" t="s">
        <v>58</v>
      </c>
      <c r="F46" s="93"/>
      <c r="G46" s="77"/>
      <c r="H46" s="65"/>
      <c r="I46" s="93"/>
      <c r="J46" s="144"/>
    </row>
    <row r="47" spans="4:50" s="101" customFormat="1" ht="15.75" customHeight="1">
      <c r="D47" s="139">
        <v>1</v>
      </c>
      <c r="E47" s="104" t="s">
        <v>74</v>
      </c>
      <c r="F47" s="102"/>
      <c r="G47" s="102"/>
      <c r="H47" s="103"/>
      <c r="I47" s="102"/>
      <c r="J47" s="145"/>
      <c r="K47" s="100">
        <f>K$11</f>
        <v>64</v>
      </c>
      <c r="L47" s="100">
        <f t="shared" ref="L47:AX47" si="4">L$11</f>
        <v>57</v>
      </c>
      <c r="M47" s="100">
        <f t="shared" si="4"/>
        <v>21</v>
      </c>
      <c r="N47" s="100">
        <f t="shared" si="4"/>
        <v>15</v>
      </c>
      <c r="O47" s="100">
        <f t="shared" si="4"/>
        <v>12</v>
      </c>
      <c r="P47" s="100">
        <f t="shared" si="4"/>
        <v>15</v>
      </c>
      <c r="Q47" s="100">
        <f t="shared" si="4"/>
        <v>13</v>
      </c>
      <c r="R47" s="100">
        <f t="shared" si="4"/>
        <v>15</v>
      </c>
      <c r="S47" s="100">
        <f t="shared" si="4"/>
        <v>13</v>
      </c>
      <c r="T47" s="100">
        <f t="shared" si="4"/>
        <v>12</v>
      </c>
      <c r="U47" s="100">
        <f t="shared" si="4"/>
        <v>0</v>
      </c>
      <c r="V47" s="100">
        <f t="shared" si="4"/>
        <v>0</v>
      </c>
      <c r="W47" s="100">
        <f t="shared" si="4"/>
        <v>0</v>
      </c>
      <c r="X47" s="100">
        <f t="shared" si="4"/>
        <v>0</v>
      </c>
      <c r="Y47" s="100">
        <f t="shared" si="4"/>
        <v>0</v>
      </c>
      <c r="Z47" s="100">
        <f t="shared" si="4"/>
        <v>0</v>
      </c>
      <c r="AA47" s="100">
        <f t="shared" si="4"/>
        <v>0</v>
      </c>
      <c r="AB47" s="100">
        <f t="shared" si="4"/>
        <v>0</v>
      </c>
      <c r="AC47" s="100">
        <f t="shared" si="4"/>
        <v>0</v>
      </c>
      <c r="AD47" s="100">
        <f t="shared" si="4"/>
        <v>0</v>
      </c>
      <c r="AE47" s="100">
        <f t="shared" si="4"/>
        <v>0</v>
      </c>
      <c r="AF47" s="100">
        <f t="shared" si="4"/>
        <v>0</v>
      </c>
      <c r="AG47" s="100">
        <f t="shared" si="4"/>
        <v>0</v>
      </c>
      <c r="AH47" s="100">
        <f t="shared" si="4"/>
        <v>0</v>
      </c>
      <c r="AI47" s="100">
        <f t="shared" si="4"/>
        <v>0</v>
      </c>
      <c r="AJ47" s="100">
        <f t="shared" si="4"/>
        <v>0</v>
      </c>
      <c r="AK47" s="100">
        <f t="shared" si="4"/>
        <v>0</v>
      </c>
      <c r="AL47" s="100">
        <f t="shared" si="4"/>
        <v>0</v>
      </c>
      <c r="AM47" s="100">
        <f t="shared" si="4"/>
        <v>0</v>
      </c>
      <c r="AN47" s="100">
        <f t="shared" si="4"/>
        <v>0</v>
      </c>
      <c r="AO47" s="100">
        <f t="shared" si="4"/>
        <v>0</v>
      </c>
      <c r="AP47" s="100">
        <f t="shared" si="4"/>
        <v>0</v>
      </c>
      <c r="AQ47" s="100">
        <f t="shared" si="4"/>
        <v>0</v>
      </c>
      <c r="AR47" s="100">
        <f t="shared" si="4"/>
        <v>0</v>
      </c>
      <c r="AS47" s="100">
        <f t="shared" si="4"/>
        <v>0</v>
      </c>
      <c r="AT47" s="100">
        <f t="shared" si="4"/>
        <v>0</v>
      </c>
      <c r="AU47" s="100">
        <f t="shared" si="4"/>
        <v>0</v>
      </c>
      <c r="AV47" s="100">
        <f t="shared" si="4"/>
        <v>0</v>
      </c>
      <c r="AW47" s="100">
        <f t="shared" si="4"/>
        <v>0</v>
      </c>
      <c r="AX47" s="100">
        <f t="shared" si="4"/>
        <v>0</v>
      </c>
    </row>
    <row r="48" spans="4:50" s="101" customFormat="1" ht="13.8">
      <c r="D48" s="139">
        <v>2</v>
      </c>
      <c r="E48" s="104" t="s">
        <v>71</v>
      </c>
      <c r="G48" s="105"/>
      <c r="H48" s="105"/>
      <c r="J48" s="106">
        <v>0</v>
      </c>
      <c r="K48" s="118">
        <f>K47+J48</f>
        <v>64</v>
      </c>
      <c r="L48" s="118">
        <f t="shared" ref="L48:AX48" si="5">L47+K48</f>
        <v>121</v>
      </c>
      <c r="M48" s="118">
        <f t="shared" si="5"/>
        <v>142</v>
      </c>
      <c r="N48" s="118">
        <f t="shared" si="5"/>
        <v>157</v>
      </c>
      <c r="O48" s="118">
        <f t="shared" si="5"/>
        <v>169</v>
      </c>
      <c r="P48" s="118">
        <f t="shared" si="5"/>
        <v>184</v>
      </c>
      <c r="Q48" s="118">
        <f t="shared" si="5"/>
        <v>197</v>
      </c>
      <c r="R48" s="118">
        <f t="shared" si="5"/>
        <v>212</v>
      </c>
      <c r="S48" s="118">
        <f t="shared" si="5"/>
        <v>225</v>
      </c>
      <c r="T48" s="118">
        <f t="shared" si="5"/>
        <v>237</v>
      </c>
      <c r="U48" s="118">
        <f t="shared" si="5"/>
        <v>237</v>
      </c>
      <c r="V48" s="118">
        <f t="shared" si="5"/>
        <v>237</v>
      </c>
      <c r="W48" s="118">
        <f t="shared" si="5"/>
        <v>237</v>
      </c>
      <c r="X48" s="118">
        <f t="shared" si="5"/>
        <v>237</v>
      </c>
      <c r="Y48" s="118">
        <f t="shared" si="5"/>
        <v>237</v>
      </c>
      <c r="Z48" s="118">
        <f t="shared" si="5"/>
        <v>237</v>
      </c>
      <c r="AA48" s="118">
        <f t="shared" si="5"/>
        <v>237</v>
      </c>
      <c r="AB48" s="118">
        <f t="shared" si="5"/>
        <v>237</v>
      </c>
      <c r="AC48" s="118">
        <f t="shared" si="5"/>
        <v>237</v>
      </c>
      <c r="AD48" s="118">
        <f t="shared" si="5"/>
        <v>237</v>
      </c>
      <c r="AE48" s="118">
        <f t="shared" si="5"/>
        <v>237</v>
      </c>
      <c r="AF48" s="118">
        <f t="shared" si="5"/>
        <v>237</v>
      </c>
      <c r="AG48" s="118">
        <f t="shared" si="5"/>
        <v>237</v>
      </c>
      <c r="AH48" s="118">
        <f t="shared" si="5"/>
        <v>237</v>
      </c>
      <c r="AI48" s="118">
        <f t="shared" si="5"/>
        <v>237</v>
      </c>
      <c r="AJ48" s="118">
        <f t="shared" si="5"/>
        <v>237</v>
      </c>
      <c r="AK48" s="118">
        <f t="shared" si="5"/>
        <v>237</v>
      </c>
      <c r="AL48" s="118">
        <f t="shared" si="5"/>
        <v>237</v>
      </c>
      <c r="AM48" s="118">
        <f t="shared" si="5"/>
        <v>237</v>
      </c>
      <c r="AN48" s="118">
        <f t="shared" si="5"/>
        <v>237</v>
      </c>
      <c r="AO48" s="118">
        <f t="shared" si="5"/>
        <v>237</v>
      </c>
      <c r="AP48" s="118">
        <f t="shared" si="5"/>
        <v>237</v>
      </c>
      <c r="AQ48" s="118">
        <f t="shared" si="5"/>
        <v>237</v>
      </c>
      <c r="AR48" s="118">
        <f t="shared" si="5"/>
        <v>237</v>
      </c>
      <c r="AS48" s="118">
        <f t="shared" si="5"/>
        <v>237</v>
      </c>
      <c r="AT48" s="118">
        <f t="shared" si="5"/>
        <v>237</v>
      </c>
      <c r="AU48" s="118">
        <f t="shared" si="5"/>
        <v>237</v>
      </c>
      <c r="AV48" s="118">
        <f t="shared" si="5"/>
        <v>237</v>
      </c>
      <c r="AW48" s="118">
        <f t="shared" si="5"/>
        <v>237</v>
      </c>
      <c r="AX48" s="118">
        <f t="shared" si="5"/>
        <v>237</v>
      </c>
    </row>
    <row r="49" spans="4:50" s="107" customFormat="1" ht="13.2">
      <c r="D49" s="114">
        <v>3</v>
      </c>
      <c r="E49" s="107" t="s">
        <v>57</v>
      </c>
      <c r="F49" s="162">
        <f>$O$32</f>
        <v>0.19684030742954739</v>
      </c>
      <c r="G49" s="97">
        <f>$I$32</f>
        <v>2342</v>
      </c>
      <c r="H49" s="109">
        <v>0.5</v>
      </c>
      <c r="I49" s="110">
        <f>F49*G49</f>
        <v>461</v>
      </c>
      <c r="J49" s="97"/>
      <c r="K49" s="97">
        <f>(K47*$I49*$H49) +(J48*$I49)</f>
        <v>14752</v>
      </c>
      <c r="L49" s="97">
        <f>(L47*$I49*$H49) +(K48*$I49)</f>
        <v>42642.5</v>
      </c>
      <c r="M49" s="97">
        <f>(M47*$I49*$H49) +(L48*$I49)</f>
        <v>60621.5</v>
      </c>
      <c r="N49" s="97">
        <f t="shared" ref="N49:AX49" si="6">(N47*$I49*$H49) +(M48*$I49)</f>
        <v>68919.5</v>
      </c>
      <c r="O49" s="97">
        <f t="shared" si="6"/>
        <v>75143</v>
      </c>
      <c r="P49" s="97">
        <f t="shared" si="6"/>
        <v>81366.5</v>
      </c>
      <c r="Q49" s="97">
        <f t="shared" si="6"/>
        <v>87820.5</v>
      </c>
      <c r="R49" s="97">
        <f t="shared" si="6"/>
        <v>94274.5</v>
      </c>
      <c r="S49" s="97">
        <f t="shared" si="6"/>
        <v>100728.5</v>
      </c>
      <c r="T49" s="97">
        <f t="shared" si="6"/>
        <v>106491</v>
      </c>
      <c r="U49" s="97">
        <f t="shared" si="6"/>
        <v>109257</v>
      </c>
      <c r="V49" s="97">
        <f t="shared" si="6"/>
        <v>109257</v>
      </c>
      <c r="W49" s="97">
        <f t="shared" si="6"/>
        <v>109257</v>
      </c>
      <c r="X49" s="97">
        <f t="shared" si="6"/>
        <v>109257</v>
      </c>
      <c r="Y49" s="97">
        <f t="shared" si="6"/>
        <v>109257</v>
      </c>
      <c r="Z49" s="97">
        <f t="shared" si="6"/>
        <v>109257</v>
      </c>
      <c r="AA49" s="97">
        <f t="shared" si="6"/>
        <v>109257</v>
      </c>
      <c r="AB49" s="97">
        <f t="shared" si="6"/>
        <v>109257</v>
      </c>
      <c r="AC49" s="97">
        <f t="shared" si="6"/>
        <v>109257</v>
      </c>
      <c r="AD49" s="97">
        <f t="shared" si="6"/>
        <v>109257</v>
      </c>
      <c r="AE49" s="97">
        <f t="shared" si="6"/>
        <v>109257</v>
      </c>
      <c r="AF49" s="97">
        <f t="shared" si="6"/>
        <v>109257</v>
      </c>
      <c r="AG49" s="97">
        <f t="shared" si="6"/>
        <v>109257</v>
      </c>
      <c r="AH49" s="97">
        <f t="shared" si="6"/>
        <v>109257</v>
      </c>
      <c r="AI49" s="97">
        <f t="shared" si="6"/>
        <v>109257</v>
      </c>
      <c r="AJ49" s="97">
        <f t="shared" si="6"/>
        <v>109257</v>
      </c>
      <c r="AK49" s="97">
        <f t="shared" si="6"/>
        <v>109257</v>
      </c>
      <c r="AL49" s="97">
        <f t="shared" si="6"/>
        <v>109257</v>
      </c>
      <c r="AM49" s="97">
        <f t="shared" si="6"/>
        <v>109257</v>
      </c>
      <c r="AN49" s="97">
        <f t="shared" si="6"/>
        <v>109257</v>
      </c>
      <c r="AO49" s="97">
        <f t="shared" si="6"/>
        <v>109257</v>
      </c>
      <c r="AP49" s="97">
        <f t="shared" si="6"/>
        <v>109257</v>
      </c>
      <c r="AQ49" s="97">
        <f t="shared" si="6"/>
        <v>109257</v>
      </c>
      <c r="AR49" s="97">
        <f t="shared" si="6"/>
        <v>109257</v>
      </c>
      <c r="AS49" s="97">
        <f t="shared" si="6"/>
        <v>109257</v>
      </c>
      <c r="AT49" s="97">
        <f t="shared" si="6"/>
        <v>109257</v>
      </c>
      <c r="AU49" s="97">
        <f t="shared" si="6"/>
        <v>109257</v>
      </c>
      <c r="AV49" s="97">
        <f t="shared" si="6"/>
        <v>109257</v>
      </c>
      <c r="AW49" s="97">
        <f t="shared" si="6"/>
        <v>109257</v>
      </c>
      <c r="AX49" s="97">
        <f t="shared" si="6"/>
        <v>109257</v>
      </c>
    </row>
    <row r="50" spans="4:50" s="107" customFormat="1" ht="13.2">
      <c r="D50" s="114">
        <v>4</v>
      </c>
      <c r="E50" s="107" t="s">
        <v>95</v>
      </c>
      <c r="F50" s="162"/>
      <c r="G50" s="97"/>
      <c r="H50" s="111"/>
      <c r="I50" s="110"/>
      <c r="J50" s="97"/>
      <c r="K50" s="97">
        <f>((K47*$H49*$G49)+(J48*$G49))/1000</f>
        <v>74.944000000000003</v>
      </c>
      <c r="L50" s="97">
        <f t="shared" ref="L50:AX50" si="7">((L47*$H49*$G49)+(K48*$G49))/1000</f>
        <v>216.63499999999999</v>
      </c>
      <c r="M50" s="97">
        <f t="shared" si="7"/>
        <v>307.97300000000001</v>
      </c>
      <c r="N50" s="97">
        <f t="shared" si="7"/>
        <v>350.12900000000002</v>
      </c>
      <c r="O50" s="97">
        <f t="shared" si="7"/>
        <v>381.74599999999998</v>
      </c>
      <c r="P50" s="97">
        <f t="shared" si="7"/>
        <v>413.363</v>
      </c>
      <c r="Q50" s="97">
        <f t="shared" si="7"/>
        <v>446.15100000000001</v>
      </c>
      <c r="R50" s="97">
        <f t="shared" si="7"/>
        <v>478.93900000000002</v>
      </c>
      <c r="S50" s="97">
        <f t="shared" si="7"/>
        <v>511.72699999999998</v>
      </c>
      <c r="T50" s="97">
        <f t="shared" si="7"/>
        <v>541.00199999999995</v>
      </c>
      <c r="U50" s="97">
        <f t="shared" si="7"/>
        <v>555.05399999999997</v>
      </c>
      <c r="V50" s="97">
        <f t="shared" si="7"/>
        <v>555.05399999999997</v>
      </c>
      <c r="W50" s="97">
        <f t="shared" si="7"/>
        <v>555.05399999999997</v>
      </c>
      <c r="X50" s="97">
        <f t="shared" si="7"/>
        <v>555.05399999999997</v>
      </c>
      <c r="Y50" s="97">
        <f t="shared" si="7"/>
        <v>555.05399999999997</v>
      </c>
      <c r="Z50" s="97">
        <f t="shared" si="7"/>
        <v>555.05399999999997</v>
      </c>
      <c r="AA50" s="97">
        <f t="shared" si="7"/>
        <v>555.05399999999997</v>
      </c>
      <c r="AB50" s="97">
        <f t="shared" si="7"/>
        <v>555.05399999999997</v>
      </c>
      <c r="AC50" s="97">
        <f t="shared" si="7"/>
        <v>555.05399999999997</v>
      </c>
      <c r="AD50" s="97">
        <f t="shared" si="7"/>
        <v>555.05399999999997</v>
      </c>
      <c r="AE50" s="97">
        <f t="shared" si="7"/>
        <v>555.05399999999997</v>
      </c>
      <c r="AF50" s="97">
        <f t="shared" si="7"/>
        <v>555.05399999999997</v>
      </c>
      <c r="AG50" s="97">
        <f t="shared" si="7"/>
        <v>555.05399999999997</v>
      </c>
      <c r="AH50" s="97">
        <f t="shared" si="7"/>
        <v>555.05399999999997</v>
      </c>
      <c r="AI50" s="97">
        <f t="shared" si="7"/>
        <v>555.05399999999997</v>
      </c>
      <c r="AJ50" s="97">
        <f t="shared" si="7"/>
        <v>555.05399999999997</v>
      </c>
      <c r="AK50" s="97">
        <f t="shared" si="7"/>
        <v>555.05399999999997</v>
      </c>
      <c r="AL50" s="97">
        <f t="shared" si="7"/>
        <v>555.05399999999997</v>
      </c>
      <c r="AM50" s="97">
        <f t="shared" si="7"/>
        <v>555.05399999999997</v>
      </c>
      <c r="AN50" s="97">
        <f t="shared" si="7"/>
        <v>555.05399999999997</v>
      </c>
      <c r="AO50" s="97">
        <f t="shared" si="7"/>
        <v>555.05399999999997</v>
      </c>
      <c r="AP50" s="97">
        <f t="shared" si="7"/>
        <v>555.05399999999997</v>
      </c>
      <c r="AQ50" s="97">
        <f t="shared" si="7"/>
        <v>555.05399999999997</v>
      </c>
      <c r="AR50" s="97">
        <f t="shared" si="7"/>
        <v>555.05399999999997</v>
      </c>
      <c r="AS50" s="97">
        <f t="shared" si="7"/>
        <v>555.05399999999997</v>
      </c>
      <c r="AT50" s="97">
        <f t="shared" si="7"/>
        <v>555.05399999999997</v>
      </c>
      <c r="AU50" s="97">
        <f t="shared" si="7"/>
        <v>555.05399999999997</v>
      </c>
      <c r="AV50" s="97">
        <f t="shared" si="7"/>
        <v>555.05399999999997</v>
      </c>
      <c r="AW50" s="97">
        <f t="shared" si="7"/>
        <v>555.05399999999997</v>
      </c>
      <c r="AX50" s="97">
        <f t="shared" si="7"/>
        <v>555.05399999999997</v>
      </c>
    </row>
    <row r="51" spans="4:50" s="101" customFormat="1" ht="13.2">
      <c r="D51" s="139"/>
      <c r="F51" s="162"/>
      <c r="G51" s="97"/>
      <c r="H51" s="111"/>
      <c r="I51" s="110"/>
      <c r="J51" s="97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</row>
    <row r="52" spans="4:50" s="101" customFormat="1" ht="13.8">
      <c r="D52" s="139"/>
      <c r="E52" s="113" t="s">
        <v>59</v>
      </c>
      <c r="F52" s="114"/>
      <c r="G52" s="97"/>
      <c r="H52" s="111"/>
      <c r="I52" s="115"/>
      <c r="J52" s="97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</row>
    <row r="53" spans="4:50" s="101" customFormat="1" ht="13.8">
      <c r="D53" s="139">
        <v>5</v>
      </c>
      <c r="E53" s="104" t="s">
        <v>74</v>
      </c>
      <c r="F53" s="170"/>
      <c r="G53" s="164"/>
      <c r="H53" s="105"/>
      <c r="I53" s="105"/>
      <c r="J53" s="106">
        <v>0</v>
      </c>
      <c r="K53" s="119">
        <f>K$12</f>
        <v>0</v>
      </c>
      <c r="L53" s="119">
        <f t="shared" ref="L53:AX53" si="8">L$12</f>
        <v>0</v>
      </c>
      <c r="M53" s="119">
        <f t="shared" si="8"/>
        <v>0</v>
      </c>
      <c r="N53" s="119">
        <f t="shared" si="8"/>
        <v>0</v>
      </c>
      <c r="O53" s="119">
        <f t="shared" si="8"/>
        <v>0</v>
      </c>
      <c r="P53" s="119">
        <f t="shared" si="8"/>
        <v>0</v>
      </c>
      <c r="Q53" s="119">
        <f t="shared" si="8"/>
        <v>0</v>
      </c>
      <c r="R53" s="119">
        <f t="shared" si="8"/>
        <v>0</v>
      </c>
      <c r="S53" s="119">
        <f t="shared" si="8"/>
        <v>0</v>
      </c>
      <c r="T53" s="119">
        <f t="shared" si="8"/>
        <v>0</v>
      </c>
      <c r="U53" s="119">
        <f t="shared" si="8"/>
        <v>0</v>
      </c>
      <c r="V53" s="119">
        <f t="shared" si="8"/>
        <v>0</v>
      </c>
      <c r="W53" s="119">
        <f t="shared" si="8"/>
        <v>0</v>
      </c>
      <c r="X53" s="119">
        <f t="shared" si="8"/>
        <v>0</v>
      </c>
      <c r="Y53" s="119">
        <f t="shared" si="8"/>
        <v>0</v>
      </c>
      <c r="Z53" s="119">
        <f t="shared" si="8"/>
        <v>0</v>
      </c>
      <c r="AA53" s="119">
        <f t="shared" si="8"/>
        <v>0</v>
      </c>
      <c r="AB53" s="119">
        <f t="shared" si="8"/>
        <v>0</v>
      </c>
      <c r="AC53" s="119">
        <f t="shared" si="8"/>
        <v>0</v>
      </c>
      <c r="AD53" s="119">
        <f t="shared" si="8"/>
        <v>0</v>
      </c>
      <c r="AE53" s="119">
        <f t="shared" si="8"/>
        <v>0</v>
      </c>
      <c r="AF53" s="119">
        <f t="shared" si="8"/>
        <v>0</v>
      </c>
      <c r="AG53" s="119">
        <f t="shared" si="8"/>
        <v>0</v>
      </c>
      <c r="AH53" s="119">
        <f t="shared" si="8"/>
        <v>0</v>
      </c>
      <c r="AI53" s="119">
        <f t="shared" si="8"/>
        <v>0</v>
      </c>
      <c r="AJ53" s="119">
        <f t="shared" si="8"/>
        <v>0</v>
      </c>
      <c r="AK53" s="119">
        <f t="shared" si="8"/>
        <v>0</v>
      </c>
      <c r="AL53" s="119">
        <f t="shared" si="8"/>
        <v>0</v>
      </c>
      <c r="AM53" s="119">
        <f t="shared" si="8"/>
        <v>0</v>
      </c>
      <c r="AN53" s="119">
        <f t="shared" si="8"/>
        <v>0</v>
      </c>
      <c r="AO53" s="119">
        <f t="shared" si="8"/>
        <v>0</v>
      </c>
      <c r="AP53" s="119">
        <f t="shared" si="8"/>
        <v>0</v>
      </c>
      <c r="AQ53" s="119">
        <f t="shared" si="8"/>
        <v>0</v>
      </c>
      <c r="AR53" s="119">
        <f t="shared" si="8"/>
        <v>0</v>
      </c>
      <c r="AS53" s="119">
        <f t="shared" si="8"/>
        <v>0</v>
      </c>
      <c r="AT53" s="119">
        <f t="shared" si="8"/>
        <v>0</v>
      </c>
      <c r="AU53" s="119">
        <f t="shared" si="8"/>
        <v>0</v>
      </c>
      <c r="AV53" s="119">
        <f t="shared" si="8"/>
        <v>0</v>
      </c>
      <c r="AW53" s="119">
        <f t="shared" si="8"/>
        <v>0</v>
      </c>
      <c r="AX53" s="119">
        <f t="shared" si="8"/>
        <v>0</v>
      </c>
    </row>
    <row r="54" spans="4:50" s="101" customFormat="1" ht="13.8">
      <c r="D54" s="139">
        <v>6</v>
      </c>
      <c r="E54" s="104" t="s">
        <v>71</v>
      </c>
      <c r="G54" s="164"/>
      <c r="H54" s="105"/>
      <c r="J54" s="146">
        <v>0</v>
      </c>
      <c r="K54" s="120">
        <f>K53+J54</f>
        <v>0</v>
      </c>
      <c r="L54" s="120">
        <f t="shared" ref="L54:AX54" si="9">L53+K54</f>
        <v>0</v>
      </c>
      <c r="M54" s="120">
        <f t="shared" si="9"/>
        <v>0</v>
      </c>
      <c r="N54" s="120">
        <f t="shared" si="9"/>
        <v>0</v>
      </c>
      <c r="O54" s="120">
        <f t="shared" si="9"/>
        <v>0</v>
      </c>
      <c r="P54" s="120">
        <f t="shared" si="9"/>
        <v>0</v>
      </c>
      <c r="Q54" s="120">
        <f t="shared" si="9"/>
        <v>0</v>
      </c>
      <c r="R54" s="120">
        <f t="shared" si="9"/>
        <v>0</v>
      </c>
      <c r="S54" s="120">
        <f t="shared" si="9"/>
        <v>0</v>
      </c>
      <c r="T54" s="120">
        <f t="shared" si="9"/>
        <v>0</v>
      </c>
      <c r="U54" s="120">
        <f t="shared" si="9"/>
        <v>0</v>
      </c>
      <c r="V54" s="120">
        <f t="shared" si="9"/>
        <v>0</v>
      </c>
      <c r="W54" s="120">
        <f t="shared" si="9"/>
        <v>0</v>
      </c>
      <c r="X54" s="120">
        <f t="shared" si="9"/>
        <v>0</v>
      </c>
      <c r="Y54" s="120">
        <f t="shared" si="9"/>
        <v>0</v>
      </c>
      <c r="Z54" s="120">
        <f t="shared" si="9"/>
        <v>0</v>
      </c>
      <c r="AA54" s="120">
        <f t="shared" si="9"/>
        <v>0</v>
      </c>
      <c r="AB54" s="120">
        <f t="shared" si="9"/>
        <v>0</v>
      </c>
      <c r="AC54" s="120">
        <f t="shared" si="9"/>
        <v>0</v>
      </c>
      <c r="AD54" s="120">
        <f t="shared" si="9"/>
        <v>0</v>
      </c>
      <c r="AE54" s="120">
        <f t="shared" si="9"/>
        <v>0</v>
      </c>
      <c r="AF54" s="120">
        <f t="shared" si="9"/>
        <v>0</v>
      </c>
      <c r="AG54" s="120">
        <f t="shared" si="9"/>
        <v>0</v>
      </c>
      <c r="AH54" s="120">
        <f t="shared" si="9"/>
        <v>0</v>
      </c>
      <c r="AI54" s="120">
        <f t="shared" si="9"/>
        <v>0</v>
      </c>
      <c r="AJ54" s="120">
        <f t="shared" si="9"/>
        <v>0</v>
      </c>
      <c r="AK54" s="120">
        <f t="shared" si="9"/>
        <v>0</v>
      </c>
      <c r="AL54" s="120">
        <f t="shared" si="9"/>
        <v>0</v>
      </c>
      <c r="AM54" s="120">
        <f t="shared" si="9"/>
        <v>0</v>
      </c>
      <c r="AN54" s="120">
        <f t="shared" si="9"/>
        <v>0</v>
      </c>
      <c r="AO54" s="120">
        <f t="shared" si="9"/>
        <v>0</v>
      </c>
      <c r="AP54" s="120">
        <f t="shared" si="9"/>
        <v>0</v>
      </c>
      <c r="AQ54" s="120">
        <f t="shared" si="9"/>
        <v>0</v>
      </c>
      <c r="AR54" s="120">
        <f t="shared" si="9"/>
        <v>0</v>
      </c>
      <c r="AS54" s="120">
        <f t="shared" si="9"/>
        <v>0</v>
      </c>
      <c r="AT54" s="120">
        <f t="shared" si="9"/>
        <v>0</v>
      </c>
      <c r="AU54" s="120">
        <f t="shared" si="9"/>
        <v>0</v>
      </c>
      <c r="AV54" s="120">
        <f t="shared" si="9"/>
        <v>0</v>
      </c>
      <c r="AW54" s="120">
        <f t="shared" si="9"/>
        <v>0</v>
      </c>
      <c r="AX54" s="120">
        <f t="shared" si="9"/>
        <v>0</v>
      </c>
    </row>
    <row r="55" spans="4:50" s="101" customFormat="1" ht="13.2">
      <c r="D55" s="139">
        <v>7</v>
      </c>
      <c r="E55" s="101" t="s">
        <v>57</v>
      </c>
      <c r="F55" s="162">
        <f>$O$33</f>
        <v>0</v>
      </c>
      <c r="G55" s="97">
        <f>$I$33</f>
        <v>0</v>
      </c>
      <c r="H55" s="109">
        <v>0.5</v>
      </c>
      <c r="I55" s="110">
        <f>F55*G55</f>
        <v>0</v>
      </c>
      <c r="J55" s="97"/>
      <c r="K55" s="116">
        <f>(K53*$I55*$H55) +(J54*$I55)</f>
        <v>0</v>
      </c>
      <c r="L55" s="116">
        <f>(L53*$I55*$H55) +(K54*$I55)</f>
        <v>0</v>
      </c>
      <c r="M55" s="116">
        <f>(M53*$I55*$H55) +(L54*$I55)</f>
        <v>0</v>
      </c>
      <c r="N55" s="116">
        <f t="shared" ref="N55:AX55" si="10">(N53*$I55*$H55) +(M54*$I55)</f>
        <v>0</v>
      </c>
      <c r="O55" s="116">
        <f t="shared" si="10"/>
        <v>0</v>
      </c>
      <c r="P55" s="116">
        <f t="shared" si="10"/>
        <v>0</v>
      </c>
      <c r="Q55" s="116">
        <f t="shared" si="10"/>
        <v>0</v>
      </c>
      <c r="R55" s="116">
        <f t="shared" si="10"/>
        <v>0</v>
      </c>
      <c r="S55" s="116">
        <f t="shared" si="10"/>
        <v>0</v>
      </c>
      <c r="T55" s="116">
        <f t="shared" si="10"/>
        <v>0</v>
      </c>
      <c r="U55" s="116">
        <f t="shared" si="10"/>
        <v>0</v>
      </c>
      <c r="V55" s="116">
        <f t="shared" si="10"/>
        <v>0</v>
      </c>
      <c r="W55" s="116">
        <f t="shared" si="10"/>
        <v>0</v>
      </c>
      <c r="X55" s="116">
        <f t="shared" si="10"/>
        <v>0</v>
      </c>
      <c r="Y55" s="116">
        <f t="shared" si="10"/>
        <v>0</v>
      </c>
      <c r="Z55" s="116">
        <f t="shared" si="10"/>
        <v>0</v>
      </c>
      <c r="AA55" s="116">
        <f t="shared" si="10"/>
        <v>0</v>
      </c>
      <c r="AB55" s="116">
        <f t="shared" si="10"/>
        <v>0</v>
      </c>
      <c r="AC55" s="116">
        <f t="shared" si="10"/>
        <v>0</v>
      </c>
      <c r="AD55" s="116">
        <f t="shared" si="10"/>
        <v>0</v>
      </c>
      <c r="AE55" s="116">
        <f t="shared" si="10"/>
        <v>0</v>
      </c>
      <c r="AF55" s="116">
        <f t="shared" si="10"/>
        <v>0</v>
      </c>
      <c r="AG55" s="116">
        <f t="shared" si="10"/>
        <v>0</v>
      </c>
      <c r="AH55" s="116">
        <f t="shared" si="10"/>
        <v>0</v>
      </c>
      <c r="AI55" s="116">
        <f t="shared" si="10"/>
        <v>0</v>
      </c>
      <c r="AJ55" s="116">
        <f t="shared" si="10"/>
        <v>0</v>
      </c>
      <c r="AK55" s="116">
        <f t="shared" si="10"/>
        <v>0</v>
      </c>
      <c r="AL55" s="116">
        <f t="shared" si="10"/>
        <v>0</v>
      </c>
      <c r="AM55" s="116">
        <f t="shared" si="10"/>
        <v>0</v>
      </c>
      <c r="AN55" s="116">
        <f t="shared" si="10"/>
        <v>0</v>
      </c>
      <c r="AO55" s="116">
        <f t="shared" si="10"/>
        <v>0</v>
      </c>
      <c r="AP55" s="116">
        <f t="shared" si="10"/>
        <v>0</v>
      </c>
      <c r="AQ55" s="116">
        <f t="shared" si="10"/>
        <v>0</v>
      </c>
      <c r="AR55" s="116">
        <f t="shared" si="10"/>
        <v>0</v>
      </c>
      <c r="AS55" s="116">
        <f t="shared" si="10"/>
        <v>0</v>
      </c>
      <c r="AT55" s="116">
        <f t="shared" si="10"/>
        <v>0</v>
      </c>
      <c r="AU55" s="116">
        <f t="shared" si="10"/>
        <v>0</v>
      </c>
      <c r="AV55" s="116">
        <f t="shared" si="10"/>
        <v>0</v>
      </c>
      <c r="AW55" s="116">
        <f t="shared" si="10"/>
        <v>0</v>
      </c>
      <c r="AX55" s="116">
        <f t="shared" si="10"/>
        <v>0</v>
      </c>
    </row>
    <row r="56" spans="4:50" s="107" customFormat="1" ht="13.2">
      <c r="D56" s="114">
        <v>8</v>
      </c>
      <c r="E56" s="107" t="s">
        <v>95</v>
      </c>
      <c r="F56" s="162"/>
      <c r="G56" s="97"/>
      <c r="H56" s="111"/>
      <c r="I56" s="110"/>
      <c r="J56" s="97"/>
      <c r="K56" s="97">
        <f>((K53*$H55*$G55)+(J54*$G55))/1000</f>
        <v>0</v>
      </c>
      <c r="L56" s="97">
        <f t="shared" ref="L56:AX56" si="11">((L53*$H55*$G55)+(K54*$G55))/1000</f>
        <v>0</v>
      </c>
      <c r="M56" s="97">
        <f t="shared" si="11"/>
        <v>0</v>
      </c>
      <c r="N56" s="97">
        <f t="shared" si="11"/>
        <v>0</v>
      </c>
      <c r="O56" s="97">
        <f t="shared" si="11"/>
        <v>0</v>
      </c>
      <c r="P56" s="97">
        <f t="shared" si="11"/>
        <v>0</v>
      </c>
      <c r="Q56" s="97">
        <f t="shared" si="11"/>
        <v>0</v>
      </c>
      <c r="R56" s="97">
        <f t="shared" si="11"/>
        <v>0</v>
      </c>
      <c r="S56" s="97">
        <f t="shared" si="11"/>
        <v>0</v>
      </c>
      <c r="T56" s="97">
        <f t="shared" si="11"/>
        <v>0</v>
      </c>
      <c r="U56" s="97">
        <f t="shared" si="11"/>
        <v>0</v>
      </c>
      <c r="V56" s="97">
        <f t="shared" si="11"/>
        <v>0</v>
      </c>
      <c r="W56" s="97">
        <f t="shared" si="11"/>
        <v>0</v>
      </c>
      <c r="X56" s="97">
        <f t="shared" si="11"/>
        <v>0</v>
      </c>
      <c r="Y56" s="97">
        <f t="shared" si="11"/>
        <v>0</v>
      </c>
      <c r="Z56" s="97">
        <f t="shared" si="11"/>
        <v>0</v>
      </c>
      <c r="AA56" s="97">
        <f t="shared" si="11"/>
        <v>0</v>
      </c>
      <c r="AB56" s="97">
        <f t="shared" si="11"/>
        <v>0</v>
      </c>
      <c r="AC56" s="97">
        <f t="shared" si="11"/>
        <v>0</v>
      </c>
      <c r="AD56" s="97">
        <f t="shared" si="11"/>
        <v>0</v>
      </c>
      <c r="AE56" s="97">
        <f t="shared" si="11"/>
        <v>0</v>
      </c>
      <c r="AF56" s="97">
        <f t="shared" si="11"/>
        <v>0</v>
      </c>
      <c r="AG56" s="97">
        <f t="shared" si="11"/>
        <v>0</v>
      </c>
      <c r="AH56" s="97">
        <f t="shared" si="11"/>
        <v>0</v>
      </c>
      <c r="AI56" s="97">
        <f t="shared" si="11"/>
        <v>0</v>
      </c>
      <c r="AJ56" s="97">
        <f t="shared" si="11"/>
        <v>0</v>
      </c>
      <c r="AK56" s="97">
        <f t="shared" si="11"/>
        <v>0</v>
      </c>
      <c r="AL56" s="97">
        <f t="shared" si="11"/>
        <v>0</v>
      </c>
      <c r="AM56" s="97">
        <f t="shared" si="11"/>
        <v>0</v>
      </c>
      <c r="AN56" s="97">
        <f t="shared" si="11"/>
        <v>0</v>
      </c>
      <c r="AO56" s="97">
        <f t="shared" si="11"/>
        <v>0</v>
      </c>
      <c r="AP56" s="97">
        <f t="shared" si="11"/>
        <v>0</v>
      </c>
      <c r="AQ56" s="97">
        <f t="shared" si="11"/>
        <v>0</v>
      </c>
      <c r="AR56" s="97">
        <f t="shared" si="11"/>
        <v>0</v>
      </c>
      <c r="AS56" s="97">
        <f t="shared" si="11"/>
        <v>0</v>
      </c>
      <c r="AT56" s="97">
        <f t="shared" si="11"/>
        <v>0</v>
      </c>
      <c r="AU56" s="97">
        <f t="shared" si="11"/>
        <v>0</v>
      </c>
      <c r="AV56" s="97">
        <f t="shared" si="11"/>
        <v>0</v>
      </c>
      <c r="AW56" s="97">
        <f t="shared" si="11"/>
        <v>0</v>
      </c>
      <c r="AX56" s="97">
        <f t="shared" si="11"/>
        <v>0</v>
      </c>
    </row>
    <row r="57" spans="4:50" s="101" customFormat="1" ht="13.2">
      <c r="D57" s="139"/>
      <c r="F57" s="162"/>
      <c r="G57" s="97"/>
      <c r="H57" s="111"/>
      <c r="I57" s="110"/>
      <c r="J57" s="9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</row>
    <row r="58" spans="4:50" s="101" customFormat="1" ht="13.8">
      <c r="D58" s="139"/>
      <c r="E58" s="113" t="s">
        <v>73</v>
      </c>
      <c r="F58" s="114"/>
      <c r="G58" s="97"/>
      <c r="H58" s="111"/>
      <c r="I58" s="115"/>
      <c r="J58" s="9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</row>
    <row r="59" spans="4:50" s="101" customFormat="1" ht="13.8">
      <c r="D59" s="139">
        <v>9</v>
      </c>
      <c r="E59" s="104" t="s">
        <v>74</v>
      </c>
      <c r="F59" s="170"/>
      <c r="G59" s="164"/>
      <c r="H59" s="105"/>
      <c r="I59" s="105"/>
      <c r="J59" s="146">
        <v>0</v>
      </c>
      <c r="K59" s="121">
        <f>K$13</f>
        <v>0</v>
      </c>
      <c r="L59" s="121">
        <f t="shared" ref="L59:AX59" si="12">L$13</f>
        <v>0</v>
      </c>
      <c r="M59" s="121">
        <f t="shared" si="12"/>
        <v>0</v>
      </c>
      <c r="N59" s="121">
        <f t="shared" si="12"/>
        <v>0</v>
      </c>
      <c r="O59" s="121">
        <f t="shared" si="12"/>
        <v>0</v>
      </c>
      <c r="P59" s="121">
        <f t="shared" si="12"/>
        <v>0</v>
      </c>
      <c r="Q59" s="121">
        <f t="shared" si="12"/>
        <v>0</v>
      </c>
      <c r="R59" s="121">
        <f t="shared" si="12"/>
        <v>0</v>
      </c>
      <c r="S59" s="121">
        <f t="shared" si="12"/>
        <v>0</v>
      </c>
      <c r="T59" s="121">
        <f t="shared" si="12"/>
        <v>0</v>
      </c>
      <c r="U59" s="121">
        <f t="shared" si="12"/>
        <v>0</v>
      </c>
      <c r="V59" s="121">
        <f t="shared" si="12"/>
        <v>0</v>
      </c>
      <c r="W59" s="121">
        <f t="shared" si="12"/>
        <v>0</v>
      </c>
      <c r="X59" s="121">
        <f t="shared" si="12"/>
        <v>0</v>
      </c>
      <c r="Y59" s="121">
        <f t="shared" si="12"/>
        <v>0</v>
      </c>
      <c r="Z59" s="121">
        <f t="shared" si="12"/>
        <v>0</v>
      </c>
      <c r="AA59" s="121">
        <f t="shared" si="12"/>
        <v>0</v>
      </c>
      <c r="AB59" s="121">
        <f t="shared" si="12"/>
        <v>0</v>
      </c>
      <c r="AC59" s="121">
        <f t="shared" si="12"/>
        <v>0</v>
      </c>
      <c r="AD59" s="121">
        <f t="shared" si="12"/>
        <v>0</v>
      </c>
      <c r="AE59" s="121">
        <f t="shared" si="12"/>
        <v>0</v>
      </c>
      <c r="AF59" s="121">
        <f t="shared" si="12"/>
        <v>0</v>
      </c>
      <c r="AG59" s="121">
        <f t="shared" si="12"/>
        <v>0</v>
      </c>
      <c r="AH59" s="121">
        <f t="shared" si="12"/>
        <v>0</v>
      </c>
      <c r="AI59" s="121">
        <f t="shared" si="12"/>
        <v>0</v>
      </c>
      <c r="AJ59" s="121">
        <f t="shared" si="12"/>
        <v>0</v>
      </c>
      <c r="AK59" s="121">
        <f t="shared" si="12"/>
        <v>0</v>
      </c>
      <c r="AL59" s="121">
        <f t="shared" si="12"/>
        <v>0</v>
      </c>
      <c r="AM59" s="121">
        <f t="shared" si="12"/>
        <v>0</v>
      </c>
      <c r="AN59" s="121">
        <f t="shared" si="12"/>
        <v>0</v>
      </c>
      <c r="AO59" s="121">
        <f t="shared" si="12"/>
        <v>0</v>
      </c>
      <c r="AP59" s="121">
        <f t="shared" si="12"/>
        <v>0</v>
      </c>
      <c r="AQ59" s="121">
        <f t="shared" si="12"/>
        <v>0</v>
      </c>
      <c r="AR59" s="121">
        <f t="shared" si="12"/>
        <v>0</v>
      </c>
      <c r="AS59" s="121">
        <f t="shared" si="12"/>
        <v>0</v>
      </c>
      <c r="AT59" s="121">
        <f t="shared" si="12"/>
        <v>0</v>
      </c>
      <c r="AU59" s="121">
        <f t="shared" si="12"/>
        <v>0</v>
      </c>
      <c r="AV59" s="121">
        <f t="shared" si="12"/>
        <v>0</v>
      </c>
      <c r="AW59" s="121">
        <f t="shared" si="12"/>
        <v>0</v>
      </c>
      <c r="AX59" s="121">
        <f t="shared" si="12"/>
        <v>0</v>
      </c>
    </row>
    <row r="60" spans="4:50" s="101" customFormat="1" ht="13.8">
      <c r="D60" s="139">
        <v>10</v>
      </c>
      <c r="E60" s="104" t="s">
        <v>71</v>
      </c>
      <c r="G60" s="164"/>
      <c r="H60" s="105"/>
      <c r="J60" s="146">
        <v>0</v>
      </c>
      <c r="K60" s="120">
        <f>K59+J60</f>
        <v>0</v>
      </c>
      <c r="L60" s="120">
        <f t="shared" ref="L60:AX60" si="13">L59+K60</f>
        <v>0</v>
      </c>
      <c r="M60" s="120">
        <f t="shared" si="13"/>
        <v>0</v>
      </c>
      <c r="N60" s="120">
        <f t="shared" si="13"/>
        <v>0</v>
      </c>
      <c r="O60" s="120">
        <f t="shared" si="13"/>
        <v>0</v>
      </c>
      <c r="P60" s="120">
        <f t="shared" si="13"/>
        <v>0</v>
      </c>
      <c r="Q60" s="120">
        <f t="shared" si="13"/>
        <v>0</v>
      </c>
      <c r="R60" s="120">
        <f t="shared" si="13"/>
        <v>0</v>
      </c>
      <c r="S60" s="120">
        <f t="shared" si="13"/>
        <v>0</v>
      </c>
      <c r="T60" s="120">
        <f t="shared" si="13"/>
        <v>0</v>
      </c>
      <c r="U60" s="120">
        <f t="shared" si="13"/>
        <v>0</v>
      </c>
      <c r="V60" s="120">
        <f t="shared" si="13"/>
        <v>0</v>
      </c>
      <c r="W60" s="120">
        <f t="shared" si="13"/>
        <v>0</v>
      </c>
      <c r="X60" s="120">
        <f t="shared" si="13"/>
        <v>0</v>
      </c>
      <c r="Y60" s="120">
        <f t="shared" si="13"/>
        <v>0</v>
      </c>
      <c r="Z60" s="120">
        <f t="shared" si="13"/>
        <v>0</v>
      </c>
      <c r="AA60" s="120">
        <f t="shared" si="13"/>
        <v>0</v>
      </c>
      <c r="AB60" s="120">
        <f t="shared" si="13"/>
        <v>0</v>
      </c>
      <c r="AC60" s="120">
        <f t="shared" si="13"/>
        <v>0</v>
      </c>
      <c r="AD60" s="120">
        <f t="shared" si="13"/>
        <v>0</v>
      </c>
      <c r="AE60" s="120">
        <f t="shared" si="13"/>
        <v>0</v>
      </c>
      <c r="AF60" s="120">
        <f t="shared" si="13"/>
        <v>0</v>
      </c>
      <c r="AG60" s="120">
        <f t="shared" si="13"/>
        <v>0</v>
      </c>
      <c r="AH60" s="120">
        <f t="shared" si="13"/>
        <v>0</v>
      </c>
      <c r="AI60" s="120">
        <f t="shared" si="13"/>
        <v>0</v>
      </c>
      <c r="AJ60" s="120">
        <f t="shared" si="13"/>
        <v>0</v>
      </c>
      <c r="AK60" s="120">
        <f t="shared" si="13"/>
        <v>0</v>
      </c>
      <c r="AL60" s="120">
        <f t="shared" si="13"/>
        <v>0</v>
      </c>
      <c r="AM60" s="120">
        <f t="shared" si="13"/>
        <v>0</v>
      </c>
      <c r="AN60" s="120">
        <f t="shared" si="13"/>
        <v>0</v>
      </c>
      <c r="AO60" s="120">
        <f t="shared" si="13"/>
        <v>0</v>
      </c>
      <c r="AP60" s="120">
        <f t="shared" si="13"/>
        <v>0</v>
      </c>
      <c r="AQ60" s="120">
        <f t="shared" si="13"/>
        <v>0</v>
      </c>
      <c r="AR60" s="120">
        <f t="shared" si="13"/>
        <v>0</v>
      </c>
      <c r="AS60" s="120">
        <f t="shared" si="13"/>
        <v>0</v>
      </c>
      <c r="AT60" s="120">
        <f t="shared" si="13"/>
        <v>0</v>
      </c>
      <c r="AU60" s="120">
        <f t="shared" si="13"/>
        <v>0</v>
      </c>
      <c r="AV60" s="120">
        <f t="shared" si="13"/>
        <v>0</v>
      </c>
      <c r="AW60" s="120">
        <f t="shared" si="13"/>
        <v>0</v>
      </c>
      <c r="AX60" s="120">
        <f t="shared" si="13"/>
        <v>0</v>
      </c>
    </row>
    <row r="61" spans="4:50" s="101" customFormat="1" ht="13.2">
      <c r="D61" s="139">
        <v>11</v>
      </c>
      <c r="E61" s="101" t="s">
        <v>57</v>
      </c>
      <c r="F61" s="162">
        <f>$O$34</f>
        <v>0</v>
      </c>
      <c r="G61" s="97">
        <f>$I$34</f>
        <v>0</v>
      </c>
      <c r="H61" s="109">
        <v>0.5</v>
      </c>
      <c r="I61" s="110">
        <f>F61*G61</f>
        <v>0</v>
      </c>
      <c r="J61" s="97"/>
      <c r="K61" s="116">
        <f>(K59*$I61*$H61) +(J60*$I61)</f>
        <v>0</v>
      </c>
      <c r="L61" s="116">
        <f>(L59*$I61*$H61) +(K60*$I61)</f>
        <v>0</v>
      </c>
      <c r="M61" s="116">
        <f>(M59*$I61*$H61) +(L60*$I61)</f>
        <v>0</v>
      </c>
      <c r="N61" s="116">
        <f t="shared" ref="N61:AX61" si="14">(N59*$I61*$H61) +(M60*$I61)</f>
        <v>0</v>
      </c>
      <c r="O61" s="116">
        <f t="shared" si="14"/>
        <v>0</v>
      </c>
      <c r="P61" s="116">
        <f t="shared" si="14"/>
        <v>0</v>
      </c>
      <c r="Q61" s="116">
        <f t="shared" si="14"/>
        <v>0</v>
      </c>
      <c r="R61" s="116">
        <f t="shared" si="14"/>
        <v>0</v>
      </c>
      <c r="S61" s="116">
        <f t="shared" si="14"/>
        <v>0</v>
      </c>
      <c r="T61" s="116">
        <f t="shared" si="14"/>
        <v>0</v>
      </c>
      <c r="U61" s="116">
        <f t="shared" si="14"/>
        <v>0</v>
      </c>
      <c r="V61" s="116">
        <f t="shared" si="14"/>
        <v>0</v>
      </c>
      <c r="W61" s="116">
        <f t="shared" si="14"/>
        <v>0</v>
      </c>
      <c r="X61" s="116">
        <f t="shared" si="14"/>
        <v>0</v>
      </c>
      <c r="Y61" s="116">
        <f t="shared" si="14"/>
        <v>0</v>
      </c>
      <c r="Z61" s="116">
        <f t="shared" si="14"/>
        <v>0</v>
      </c>
      <c r="AA61" s="116">
        <f t="shared" si="14"/>
        <v>0</v>
      </c>
      <c r="AB61" s="116">
        <f t="shared" si="14"/>
        <v>0</v>
      </c>
      <c r="AC61" s="116">
        <f t="shared" si="14"/>
        <v>0</v>
      </c>
      <c r="AD61" s="116">
        <f t="shared" si="14"/>
        <v>0</v>
      </c>
      <c r="AE61" s="116">
        <f t="shared" si="14"/>
        <v>0</v>
      </c>
      <c r="AF61" s="116">
        <f t="shared" si="14"/>
        <v>0</v>
      </c>
      <c r="AG61" s="116">
        <f t="shared" si="14"/>
        <v>0</v>
      </c>
      <c r="AH61" s="116">
        <f t="shared" si="14"/>
        <v>0</v>
      </c>
      <c r="AI61" s="116">
        <f t="shared" si="14"/>
        <v>0</v>
      </c>
      <c r="AJ61" s="116">
        <f t="shared" si="14"/>
        <v>0</v>
      </c>
      <c r="AK61" s="116">
        <f t="shared" si="14"/>
        <v>0</v>
      </c>
      <c r="AL61" s="116">
        <f t="shared" si="14"/>
        <v>0</v>
      </c>
      <c r="AM61" s="116">
        <f t="shared" si="14"/>
        <v>0</v>
      </c>
      <c r="AN61" s="116">
        <f t="shared" si="14"/>
        <v>0</v>
      </c>
      <c r="AO61" s="116">
        <f t="shared" si="14"/>
        <v>0</v>
      </c>
      <c r="AP61" s="116">
        <f t="shared" si="14"/>
        <v>0</v>
      </c>
      <c r="AQ61" s="116">
        <f t="shared" si="14"/>
        <v>0</v>
      </c>
      <c r="AR61" s="116">
        <f t="shared" si="14"/>
        <v>0</v>
      </c>
      <c r="AS61" s="116">
        <f t="shared" si="14"/>
        <v>0</v>
      </c>
      <c r="AT61" s="116">
        <f t="shared" si="14"/>
        <v>0</v>
      </c>
      <c r="AU61" s="116">
        <f t="shared" si="14"/>
        <v>0</v>
      </c>
      <c r="AV61" s="116">
        <f t="shared" si="14"/>
        <v>0</v>
      </c>
      <c r="AW61" s="116">
        <f t="shared" si="14"/>
        <v>0</v>
      </c>
      <c r="AX61" s="116">
        <f t="shared" si="14"/>
        <v>0</v>
      </c>
    </row>
    <row r="62" spans="4:50" s="107" customFormat="1" ht="13.2">
      <c r="D62" s="114">
        <v>12</v>
      </c>
      <c r="E62" s="107" t="s">
        <v>95</v>
      </c>
      <c r="F62" s="162"/>
      <c r="G62" s="97"/>
      <c r="H62" s="111"/>
      <c r="I62" s="110"/>
      <c r="J62" s="97"/>
      <c r="K62" s="97">
        <f>((K59*$H61*$G61)+(J60*$G61))/1000</f>
        <v>0</v>
      </c>
      <c r="L62" s="97">
        <f t="shared" ref="L62:AX62" si="15">((L59*$H61*$G61)+(K60*$G61))/1000</f>
        <v>0</v>
      </c>
      <c r="M62" s="97">
        <f t="shared" si="15"/>
        <v>0</v>
      </c>
      <c r="N62" s="97">
        <f t="shared" si="15"/>
        <v>0</v>
      </c>
      <c r="O62" s="97">
        <f t="shared" si="15"/>
        <v>0</v>
      </c>
      <c r="P62" s="97">
        <f t="shared" si="15"/>
        <v>0</v>
      </c>
      <c r="Q62" s="97">
        <f t="shared" si="15"/>
        <v>0</v>
      </c>
      <c r="R62" s="97">
        <f t="shared" si="15"/>
        <v>0</v>
      </c>
      <c r="S62" s="97">
        <f t="shared" si="15"/>
        <v>0</v>
      </c>
      <c r="T62" s="97">
        <f t="shared" si="15"/>
        <v>0</v>
      </c>
      <c r="U62" s="97">
        <f t="shared" si="15"/>
        <v>0</v>
      </c>
      <c r="V62" s="97">
        <f t="shared" si="15"/>
        <v>0</v>
      </c>
      <c r="W62" s="97">
        <f t="shared" si="15"/>
        <v>0</v>
      </c>
      <c r="X62" s="97">
        <f t="shared" si="15"/>
        <v>0</v>
      </c>
      <c r="Y62" s="97">
        <f t="shared" si="15"/>
        <v>0</v>
      </c>
      <c r="Z62" s="97">
        <f t="shared" si="15"/>
        <v>0</v>
      </c>
      <c r="AA62" s="97">
        <f t="shared" si="15"/>
        <v>0</v>
      </c>
      <c r="AB62" s="97">
        <f t="shared" si="15"/>
        <v>0</v>
      </c>
      <c r="AC62" s="97">
        <f t="shared" si="15"/>
        <v>0</v>
      </c>
      <c r="AD62" s="97">
        <f t="shared" si="15"/>
        <v>0</v>
      </c>
      <c r="AE62" s="97">
        <f t="shared" si="15"/>
        <v>0</v>
      </c>
      <c r="AF62" s="97">
        <f t="shared" si="15"/>
        <v>0</v>
      </c>
      <c r="AG62" s="97">
        <f t="shared" si="15"/>
        <v>0</v>
      </c>
      <c r="AH62" s="97">
        <f t="shared" si="15"/>
        <v>0</v>
      </c>
      <c r="AI62" s="97">
        <f t="shared" si="15"/>
        <v>0</v>
      </c>
      <c r="AJ62" s="97">
        <f t="shared" si="15"/>
        <v>0</v>
      </c>
      <c r="AK62" s="97">
        <f t="shared" si="15"/>
        <v>0</v>
      </c>
      <c r="AL62" s="97">
        <f t="shared" si="15"/>
        <v>0</v>
      </c>
      <c r="AM62" s="97">
        <f t="shared" si="15"/>
        <v>0</v>
      </c>
      <c r="AN62" s="97">
        <f t="shared" si="15"/>
        <v>0</v>
      </c>
      <c r="AO62" s="97">
        <f t="shared" si="15"/>
        <v>0</v>
      </c>
      <c r="AP62" s="97">
        <f t="shared" si="15"/>
        <v>0</v>
      </c>
      <c r="AQ62" s="97">
        <f t="shared" si="15"/>
        <v>0</v>
      </c>
      <c r="AR62" s="97">
        <f t="shared" si="15"/>
        <v>0</v>
      </c>
      <c r="AS62" s="97">
        <f t="shared" si="15"/>
        <v>0</v>
      </c>
      <c r="AT62" s="97">
        <f t="shared" si="15"/>
        <v>0</v>
      </c>
      <c r="AU62" s="97">
        <f t="shared" si="15"/>
        <v>0</v>
      </c>
      <c r="AV62" s="97">
        <f t="shared" si="15"/>
        <v>0</v>
      </c>
      <c r="AW62" s="97">
        <f t="shared" si="15"/>
        <v>0</v>
      </c>
      <c r="AX62" s="97">
        <f t="shared" si="15"/>
        <v>0</v>
      </c>
    </row>
    <row r="63" spans="4:50">
      <c r="E63" s="68"/>
      <c r="F63" s="171"/>
      <c r="G63" s="147"/>
      <c r="H63" s="64"/>
      <c r="I63" s="78"/>
      <c r="J63" s="147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</row>
    <row r="64" spans="4:50" s="123" customFormat="1" ht="13.2">
      <c r="D64" s="126"/>
      <c r="E64" s="124" t="s">
        <v>69</v>
      </c>
      <c r="G64" s="127"/>
      <c r="J64" s="127"/>
      <c r="M64" s="123" t="s">
        <v>60</v>
      </c>
    </row>
    <row r="65" spans="3:50" s="123" customFormat="1" ht="13.2">
      <c r="D65" s="126">
        <v>13</v>
      </c>
      <c r="E65" s="125" t="s">
        <v>74</v>
      </c>
      <c r="F65" s="126"/>
      <c r="G65" s="127"/>
      <c r="I65" s="126" t="s">
        <v>107</v>
      </c>
      <c r="J65" s="122">
        <v>0</v>
      </c>
      <c r="K65" s="122">
        <f>K$16</f>
        <v>3</v>
      </c>
      <c r="L65" s="122">
        <f t="shared" ref="L65:AX65" si="16">L$16</f>
        <v>2</v>
      </c>
      <c r="M65" s="122">
        <f t="shared" si="16"/>
        <v>0</v>
      </c>
      <c r="N65" s="122">
        <f t="shared" si="16"/>
        <v>0</v>
      </c>
      <c r="O65" s="122">
        <f t="shared" si="16"/>
        <v>0</v>
      </c>
      <c r="P65" s="122">
        <f t="shared" si="16"/>
        <v>0</v>
      </c>
      <c r="Q65" s="122">
        <f t="shared" si="16"/>
        <v>0</v>
      </c>
      <c r="R65" s="122">
        <f t="shared" si="16"/>
        <v>0</v>
      </c>
      <c r="S65" s="122">
        <f t="shared" si="16"/>
        <v>0</v>
      </c>
      <c r="T65" s="122">
        <f t="shared" si="16"/>
        <v>0</v>
      </c>
      <c r="U65" s="122">
        <f t="shared" si="16"/>
        <v>0</v>
      </c>
      <c r="V65" s="122">
        <f t="shared" si="16"/>
        <v>0</v>
      </c>
      <c r="W65" s="122">
        <f t="shared" si="16"/>
        <v>0</v>
      </c>
      <c r="X65" s="122">
        <f t="shared" si="16"/>
        <v>0</v>
      </c>
      <c r="Y65" s="122">
        <f t="shared" si="16"/>
        <v>0</v>
      </c>
      <c r="Z65" s="122">
        <f t="shared" si="16"/>
        <v>0</v>
      </c>
      <c r="AA65" s="122">
        <f t="shared" si="16"/>
        <v>0</v>
      </c>
      <c r="AB65" s="122">
        <f t="shared" si="16"/>
        <v>0</v>
      </c>
      <c r="AC65" s="122">
        <f t="shared" si="16"/>
        <v>0</v>
      </c>
      <c r="AD65" s="122">
        <f t="shared" si="16"/>
        <v>0</v>
      </c>
      <c r="AE65" s="122">
        <f t="shared" si="16"/>
        <v>0</v>
      </c>
      <c r="AF65" s="122">
        <f t="shared" si="16"/>
        <v>0</v>
      </c>
      <c r="AG65" s="122">
        <f t="shared" si="16"/>
        <v>0</v>
      </c>
      <c r="AH65" s="122">
        <f t="shared" si="16"/>
        <v>0</v>
      </c>
      <c r="AI65" s="122">
        <f t="shared" si="16"/>
        <v>0</v>
      </c>
      <c r="AJ65" s="122">
        <f t="shared" si="16"/>
        <v>0</v>
      </c>
      <c r="AK65" s="122">
        <f t="shared" si="16"/>
        <v>0</v>
      </c>
      <c r="AL65" s="122">
        <f t="shared" si="16"/>
        <v>0</v>
      </c>
      <c r="AM65" s="122">
        <f t="shared" si="16"/>
        <v>0</v>
      </c>
      <c r="AN65" s="122">
        <f t="shared" si="16"/>
        <v>0</v>
      </c>
      <c r="AO65" s="122">
        <f t="shared" si="16"/>
        <v>0</v>
      </c>
      <c r="AP65" s="122">
        <f t="shared" si="16"/>
        <v>0</v>
      </c>
      <c r="AQ65" s="122">
        <f t="shared" si="16"/>
        <v>0</v>
      </c>
      <c r="AR65" s="122">
        <f t="shared" si="16"/>
        <v>0</v>
      </c>
      <c r="AS65" s="122">
        <f t="shared" si="16"/>
        <v>0</v>
      </c>
      <c r="AT65" s="122">
        <f t="shared" si="16"/>
        <v>0</v>
      </c>
      <c r="AU65" s="122">
        <f t="shared" si="16"/>
        <v>0</v>
      </c>
      <c r="AV65" s="122">
        <f t="shared" si="16"/>
        <v>0</v>
      </c>
      <c r="AW65" s="122">
        <f t="shared" si="16"/>
        <v>0</v>
      </c>
      <c r="AX65" s="122">
        <f t="shared" si="16"/>
        <v>0</v>
      </c>
    </row>
    <row r="66" spans="3:50" s="123" customFormat="1" ht="13.2">
      <c r="D66" s="126">
        <v>14</v>
      </c>
      <c r="E66" s="125" t="str">
        <f>"Removal after Max Rev Term Yrs=" &amp;I66</f>
        <v>Removal after Max Rev Term Yrs=20</v>
      </c>
      <c r="G66" s="127"/>
      <c r="I66" s="134">
        <v>20</v>
      </c>
      <c r="J66" s="137"/>
      <c r="K66" s="137">
        <f t="shared" ref="K66:AX66" si="17">IF(K$45&gt;$I66,INDEX($K65:$AX65,1,K$45-$I66) *-1,0)</f>
        <v>0</v>
      </c>
      <c r="L66" s="137">
        <f t="shared" si="17"/>
        <v>0</v>
      </c>
      <c r="M66" s="137">
        <f t="shared" si="17"/>
        <v>0</v>
      </c>
      <c r="N66" s="137">
        <f t="shared" si="17"/>
        <v>0</v>
      </c>
      <c r="O66" s="137">
        <f t="shared" si="17"/>
        <v>0</v>
      </c>
      <c r="P66" s="137">
        <f t="shared" si="17"/>
        <v>0</v>
      </c>
      <c r="Q66" s="137">
        <f t="shared" si="17"/>
        <v>0</v>
      </c>
      <c r="R66" s="137">
        <f t="shared" si="17"/>
        <v>0</v>
      </c>
      <c r="S66" s="137">
        <f t="shared" si="17"/>
        <v>0</v>
      </c>
      <c r="T66" s="137">
        <f t="shared" si="17"/>
        <v>0</v>
      </c>
      <c r="U66" s="137">
        <f t="shared" si="17"/>
        <v>0</v>
      </c>
      <c r="V66" s="137">
        <f t="shared" si="17"/>
        <v>0</v>
      </c>
      <c r="W66" s="137">
        <f t="shared" si="17"/>
        <v>0</v>
      </c>
      <c r="X66" s="137">
        <f t="shared" si="17"/>
        <v>0</v>
      </c>
      <c r="Y66" s="137">
        <f t="shared" si="17"/>
        <v>0</v>
      </c>
      <c r="Z66" s="137">
        <f t="shared" si="17"/>
        <v>0</v>
      </c>
      <c r="AA66" s="137">
        <f t="shared" si="17"/>
        <v>0</v>
      </c>
      <c r="AB66" s="137">
        <f t="shared" si="17"/>
        <v>0</v>
      </c>
      <c r="AC66" s="137">
        <f t="shared" si="17"/>
        <v>0</v>
      </c>
      <c r="AD66" s="137">
        <f t="shared" si="17"/>
        <v>0</v>
      </c>
      <c r="AE66" s="137">
        <f t="shared" si="17"/>
        <v>-3</v>
      </c>
      <c r="AF66" s="137">
        <f t="shared" si="17"/>
        <v>-2</v>
      </c>
      <c r="AG66" s="137">
        <f t="shared" si="17"/>
        <v>0</v>
      </c>
      <c r="AH66" s="137">
        <f t="shared" si="17"/>
        <v>0</v>
      </c>
      <c r="AI66" s="137">
        <f t="shared" si="17"/>
        <v>0</v>
      </c>
      <c r="AJ66" s="137">
        <f t="shared" si="17"/>
        <v>0</v>
      </c>
      <c r="AK66" s="137">
        <f t="shared" si="17"/>
        <v>0</v>
      </c>
      <c r="AL66" s="137">
        <f t="shared" si="17"/>
        <v>0</v>
      </c>
      <c r="AM66" s="137">
        <f t="shared" si="17"/>
        <v>0</v>
      </c>
      <c r="AN66" s="137">
        <f t="shared" si="17"/>
        <v>0</v>
      </c>
      <c r="AO66" s="137">
        <f t="shared" si="17"/>
        <v>0</v>
      </c>
      <c r="AP66" s="137">
        <f t="shared" si="17"/>
        <v>0</v>
      </c>
      <c r="AQ66" s="137">
        <f t="shared" si="17"/>
        <v>0</v>
      </c>
      <c r="AR66" s="137">
        <f t="shared" si="17"/>
        <v>0</v>
      </c>
      <c r="AS66" s="137">
        <f t="shared" si="17"/>
        <v>0</v>
      </c>
      <c r="AT66" s="137">
        <f t="shared" si="17"/>
        <v>0</v>
      </c>
      <c r="AU66" s="137">
        <f t="shared" si="17"/>
        <v>0</v>
      </c>
      <c r="AV66" s="137">
        <f t="shared" si="17"/>
        <v>0</v>
      </c>
      <c r="AW66" s="137">
        <f t="shared" si="17"/>
        <v>0</v>
      </c>
      <c r="AX66" s="137">
        <f t="shared" si="17"/>
        <v>0</v>
      </c>
    </row>
    <row r="67" spans="3:50" s="123" customFormat="1" ht="13.2">
      <c r="C67" s="135"/>
      <c r="D67" s="126">
        <v>15</v>
      </c>
      <c r="E67" s="125" t="s">
        <v>76</v>
      </c>
      <c r="G67" s="127"/>
      <c r="J67" s="137"/>
      <c r="K67" s="137">
        <f>K65+K66</f>
        <v>3</v>
      </c>
      <c r="L67" s="137">
        <f t="shared" ref="L67:AX67" si="18">L65+L66</f>
        <v>2</v>
      </c>
      <c r="M67" s="137">
        <f t="shared" si="18"/>
        <v>0</v>
      </c>
      <c r="N67" s="137">
        <f t="shared" si="18"/>
        <v>0</v>
      </c>
      <c r="O67" s="137">
        <f t="shared" si="18"/>
        <v>0</v>
      </c>
      <c r="P67" s="137">
        <f t="shared" si="18"/>
        <v>0</v>
      </c>
      <c r="Q67" s="137">
        <f t="shared" si="18"/>
        <v>0</v>
      </c>
      <c r="R67" s="137">
        <f t="shared" si="18"/>
        <v>0</v>
      </c>
      <c r="S67" s="137">
        <f t="shared" si="18"/>
        <v>0</v>
      </c>
      <c r="T67" s="137">
        <f t="shared" si="18"/>
        <v>0</v>
      </c>
      <c r="U67" s="137">
        <f t="shared" si="18"/>
        <v>0</v>
      </c>
      <c r="V67" s="137">
        <f t="shared" si="18"/>
        <v>0</v>
      </c>
      <c r="W67" s="137">
        <f t="shared" si="18"/>
        <v>0</v>
      </c>
      <c r="X67" s="137">
        <f t="shared" si="18"/>
        <v>0</v>
      </c>
      <c r="Y67" s="137">
        <f t="shared" si="18"/>
        <v>0</v>
      </c>
      <c r="Z67" s="137">
        <f t="shared" si="18"/>
        <v>0</v>
      </c>
      <c r="AA67" s="137">
        <f t="shared" si="18"/>
        <v>0</v>
      </c>
      <c r="AB67" s="137">
        <f t="shared" si="18"/>
        <v>0</v>
      </c>
      <c r="AC67" s="137">
        <f t="shared" si="18"/>
        <v>0</v>
      </c>
      <c r="AD67" s="137">
        <f t="shared" si="18"/>
        <v>0</v>
      </c>
      <c r="AE67" s="137">
        <f t="shared" si="18"/>
        <v>-3</v>
      </c>
      <c r="AF67" s="137">
        <f t="shared" si="18"/>
        <v>-2</v>
      </c>
      <c r="AG67" s="137">
        <f t="shared" si="18"/>
        <v>0</v>
      </c>
      <c r="AH67" s="137">
        <f t="shared" si="18"/>
        <v>0</v>
      </c>
      <c r="AI67" s="137">
        <f t="shared" si="18"/>
        <v>0</v>
      </c>
      <c r="AJ67" s="137">
        <f t="shared" si="18"/>
        <v>0</v>
      </c>
      <c r="AK67" s="137">
        <f t="shared" si="18"/>
        <v>0</v>
      </c>
      <c r="AL67" s="137">
        <f t="shared" si="18"/>
        <v>0</v>
      </c>
      <c r="AM67" s="137">
        <f t="shared" si="18"/>
        <v>0</v>
      </c>
      <c r="AN67" s="137">
        <f t="shared" si="18"/>
        <v>0</v>
      </c>
      <c r="AO67" s="137">
        <f t="shared" si="18"/>
        <v>0</v>
      </c>
      <c r="AP67" s="137">
        <f t="shared" si="18"/>
        <v>0</v>
      </c>
      <c r="AQ67" s="137">
        <f t="shared" si="18"/>
        <v>0</v>
      </c>
      <c r="AR67" s="137">
        <f t="shared" si="18"/>
        <v>0</v>
      </c>
      <c r="AS67" s="137">
        <f t="shared" si="18"/>
        <v>0</v>
      </c>
      <c r="AT67" s="137">
        <f t="shared" si="18"/>
        <v>0</v>
      </c>
      <c r="AU67" s="137">
        <f t="shared" si="18"/>
        <v>0</v>
      </c>
      <c r="AV67" s="137">
        <f t="shared" si="18"/>
        <v>0</v>
      </c>
      <c r="AW67" s="137">
        <f t="shared" si="18"/>
        <v>0</v>
      </c>
      <c r="AX67" s="137">
        <f t="shared" si="18"/>
        <v>0</v>
      </c>
    </row>
    <row r="68" spans="3:50" s="123" customFormat="1" ht="13.2">
      <c r="D68" s="126">
        <v>16</v>
      </c>
      <c r="E68" s="125" t="s">
        <v>75</v>
      </c>
      <c r="G68" s="127"/>
      <c r="H68" s="133"/>
      <c r="J68" s="137">
        <v>0</v>
      </c>
      <c r="K68" s="137">
        <f>K67+J68</f>
        <v>3</v>
      </c>
      <c r="L68" s="137">
        <f t="shared" ref="L68:AX68" si="19">L67+K68</f>
        <v>5</v>
      </c>
      <c r="M68" s="137">
        <f t="shared" si="19"/>
        <v>5</v>
      </c>
      <c r="N68" s="137">
        <f t="shared" si="19"/>
        <v>5</v>
      </c>
      <c r="O68" s="137">
        <f t="shared" si="19"/>
        <v>5</v>
      </c>
      <c r="P68" s="137">
        <f t="shared" si="19"/>
        <v>5</v>
      </c>
      <c r="Q68" s="137">
        <f t="shared" si="19"/>
        <v>5</v>
      </c>
      <c r="R68" s="137">
        <f t="shared" si="19"/>
        <v>5</v>
      </c>
      <c r="S68" s="137">
        <f t="shared" si="19"/>
        <v>5</v>
      </c>
      <c r="T68" s="137">
        <f t="shared" si="19"/>
        <v>5</v>
      </c>
      <c r="U68" s="137">
        <f t="shared" si="19"/>
        <v>5</v>
      </c>
      <c r="V68" s="137">
        <f t="shared" si="19"/>
        <v>5</v>
      </c>
      <c r="W68" s="137">
        <f t="shared" si="19"/>
        <v>5</v>
      </c>
      <c r="X68" s="137">
        <f t="shared" si="19"/>
        <v>5</v>
      </c>
      <c r="Y68" s="137">
        <f t="shared" si="19"/>
        <v>5</v>
      </c>
      <c r="Z68" s="137">
        <f t="shared" si="19"/>
        <v>5</v>
      </c>
      <c r="AA68" s="137">
        <f t="shared" si="19"/>
        <v>5</v>
      </c>
      <c r="AB68" s="137">
        <f t="shared" si="19"/>
        <v>5</v>
      </c>
      <c r="AC68" s="137">
        <f t="shared" si="19"/>
        <v>5</v>
      </c>
      <c r="AD68" s="137">
        <f t="shared" si="19"/>
        <v>5</v>
      </c>
      <c r="AE68" s="137">
        <f t="shared" si="19"/>
        <v>2</v>
      </c>
      <c r="AF68" s="137">
        <f t="shared" si="19"/>
        <v>0</v>
      </c>
      <c r="AG68" s="137">
        <f t="shared" si="19"/>
        <v>0</v>
      </c>
      <c r="AH68" s="137">
        <f t="shared" si="19"/>
        <v>0</v>
      </c>
      <c r="AI68" s="137">
        <f t="shared" si="19"/>
        <v>0</v>
      </c>
      <c r="AJ68" s="137">
        <f t="shared" si="19"/>
        <v>0</v>
      </c>
      <c r="AK68" s="137">
        <f t="shared" si="19"/>
        <v>0</v>
      </c>
      <c r="AL68" s="137">
        <f t="shared" si="19"/>
        <v>0</v>
      </c>
      <c r="AM68" s="137">
        <f t="shared" si="19"/>
        <v>0</v>
      </c>
      <c r="AN68" s="137">
        <f t="shared" si="19"/>
        <v>0</v>
      </c>
      <c r="AO68" s="137">
        <f t="shared" si="19"/>
        <v>0</v>
      </c>
      <c r="AP68" s="137">
        <f t="shared" si="19"/>
        <v>0</v>
      </c>
      <c r="AQ68" s="137">
        <f t="shared" si="19"/>
        <v>0</v>
      </c>
      <c r="AR68" s="137">
        <f t="shared" si="19"/>
        <v>0</v>
      </c>
      <c r="AS68" s="137">
        <f t="shared" si="19"/>
        <v>0</v>
      </c>
      <c r="AT68" s="137">
        <f t="shared" si="19"/>
        <v>0</v>
      </c>
      <c r="AU68" s="137">
        <f t="shared" si="19"/>
        <v>0</v>
      </c>
      <c r="AV68" s="137">
        <f t="shared" si="19"/>
        <v>0</v>
      </c>
      <c r="AW68" s="137">
        <f t="shared" si="19"/>
        <v>0</v>
      </c>
      <c r="AX68" s="137">
        <f t="shared" si="19"/>
        <v>0</v>
      </c>
    </row>
    <row r="69" spans="3:50" s="123" customFormat="1" ht="13.2">
      <c r="D69" s="126">
        <v>17</v>
      </c>
      <c r="E69" s="123" t="s">
        <v>57</v>
      </c>
      <c r="F69" s="172">
        <f>$O$36</f>
        <v>0.11819371727748691</v>
      </c>
      <c r="G69" s="122">
        <f>$I$36</f>
        <v>7640</v>
      </c>
      <c r="H69" s="128">
        <v>0.5</v>
      </c>
      <c r="I69" s="129">
        <f>F69*G69</f>
        <v>903</v>
      </c>
      <c r="J69" s="122"/>
      <c r="K69" s="122">
        <f>(K67*$I69*$H69) +(J68*$I69)</f>
        <v>1354.5</v>
      </c>
      <c r="L69" s="122">
        <f t="shared" ref="L69:AX69" si="20">(L67*$I69*$H69) +(K68*$I69)</f>
        <v>3612</v>
      </c>
      <c r="M69" s="122">
        <f t="shared" si="20"/>
        <v>4515</v>
      </c>
      <c r="N69" s="122">
        <f t="shared" si="20"/>
        <v>4515</v>
      </c>
      <c r="O69" s="122">
        <f t="shared" si="20"/>
        <v>4515</v>
      </c>
      <c r="P69" s="122">
        <f t="shared" si="20"/>
        <v>4515</v>
      </c>
      <c r="Q69" s="122">
        <f t="shared" si="20"/>
        <v>4515</v>
      </c>
      <c r="R69" s="122">
        <f t="shared" si="20"/>
        <v>4515</v>
      </c>
      <c r="S69" s="122">
        <f t="shared" si="20"/>
        <v>4515</v>
      </c>
      <c r="T69" s="122">
        <f t="shared" si="20"/>
        <v>4515</v>
      </c>
      <c r="U69" s="122">
        <f t="shared" si="20"/>
        <v>4515</v>
      </c>
      <c r="V69" s="122">
        <f t="shared" si="20"/>
        <v>4515</v>
      </c>
      <c r="W69" s="122">
        <f t="shared" si="20"/>
        <v>4515</v>
      </c>
      <c r="X69" s="122">
        <f t="shared" si="20"/>
        <v>4515</v>
      </c>
      <c r="Y69" s="122">
        <f t="shared" si="20"/>
        <v>4515</v>
      </c>
      <c r="Z69" s="122">
        <f t="shared" si="20"/>
        <v>4515</v>
      </c>
      <c r="AA69" s="122">
        <f t="shared" si="20"/>
        <v>4515</v>
      </c>
      <c r="AB69" s="122">
        <f t="shared" si="20"/>
        <v>4515</v>
      </c>
      <c r="AC69" s="122">
        <f t="shared" si="20"/>
        <v>4515</v>
      </c>
      <c r="AD69" s="122">
        <f t="shared" si="20"/>
        <v>4515</v>
      </c>
      <c r="AE69" s="122">
        <f t="shared" si="20"/>
        <v>3160.5</v>
      </c>
      <c r="AF69" s="122">
        <f t="shared" si="20"/>
        <v>903</v>
      </c>
      <c r="AG69" s="122">
        <f t="shared" si="20"/>
        <v>0</v>
      </c>
      <c r="AH69" s="122">
        <f t="shared" si="20"/>
        <v>0</v>
      </c>
      <c r="AI69" s="122">
        <f t="shared" si="20"/>
        <v>0</v>
      </c>
      <c r="AJ69" s="122">
        <f t="shared" si="20"/>
        <v>0</v>
      </c>
      <c r="AK69" s="122">
        <f t="shared" si="20"/>
        <v>0</v>
      </c>
      <c r="AL69" s="122">
        <f t="shared" si="20"/>
        <v>0</v>
      </c>
      <c r="AM69" s="122">
        <f t="shared" si="20"/>
        <v>0</v>
      </c>
      <c r="AN69" s="122">
        <f t="shared" si="20"/>
        <v>0</v>
      </c>
      <c r="AO69" s="122">
        <f t="shared" si="20"/>
        <v>0</v>
      </c>
      <c r="AP69" s="122">
        <f t="shared" si="20"/>
        <v>0</v>
      </c>
      <c r="AQ69" s="122">
        <f t="shared" si="20"/>
        <v>0</v>
      </c>
      <c r="AR69" s="122">
        <f t="shared" si="20"/>
        <v>0</v>
      </c>
      <c r="AS69" s="122">
        <f t="shared" si="20"/>
        <v>0</v>
      </c>
      <c r="AT69" s="122">
        <f t="shared" si="20"/>
        <v>0</v>
      </c>
      <c r="AU69" s="122">
        <f t="shared" si="20"/>
        <v>0</v>
      </c>
      <c r="AV69" s="122">
        <f t="shared" si="20"/>
        <v>0</v>
      </c>
      <c r="AW69" s="122">
        <f t="shared" si="20"/>
        <v>0</v>
      </c>
      <c r="AX69" s="122">
        <f t="shared" si="20"/>
        <v>0</v>
      </c>
    </row>
    <row r="70" spans="3:50" s="107" customFormat="1" ht="13.2">
      <c r="D70" s="114">
        <v>18</v>
      </c>
      <c r="E70" s="107" t="s">
        <v>95</v>
      </c>
      <c r="F70" s="162"/>
      <c r="G70" s="97"/>
      <c r="H70" s="111"/>
      <c r="I70" s="110"/>
      <c r="J70" s="97"/>
      <c r="K70" s="97">
        <f>((K67*$H69*$G69)+(J68*$G69))/1000</f>
        <v>11.46</v>
      </c>
      <c r="L70" s="97">
        <f t="shared" ref="L70:AX70" si="21">((L67*$H69*$G69)+(K68*$G69))/1000</f>
        <v>30.56</v>
      </c>
      <c r="M70" s="97">
        <f t="shared" si="21"/>
        <v>38.200000000000003</v>
      </c>
      <c r="N70" s="97">
        <f t="shared" si="21"/>
        <v>38.200000000000003</v>
      </c>
      <c r="O70" s="97">
        <f t="shared" si="21"/>
        <v>38.200000000000003</v>
      </c>
      <c r="P70" s="97">
        <f t="shared" si="21"/>
        <v>38.200000000000003</v>
      </c>
      <c r="Q70" s="97">
        <f t="shared" si="21"/>
        <v>38.200000000000003</v>
      </c>
      <c r="R70" s="97">
        <f t="shared" si="21"/>
        <v>38.200000000000003</v>
      </c>
      <c r="S70" s="97">
        <f t="shared" si="21"/>
        <v>38.200000000000003</v>
      </c>
      <c r="T70" s="97">
        <f t="shared" si="21"/>
        <v>38.200000000000003</v>
      </c>
      <c r="U70" s="97">
        <f t="shared" si="21"/>
        <v>38.200000000000003</v>
      </c>
      <c r="V70" s="97">
        <f t="shared" si="21"/>
        <v>38.200000000000003</v>
      </c>
      <c r="W70" s="97">
        <f t="shared" si="21"/>
        <v>38.200000000000003</v>
      </c>
      <c r="X70" s="97">
        <f t="shared" si="21"/>
        <v>38.200000000000003</v>
      </c>
      <c r="Y70" s="97">
        <f t="shared" si="21"/>
        <v>38.200000000000003</v>
      </c>
      <c r="Z70" s="97">
        <f t="shared" si="21"/>
        <v>38.200000000000003</v>
      </c>
      <c r="AA70" s="97">
        <f t="shared" si="21"/>
        <v>38.200000000000003</v>
      </c>
      <c r="AB70" s="97">
        <f t="shared" si="21"/>
        <v>38.200000000000003</v>
      </c>
      <c r="AC70" s="97">
        <f t="shared" si="21"/>
        <v>38.200000000000003</v>
      </c>
      <c r="AD70" s="97">
        <f t="shared" si="21"/>
        <v>38.200000000000003</v>
      </c>
      <c r="AE70" s="97">
        <f t="shared" si="21"/>
        <v>26.74</v>
      </c>
      <c r="AF70" s="97">
        <f t="shared" si="21"/>
        <v>7.64</v>
      </c>
      <c r="AG70" s="97">
        <f t="shared" si="21"/>
        <v>0</v>
      </c>
      <c r="AH70" s="97">
        <f t="shared" si="21"/>
        <v>0</v>
      </c>
      <c r="AI70" s="97">
        <f t="shared" si="21"/>
        <v>0</v>
      </c>
      <c r="AJ70" s="97">
        <f t="shared" si="21"/>
        <v>0</v>
      </c>
      <c r="AK70" s="97">
        <f t="shared" si="21"/>
        <v>0</v>
      </c>
      <c r="AL70" s="97">
        <f t="shared" si="21"/>
        <v>0</v>
      </c>
      <c r="AM70" s="97">
        <f t="shared" si="21"/>
        <v>0</v>
      </c>
      <c r="AN70" s="97">
        <f t="shared" si="21"/>
        <v>0</v>
      </c>
      <c r="AO70" s="97">
        <f t="shared" si="21"/>
        <v>0</v>
      </c>
      <c r="AP70" s="97">
        <f t="shared" si="21"/>
        <v>0</v>
      </c>
      <c r="AQ70" s="97">
        <f t="shared" si="21"/>
        <v>0</v>
      </c>
      <c r="AR70" s="97">
        <f t="shared" si="21"/>
        <v>0</v>
      </c>
      <c r="AS70" s="97">
        <f t="shared" si="21"/>
        <v>0</v>
      </c>
      <c r="AT70" s="97">
        <f t="shared" si="21"/>
        <v>0</v>
      </c>
      <c r="AU70" s="97">
        <f t="shared" si="21"/>
        <v>0</v>
      </c>
      <c r="AV70" s="97">
        <f t="shared" si="21"/>
        <v>0</v>
      </c>
      <c r="AW70" s="97">
        <f t="shared" si="21"/>
        <v>0</v>
      </c>
      <c r="AX70" s="97">
        <f t="shared" si="21"/>
        <v>0</v>
      </c>
    </row>
    <row r="71" spans="3:50" s="130" customFormat="1" ht="13.2">
      <c r="D71" s="136"/>
      <c r="F71" s="172"/>
      <c r="G71" s="122"/>
      <c r="H71" s="131"/>
      <c r="I71" s="129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</row>
    <row r="72" spans="3:50" s="123" customFormat="1" ht="13.2">
      <c r="D72" s="126"/>
      <c r="E72" s="124" t="s">
        <v>77</v>
      </c>
      <c r="G72" s="127"/>
      <c r="J72" s="122"/>
      <c r="K72" s="130"/>
      <c r="L72" s="130"/>
      <c r="M72" s="130" t="s">
        <v>60</v>
      </c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130"/>
      <c r="AS72" s="130"/>
      <c r="AT72" s="130"/>
      <c r="AU72" s="130"/>
      <c r="AV72" s="130"/>
      <c r="AW72" s="130"/>
      <c r="AX72" s="130"/>
    </row>
    <row r="73" spans="3:50" s="123" customFormat="1" ht="13.2">
      <c r="D73" s="126">
        <v>19</v>
      </c>
      <c r="E73" s="125" t="s">
        <v>74</v>
      </c>
      <c r="F73" s="126"/>
      <c r="G73" s="127"/>
      <c r="I73" s="126" t="s">
        <v>107</v>
      </c>
      <c r="J73" s="122">
        <v>0</v>
      </c>
      <c r="K73" s="122">
        <f>K$17</f>
        <v>0</v>
      </c>
      <c r="L73" s="122">
        <f t="shared" ref="L73:AX73" si="22">L$17</f>
        <v>0</v>
      </c>
      <c r="M73" s="122">
        <f t="shared" si="22"/>
        <v>0</v>
      </c>
      <c r="N73" s="122">
        <f t="shared" si="22"/>
        <v>0</v>
      </c>
      <c r="O73" s="122">
        <f t="shared" si="22"/>
        <v>0</v>
      </c>
      <c r="P73" s="122">
        <f t="shared" si="22"/>
        <v>0</v>
      </c>
      <c r="Q73" s="122">
        <f t="shared" si="22"/>
        <v>0</v>
      </c>
      <c r="R73" s="122">
        <f t="shared" si="22"/>
        <v>0</v>
      </c>
      <c r="S73" s="122">
        <f t="shared" si="22"/>
        <v>0</v>
      </c>
      <c r="T73" s="122">
        <f t="shared" si="22"/>
        <v>0</v>
      </c>
      <c r="U73" s="122">
        <f t="shared" si="22"/>
        <v>0</v>
      </c>
      <c r="V73" s="122">
        <f t="shared" si="22"/>
        <v>0</v>
      </c>
      <c r="W73" s="122">
        <f t="shared" si="22"/>
        <v>0</v>
      </c>
      <c r="X73" s="122">
        <f t="shared" si="22"/>
        <v>0</v>
      </c>
      <c r="Y73" s="122">
        <f t="shared" si="22"/>
        <v>0</v>
      </c>
      <c r="Z73" s="122">
        <f t="shared" si="22"/>
        <v>0</v>
      </c>
      <c r="AA73" s="122">
        <f t="shared" si="22"/>
        <v>0</v>
      </c>
      <c r="AB73" s="122">
        <f t="shared" si="22"/>
        <v>0</v>
      </c>
      <c r="AC73" s="122">
        <f t="shared" si="22"/>
        <v>0</v>
      </c>
      <c r="AD73" s="122">
        <f t="shared" si="22"/>
        <v>0</v>
      </c>
      <c r="AE73" s="122">
        <f t="shared" si="22"/>
        <v>0</v>
      </c>
      <c r="AF73" s="122">
        <f t="shared" si="22"/>
        <v>0</v>
      </c>
      <c r="AG73" s="122">
        <f t="shared" si="22"/>
        <v>0</v>
      </c>
      <c r="AH73" s="122">
        <f t="shared" si="22"/>
        <v>0</v>
      </c>
      <c r="AI73" s="122">
        <f t="shared" si="22"/>
        <v>0</v>
      </c>
      <c r="AJ73" s="122">
        <f t="shared" si="22"/>
        <v>0</v>
      </c>
      <c r="AK73" s="122">
        <f t="shared" si="22"/>
        <v>0</v>
      </c>
      <c r="AL73" s="122">
        <f t="shared" si="22"/>
        <v>0</v>
      </c>
      <c r="AM73" s="122">
        <f t="shared" si="22"/>
        <v>0</v>
      </c>
      <c r="AN73" s="122">
        <f t="shared" si="22"/>
        <v>0</v>
      </c>
      <c r="AO73" s="122">
        <f t="shared" si="22"/>
        <v>0</v>
      </c>
      <c r="AP73" s="122">
        <f t="shared" si="22"/>
        <v>0</v>
      </c>
      <c r="AQ73" s="122">
        <f t="shared" si="22"/>
        <v>0</v>
      </c>
      <c r="AR73" s="122">
        <f t="shared" si="22"/>
        <v>0</v>
      </c>
      <c r="AS73" s="122">
        <f t="shared" si="22"/>
        <v>0</v>
      </c>
      <c r="AT73" s="122">
        <f t="shared" si="22"/>
        <v>0</v>
      </c>
      <c r="AU73" s="122">
        <f t="shared" si="22"/>
        <v>0</v>
      </c>
      <c r="AV73" s="122">
        <f t="shared" si="22"/>
        <v>0</v>
      </c>
      <c r="AW73" s="122">
        <f t="shared" si="22"/>
        <v>0</v>
      </c>
      <c r="AX73" s="122">
        <f t="shared" si="22"/>
        <v>0</v>
      </c>
    </row>
    <row r="74" spans="3:50" s="123" customFormat="1" ht="13.2">
      <c r="D74" s="126">
        <v>20</v>
      </c>
      <c r="E74" s="125" t="str">
        <f>"Removal after Max Rev Term Yrs=" &amp;I74</f>
        <v>Removal after Max Rev Term Yrs=20</v>
      </c>
      <c r="G74" s="127"/>
      <c r="I74" s="134">
        <v>20</v>
      </c>
      <c r="J74" s="137"/>
      <c r="K74" s="137">
        <f t="shared" ref="K74:AX74" si="23">IF(K$45&gt;$I74,INDEX($K73:$AX73,1,K$45-$I74) *-1,0)</f>
        <v>0</v>
      </c>
      <c r="L74" s="137">
        <f t="shared" si="23"/>
        <v>0</v>
      </c>
      <c r="M74" s="137">
        <f t="shared" si="23"/>
        <v>0</v>
      </c>
      <c r="N74" s="137">
        <f t="shared" si="23"/>
        <v>0</v>
      </c>
      <c r="O74" s="137">
        <f t="shared" si="23"/>
        <v>0</v>
      </c>
      <c r="P74" s="137">
        <f t="shared" si="23"/>
        <v>0</v>
      </c>
      <c r="Q74" s="137">
        <f t="shared" si="23"/>
        <v>0</v>
      </c>
      <c r="R74" s="137">
        <f t="shared" si="23"/>
        <v>0</v>
      </c>
      <c r="S74" s="137">
        <f t="shared" si="23"/>
        <v>0</v>
      </c>
      <c r="T74" s="137">
        <f t="shared" si="23"/>
        <v>0</v>
      </c>
      <c r="U74" s="137">
        <f t="shared" si="23"/>
        <v>0</v>
      </c>
      <c r="V74" s="137">
        <f t="shared" si="23"/>
        <v>0</v>
      </c>
      <c r="W74" s="137">
        <f t="shared" si="23"/>
        <v>0</v>
      </c>
      <c r="X74" s="137">
        <f t="shared" si="23"/>
        <v>0</v>
      </c>
      <c r="Y74" s="137">
        <f t="shared" si="23"/>
        <v>0</v>
      </c>
      <c r="Z74" s="137">
        <f t="shared" si="23"/>
        <v>0</v>
      </c>
      <c r="AA74" s="137">
        <f t="shared" si="23"/>
        <v>0</v>
      </c>
      <c r="AB74" s="137">
        <f t="shared" si="23"/>
        <v>0</v>
      </c>
      <c r="AC74" s="137">
        <f t="shared" si="23"/>
        <v>0</v>
      </c>
      <c r="AD74" s="137">
        <f t="shared" si="23"/>
        <v>0</v>
      </c>
      <c r="AE74" s="137">
        <f t="shared" si="23"/>
        <v>0</v>
      </c>
      <c r="AF74" s="137">
        <f t="shared" si="23"/>
        <v>0</v>
      </c>
      <c r="AG74" s="137">
        <f t="shared" si="23"/>
        <v>0</v>
      </c>
      <c r="AH74" s="137">
        <f t="shared" si="23"/>
        <v>0</v>
      </c>
      <c r="AI74" s="137">
        <f t="shared" si="23"/>
        <v>0</v>
      </c>
      <c r="AJ74" s="137">
        <f t="shared" si="23"/>
        <v>0</v>
      </c>
      <c r="AK74" s="137">
        <f t="shared" si="23"/>
        <v>0</v>
      </c>
      <c r="AL74" s="137">
        <f t="shared" si="23"/>
        <v>0</v>
      </c>
      <c r="AM74" s="137">
        <f t="shared" si="23"/>
        <v>0</v>
      </c>
      <c r="AN74" s="137">
        <f t="shared" si="23"/>
        <v>0</v>
      </c>
      <c r="AO74" s="137">
        <f t="shared" si="23"/>
        <v>0</v>
      </c>
      <c r="AP74" s="137">
        <f t="shared" si="23"/>
        <v>0</v>
      </c>
      <c r="AQ74" s="137">
        <f t="shared" si="23"/>
        <v>0</v>
      </c>
      <c r="AR74" s="137">
        <f t="shared" si="23"/>
        <v>0</v>
      </c>
      <c r="AS74" s="137">
        <f t="shared" si="23"/>
        <v>0</v>
      </c>
      <c r="AT74" s="137">
        <f t="shared" si="23"/>
        <v>0</v>
      </c>
      <c r="AU74" s="137">
        <f t="shared" si="23"/>
        <v>0</v>
      </c>
      <c r="AV74" s="137">
        <f t="shared" si="23"/>
        <v>0</v>
      </c>
      <c r="AW74" s="137">
        <f t="shared" si="23"/>
        <v>0</v>
      </c>
      <c r="AX74" s="137">
        <f t="shared" si="23"/>
        <v>0</v>
      </c>
    </row>
    <row r="75" spans="3:50" s="123" customFormat="1" ht="13.2">
      <c r="C75" s="135"/>
      <c r="D75" s="126">
        <v>21</v>
      </c>
      <c r="E75" s="125" t="s">
        <v>76</v>
      </c>
      <c r="G75" s="127"/>
      <c r="J75" s="137"/>
      <c r="K75" s="137">
        <f>K73+K74</f>
        <v>0</v>
      </c>
      <c r="L75" s="137">
        <f t="shared" ref="L75:AX75" si="24">L73+L74</f>
        <v>0</v>
      </c>
      <c r="M75" s="137">
        <f t="shared" si="24"/>
        <v>0</v>
      </c>
      <c r="N75" s="137">
        <f t="shared" si="24"/>
        <v>0</v>
      </c>
      <c r="O75" s="137">
        <f t="shared" si="24"/>
        <v>0</v>
      </c>
      <c r="P75" s="137">
        <f t="shared" si="24"/>
        <v>0</v>
      </c>
      <c r="Q75" s="137">
        <f t="shared" si="24"/>
        <v>0</v>
      </c>
      <c r="R75" s="137">
        <f t="shared" si="24"/>
        <v>0</v>
      </c>
      <c r="S75" s="137">
        <f t="shared" si="24"/>
        <v>0</v>
      </c>
      <c r="T75" s="137">
        <f t="shared" si="24"/>
        <v>0</v>
      </c>
      <c r="U75" s="137">
        <f t="shared" si="24"/>
        <v>0</v>
      </c>
      <c r="V75" s="137">
        <f t="shared" si="24"/>
        <v>0</v>
      </c>
      <c r="W75" s="137">
        <f t="shared" si="24"/>
        <v>0</v>
      </c>
      <c r="X75" s="137">
        <f t="shared" si="24"/>
        <v>0</v>
      </c>
      <c r="Y75" s="137">
        <f t="shared" si="24"/>
        <v>0</v>
      </c>
      <c r="Z75" s="137">
        <f t="shared" si="24"/>
        <v>0</v>
      </c>
      <c r="AA75" s="137">
        <f t="shared" si="24"/>
        <v>0</v>
      </c>
      <c r="AB75" s="137">
        <f t="shared" si="24"/>
        <v>0</v>
      </c>
      <c r="AC75" s="137">
        <f t="shared" si="24"/>
        <v>0</v>
      </c>
      <c r="AD75" s="137">
        <f t="shared" si="24"/>
        <v>0</v>
      </c>
      <c r="AE75" s="137">
        <f t="shared" si="24"/>
        <v>0</v>
      </c>
      <c r="AF75" s="137">
        <f t="shared" si="24"/>
        <v>0</v>
      </c>
      <c r="AG75" s="137">
        <f t="shared" si="24"/>
        <v>0</v>
      </c>
      <c r="AH75" s="137">
        <f t="shared" si="24"/>
        <v>0</v>
      </c>
      <c r="AI75" s="137">
        <f t="shared" si="24"/>
        <v>0</v>
      </c>
      <c r="AJ75" s="137">
        <f t="shared" si="24"/>
        <v>0</v>
      </c>
      <c r="AK75" s="137">
        <f t="shared" si="24"/>
        <v>0</v>
      </c>
      <c r="AL75" s="137">
        <f t="shared" si="24"/>
        <v>0</v>
      </c>
      <c r="AM75" s="137">
        <f t="shared" si="24"/>
        <v>0</v>
      </c>
      <c r="AN75" s="137">
        <f t="shared" si="24"/>
        <v>0</v>
      </c>
      <c r="AO75" s="137">
        <f t="shared" si="24"/>
        <v>0</v>
      </c>
      <c r="AP75" s="137">
        <f t="shared" si="24"/>
        <v>0</v>
      </c>
      <c r="AQ75" s="137">
        <f t="shared" si="24"/>
        <v>0</v>
      </c>
      <c r="AR75" s="137">
        <f t="shared" si="24"/>
        <v>0</v>
      </c>
      <c r="AS75" s="137">
        <f t="shared" si="24"/>
        <v>0</v>
      </c>
      <c r="AT75" s="137">
        <f t="shared" si="24"/>
        <v>0</v>
      </c>
      <c r="AU75" s="137">
        <f t="shared" si="24"/>
        <v>0</v>
      </c>
      <c r="AV75" s="137">
        <f t="shared" si="24"/>
        <v>0</v>
      </c>
      <c r="AW75" s="137">
        <f t="shared" si="24"/>
        <v>0</v>
      </c>
      <c r="AX75" s="137">
        <f t="shared" si="24"/>
        <v>0</v>
      </c>
    </row>
    <row r="76" spans="3:50" s="123" customFormat="1" ht="13.2">
      <c r="D76" s="126">
        <v>22</v>
      </c>
      <c r="E76" s="125" t="s">
        <v>75</v>
      </c>
      <c r="G76" s="127"/>
      <c r="H76" s="133"/>
      <c r="J76" s="137">
        <v>0</v>
      </c>
      <c r="K76" s="137">
        <f>K75+J76</f>
        <v>0</v>
      </c>
      <c r="L76" s="137">
        <f t="shared" ref="L76:AX76" si="25">L75+K76</f>
        <v>0</v>
      </c>
      <c r="M76" s="137">
        <f t="shared" si="25"/>
        <v>0</v>
      </c>
      <c r="N76" s="137">
        <f t="shared" si="25"/>
        <v>0</v>
      </c>
      <c r="O76" s="137">
        <f t="shared" si="25"/>
        <v>0</v>
      </c>
      <c r="P76" s="137">
        <f t="shared" si="25"/>
        <v>0</v>
      </c>
      <c r="Q76" s="137">
        <f t="shared" si="25"/>
        <v>0</v>
      </c>
      <c r="R76" s="137">
        <f t="shared" si="25"/>
        <v>0</v>
      </c>
      <c r="S76" s="137">
        <f t="shared" si="25"/>
        <v>0</v>
      </c>
      <c r="T76" s="137">
        <f t="shared" si="25"/>
        <v>0</v>
      </c>
      <c r="U76" s="137">
        <f t="shared" si="25"/>
        <v>0</v>
      </c>
      <c r="V76" s="137">
        <f t="shared" si="25"/>
        <v>0</v>
      </c>
      <c r="W76" s="137">
        <f t="shared" si="25"/>
        <v>0</v>
      </c>
      <c r="X76" s="137">
        <f t="shared" si="25"/>
        <v>0</v>
      </c>
      <c r="Y76" s="137">
        <f t="shared" si="25"/>
        <v>0</v>
      </c>
      <c r="Z76" s="137">
        <f t="shared" si="25"/>
        <v>0</v>
      </c>
      <c r="AA76" s="137">
        <f t="shared" si="25"/>
        <v>0</v>
      </c>
      <c r="AB76" s="137">
        <f t="shared" si="25"/>
        <v>0</v>
      </c>
      <c r="AC76" s="137">
        <f t="shared" si="25"/>
        <v>0</v>
      </c>
      <c r="AD76" s="137">
        <f t="shared" si="25"/>
        <v>0</v>
      </c>
      <c r="AE76" s="137">
        <f t="shared" si="25"/>
        <v>0</v>
      </c>
      <c r="AF76" s="137">
        <f t="shared" si="25"/>
        <v>0</v>
      </c>
      <c r="AG76" s="137">
        <f t="shared" si="25"/>
        <v>0</v>
      </c>
      <c r="AH76" s="137">
        <f t="shared" si="25"/>
        <v>0</v>
      </c>
      <c r="AI76" s="137">
        <f t="shared" si="25"/>
        <v>0</v>
      </c>
      <c r="AJ76" s="137">
        <f t="shared" si="25"/>
        <v>0</v>
      </c>
      <c r="AK76" s="137">
        <f t="shared" si="25"/>
        <v>0</v>
      </c>
      <c r="AL76" s="137">
        <f t="shared" si="25"/>
        <v>0</v>
      </c>
      <c r="AM76" s="137">
        <f t="shared" si="25"/>
        <v>0</v>
      </c>
      <c r="AN76" s="137">
        <f t="shared" si="25"/>
        <v>0</v>
      </c>
      <c r="AO76" s="137">
        <f t="shared" si="25"/>
        <v>0</v>
      </c>
      <c r="AP76" s="137">
        <f t="shared" si="25"/>
        <v>0</v>
      </c>
      <c r="AQ76" s="137">
        <f t="shared" si="25"/>
        <v>0</v>
      </c>
      <c r="AR76" s="137">
        <f t="shared" si="25"/>
        <v>0</v>
      </c>
      <c r="AS76" s="137">
        <f t="shared" si="25"/>
        <v>0</v>
      </c>
      <c r="AT76" s="137">
        <f t="shared" si="25"/>
        <v>0</v>
      </c>
      <c r="AU76" s="137">
        <f t="shared" si="25"/>
        <v>0</v>
      </c>
      <c r="AV76" s="137">
        <f t="shared" si="25"/>
        <v>0</v>
      </c>
      <c r="AW76" s="137">
        <f t="shared" si="25"/>
        <v>0</v>
      </c>
      <c r="AX76" s="137">
        <f t="shared" si="25"/>
        <v>0</v>
      </c>
    </row>
    <row r="77" spans="3:50" s="123" customFormat="1" ht="13.2">
      <c r="D77" s="126">
        <v>23</v>
      </c>
      <c r="E77" s="123" t="s">
        <v>57</v>
      </c>
      <c r="F77" s="163">
        <f>$O$37</f>
        <v>0</v>
      </c>
      <c r="G77" s="122">
        <f>$I$37</f>
        <v>0</v>
      </c>
      <c r="H77" s="128">
        <v>0.5</v>
      </c>
      <c r="I77" s="129">
        <f>F77*G77</f>
        <v>0</v>
      </c>
      <c r="J77" s="122"/>
      <c r="K77" s="122">
        <f>(K75*$I77*$H77) +(J76*$I77)</f>
        <v>0</v>
      </c>
      <c r="L77" s="122">
        <f t="shared" ref="L77:AX77" si="26">(L75*$I77*$H77) +(K76*$I77)</f>
        <v>0</v>
      </c>
      <c r="M77" s="122">
        <f t="shared" si="26"/>
        <v>0</v>
      </c>
      <c r="N77" s="122">
        <f t="shared" si="26"/>
        <v>0</v>
      </c>
      <c r="O77" s="122">
        <f t="shared" si="26"/>
        <v>0</v>
      </c>
      <c r="P77" s="122">
        <f t="shared" si="26"/>
        <v>0</v>
      </c>
      <c r="Q77" s="122">
        <f t="shared" si="26"/>
        <v>0</v>
      </c>
      <c r="R77" s="122">
        <f t="shared" si="26"/>
        <v>0</v>
      </c>
      <c r="S77" s="122">
        <f t="shared" si="26"/>
        <v>0</v>
      </c>
      <c r="T77" s="122">
        <f t="shared" si="26"/>
        <v>0</v>
      </c>
      <c r="U77" s="122">
        <f t="shared" si="26"/>
        <v>0</v>
      </c>
      <c r="V77" s="122">
        <f t="shared" si="26"/>
        <v>0</v>
      </c>
      <c r="W77" s="122">
        <f t="shared" si="26"/>
        <v>0</v>
      </c>
      <c r="X77" s="122">
        <f t="shared" si="26"/>
        <v>0</v>
      </c>
      <c r="Y77" s="122">
        <f t="shared" si="26"/>
        <v>0</v>
      </c>
      <c r="Z77" s="122">
        <f t="shared" si="26"/>
        <v>0</v>
      </c>
      <c r="AA77" s="122">
        <f t="shared" si="26"/>
        <v>0</v>
      </c>
      <c r="AB77" s="122">
        <f t="shared" si="26"/>
        <v>0</v>
      </c>
      <c r="AC77" s="122">
        <f t="shared" si="26"/>
        <v>0</v>
      </c>
      <c r="AD77" s="122">
        <f t="shared" si="26"/>
        <v>0</v>
      </c>
      <c r="AE77" s="122">
        <f t="shared" si="26"/>
        <v>0</v>
      </c>
      <c r="AF77" s="122">
        <f t="shared" si="26"/>
        <v>0</v>
      </c>
      <c r="AG77" s="122">
        <f t="shared" si="26"/>
        <v>0</v>
      </c>
      <c r="AH77" s="122">
        <f t="shared" si="26"/>
        <v>0</v>
      </c>
      <c r="AI77" s="122">
        <f t="shared" si="26"/>
        <v>0</v>
      </c>
      <c r="AJ77" s="122">
        <f t="shared" si="26"/>
        <v>0</v>
      </c>
      <c r="AK77" s="122">
        <f t="shared" si="26"/>
        <v>0</v>
      </c>
      <c r="AL77" s="122">
        <f t="shared" si="26"/>
        <v>0</v>
      </c>
      <c r="AM77" s="122">
        <f t="shared" si="26"/>
        <v>0</v>
      </c>
      <c r="AN77" s="122">
        <f t="shared" si="26"/>
        <v>0</v>
      </c>
      <c r="AO77" s="122">
        <f t="shared" si="26"/>
        <v>0</v>
      </c>
      <c r="AP77" s="122">
        <f t="shared" si="26"/>
        <v>0</v>
      </c>
      <c r="AQ77" s="122">
        <f t="shared" si="26"/>
        <v>0</v>
      </c>
      <c r="AR77" s="122">
        <f t="shared" si="26"/>
        <v>0</v>
      </c>
      <c r="AS77" s="122">
        <f t="shared" si="26"/>
        <v>0</v>
      </c>
      <c r="AT77" s="122">
        <f t="shared" si="26"/>
        <v>0</v>
      </c>
      <c r="AU77" s="122">
        <f t="shared" si="26"/>
        <v>0</v>
      </c>
      <c r="AV77" s="122">
        <f t="shared" si="26"/>
        <v>0</v>
      </c>
      <c r="AW77" s="122">
        <f t="shared" si="26"/>
        <v>0</v>
      </c>
      <c r="AX77" s="122">
        <f t="shared" si="26"/>
        <v>0</v>
      </c>
    </row>
    <row r="78" spans="3:50" s="107" customFormat="1" ht="13.2">
      <c r="D78" s="114">
        <v>24</v>
      </c>
      <c r="E78" s="107" t="s">
        <v>95</v>
      </c>
      <c r="F78" s="162"/>
      <c r="G78" s="97"/>
      <c r="H78" s="111"/>
      <c r="I78" s="110"/>
      <c r="J78" s="97"/>
      <c r="K78" s="97">
        <f>((K75*$H77*$G77)+(J76*$G77))/1000</f>
        <v>0</v>
      </c>
      <c r="L78" s="97">
        <f t="shared" ref="L78:AX78" si="27">((L75*$H77*$G77)+(K76*$G77))/1000</f>
        <v>0</v>
      </c>
      <c r="M78" s="97">
        <f t="shared" si="27"/>
        <v>0</v>
      </c>
      <c r="N78" s="97">
        <f t="shared" si="27"/>
        <v>0</v>
      </c>
      <c r="O78" s="97">
        <f t="shared" si="27"/>
        <v>0</v>
      </c>
      <c r="P78" s="97">
        <f t="shared" si="27"/>
        <v>0</v>
      </c>
      <c r="Q78" s="97">
        <f t="shared" si="27"/>
        <v>0</v>
      </c>
      <c r="R78" s="97">
        <f t="shared" si="27"/>
        <v>0</v>
      </c>
      <c r="S78" s="97">
        <f t="shared" si="27"/>
        <v>0</v>
      </c>
      <c r="T78" s="97">
        <f t="shared" si="27"/>
        <v>0</v>
      </c>
      <c r="U78" s="97">
        <f t="shared" si="27"/>
        <v>0</v>
      </c>
      <c r="V78" s="97">
        <f t="shared" si="27"/>
        <v>0</v>
      </c>
      <c r="W78" s="97">
        <f t="shared" si="27"/>
        <v>0</v>
      </c>
      <c r="X78" s="97">
        <f t="shared" si="27"/>
        <v>0</v>
      </c>
      <c r="Y78" s="97">
        <f t="shared" si="27"/>
        <v>0</v>
      </c>
      <c r="Z78" s="97">
        <f t="shared" si="27"/>
        <v>0</v>
      </c>
      <c r="AA78" s="97">
        <f t="shared" si="27"/>
        <v>0</v>
      </c>
      <c r="AB78" s="97">
        <f t="shared" si="27"/>
        <v>0</v>
      </c>
      <c r="AC78" s="97">
        <f t="shared" si="27"/>
        <v>0</v>
      </c>
      <c r="AD78" s="97">
        <f t="shared" si="27"/>
        <v>0</v>
      </c>
      <c r="AE78" s="97">
        <f t="shared" si="27"/>
        <v>0</v>
      </c>
      <c r="AF78" s="97">
        <f t="shared" si="27"/>
        <v>0</v>
      </c>
      <c r="AG78" s="97">
        <f t="shared" si="27"/>
        <v>0</v>
      </c>
      <c r="AH78" s="97">
        <f t="shared" si="27"/>
        <v>0</v>
      </c>
      <c r="AI78" s="97">
        <f t="shared" si="27"/>
        <v>0</v>
      </c>
      <c r="AJ78" s="97">
        <f t="shared" si="27"/>
        <v>0</v>
      </c>
      <c r="AK78" s="97">
        <f t="shared" si="27"/>
        <v>0</v>
      </c>
      <c r="AL78" s="97">
        <f t="shared" si="27"/>
        <v>0</v>
      </c>
      <c r="AM78" s="97">
        <f t="shared" si="27"/>
        <v>0</v>
      </c>
      <c r="AN78" s="97">
        <f t="shared" si="27"/>
        <v>0</v>
      </c>
      <c r="AO78" s="97">
        <f t="shared" si="27"/>
        <v>0</v>
      </c>
      <c r="AP78" s="97">
        <f t="shared" si="27"/>
        <v>0</v>
      </c>
      <c r="AQ78" s="97">
        <f t="shared" si="27"/>
        <v>0</v>
      </c>
      <c r="AR78" s="97">
        <f t="shared" si="27"/>
        <v>0</v>
      </c>
      <c r="AS78" s="97">
        <f t="shared" si="27"/>
        <v>0</v>
      </c>
      <c r="AT78" s="97">
        <f t="shared" si="27"/>
        <v>0</v>
      </c>
      <c r="AU78" s="97">
        <f t="shared" si="27"/>
        <v>0</v>
      </c>
      <c r="AV78" s="97">
        <f t="shared" si="27"/>
        <v>0</v>
      </c>
      <c r="AW78" s="97">
        <f t="shared" si="27"/>
        <v>0</v>
      </c>
      <c r="AX78" s="97">
        <f t="shared" si="27"/>
        <v>0</v>
      </c>
    </row>
    <row r="79" spans="3:50" s="130" customFormat="1" ht="13.2">
      <c r="D79" s="136"/>
      <c r="F79" s="172"/>
      <c r="G79" s="122"/>
      <c r="H79" s="131"/>
      <c r="I79" s="129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22"/>
      <c r="AU79" s="122"/>
      <c r="AV79" s="122"/>
      <c r="AW79" s="122"/>
      <c r="AX79" s="122"/>
    </row>
    <row r="80" spans="3:50" s="123" customFormat="1" ht="13.2">
      <c r="D80" s="126"/>
      <c r="E80" s="124" t="s">
        <v>78</v>
      </c>
      <c r="G80" s="127"/>
      <c r="J80" s="122"/>
      <c r="K80" s="130"/>
      <c r="L80" s="130"/>
      <c r="M80" s="130" t="s">
        <v>60</v>
      </c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</row>
    <row r="81" spans="3:50" s="123" customFormat="1" ht="13.2">
      <c r="D81" s="126">
        <v>25</v>
      </c>
      <c r="E81" s="125" t="s">
        <v>74</v>
      </c>
      <c r="F81" s="126"/>
      <c r="G81" s="127"/>
      <c r="I81" s="126" t="s">
        <v>107</v>
      </c>
      <c r="J81" s="122">
        <v>0</v>
      </c>
      <c r="K81" s="122">
        <f>K$18</f>
        <v>0</v>
      </c>
      <c r="L81" s="122">
        <f t="shared" ref="L81:AX81" si="28">L$18</f>
        <v>0</v>
      </c>
      <c r="M81" s="122">
        <f t="shared" si="28"/>
        <v>0</v>
      </c>
      <c r="N81" s="122">
        <f t="shared" si="28"/>
        <v>0</v>
      </c>
      <c r="O81" s="122">
        <f t="shared" si="28"/>
        <v>0</v>
      </c>
      <c r="P81" s="122">
        <f t="shared" si="28"/>
        <v>0</v>
      </c>
      <c r="Q81" s="122">
        <f t="shared" si="28"/>
        <v>0</v>
      </c>
      <c r="R81" s="122">
        <f t="shared" si="28"/>
        <v>0</v>
      </c>
      <c r="S81" s="122">
        <f t="shared" si="28"/>
        <v>0</v>
      </c>
      <c r="T81" s="122">
        <f t="shared" si="28"/>
        <v>0</v>
      </c>
      <c r="U81" s="122">
        <f t="shared" si="28"/>
        <v>0</v>
      </c>
      <c r="V81" s="122">
        <f t="shared" si="28"/>
        <v>0</v>
      </c>
      <c r="W81" s="122">
        <f t="shared" si="28"/>
        <v>0</v>
      </c>
      <c r="X81" s="122">
        <f t="shared" si="28"/>
        <v>0</v>
      </c>
      <c r="Y81" s="122">
        <f t="shared" si="28"/>
        <v>0</v>
      </c>
      <c r="Z81" s="122">
        <f t="shared" si="28"/>
        <v>0</v>
      </c>
      <c r="AA81" s="122">
        <f t="shared" si="28"/>
        <v>0</v>
      </c>
      <c r="AB81" s="122">
        <f t="shared" si="28"/>
        <v>0</v>
      </c>
      <c r="AC81" s="122">
        <f t="shared" si="28"/>
        <v>0</v>
      </c>
      <c r="AD81" s="122">
        <f t="shared" si="28"/>
        <v>0</v>
      </c>
      <c r="AE81" s="122">
        <f t="shared" si="28"/>
        <v>0</v>
      </c>
      <c r="AF81" s="122">
        <f t="shared" si="28"/>
        <v>0</v>
      </c>
      <c r="AG81" s="122">
        <f t="shared" si="28"/>
        <v>0</v>
      </c>
      <c r="AH81" s="122">
        <f t="shared" si="28"/>
        <v>0</v>
      </c>
      <c r="AI81" s="122">
        <f t="shared" si="28"/>
        <v>0</v>
      </c>
      <c r="AJ81" s="122">
        <f t="shared" si="28"/>
        <v>0</v>
      </c>
      <c r="AK81" s="122">
        <f t="shared" si="28"/>
        <v>0</v>
      </c>
      <c r="AL81" s="122">
        <f t="shared" si="28"/>
        <v>0</v>
      </c>
      <c r="AM81" s="122">
        <f t="shared" si="28"/>
        <v>0</v>
      </c>
      <c r="AN81" s="122">
        <f t="shared" si="28"/>
        <v>0</v>
      </c>
      <c r="AO81" s="122">
        <f t="shared" si="28"/>
        <v>0</v>
      </c>
      <c r="AP81" s="122">
        <f t="shared" si="28"/>
        <v>0</v>
      </c>
      <c r="AQ81" s="122">
        <f t="shared" si="28"/>
        <v>0</v>
      </c>
      <c r="AR81" s="122">
        <f t="shared" si="28"/>
        <v>0</v>
      </c>
      <c r="AS81" s="122">
        <f t="shared" si="28"/>
        <v>0</v>
      </c>
      <c r="AT81" s="122">
        <f t="shared" si="28"/>
        <v>0</v>
      </c>
      <c r="AU81" s="122">
        <f t="shared" si="28"/>
        <v>0</v>
      </c>
      <c r="AV81" s="122">
        <f t="shared" si="28"/>
        <v>0</v>
      </c>
      <c r="AW81" s="122">
        <f t="shared" si="28"/>
        <v>0</v>
      </c>
      <c r="AX81" s="122">
        <f t="shared" si="28"/>
        <v>0</v>
      </c>
    </row>
    <row r="82" spans="3:50" s="123" customFormat="1" ht="13.2">
      <c r="D82" s="126">
        <v>26</v>
      </c>
      <c r="E82" s="125" t="str">
        <f>"Removal after Max Rev Term Yrs=" &amp;I82</f>
        <v>Removal after Max Rev Term Yrs=20</v>
      </c>
      <c r="G82" s="127"/>
      <c r="I82" s="134">
        <v>20</v>
      </c>
      <c r="J82" s="137"/>
      <c r="K82" s="137">
        <f t="shared" ref="K82:AX82" si="29">IF(K$45&gt;$I82,INDEX($K81:$AX81,1,K$45-$I82) *-1,0)</f>
        <v>0</v>
      </c>
      <c r="L82" s="137">
        <f t="shared" si="29"/>
        <v>0</v>
      </c>
      <c r="M82" s="137">
        <f t="shared" si="29"/>
        <v>0</v>
      </c>
      <c r="N82" s="137">
        <f t="shared" si="29"/>
        <v>0</v>
      </c>
      <c r="O82" s="137">
        <f t="shared" si="29"/>
        <v>0</v>
      </c>
      <c r="P82" s="137">
        <f t="shared" si="29"/>
        <v>0</v>
      </c>
      <c r="Q82" s="137">
        <f t="shared" si="29"/>
        <v>0</v>
      </c>
      <c r="R82" s="137">
        <f t="shared" si="29"/>
        <v>0</v>
      </c>
      <c r="S82" s="137">
        <f t="shared" si="29"/>
        <v>0</v>
      </c>
      <c r="T82" s="137">
        <f t="shared" si="29"/>
        <v>0</v>
      </c>
      <c r="U82" s="137">
        <f t="shared" si="29"/>
        <v>0</v>
      </c>
      <c r="V82" s="137">
        <f t="shared" si="29"/>
        <v>0</v>
      </c>
      <c r="W82" s="137">
        <f t="shared" si="29"/>
        <v>0</v>
      </c>
      <c r="X82" s="137">
        <f t="shared" si="29"/>
        <v>0</v>
      </c>
      <c r="Y82" s="137">
        <f t="shared" si="29"/>
        <v>0</v>
      </c>
      <c r="Z82" s="137">
        <f t="shared" si="29"/>
        <v>0</v>
      </c>
      <c r="AA82" s="137">
        <f t="shared" si="29"/>
        <v>0</v>
      </c>
      <c r="AB82" s="137">
        <f t="shared" si="29"/>
        <v>0</v>
      </c>
      <c r="AC82" s="137">
        <f t="shared" si="29"/>
        <v>0</v>
      </c>
      <c r="AD82" s="137">
        <f t="shared" si="29"/>
        <v>0</v>
      </c>
      <c r="AE82" s="137">
        <f t="shared" si="29"/>
        <v>0</v>
      </c>
      <c r="AF82" s="137">
        <f t="shared" si="29"/>
        <v>0</v>
      </c>
      <c r="AG82" s="137">
        <f t="shared" si="29"/>
        <v>0</v>
      </c>
      <c r="AH82" s="137">
        <f t="shared" si="29"/>
        <v>0</v>
      </c>
      <c r="AI82" s="137">
        <f t="shared" si="29"/>
        <v>0</v>
      </c>
      <c r="AJ82" s="137">
        <f t="shared" si="29"/>
        <v>0</v>
      </c>
      <c r="AK82" s="137">
        <f t="shared" si="29"/>
        <v>0</v>
      </c>
      <c r="AL82" s="137">
        <f t="shared" si="29"/>
        <v>0</v>
      </c>
      <c r="AM82" s="137">
        <f t="shared" si="29"/>
        <v>0</v>
      </c>
      <c r="AN82" s="137">
        <f t="shared" si="29"/>
        <v>0</v>
      </c>
      <c r="AO82" s="137">
        <f t="shared" si="29"/>
        <v>0</v>
      </c>
      <c r="AP82" s="137">
        <f t="shared" si="29"/>
        <v>0</v>
      </c>
      <c r="AQ82" s="137">
        <f t="shared" si="29"/>
        <v>0</v>
      </c>
      <c r="AR82" s="137">
        <f t="shared" si="29"/>
        <v>0</v>
      </c>
      <c r="AS82" s="137">
        <f t="shared" si="29"/>
        <v>0</v>
      </c>
      <c r="AT82" s="137">
        <f t="shared" si="29"/>
        <v>0</v>
      </c>
      <c r="AU82" s="137">
        <f t="shared" si="29"/>
        <v>0</v>
      </c>
      <c r="AV82" s="137">
        <f t="shared" si="29"/>
        <v>0</v>
      </c>
      <c r="AW82" s="137">
        <f t="shared" si="29"/>
        <v>0</v>
      </c>
      <c r="AX82" s="137">
        <f t="shared" si="29"/>
        <v>0</v>
      </c>
    </row>
    <row r="83" spans="3:50" s="123" customFormat="1" ht="13.2">
      <c r="C83" s="135"/>
      <c r="D83" s="126">
        <v>27</v>
      </c>
      <c r="E83" s="125" t="s">
        <v>76</v>
      </c>
      <c r="G83" s="127"/>
      <c r="J83" s="137"/>
      <c r="K83" s="137">
        <f>K81+K82</f>
        <v>0</v>
      </c>
      <c r="L83" s="137">
        <f t="shared" ref="L83:AX83" si="30">L81+L82</f>
        <v>0</v>
      </c>
      <c r="M83" s="137">
        <f t="shared" si="30"/>
        <v>0</v>
      </c>
      <c r="N83" s="137">
        <f t="shared" si="30"/>
        <v>0</v>
      </c>
      <c r="O83" s="137">
        <f t="shared" si="30"/>
        <v>0</v>
      </c>
      <c r="P83" s="137">
        <f t="shared" si="30"/>
        <v>0</v>
      </c>
      <c r="Q83" s="137">
        <f t="shared" si="30"/>
        <v>0</v>
      </c>
      <c r="R83" s="137">
        <f t="shared" si="30"/>
        <v>0</v>
      </c>
      <c r="S83" s="137">
        <f t="shared" si="30"/>
        <v>0</v>
      </c>
      <c r="T83" s="137">
        <f t="shared" si="30"/>
        <v>0</v>
      </c>
      <c r="U83" s="137">
        <f t="shared" si="30"/>
        <v>0</v>
      </c>
      <c r="V83" s="137">
        <f t="shared" si="30"/>
        <v>0</v>
      </c>
      <c r="W83" s="137">
        <f t="shared" si="30"/>
        <v>0</v>
      </c>
      <c r="X83" s="137">
        <f t="shared" si="30"/>
        <v>0</v>
      </c>
      <c r="Y83" s="137">
        <f t="shared" si="30"/>
        <v>0</v>
      </c>
      <c r="Z83" s="137">
        <f t="shared" si="30"/>
        <v>0</v>
      </c>
      <c r="AA83" s="137">
        <f t="shared" si="30"/>
        <v>0</v>
      </c>
      <c r="AB83" s="137">
        <f t="shared" si="30"/>
        <v>0</v>
      </c>
      <c r="AC83" s="137">
        <f t="shared" si="30"/>
        <v>0</v>
      </c>
      <c r="AD83" s="137">
        <f t="shared" si="30"/>
        <v>0</v>
      </c>
      <c r="AE83" s="137">
        <f t="shared" si="30"/>
        <v>0</v>
      </c>
      <c r="AF83" s="137">
        <f t="shared" si="30"/>
        <v>0</v>
      </c>
      <c r="AG83" s="137">
        <f t="shared" si="30"/>
        <v>0</v>
      </c>
      <c r="AH83" s="137">
        <f t="shared" si="30"/>
        <v>0</v>
      </c>
      <c r="AI83" s="137">
        <f t="shared" si="30"/>
        <v>0</v>
      </c>
      <c r="AJ83" s="137">
        <f t="shared" si="30"/>
        <v>0</v>
      </c>
      <c r="AK83" s="137">
        <f t="shared" si="30"/>
        <v>0</v>
      </c>
      <c r="AL83" s="137">
        <f t="shared" si="30"/>
        <v>0</v>
      </c>
      <c r="AM83" s="137">
        <f t="shared" si="30"/>
        <v>0</v>
      </c>
      <c r="AN83" s="137">
        <f t="shared" si="30"/>
        <v>0</v>
      </c>
      <c r="AO83" s="137">
        <f t="shared" si="30"/>
        <v>0</v>
      </c>
      <c r="AP83" s="137">
        <f t="shared" si="30"/>
        <v>0</v>
      </c>
      <c r="AQ83" s="137">
        <f t="shared" si="30"/>
        <v>0</v>
      </c>
      <c r="AR83" s="137">
        <f t="shared" si="30"/>
        <v>0</v>
      </c>
      <c r="AS83" s="137">
        <f t="shared" si="30"/>
        <v>0</v>
      </c>
      <c r="AT83" s="137">
        <f t="shared" si="30"/>
        <v>0</v>
      </c>
      <c r="AU83" s="137">
        <f t="shared" si="30"/>
        <v>0</v>
      </c>
      <c r="AV83" s="137">
        <f t="shared" si="30"/>
        <v>0</v>
      </c>
      <c r="AW83" s="137">
        <f t="shared" si="30"/>
        <v>0</v>
      </c>
      <c r="AX83" s="137">
        <f t="shared" si="30"/>
        <v>0</v>
      </c>
    </row>
    <row r="84" spans="3:50" s="123" customFormat="1" ht="13.2">
      <c r="D84" s="126">
        <v>28</v>
      </c>
      <c r="E84" s="125" t="s">
        <v>75</v>
      </c>
      <c r="G84" s="127"/>
      <c r="H84" s="133"/>
      <c r="J84" s="137">
        <v>0</v>
      </c>
      <c r="K84" s="137">
        <f>K83+J84</f>
        <v>0</v>
      </c>
      <c r="L84" s="137">
        <f t="shared" ref="L84:AX84" si="31">L83+K84</f>
        <v>0</v>
      </c>
      <c r="M84" s="137">
        <f t="shared" si="31"/>
        <v>0</v>
      </c>
      <c r="N84" s="137">
        <f t="shared" si="31"/>
        <v>0</v>
      </c>
      <c r="O84" s="137">
        <f t="shared" si="31"/>
        <v>0</v>
      </c>
      <c r="P84" s="137">
        <f t="shared" si="31"/>
        <v>0</v>
      </c>
      <c r="Q84" s="137">
        <f t="shared" si="31"/>
        <v>0</v>
      </c>
      <c r="R84" s="137">
        <f t="shared" si="31"/>
        <v>0</v>
      </c>
      <c r="S84" s="137">
        <f t="shared" si="31"/>
        <v>0</v>
      </c>
      <c r="T84" s="137">
        <f t="shared" si="31"/>
        <v>0</v>
      </c>
      <c r="U84" s="137">
        <f t="shared" si="31"/>
        <v>0</v>
      </c>
      <c r="V84" s="137">
        <f t="shared" si="31"/>
        <v>0</v>
      </c>
      <c r="W84" s="137">
        <f t="shared" si="31"/>
        <v>0</v>
      </c>
      <c r="X84" s="137">
        <f t="shared" si="31"/>
        <v>0</v>
      </c>
      <c r="Y84" s="137">
        <f t="shared" si="31"/>
        <v>0</v>
      </c>
      <c r="Z84" s="137">
        <f t="shared" si="31"/>
        <v>0</v>
      </c>
      <c r="AA84" s="137">
        <f t="shared" si="31"/>
        <v>0</v>
      </c>
      <c r="AB84" s="137">
        <f t="shared" si="31"/>
        <v>0</v>
      </c>
      <c r="AC84" s="137">
        <f t="shared" si="31"/>
        <v>0</v>
      </c>
      <c r="AD84" s="137">
        <f t="shared" si="31"/>
        <v>0</v>
      </c>
      <c r="AE84" s="137">
        <f t="shared" si="31"/>
        <v>0</v>
      </c>
      <c r="AF84" s="137">
        <f t="shared" si="31"/>
        <v>0</v>
      </c>
      <c r="AG84" s="137">
        <f t="shared" si="31"/>
        <v>0</v>
      </c>
      <c r="AH84" s="137">
        <f t="shared" si="31"/>
        <v>0</v>
      </c>
      <c r="AI84" s="137">
        <f t="shared" si="31"/>
        <v>0</v>
      </c>
      <c r="AJ84" s="137">
        <f t="shared" si="31"/>
        <v>0</v>
      </c>
      <c r="AK84" s="137">
        <f t="shared" si="31"/>
        <v>0</v>
      </c>
      <c r="AL84" s="137">
        <f t="shared" si="31"/>
        <v>0</v>
      </c>
      <c r="AM84" s="137">
        <f t="shared" si="31"/>
        <v>0</v>
      </c>
      <c r="AN84" s="137">
        <f t="shared" si="31"/>
        <v>0</v>
      </c>
      <c r="AO84" s="137">
        <f t="shared" si="31"/>
        <v>0</v>
      </c>
      <c r="AP84" s="137">
        <f t="shared" si="31"/>
        <v>0</v>
      </c>
      <c r="AQ84" s="137">
        <f t="shared" si="31"/>
        <v>0</v>
      </c>
      <c r="AR84" s="137">
        <f t="shared" si="31"/>
        <v>0</v>
      </c>
      <c r="AS84" s="137">
        <f t="shared" si="31"/>
        <v>0</v>
      </c>
      <c r="AT84" s="137">
        <f t="shared" si="31"/>
        <v>0</v>
      </c>
      <c r="AU84" s="137">
        <f t="shared" si="31"/>
        <v>0</v>
      </c>
      <c r="AV84" s="137">
        <f t="shared" si="31"/>
        <v>0</v>
      </c>
      <c r="AW84" s="137">
        <f t="shared" si="31"/>
        <v>0</v>
      </c>
      <c r="AX84" s="137">
        <f t="shared" si="31"/>
        <v>0</v>
      </c>
    </row>
    <row r="85" spans="3:50" s="123" customFormat="1" ht="13.2">
      <c r="D85" s="126">
        <v>29</v>
      </c>
      <c r="E85" s="123" t="s">
        <v>57</v>
      </c>
      <c r="F85" s="163">
        <f>$O$38</f>
        <v>0</v>
      </c>
      <c r="G85" s="122">
        <f>$I$38</f>
        <v>0</v>
      </c>
      <c r="H85" s="128">
        <v>0.5</v>
      </c>
      <c r="I85" s="129">
        <f>F85*G85</f>
        <v>0</v>
      </c>
      <c r="J85" s="122"/>
      <c r="K85" s="122">
        <f>(K83*$I85*$H85) +(J84*$I85)</f>
        <v>0</v>
      </c>
      <c r="L85" s="122">
        <f t="shared" ref="L85:AX85" si="32">(L83*$I85*$H85) +(K84*$I85)</f>
        <v>0</v>
      </c>
      <c r="M85" s="122">
        <f t="shared" si="32"/>
        <v>0</v>
      </c>
      <c r="N85" s="122">
        <f t="shared" si="32"/>
        <v>0</v>
      </c>
      <c r="O85" s="122">
        <f t="shared" si="32"/>
        <v>0</v>
      </c>
      <c r="P85" s="122">
        <f t="shared" si="32"/>
        <v>0</v>
      </c>
      <c r="Q85" s="122">
        <f t="shared" si="32"/>
        <v>0</v>
      </c>
      <c r="R85" s="122">
        <f t="shared" si="32"/>
        <v>0</v>
      </c>
      <c r="S85" s="122">
        <f t="shared" si="32"/>
        <v>0</v>
      </c>
      <c r="T85" s="122">
        <f t="shared" si="32"/>
        <v>0</v>
      </c>
      <c r="U85" s="122">
        <f t="shared" si="32"/>
        <v>0</v>
      </c>
      <c r="V85" s="122">
        <f t="shared" si="32"/>
        <v>0</v>
      </c>
      <c r="W85" s="122">
        <f t="shared" si="32"/>
        <v>0</v>
      </c>
      <c r="X85" s="122">
        <f t="shared" si="32"/>
        <v>0</v>
      </c>
      <c r="Y85" s="122">
        <f t="shared" si="32"/>
        <v>0</v>
      </c>
      <c r="Z85" s="122">
        <f t="shared" si="32"/>
        <v>0</v>
      </c>
      <c r="AA85" s="122">
        <f t="shared" si="32"/>
        <v>0</v>
      </c>
      <c r="AB85" s="122">
        <f t="shared" si="32"/>
        <v>0</v>
      </c>
      <c r="AC85" s="122">
        <f t="shared" si="32"/>
        <v>0</v>
      </c>
      <c r="AD85" s="122">
        <f t="shared" si="32"/>
        <v>0</v>
      </c>
      <c r="AE85" s="122">
        <f t="shared" si="32"/>
        <v>0</v>
      </c>
      <c r="AF85" s="122">
        <f t="shared" si="32"/>
        <v>0</v>
      </c>
      <c r="AG85" s="122">
        <f t="shared" si="32"/>
        <v>0</v>
      </c>
      <c r="AH85" s="122">
        <f t="shared" si="32"/>
        <v>0</v>
      </c>
      <c r="AI85" s="122">
        <f t="shared" si="32"/>
        <v>0</v>
      </c>
      <c r="AJ85" s="122">
        <f t="shared" si="32"/>
        <v>0</v>
      </c>
      <c r="AK85" s="122">
        <f t="shared" si="32"/>
        <v>0</v>
      </c>
      <c r="AL85" s="122">
        <f t="shared" si="32"/>
        <v>0</v>
      </c>
      <c r="AM85" s="122">
        <f t="shared" si="32"/>
        <v>0</v>
      </c>
      <c r="AN85" s="122">
        <f t="shared" si="32"/>
        <v>0</v>
      </c>
      <c r="AO85" s="122">
        <f t="shared" si="32"/>
        <v>0</v>
      </c>
      <c r="AP85" s="122">
        <f t="shared" si="32"/>
        <v>0</v>
      </c>
      <c r="AQ85" s="122">
        <f t="shared" si="32"/>
        <v>0</v>
      </c>
      <c r="AR85" s="122">
        <f t="shared" si="32"/>
        <v>0</v>
      </c>
      <c r="AS85" s="122">
        <f t="shared" si="32"/>
        <v>0</v>
      </c>
      <c r="AT85" s="122">
        <f t="shared" si="32"/>
        <v>0</v>
      </c>
      <c r="AU85" s="122">
        <f t="shared" si="32"/>
        <v>0</v>
      </c>
      <c r="AV85" s="122">
        <f t="shared" si="32"/>
        <v>0</v>
      </c>
      <c r="AW85" s="122">
        <f t="shared" si="32"/>
        <v>0</v>
      </c>
      <c r="AX85" s="122">
        <f t="shared" si="32"/>
        <v>0</v>
      </c>
    </row>
    <row r="86" spans="3:50" s="107" customFormat="1" ht="13.2">
      <c r="D86" s="114">
        <v>30</v>
      </c>
      <c r="E86" s="107" t="s">
        <v>95</v>
      </c>
      <c r="F86" s="162"/>
      <c r="G86" s="97"/>
      <c r="H86" s="111"/>
      <c r="I86" s="110"/>
      <c r="J86" s="97"/>
      <c r="K86" s="97">
        <f>((K83*$H85*$G85)+(J84*$G85))/1000</f>
        <v>0</v>
      </c>
      <c r="L86" s="97">
        <f t="shared" ref="L86:AX86" si="33">((L83*$H85*$G85)+(K84*$G85))/1000</f>
        <v>0</v>
      </c>
      <c r="M86" s="97">
        <f t="shared" si="33"/>
        <v>0</v>
      </c>
      <c r="N86" s="97">
        <f t="shared" si="33"/>
        <v>0</v>
      </c>
      <c r="O86" s="97">
        <f t="shared" si="33"/>
        <v>0</v>
      </c>
      <c r="P86" s="97">
        <f t="shared" si="33"/>
        <v>0</v>
      </c>
      <c r="Q86" s="97">
        <f t="shared" si="33"/>
        <v>0</v>
      </c>
      <c r="R86" s="97">
        <f t="shared" si="33"/>
        <v>0</v>
      </c>
      <c r="S86" s="97">
        <f t="shared" si="33"/>
        <v>0</v>
      </c>
      <c r="T86" s="97">
        <f t="shared" si="33"/>
        <v>0</v>
      </c>
      <c r="U86" s="97">
        <f t="shared" si="33"/>
        <v>0</v>
      </c>
      <c r="V86" s="97">
        <f t="shared" si="33"/>
        <v>0</v>
      </c>
      <c r="W86" s="97">
        <f t="shared" si="33"/>
        <v>0</v>
      </c>
      <c r="X86" s="97">
        <f t="shared" si="33"/>
        <v>0</v>
      </c>
      <c r="Y86" s="97">
        <f t="shared" si="33"/>
        <v>0</v>
      </c>
      <c r="Z86" s="97">
        <f t="shared" si="33"/>
        <v>0</v>
      </c>
      <c r="AA86" s="97">
        <f t="shared" si="33"/>
        <v>0</v>
      </c>
      <c r="AB86" s="97">
        <f t="shared" si="33"/>
        <v>0</v>
      </c>
      <c r="AC86" s="97">
        <f t="shared" si="33"/>
        <v>0</v>
      </c>
      <c r="AD86" s="97">
        <f t="shared" si="33"/>
        <v>0</v>
      </c>
      <c r="AE86" s="97">
        <f t="shared" si="33"/>
        <v>0</v>
      </c>
      <c r="AF86" s="97">
        <f t="shared" si="33"/>
        <v>0</v>
      </c>
      <c r="AG86" s="97">
        <f t="shared" si="33"/>
        <v>0</v>
      </c>
      <c r="AH86" s="97">
        <f t="shared" si="33"/>
        <v>0</v>
      </c>
      <c r="AI86" s="97">
        <f t="shared" si="33"/>
        <v>0</v>
      </c>
      <c r="AJ86" s="97">
        <f t="shared" si="33"/>
        <v>0</v>
      </c>
      <c r="AK86" s="97">
        <f t="shared" si="33"/>
        <v>0</v>
      </c>
      <c r="AL86" s="97">
        <f t="shared" si="33"/>
        <v>0</v>
      </c>
      <c r="AM86" s="97">
        <f t="shared" si="33"/>
        <v>0</v>
      </c>
      <c r="AN86" s="97">
        <f t="shared" si="33"/>
        <v>0</v>
      </c>
      <c r="AO86" s="97">
        <f t="shared" si="33"/>
        <v>0</v>
      </c>
      <c r="AP86" s="97">
        <f t="shared" si="33"/>
        <v>0</v>
      </c>
      <c r="AQ86" s="97">
        <f t="shared" si="33"/>
        <v>0</v>
      </c>
      <c r="AR86" s="97">
        <f t="shared" si="33"/>
        <v>0</v>
      </c>
      <c r="AS86" s="97">
        <f t="shared" si="33"/>
        <v>0</v>
      </c>
      <c r="AT86" s="97">
        <f t="shared" si="33"/>
        <v>0</v>
      </c>
      <c r="AU86" s="97">
        <f t="shared" si="33"/>
        <v>0</v>
      </c>
      <c r="AV86" s="97">
        <f t="shared" si="33"/>
        <v>0</v>
      </c>
      <c r="AW86" s="97">
        <f t="shared" si="33"/>
        <v>0</v>
      </c>
      <c r="AX86" s="97">
        <f t="shared" si="33"/>
        <v>0</v>
      </c>
    </row>
    <row r="87" spans="3:50" s="130" customFormat="1" ht="13.2">
      <c r="D87" s="136"/>
      <c r="F87" s="172"/>
      <c r="G87" s="122"/>
      <c r="H87" s="131"/>
      <c r="I87" s="129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  <c r="AU87" s="122"/>
      <c r="AV87" s="122"/>
      <c r="AW87" s="122"/>
      <c r="AX87" s="122"/>
    </row>
    <row r="88" spans="3:50" s="130" customFormat="1" ht="13.2">
      <c r="D88" s="136"/>
      <c r="E88" s="132" t="s">
        <v>87</v>
      </c>
      <c r="F88" s="172"/>
      <c r="G88" s="122"/>
      <c r="H88" s="131"/>
      <c r="I88" s="129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122"/>
      <c r="AS88" s="122"/>
      <c r="AT88" s="122"/>
      <c r="AU88" s="122"/>
      <c r="AV88" s="122"/>
      <c r="AW88" s="122"/>
      <c r="AX88" s="122"/>
    </row>
    <row r="89" spans="3:50" s="123" customFormat="1" ht="13.2">
      <c r="D89" s="126">
        <v>31</v>
      </c>
      <c r="E89" s="125" t="s">
        <v>74</v>
      </c>
      <c r="F89" s="126"/>
      <c r="G89" s="127"/>
      <c r="I89" s="126" t="s">
        <v>107</v>
      </c>
      <c r="J89" s="122">
        <v>0</v>
      </c>
      <c r="K89" s="122">
        <f>K$21</f>
        <v>0</v>
      </c>
      <c r="L89" s="122">
        <f t="shared" ref="L89:AX89" si="34">L$21</f>
        <v>0</v>
      </c>
      <c r="M89" s="122">
        <f t="shared" si="34"/>
        <v>0</v>
      </c>
      <c r="N89" s="122">
        <f t="shared" si="34"/>
        <v>0</v>
      </c>
      <c r="O89" s="122">
        <f t="shared" si="34"/>
        <v>0</v>
      </c>
      <c r="P89" s="122">
        <f t="shared" si="34"/>
        <v>0</v>
      </c>
      <c r="Q89" s="122">
        <f t="shared" si="34"/>
        <v>0</v>
      </c>
      <c r="R89" s="122">
        <f t="shared" si="34"/>
        <v>0</v>
      </c>
      <c r="S89" s="122">
        <f t="shared" si="34"/>
        <v>0</v>
      </c>
      <c r="T89" s="122">
        <f t="shared" si="34"/>
        <v>0</v>
      </c>
      <c r="U89" s="122">
        <f t="shared" si="34"/>
        <v>0</v>
      </c>
      <c r="V89" s="122">
        <f t="shared" si="34"/>
        <v>0</v>
      </c>
      <c r="W89" s="122">
        <f t="shared" si="34"/>
        <v>0</v>
      </c>
      <c r="X89" s="122">
        <f t="shared" si="34"/>
        <v>0</v>
      </c>
      <c r="Y89" s="122">
        <f t="shared" si="34"/>
        <v>0</v>
      </c>
      <c r="Z89" s="122">
        <f t="shared" si="34"/>
        <v>0</v>
      </c>
      <c r="AA89" s="122">
        <f t="shared" si="34"/>
        <v>0</v>
      </c>
      <c r="AB89" s="122">
        <f t="shared" si="34"/>
        <v>0</v>
      </c>
      <c r="AC89" s="122">
        <f t="shared" si="34"/>
        <v>0</v>
      </c>
      <c r="AD89" s="122">
        <f t="shared" si="34"/>
        <v>0</v>
      </c>
      <c r="AE89" s="122">
        <f t="shared" si="34"/>
        <v>0</v>
      </c>
      <c r="AF89" s="122">
        <f t="shared" si="34"/>
        <v>0</v>
      </c>
      <c r="AG89" s="122">
        <f t="shared" si="34"/>
        <v>0</v>
      </c>
      <c r="AH89" s="122">
        <f t="shared" si="34"/>
        <v>0</v>
      </c>
      <c r="AI89" s="122">
        <f t="shared" si="34"/>
        <v>0</v>
      </c>
      <c r="AJ89" s="122">
        <f t="shared" si="34"/>
        <v>0</v>
      </c>
      <c r="AK89" s="122">
        <f t="shared" si="34"/>
        <v>0</v>
      </c>
      <c r="AL89" s="122">
        <f t="shared" si="34"/>
        <v>0</v>
      </c>
      <c r="AM89" s="122">
        <f t="shared" si="34"/>
        <v>0</v>
      </c>
      <c r="AN89" s="122">
        <f t="shared" si="34"/>
        <v>0</v>
      </c>
      <c r="AO89" s="122">
        <f t="shared" si="34"/>
        <v>0</v>
      </c>
      <c r="AP89" s="122">
        <f t="shared" si="34"/>
        <v>0</v>
      </c>
      <c r="AQ89" s="122">
        <f t="shared" si="34"/>
        <v>0</v>
      </c>
      <c r="AR89" s="122">
        <f t="shared" si="34"/>
        <v>0</v>
      </c>
      <c r="AS89" s="122">
        <f t="shared" si="34"/>
        <v>0</v>
      </c>
      <c r="AT89" s="122">
        <f t="shared" si="34"/>
        <v>0</v>
      </c>
      <c r="AU89" s="122">
        <f t="shared" si="34"/>
        <v>0</v>
      </c>
      <c r="AV89" s="122">
        <f t="shared" si="34"/>
        <v>0</v>
      </c>
      <c r="AW89" s="122">
        <f t="shared" si="34"/>
        <v>0</v>
      </c>
      <c r="AX89" s="122">
        <f t="shared" si="34"/>
        <v>0</v>
      </c>
    </row>
    <row r="90" spans="3:50" s="123" customFormat="1" ht="13.2">
      <c r="C90" s="130"/>
      <c r="D90" s="126">
        <v>32</v>
      </c>
      <c r="E90" s="125" t="str">
        <f>"Removal after Max Rev Term Yrs=" &amp;I90</f>
        <v>Removal after Max Rev Term Yrs=20</v>
      </c>
      <c r="G90" s="127"/>
      <c r="I90" s="134">
        <v>20</v>
      </c>
      <c r="J90" s="137"/>
      <c r="K90" s="137">
        <f t="shared" ref="K90:AX90" si="35">IF(K$45&gt;$I90,INDEX($K89:$AX89,1,K$45-$I90) *-1,0)</f>
        <v>0</v>
      </c>
      <c r="L90" s="137">
        <f t="shared" si="35"/>
        <v>0</v>
      </c>
      <c r="M90" s="137">
        <f t="shared" si="35"/>
        <v>0</v>
      </c>
      <c r="N90" s="137">
        <f t="shared" si="35"/>
        <v>0</v>
      </c>
      <c r="O90" s="137">
        <f t="shared" si="35"/>
        <v>0</v>
      </c>
      <c r="P90" s="137">
        <f t="shared" si="35"/>
        <v>0</v>
      </c>
      <c r="Q90" s="137">
        <f t="shared" si="35"/>
        <v>0</v>
      </c>
      <c r="R90" s="137">
        <f t="shared" si="35"/>
        <v>0</v>
      </c>
      <c r="S90" s="137">
        <f t="shared" si="35"/>
        <v>0</v>
      </c>
      <c r="T90" s="137">
        <f t="shared" si="35"/>
        <v>0</v>
      </c>
      <c r="U90" s="137">
        <f t="shared" si="35"/>
        <v>0</v>
      </c>
      <c r="V90" s="137">
        <f t="shared" si="35"/>
        <v>0</v>
      </c>
      <c r="W90" s="137">
        <f t="shared" si="35"/>
        <v>0</v>
      </c>
      <c r="X90" s="137">
        <f t="shared" si="35"/>
        <v>0</v>
      </c>
      <c r="Y90" s="137">
        <f t="shared" si="35"/>
        <v>0</v>
      </c>
      <c r="Z90" s="137">
        <f t="shared" si="35"/>
        <v>0</v>
      </c>
      <c r="AA90" s="137">
        <f t="shared" si="35"/>
        <v>0</v>
      </c>
      <c r="AB90" s="137">
        <f t="shared" si="35"/>
        <v>0</v>
      </c>
      <c r="AC90" s="137">
        <f t="shared" si="35"/>
        <v>0</v>
      </c>
      <c r="AD90" s="137">
        <f t="shared" si="35"/>
        <v>0</v>
      </c>
      <c r="AE90" s="137">
        <f t="shared" si="35"/>
        <v>0</v>
      </c>
      <c r="AF90" s="137">
        <f t="shared" si="35"/>
        <v>0</v>
      </c>
      <c r="AG90" s="137">
        <f t="shared" si="35"/>
        <v>0</v>
      </c>
      <c r="AH90" s="137">
        <f t="shared" si="35"/>
        <v>0</v>
      </c>
      <c r="AI90" s="137">
        <f t="shared" si="35"/>
        <v>0</v>
      </c>
      <c r="AJ90" s="137">
        <f t="shared" si="35"/>
        <v>0</v>
      </c>
      <c r="AK90" s="137">
        <f t="shared" si="35"/>
        <v>0</v>
      </c>
      <c r="AL90" s="137">
        <f t="shared" si="35"/>
        <v>0</v>
      </c>
      <c r="AM90" s="137">
        <f t="shared" si="35"/>
        <v>0</v>
      </c>
      <c r="AN90" s="137">
        <f t="shared" si="35"/>
        <v>0</v>
      </c>
      <c r="AO90" s="137">
        <f t="shared" si="35"/>
        <v>0</v>
      </c>
      <c r="AP90" s="137">
        <f t="shared" si="35"/>
        <v>0</v>
      </c>
      <c r="AQ90" s="137">
        <f t="shared" si="35"/>
        <v>0</v>
      </c>
      <c r="AR90" s="137">
        <f t="shared" si="35"/>
        <v>0</v>
      </c>
      <c r="AS90" s="137">
        <f t="shared" si="35"/>
        <v>0</v>
      </c>
      <c r="AT90" s="137">
        <f t="shared" si="35"/>
        <v>0</v>
      </c>
      <c r="AU90" s="137">
        <f t="shared" si="35"/>
        <v>0</v>
      </c>
      <c r="AV90" s="137">
        <f t="shared" si="35"/>
        <v>0</v>
      </c>
      <c r="AW90" s="137">
        <f t="shared" si="35"/>
        <v>0</v>
      </c>
      <c r="AX90" s="137">
        <f t="shared" si="35"/>
        <v>0</v>
      </c>
    </row>
    <row r="91" spans="3:50" s="123" customFormat="1" ht="13.2">
      <c r="C91" s="135"/>
      <c r="D91" s="126">
        <v>33</v>
      </c>
      <c r="E91" s="125" t="s">
        <v>76</v>
      </c>
      <c r="G91" s="127"/>
      <c r="J91" s="137"/>
      <c r="K91" s="137">
        <f>K89+K90</f>
        <v>0</v>
      </c>
      <c r="L91" s="137">
        <f t="shared" ref="L91:AX91" si="36">L89+L90</f>
        <v>0</v>
      </c>
      <c r="M91" s="137">
        <f t="shared" si="36"/>
        <v>0</v>
      </c>
      <c r="N91" s="137">
        <f t="shared" si="36"/>
        <v>0</v>
      </c>
      <c r="O91" s="137">
        <f t="shared" si="36"/>
        <v>0</v>
      </c>
      <c r="P91" s="137">
        <f t="shared" si="36"/>
        <v>0</v>
      </c>
      <c r="Q91" s="137">
        <f t="shared" si="36"/>
        <v>0</v>
      </c>
      <c r="R91" s="137">
        <f t="shared" si="36"/>
        <v>0</v>
      </c>
      <c r="S91" s="137">
        <f t="shared" si="36"/>
        <v>0</v>
      </c>
      <c r="T91" s="137">
        <f t="shared" si="36"/>
        <v>0</v>
      </c>
      <c r="U91" s="137">
        <f t="shared" si="36"/>
        <v>0</v>
      </c>
      <c r="V91" s="137">
        <f t="shared" si="36"/>
        <v>0</v>
      </c>
      <c r="W91" s="137">
        <f t="shared" si="36"/>
        <v>0</v>
      </c>
      <c r="X91" s="137">
        <f t="shared" si="36"/>
        <v>0</v>
      </c>
      <c r="Y91" s="137">
        <f t="shared" si="36"/>
        <v>0</v>
      </c>
      <c r="Z91" s="137">
        <f t="shared" si="36"/>
        <v>0</v>
      </c>
      <c r="AA91" s="137">
        <f t="shared" si="36"/>
        <v>0</v>
      </c>
      <c r="AB91" s="137">
        <f t="shared" si="36"/>
        <v>0</v>
      </c>
      <c r="AC91" s="137">
        <f t="shared" si="36"/>
        <v>0</v>
      </c>
      <c r="AD91" s="137">
        <f t="shared" si="36"/>
        <v>0</v>
      </c>
      <c r="AE91" s="137">
        <f t="shared" si="36"/>
        <v>0</v>
      </c>
      <c r="AF91" s="137">
        <f t="shared" si="36"/>
        <v>0</v>
      </c>
      <c r="AG91" s="137">
        <f t="shared" si="36"/>
        <v>0</v>
      </c>
      <c r="AH91" s="137">
        <f t="shared" si="36"/>
        <v>0</v>
      </c>
      <c r="AI91" s="137">
        <f t="shared" si="36"/>
        <v>0</v>
      </c>
      <c r="AJ91" s="137">
        <f t="shared" si="36"/>
        <v>0</v>
      </c>
      <c r="AK91" s="137">
        <f t="shared" si="36"/>
        <v>0</v>
      </c>
      <c r="AL91" s="137">
        <f t="shared" si="36"/>
        <v>0</v>
      </c>
      <c r="AM91" s="137">
        <f t="shared" si="36"/>
        <v>0</v>
      </c>
      <c r="AN91" s="137">
        <f t="shared" si="36"/>
        <v>0</v>
      </c>
      <c r="AO91" s="137">
        <f t="shared" si="36"/>
        <v>0</v>
      </c>
      <c r="AP91" s="137">
        <f t="shared" si="36"/>
        <v>0</v>
      </c>
      <c r="AQ91" s="137">
        <f t="shared" si="36"/>
        <v>0</v>
      </c>
      <c r="AR91" s="137">
        <f t="shared" si="36"/>
        <v>0</v>
      </c>
      <c r="AS91" s="137">
        <f t="shared" si="36"/>
        <v>0</v>
      </c>
      <c r="AT91" s="137">
        <f t="shared" si="36"/>
        <v>0</v>
      </c>
      <c r="AU91" s="137">
        <f t="shared" si="36"/>
        <v>0</v>
      </c>
      <c r="AV91" s="137">
        <f t="shared" si="36"/>
        <v>0</v>
      </c>
      <c r="AW91" s="137">
        <f t="shared" si="36"/>
        <v>0</v>
      </c>
      <c r="AX91" s="137">
        <f t="shared" si="36"/>
        <v>0</v>
      </c>
    </row>
    <row r="92" spans="3:50" s="123" customFormat="1" ht="13.2">
      <c r="C92" s="130"/>
      <c r="D92" s="126">
        <v>34</v>
      </c>
      <c r="E92" s="125" t="s">
        <v>75</v>
      </c>
      <c r="G92" s="127"/>
      <c r="H92" s="133"/>
      <c r="J92" s="137">
        <v>0</v>
      </c>
      <c r="K92" s="137">
        <f>K91+J92</f>
        <v>0</v>
      </c>
      <c r="L92" s="137">
        <f t="shared" ref="L92:AX92" si="37">L91+K92</f>
        <v>0</v>
      </c>
      <c r="M92" s="137">
        <f t="shared" si="37"/>
        <v>0</v>
      </c>
      <c r="N92" s="137">
        <f t="shared" si="37"/>
        <v>0</v>
      </c>
      <c r="O92" s="137">
        <f t="shared" si="37"/>
        <v>0</v>
      </c>
      <c r="P92" s="137">
        <f t="shared" si="37"/>
        <v>0</v>
      </c>
      <c r="Q92" s="137">
        <f t="shared" si="37"/>
        <v>0</v>
      </c>
      <c r="R92" s="137">
        <f t="shared" si="37"/>
        <v>0</v>
      </c>
      <c r="S92" s="137">
        <f t="shared" si="37"/>
        <v>0</v>
      </c>
      <c r="T92" s="137">
        <f t="shared" si="37"/>
        <v>0</v>
      </c>
      <c r="U92" s="137">
        <f t="shared" si="37"/>
        <v>0</v>
      </c>
      <c r="V92" s="137">
        <f t="shared" si="37"/>
        <v>0</v>
      </c>
      <c r="W92" s="137">
        <f t="shared" si="37"/>
        <v>0</v>
      </c>
      <c r="X92" s="137">
        <f t="shared" si="37"/>
        <v>0</v>
      </c>
      <c r="Y92" s="137">
        <f t="shared" si="37"/>
        <v>0</v>
      </c>
      <c r="Z92" s="137">
        <f t="shared" si="37"/>
        <v>0</v>
      </c>
      <c r="AA92" s="137">
        <f t="shared" si="37"/>
        <v>0</v>
      </c>
      <c r="AB92" s="137">
        <f t="shared" si="37"/>
        <v>0</v>
      </c>
      <c r="AC92" s="137">
        <f t="shared" si="37"/>
        <v>0</v>
      </c>
      <c r="AD92" s="137">
        <f t="shared" si="37"/>
        <v>0</v>
      </c>
      <c r="AE92" s="137">
        <f t="shared" si="37"/>
        <v>0</v>
      </c>
      <c r="AF92" s="137">
        <f t="shared" si="37"/>
        <v>0</v>
      </c>
      <c r="AG92" s="137">
        <f t="shared" si="37"/>
        <v>0</v>
      </c>
      <c r="AH92" s="137">
        <f t="shared" si="37"/>
        <v>0</v>
      </c>
      <c r="AI92" s="137">
        <f t="shared" si="37"/>
        <v>0</v>
      </c>
      <c r="AJ92" s="137">
        <f t="shared" si="37"/>
        <v>0</v>
      </c>
      <c r="AK92" s="137">
        <f t="shared" si="37"/>
        <v>0</v>
      </c>
      <c r="AL92" s="137">
        <f t="shared" si="37"/>
        <v>0</v>
      </c>
      <c r="AM92" s="137">
        <f t="shared" si="37"/>
        <v>0</v>
      </c>
      <c r="AN92" s="137">
        <f t="shared" si="37"/>
        <v>0</v>
      </c>
      <c r="AO92" s="137">
        <f t="shared" si="37"/>
        <v>0</v>
      </c>
      <c r="AP92" s="137">
        <f t="shared" si="37"/>
        <v>0</v>
      </c>
      <c r="AQ92" s="137">
        <f t="shared" si="37"/>
        <v>0</v>
      </c>
      <c r="AR92" s="137">
        <f t="shared" si="37"/>
        <v>0</v>
      </c>
      <c r="AS92" s="137">
        <f t="shared" si="37"/>
        <v>0</v>
      </c>
      <c r="AT92" s="137">
        <f t="shared" si="37"/>
        <v>0</v>
      </c>
      <c r="AU92" s="137">
        <f t="shared" si="37"/>
        <v>0</v>
      </c>
      <c r="AV92" s="137">
        <f t="shared" si="37"/>
        <v>0</v>
      </c>
      <c r="AW92" s="137">
        <f t="shared" si="37"/>
        <v>0</v>
      </c>
      <c r="AX92" s="137">
        <f t="shared" si="37"/>
        <v>0</v>
      </c>
    </row>
    <row r="93" spans="3:50" s="123" customFormat="1" ht="13.2">
      <c r="C93" s="130"/>
      <c r="D93" s="126">
        <v>35</v>
      </c>
      <c r="E93" s="123" t="s">
        <v>57</v>
      </c>
      <c r="F93" s="163">
        <f>$O$39</f>
        <v>0</v>
      </c>
      <c r="G93" s="122">
        <f>$I$39</f>
        <v>0</v>
      </c>
      <c r="H93" s="128">
        <v>0.5</v>
      </c>
      <c r="I93" s="129">
        <f>F93*G93</f>
        <v>0</v>
      </c>
      <c r="J93" s="122"/>
      <c r="K93" s="122">
        <f>(K91*$I93*$H93) +(J92*$I93)</f>
        <v>0</v>
      </c>
      <c r="L93" s="122">
        <f t="shared" ref="L93:AX93" si="38">(L91*$I93*$H93) +(K92*$I93)</f>
        <v>0</v>
      </c>
      <c r="M93" s="122">
        <f t="shared" si="38"/>
        <v>0</v>
      </c>
      <c r="N93" s="122">
        <f t="shared" si="38"/>
        <v>0</v>
      </c>
      <c r="O93" s="122">
        <f t="shared" si="38"/>
        <v>0</v>
      </c>
      <c r="P93" s="122">
        <f t="shared" si="38"/>
        <v>0</v>
      </c>
      <c r="Q93" s="122">
        <f t="shared" si="38"/>
        <v>0</v>
      </c>
      <c r="R93" s="122">
        <f t="shared" si="38"/>
        <v>0</v>
      </c>
      <c r="S93" s="122">
        <f t="shared" si="38"/>
        <v>0</v>
      </c>
      <c r="T93" s="122">
        <f t="shared" si="38"/>
        <v>0</v>
      </c>
      <c r="U93" s="122">
        <f t="shared" si="38"/>
        <v>0</v>
      </c>
      <c r="V93" s="122">
        <f t="shared" si="38"/>
        <v>0</v>
      </c>
      <c r="W93" s="122">
        <f t="shared" si="38"/>
        <v>0</v>
      </c>
      <c r="X93" s="122">
        <f t="shared" si="38"/>
        <v>0</v>
      </c>
      <c r="Y93" s="122">
        <f t="shared" si="38"/>
        <v>0</v>
      </c>
      <c r="Z93" s="122">
        <f t="shared" si="38"/>
        <v>0</v>
      </c>
      <c r="AA93" s="122">
        <f t="shared" si="38"/>
        <v>0</v>
      </c>
      <c r="AB93" s="122">
        <f t="shared" si="38"/>
        <v>0</v>
      </c>
      <c r="AC93" s="122">
        <f t="shared" si="38"/>
        <v>0</v>
      </c>
      <c r="AD93" s="122">
        <f t="shared" si="38"/>
        <v>0</v>
      </c>
      <c r="AE93" s="122">
        <f t="shared" si="38"/>
        <v>0</v>
      </c>
      <c r="AF93" s="122">
        <f t="shared" si="38"/>
        <v>0</v>
      </c>
      <c r="AG93" s="122">
        <f t="shared" si="38"/>
        <v>0</v>
      </c>
      <c r="AH93" s="122">
        <f t="shared" si="38"/>
        <v>0</v>
      </c>
      <c r="AI93" s="122">
        <f t="shared" si="38"/>
        <v>0</v>
      </c>
      <c r="AJ93" s="122">
        <f t="shared" si="38"/>
        <v>0</v>
      </c>
      <c r="AK93" s="122">
        <f t="shared" si="38"/>
        <v>0</v>
      </c>
      <c r="AL93" s="122">
        <f t="shared" si="38"/>
        <v>0</v>
      </c>
      <c r="AM93" s="122">
        <f t="shared" si="38"/>
        <v>0</v>
      </c>
      <c r="AN93" s="122">
        <f t="shared" si="38"/>
        <v>0</v>
      </c>
      <c r="AO93" s="122">
        <f t="shared" si="38"/>
        <v>0</v>
      </c>
      <c r="AP93" s="122">
        <f t="shared" si="38"/>
        <v>0</v>
      </c>
      <c r="AQ93" s="122">
        <f t="shared" si="38"/>
        <v>0</v>
      </c>
      <c r="AR93" s="122">
        <f t="shared" si="38"/>
        <v>0</v>
      </c>
      <c r="AS93" s="122">
        <f t="shared" si="38"/>
        <v>0</v>
      </c>
      <c r="AT93" s="122">
        <f t="shared" si="38"/>
        <v>0</v>
      </c>
      <c r="AU93" s="122">
        <f t="shared" si="38"/>
        <v>0</v>
      </c>
      <c r="AV93" s="122">
        <f t="shared" si="38"/>
        <v>0</v>
      </c>
      <c r="AW93" s="122">
        <f t="shared" si="38"/>
        <v>0</v>
      </c>
      <c r="AX93" s="122">
        <f t="shared" si="38"/>
        <v>0</v>
      </c>
    </row>
    <row r="94" spans="3:50" s="107" customFormat="1" ht="13.2">
      <c r="D94" s="114">
        <v>36</v>
      </c>
      <c r="E94" s="107" t="s">
        <v>95</v>
      </c>
      <c r="F94" s="162"/>
      <c r="G94" s="97"/>
      <c r="H94" s="111"/>
      <c r="I94" s="110"/>
      <c r="J94" s="97"/>
      <c r="K94" s="97">
        <f>((K91*$H93*$G93)+(J92*$G93))/1000</f>
        <v>0</v>
      </c>
      <c r="L94" s="97">
        <f t="shared" ref="L94:AX94" si="39">((L91*$H93*$G93)+(K92*$G93))/1000</f>
        <v>0</v>
      </c>
      <c r="M94" s="97">
        <f t="shared" si="39"/>
        <v>0</v>
      </c>
      <c r="N94" s="97">
        <f t="shared" si="39"/>
        <v>0</v>
      </c>
      <c r="O94" s="97">
        <f t="shared" si="39"/>
        <v>0</v>
      </c>
      <c r="P94" s="97">
        <f t="shared" si="39"/>
        <v>0</v>
      </c>
      <c r="Q94" s="97">
        <f t="shared" si="39"/>
        <v>0</v>
      </c>
      <c r="R94" s="97">
        <f t="shared" si="39"/>
        <v>0</v>
      </c>
      <c r="S94" s="97">
        <f t="shared" si="39"/>
        <v>0</v>
      </c>
      <c r="T94" s="97">
        <f t="shared" si="39"/>
        <v>0</v>
      </c>
      <c r="U94" s="97">
        <f t="shared" si="39"/>
        <v>0</v>
      </c>
      <c r="V94" s="97">
        <f t="shared" si="39"/>
        <v>0</v>
      </c>
      <c r="W94" s="97">
        <f t="shared" si="39"/>
        <v>0</v>
      </c>
      <c r="X94" s="97">
        <f t="shared" si="39"/>
        <v>0</v>
      </c>
      <c r="Y94" s="97">
        <f t="shared" si="39"/>
        <v>0</v>
      </c>
      <c r="Z94" s="97">
        <f t="shared" si="39"/>
        <v>0</v>
      </c>
      <c r="AA94" s="97">
        <f t="shared" si="39"/>
        <v>0</v>
      </c>
      <c r="AB94" s="97">
        <f t="shared" si="39"/>
        <v>0</v>
      </c>
      <c r="AC94" s="97">
        <f t="shared" si="39"/>
        <v>0</v>
      </c>
      <c r="AD94" s="97">
        <f t="shared" si="39"/>
        <v>0</v>
      </c>
      <c r="AE94" s="97">
        <f t="shared" si="39"/>
        <v>0</v>
      </c>
      <c r="AF94" s="97">
        <f t="shared" si="39"/>
        <v>0</v>
      </c>
      <c r="AG94" s="97">
        <f t="shared" si="39"/>
        <v>0</v>
      </c>
      <c r="AH94" s="97">
        <f t="shared" si="39"/>
        <v>0</v>
      </c>
      <c r="AI94" s="97">
        <f t="shared" si="39"/>
        <v>0</v>
      </c>
      <c r="AJ94" s="97">
        <f t="shared" si="39"/>
        <v>0</v>
      </c>
      <c r="AK94" s="97">
        <f t="shared" si="39"/>
        <v>0</v>
      </c>
      <c r="AL94" s="97">
        <f t="shared" si="39"/>
        <v>0</v>
      </c>
      <c r="AM94" s="97">
        <f t="shared" si="39"/>
        <v>0</v>
      </c>
      <c r="AN94" s="97">
        <f t="shared" si="39"/>
        <v>0</v>
      </c>
      <c r="AO94" s="97">
        <f t="shared" si="39"/>
        <v>0</v>
      </c>
      <c r="AP94" s="97">
        <f t="shared" si="39"/>
        <v>0</v>
      </c>
      <c r="AQ94" s="97">
        <f t="shared" si="39"/>
        <v>0</v>
      </c>
      <c r="AR94" s="97">
        <f t="shared" si="39"/>
        <v>0</v>
      </c>
      <c r="AS94" s="97">
        <f t="shared" si="39"/>
        <v>0</v>
      </c>
      <c r="AT94" s="97">
        <f t="shared" si="39"/>
        <v>0</v>
      </c>
      <c r="AU94" s="97">
        <f t="shared" si="39"/>
        <v>0</v>
      </c>
      <c r="AV94" s="97">
        <f t="shared" si="39"/>
        <v>0</v>
      </c>
      <c r="AW94" s="97">
        <f t="shared" si="39"/>
        <v>0</v>
      </c>
      <c r="AX94" s="97">
        <f t="shared" si="39"/>
        <v>0</v>
      </c>
    </row>
    <row r="95" spans="3:50" s="130" customFormat="1" ht="13.2">
      <c r="D95" s="136"/>
      <c r="F95" s="172"/>
      <c r="G95" s="122"/>
      <c r="H95" s="131"/>
      <c r="I95" s="129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  <c r="AT95" s="122"/>
      <c r="AU95" s="122"/>
      <c r="AV95" s="122"/>
      <c r="AW95" s="122"/>
      <c r="AX95" s="122"/>
    </row>
    <row r="96" spans="3:50" s="130" customFormat="1" ht="13.2">
      <c r="D96" s="136"/>
      <c r="E96" s="132" t="s">
        <v>88</v>
      </c>
      <c r="F96" s="172"/>
      <c r="G96" s="122"/>
      <c r="H96" s="131"/>
      <c r="I96" s="129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2"/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2"/>
      <c r="AT96" s="122"/>
      <c r="AU96" s="122"/>
      <c r="AV96" s="122"/>
      <c r="AW96" s="122"/>
      <c r="AX96" s="122"/>
    </row>
    <row r="97" spans="1:50" s="123" customFormat="1" ht="13.2">
      <c r="C97" s="130"/>
      <c r="D97" s="126">
        <v>36</v>
      </c>
      <c r="E97" s="125" t="s">
        <v>74</v>
      </c>
      <c r="F97" s="126"/>
      <c r="G97" s="127"/>
      <c r="I97" s="126" t="s">
        <v>107</v>
      </c>
      <c r="J97" s="122">
        <v>0</v>
      </c>
      <c r="K97" s="122">
        <f>K$22</f>
        <v>0</v>
      </c>
      <c r="L97" s="122">
        <f t="shared" ref="L97:AX97" si="40">L$22</f>
        <v>0</v>
      </c>
      <c r="M97" s="122">
        <f t="shared" si="40"/>
        <v>0</v>
      </c>
      <c r="N97" s="122">
        <f t="shared" si="40"/>
        <v>0</v>
      </c>
      <c r="O97" s="122">
        <f t="shared" si="40"/>
        <v>0</v>
      </c>
      <c r="P97" s="122">
        <f t="shared" si="40"/>
        <v>0</v>
      </c>
      <c r="Q97" s="122">
        <f t="shared" si="40"/>
        <v>0</v>
      </c>
      <c r="R97" s="122">
        <f t="shared" si="40"/>
        <v>0</v>
      </c>
      <c r="S97" s="122">
        <f t="shared" si="40"/>
        <v>0</v>
      </c>
      <c r="T97" s="122">
        <f t="shared" si="40"/>
        <v>0</v>
      </c>
      <c r="U97" s="122">
        <f t="shared" si="40"/>
        <v>0</v>
      </c>
      <c r="V97" s="122">
        <f t="shared" si="40"/>
        <v>0</v>
      </c>
      <c r="W97" s="122">
        <f t="shared" si="40"/>
        <v>0</v>
      </c>
      <c r="X97" s="122">
        <f t="shared" si="40"/>
        <v>0</v>
      </c>
      <c r="Y97" s="122">
        <f t="shared" si="40"/>
        <v>0</v>
      </c>
      <c r="Z97" s="122">
        <f t="shared" si="40"/>
        <v>0</v>
      </c>
      <c r="AA97" s="122">
        <f t="shared" si="40"/>
        <v>0</v>
      </c>
      <c r="AB97" s="122">
        <f t="shared" si="40"/>
        <v>0</v>
      </c>
      <c r="AC97" s="122">
        <f t="shared" si="40"/>
        <v>0</v>
      </c>
      <c r="AD97" s="122">
        <f t="shared" si="40"/>
        <v>0</v>
      </c>
      <c r="AE97" s="122">
        <f t="shared" si="40"/>
        <v>0</v>
      </c>
      <c r="AF97" s="122">
        <f t="shared" si="40"/>
        <v>0</v>
      </c>
      <c r="AG97" s="122">
        <f t="shared" si="40"/>
        <v>0</v>
      </c>
      <c r="AH97" s="122">
        <f t="shared" si="40"/>
        <v>0</v>
      </c>
      <c r="AI97" s="122">
        <f t="shared" si="40"/>
        <v>0</v>
      </c>
      <c r="AJ97" s="122">
        <f t="shared" si="40"/>
        <v>0</v>
      </c>
      <c r="AK97" s="122">
        <f t="shared" si="40"/>
        <v>0</v>
      </c>
      <c r="AL97" s="122">
        <f t="shared" si="40"/>
        <v>0</v>
      </c>
      <c r="AM97" s="122">
        <f t="shared" si="40"/>
        <v>0</v>
      </c>
      <c r="AN97" s="122">
        <f t="shared" si="40"/>
        <v>0</v>
      </c>
      <c r="AO97" s="122">
        <f t="shared" si="40"/>
        <v>0</v>
      </c>
      <c r="AP97" s="122">
        <f t="shared" si="40"/>
        <v>0</v>
      </c>
      <c r="AQ97" s="122">
        <f t="shared" si="40"/>
        <v>0</v>
      </c>
      <c r="AR97" s="122">
        <f t="shared" si="40"/>
        <v>0</v>
      </c>
      <c r="AS97" s="122">
        <f t="shared" si="40"/>
        <v>0</v>
      </c>
      <c r="AT97" s="122">
        <f t="shared" si="40"/>
        <v>0</v>
      </c>
      <c r="AU97" s="122">
        <f t="shared" si="40"/>
        <v>0</v>
      </c>
      <c r="AV97" s="122">
        <f t="shared" si="40"/>
        <v>0</v>
      </c>
      <c r="AW97" s="122">
        <f t="shared" si="40"/>
        <v>0</v>
      </c>
      <c r="AX97" s="122">
        <f t="shared" si="40"/>
        <v>0</v>
      </c>
    </row>
    <row r="98" spans="1:50" s="123" customFormat="1" ht="13.2">
      <c r="C98" s="130"/>
      <c r="D98" s="126">
        <v>38</v>
      </c>
      <c r="E98" s="125" t="str">
        <f>"Removal after Max Rev Term Yrs=" &amp;I98</f>
        <v>Removal after Max Rev Term Yrs=10</v>
      </c>
      <c r="G98" s="127"/>
      <c r="I98" s="134">
        <v>10</v>
      </c>
      <c r="J98" s="137"/>
      <c r="K98" s="137">
        <f t="shared" ref="K98:AX98" si="41">IF(K$45&gt;$I98,INDEX($K97:$AX97,1,K$45-$I98) *-1,0)</f>
        <v>0</v>
      </c>
      <c r="L98" s="137">
        <f t="shared" si="41"/>
        <v>0</v>
      </c>
      <c r="M98" s="137">
        <f t="shared" si="41"/>
        <v>0</v>
      </c>
      <c r="N98" s="137">
        <f t="shared" si="41"/>
        <v>0</v>
      </c>
      <c r="O98" s="137">
        <f t="shared" si="41"/>
        <v>0</v>
      </c>
      <c r="P98" s="137">
        <f t="shared" si="41"/>
        <v>0</v>
      </c>
      <c r="Q98" s="137">
        <f t="shared" si="41"/>
        <v>0</v>
      </c>
      <c r="R98" s="137">
        <f t="shared" si="41"/>
        <v>0</v>
      </c>
      <c r="S98" s="137">
        <f t="shared" si="41"/>
        <v>0</v>
      </c>
      <c r="T98" s="137">
        <f t="shared" si="41"/>
        <v>0</v>
      </c>
      <c r="U98" s="137">
        <f t="shared" si="41"/>
        <v>0</v>
      </c>
      <c r="V98" s="137">
        <f t="shared" si="41"/>
        <v>0</v>
      </c>
      <c r="W98" s="137">
        <f t="shared" si="41"/>
        <v>0</v>
      </c>
      <c r="X98" s="137">
        <f t="shared" si="41"/>
        <v>0</v>
      </c>
      <c r="Y98" s="137">
        <f t="shared" si="41"/>
        <v>0</v>
      </c>
      <c r="Z98" s="137">
        <f t="shared" si="41"/>
        <v>0</v>
      </c>
      <c r="AA98" s="137">
        <f t="shared" si="41"/>
        <v>0</v>
      </c>
      <c r="AB98" s="137">
        <f t="shared" si="41"/>
        <v>0</v>
      </c>
      <c r="AC98" s="137">
        <f t="shared" si="41"/>
        <v>0</v>
      </c>
      <c r="AD98" s="137">
        <f t="shared" si="41"/>
        <v>0</v>
      </c>
      <c r="AE98" s="137">
        <f t="shared" si="41"/>
        <v>0</v>
      </c>
      <c r="AF98" s="137">
        <f t="shared" si="41"/>
        <v>0</v>
      </c>
      <c r="AG98" s="137">
        <f t="shared" si="41"/>
        <v>0</v>
      </c>
      <c r="AH98" s="137">
        <f t="shared" si="41"/>
        <v>0</v>
      </c>
      <c r="AI98" s="137">
        <f t="shared" si="41"/>
        <v>0</v>
      </c>
      <c r="AJ98" s="137">
        <f t="shared" si="41"/>
        <v>0</v>
      </c>
      <c r="AK98" s="137">
        <f t="shared" si="41"/>
        <v>0</v>
      </c>
      <c r="AL98" s="137">
        <f t="shared" si="41"/>
        <v>0</v>
      </c>
      <c r="AM98" s="137">
        <f t="shared" si="41"/>
        <v>0</v>
      </c>
      <c r="AN98" s="137">
        <f t="shared" si="41"/>
        <v>0</v>
      </c>
      <c r="AO98" s="137">
        <f t="shared" si="41"/>
        <v>0</v>
      </c>
      <c r="AP98" s="137">
        <f t="shared" si="41"/>
        <v>0</v>
      </c>
      <c r="AQ98" s="137">
        <f t="shared" si="41"/>
        <v>0</v>
      </c>
      <c r="AR98" s="137">
        <f t="shared" si="41"/>
        <v>0</v>
      </c>
      <c r="AS98" s="137">
        <f t="shared" si="41"/>
        <v>0</v>
      </c>
      <c r="AT98" s="137">
        <f t="shared" si="41"/>
        <v>0</v>
      </c>
      <c r="AU98" s="137">
        <f t="shared" si="41"/>
        <v>0</v>
      </c>
      <c r="AV98" s="137">
        <f t="shared" si="41"/>
        <v>0</v>
      </c>
      <c r="AW98" s="137">
        <f t="shared" si="41"/>
        <v>0</v>
      </c>
      <c r="AX98" s="137">
        <f t="shared" si="41"/>
        <v>0</v>
      </c>
    </row>
    <row r="99" spans="1:50" s="123" customFormat="1" ht="13.2">
      <c r="C99" s="135"/>
      <c r="D99" s="126">
        <v>39</v>
      </c>
      <c r="E99" s="125" t="s">
        <v>76</v>
      </c>
      <c r="G99" s="127"/>
      <c r="J99" s="137"/>
      <c r="K99" s="137">
        <f>K97+K98</f>
        <v>0</v>
      </c>
      <c r="L99" s="137">
        <f t="shared" ref="L99:AX99" si="42">L97+L98</f>
        <v>0</v>
      </c>
      <c r="M99" s="137">
        <f t="shared" si="42"/>
        <v>0</v>
      </c>
      <c r="N99" s="137">
        <f t="shared" si="42"/>
        <v>0</v>
      </c>
      <c r="O99" s="137">
        <f t="shared" si="42"/>
        <v>0</v>
      </c>
      <c r="P99" s="137">
        <f t="shared" si="42"/>
        <v>0</v>
      </c>
      <c r="Q99" s="137">
        <f t="shared" si="42"/>
        <v>0</v>
      </c>
      <c r="R99" s="137">
        <f t="shared" si="42"/>
        <v>0</v>
      </c>
      <c r="S99" s="137">
        <f t="shared" si="42"/>
        <v>0</v>
      </c>
      <c r="T99" s="137">
        <f t="shared" si="42"/>
        <v>0</v>
      </c>
      <c r="U99" s="137">
        <f t="shared" si="42"/>
        <v>0</v>
      </c>
      <c r="V99" s="137">
        <f t="shared" si="42"/>
        <v>0</v>
      </c>
      <c r="W99" s="137">
        <f t="shared" si="42"/>
        <v>0</v>
      </c>
      <c r="X99" s="137">
        <f t="shared" si="42"/>
        <v>0</v>
      </c>
      <c r="Y99" s="137">
        <f t="shared" si="42"/>
        <v>0</v>
      </c>
      <c r="Z99" s="137">
        <f t="shared" si="42"/>
        <v>0</v>
      </c>
      <c r="AA99" s="137">
        <f t="shared" si="42"/>
        <v>0</v>
      </c>
      <c r="AB99" s="137">
        <f t="shared" si="42"/>
        <v>0</v>
      </c>
      <c r="AC99" s="137">
        <f t="shared" si="42"/>
        <v>0</v>
      </c>
      <c r="AD99" s="137">
        <f t="shared" si="42"/>
        <v>0</v>
      </c>
      <c r="AE99" s="137">
        <f t="shared" si="42"/>
        <v>0</v>
      </c>
      <c r="AF99" s="137">
        <f t="shared" si="42"/>
        <v>0</v>
      </c>
      <c r="AG99" s="137">
        <f t="shared" si="42"/>
        <v>0</v>
      </c>
      <c r="AH99" s="137">
        <f t="shared" si="42"/>
        <v>0</v>
      </c>
      <c r="AI99" s="137">
        <f t="shared" si="42"/>
        <v>0</v>
      </c>
      <c r="AJ99" s="137">
        <f t="shared" si="42"/>
        <v>0</v>
      </c>
      <c r="AK99" s="137">
        <f t="shared" si="42"/>
        <v>0</v>
      </c>
      <c r="AL99" s="137">
        <f t="shared" si="42"/>
        <v>0</v>
      </c>
      <c r="AM99" s="137">
        <f t="shared" si="42"/>
        <v>0</v>
      </c>
      <c r="AN99" s="137">
        <f t="shared" si="42"/>
        <v>0</v>
      </c>
      <c r="AO99" s="137">
        <f t="shared" si="42"/>
        <v>0</v>
      </c>
      <c r="AP99" s="137">
        <f t="shared" si="42"/>
        <v>0</v>
      </c>
      <c r="AQ99" s="137">
        <f t="shared" si="42"/>
        <v>0</v>
      </c>
      <c r="AR99" s="137">
        <f t="shared" si="42"/>
        <v>0</v>
      </c>
      <c r="AS99" s="137">
        <f t="shared" si="42"/>
        <v>0</v>
      </c>
      <c r="AT99" s="137">
        <f t="shared" si="42"/>
        <v>0</v>
      </c>
      <c r="AU99" s="137">
        <f t="shared" si="42"/>
        <v>0</v>
      </c>
      <c r="AV99" s="137">
        <f t="shared" si="42"/>
        <v>0</v>
      </c>
      <c r="AW99" s="137">
        <f t="shared" si="42"/>
        <v>0</v>
      </c>
      <c r="AX99" s="137">
        <f t="shared" si="42"/>
        <v>0</v>
      </c>
    </row>
    <row r="100" spans="1:50" s="123" customFormat="1" ht="13.2">
      <c r="D100" s="126">
        <v>40</v>
      </c>
      <c r="E100" s="125" t="s">
        <v>75</v>
      </c>
      <c r="G100" s="127"/>
      <c r="H100" s="133"/>
      <c r="J100" s="137">
        <v>0</v>
      </c>
      <c r="K100" s="137">
        <f>K99+J100</f>
        <v>0</v>
      </c>
      <c r="L100" s="137">
        <f t="shared" ref="L100:AX100" si="43">L99+K100</f>
        <v>0</v>
      </c>
      <c r="M100" s="137">
        <f t="shared" si="43"/>
        <v>0</v>
      </c>
      <c r="N100" s="137">
        <f t="shared" si="43"/>
        <v>0</v>
      </c>
      <c r="O100" s="137">
        <f t="shared" si="43"/>
        <v>0</v>
      </c>
      <c r="P100" s="137">
        <f t="shared" si="43"/>
        <v>0</v>
      </c>
      <c r="Q100" s="137">
        <f t="shared" si="43"/>
        <v>0</v>
      </c>
      <c r="R100" s="137">
        <f t="shared" si="43"/>
        <v>0</v>
      </c>
      <c r="S100" s="137">
        <f t="shared" si="43"/>
        <v>0</v>
      </c>
      <c r="T100" s="137">
        <f t="shared" si="43"/>
        <v>0</v>
      </c>
      <c r="U100" s="137">
        <f t="shared" si="43"/>
        <v>0</v>
      </c>
      <c r="V100" s="137">
        <f t="shared" si="43"/>
        <v>0</v>
      </c>
      <c r="W100" s="137">
        <f t="shared" si="43"/>
        <v>0</v>
      </c>
      <c r="X100" s="137">
        <f t="shared" si="43"/>
        <v>0</v>
      </c>
      <c r="Y100" s="137">
        <f t="shared" si="43"/>
        <v>0</v>
      </c>
      <c r="Z100" s="137">
        <f t="shared" si="43"/>
        <v>0</v>
      </c>
      <c r="AA100" s="137">
        <f t="shared" si="43"/>
        <v>0</v>
      </c>
      <c r="AB100" s="137">
        <f t="shared" si="43"/>
        <v>0</v>
      </c>
      <c r="AC100" s="137">
        <f t="shared" si="43"/>
        <v>0</v>
      </c>
      <c r="AD100" s="137">
        <f t="shared" si="43"/>
        <v>0</v>
      </c>
      <c r="AE100" s="137">
        <f t="shared" si="43"/>
        <v>0</v>
      </c>
      <c r="AF100" s="137">
        <f t="shared" si="43"/>
        <v>0</v>
      </c>
      <c r="AG100" s="137">
        <f t="shared" si="43"/>
        <v>0</v>
      </c>
      <c r="AH100" s="137">
        <f t="shared" si="43"/>
        <v>0</v>
      </c>
      <c r="AI100" s="137">
        <f t="shared" si="43"/>
        <v>0</v>
      </c>
      <c r="AJ100" s="137">
        <f t="shared" si="43"/>
        <v>0</v>
      </c>
      <c r="AK100" s="137">
        <f t="shared" si="43"/>
        <v>0</v>
      </c>
      <c r="AL100" s="137">
        <f t="shared" si="43"/>
        <v>0</v>
      </c>
      <c r="AM100" s="137">
        <f t="shared" si="43"/>
        <v>0</v>
      </c>
      <c r="AN100" s="137">
        <f t="shared" si="43"/>
        <v>0</v>
      </c>
      <c r="AO100" s="137">
        <f t="shared" si="43"/>
        <v>0</v>
      </c>
      <c r="AP100" s="137">
        <f t="shared" si="43"/>
        <v>0</v>
      </c>
      <c r="AQ100" s="137">
        <f t="shared" si="43"/>
        <v>0</v>
      </c>
      <c r="AR100" s="137">
        <f t="shared" si="43"/>
        <v>0</v>
      </c>
      <c r="AS100" s="137">
        <f t="shared" si="43"/>
        <v>0</v>
      </c>
      <c r="AT100" s="137">
        <f t="shared" si="43"/>
        <v>0</v>
      </c>
      <c r="AU100" s="137">
        <f t="shared" si="43"/>
        <v>0</v>
      </c>
      <c r="AV100" s="137">
        <f t="shared" si="43"/>
        <v>0</v>
      </c>
      <c r="AW100" s="137">
        <f t="shared" si="43"/>
        <v>0</v>
      </c>
      <c r="AX100" s="137">
        <f t="shared" si="43"/>
        <v>0</v>
      </c>
    </row>
    <row r="101" spans="1:50" s="123" customFormat="1" ht="13.2">
      <c r="D101" s="126">
        <v>41</v>
      </c>
      <c r="E101" s="123" t="s">
        <v>57</v>
      </c>
      <c r="F101" s="163">
        <f>$O$40</f>
        <v>0</v>
      </c>
      <c r="G101" s="122">
        <f>$I$40</f>
        <v>0</v>
      </c>
      <c r="H101" s="128">
        <v>1</v>
      </c>
      <c r="I101" s="129">
        <f>F101*G101</f>
        <v>0</v>
      </c>
      <c r="J101" s="122"/>
      <c r="K101" s="122">
        <f>(K99*$I101*$H101) +(J100*$I101)</f>
        <v>0</v>
      </c>
      <c r="L101" s="122">
        <f t="shared" ref="L101:AX101" si="44">(L99*$I101*$H101) +(K100*$I101)</f>
        <v>0</v>
      </c>
      <c r="M101" s="122">
        <f t="shared" si="44"/>
        <v>0</v>
      </c>
      <c r="N101" s="122">
        <f t="shared" si="44"/>
        <v>0</v>
      </c>
      <c r="O101" s="122">
        <f t="shared" si="44"/>
        <v>0</v>
      </c>
      <c r="P101" s="122">
        <f t="shared" si="44"/>
        <v>0</v>
      </c>
      <c r="Q101" s="122">
        <f t="shared" si="44"/>
        <v>0</v>
      </c>
      <c r="R101" s="122">
        <f t="shared" si="44"/>
        <v>0</v>
      </c>
      <c r="S101" s="122">
        <f t="shared" si="44"/>
        <v>0</v>
      </c>
      <c r="T101" s="122">
        <f t="shared" si="44"/>
        <v>0</v>
      </c>
      <c r="U101" s="122">
        <f t="shared" si="44"/>
        <v>0</v>
      </c>
      <c r="V101" s="122">
        <f t="shared" si="44"/>
        <v>0</v>
      </c>
      <c r="W101" s="122">
        <f t="shared" si="44"/>
        <v>0</v>
      </c>
      <c r="X101" s="122">
        <f t="shared" si="44"/>
        <v>0</v>
      </c>
      <c r="Y101" s="122">
        <f t="shared" si="44"/>
        <v>0</v>
      </c>
      <c r="Z101" s="122">
        <f t="shared" si="44"/>
        <v>0</v>
      </c>
      <c r="AA101" s="122">
        <f t="shared" si="44"/>
        <v>0</v>
      </c>
      <c r="AB101" s="122">
        <f t="shared" si="44"/>
        <v>0</v>
      </c>
      <c r="AC101" s="122">
        <f t="shared" si="44"/>
        <v>0</v>
      </c>
      <c r="AD101" s="122">
        <f t="shared" si="44"/>
        <v>0</v>
      </c>
      <c r="AE101" s="122">
        <f t="shared" si="44"/>
        <v>0</v>
      </c>
      <c r="AF101" s="122">
        <f t="shared" si="44"/>
        <v>0</v>
      </c>
      <c r="AG101" s="122">
        <f t="shared" si="44"/>
        <v>0</v>
      </c>
      <c r="AH101" s="122">
        <f t="shared" si="44"/>
        <v>0</v>
      </c>
      <c r="AI101" s="122">
        <f t="shared" si="44"/>
        <v>0</v>
      </c>
      <c r="AJ101" s="122">
        <f t="shared" si="44"/>
        <v>0</v>
      </c>
      <c r="AK101" s="122">
        <f t="shared" si="44"/>
        <v>0</v>
      </c>
      <c r="AL101" s="122">
        <f t="shared" si="44"/>
        <v>0</v>
      </c>
      <c r="AM101" s="122">
        <f t="shared" si="44"/>
        <v>0</v>
      </c>
      <c r="AN101" s="122">
        <f t="shared" si="44"/>
        <v>0</v>
      </c>
      <c r="AO101" s="122">
        <f t="shared" si="44"/>
        <v>0</v>
      </c>
      <c r="AP101" s="122">
        <f t="shared" si="44"/>
        <v>0</v>
      </c>
      <c r="AQ101" s="122">
        <f t="shared" si="44"/>
        <v>0</v>
      </c>
      <c r="AR101" s="122">
        <f t="shared" si="44"/>
        <v>0</v>
      </c>
      <c r="AS101" s="122">
        <f t="shared" si="44"/>
        <v>0</v>
      </c>
      <c r="AT101" s="122">
        <f t="shared" si="44"/>
        <v>0</v>
      </c>
      <c r="AU101" s="122">
        <f t="shared" si="44"/>
        <v>0</v>
      </c>
      <c r="AV101" s="122">
        <f t="shared" si="44"/>
        <v>0</v>
      </c>
      <c r="AW101" s="122">
        <f t="shared" si="44"/>
        <v>0</v>
      </c>
      <c r="AX101" s="122">
        <f t="shared" si="44"/>
        <v>0</v>
      </c>
    </row>
    <row r="102" spans="1:50" s="107" customFormat="1" ht="13.2">
      <c r="D102" s="114">
        <v>42</v>
      </c>
      <c r="E102" s="107" t="s">
        <v>95</v>
      </c>
      <c r="F102" s="162"/>
      <c r="G102" s="108"/>
      <c r="H102" s="111"/>
      <c r="I102" s="110"/>
      <c r="J102" s="97"/>
      <c r="K102" s="97">
        <f>((K99*$H101*$G101)+(J100*$G101))/1000</f>
        <v>0</v>
      </c>
      <c r="L102" s="97">
        <f t="shared" ref="L102:AX102" si="45">((L99*$H101*$G101)+(K100*$G101))/1000</f>
        <v>0</v>
      </c>
      <c r="M102" s="97">
        <f t="shared" si="45"/>
        <v>0</v>
      </c>
      <c r="N102" s="97">
        <f t="shared" si="45"/>
        <v>0</v>
      </c>
      <c r="O102" s="97">
        <f t="shared" si="45"/>
        <v>0</v>
      </c>
      <c r="P102" s="97">
        <f t="shared" si="45"/>
        <v>0</v>
      </c>
      <c r="Q102" s="97">
        <f t="shared" si="45"/>
        <v>0</v>
      </c>
      <c r="R102" s="97">
        <f t="shared" si="45"/>
        <v>0</v>
      </c>
      <c r="S102" s="97">
        <f t="shared" si="45"/>
        <v>0</v>
      </c>
      <c r="T102" s="97">
        <f t="shared" si="45"/>
        <v>0</v>
      </c>
      <c r="U102" s="97">
        <f t="shared" si="45"/>
        <v>0</v>
      </c>
      <c r="V102" s="97">
        <f t="shared" si="45"/>
        <v>0</v>
      </c>
      <c r="W102" s="97">
        <f t="shared" si="45"/>
        <v>0</v>
      </c>
      <c r="X102" s="97">
        <f t="shared" si="45"/>
        <v>0</v>
      </c>
      <c r="Y102" s="97">
        <f t="shared" si="45"/>
        <v>0</v>
      </c>
      <c r="Z102" s="97">
        <f t="shared" si="45"/>
        <v>0</v>
      </c>
      <c r="AA102" s="97">
        <f t="shared" si="45"/>
        <v>0</v>
      </c>
      <c r="AB102" s="97">
        <f t="shared" si="45"/>
        <v>0</v>
      </c>
      <c r="AC102" s="97">
        <f t="shared" si="45"/>
        <v>0</v>
      </c>
      <c r="AD102" s="97">
        <f t="shared" si="45"/>
        <v>0</v>
      </c>
      <c r="AE102" s="97">
        <f t="shared" si="45"/>
        <v>0</v>
      </c>
      <c r="AF102" s="97">
        <f t="shared" si="45"/>
        <v>0</v>
      </c>
      <c r="AG102" s="97">
        <f t="shared" si="45"/>
        <v>0</v>
      </c>
      <c r="AH102" s="97">
        <f t="shared" si="45"/>
        <v>0</v>
      </c>
      <c r="AI102" s="97">
        <f t="shared" si="45"/>
        <v>0</v>
      </c>
      <c r="AJ102" s="97">
        <f t="shared" si="45"/>
        <v>0</v>
      </c>
      <c r="AK102" s="97">
        <f t="shared" si="45"/>
        <v>0</v>
      </c>
      <c r="AL102" s="97">
        <f t="shared" si="45"/>
        <v>0</v>
      </c>
      <c r="AM102" s="97">
        <f t="shared" si="45"/>
        <v>0</v>
      </c>
      <c r="AN102" s="97">
        <f t="shared" si="45"/>
        <v>0</v>
      </c>
      <c r="AO102" s="97">
        <f t="shared" si="45"/>
        <v>0</v>
      </c>
      <c r="AP102" s="97">
        <f t="shared" si="45"/>
        <v>0</v>
      </c>
      <c r="AQ102" s="97">
        <f t="shared" si="45"/>
        <v>0</v>
      </c>
      <c r="AR102" s="97">
        <f t="shared" si="45"/>
        <v>0</v>
      </c>
      <c r="AS102" s="97">
        <f t="shared" si="45"/>
        <v>0</v>
      </c>
      <c r="AT102" s="97">
        <f t="shared" si="45"/>
        <v>0</v>
      </c>
      <c r="AU102" s="97">
        <f t="shared" si="45"/>
        <v>0</v>
      </c>
      <c r="AV102" s="97">
        <f t="shared" si="45"/>
        <v>0</v>
      </c>
      <c r="AW102" s="97">
        <f t="shared" si="45"/>
        <v>0</v>
      </c>
      <c r="AX102" s="97">
        <f t="shared" si="45"/>
        <v>0</v>
      </c>
    </row>
    <row r="103" spans="1:50" s="68" customFormat="1" ht="15.6" thickBot="1">
      <c r="D103" s="60"/>
      <c r="F103" s="96"/>
      <c r="G103" s="94"/>
      <c r="H103" s="64"/>
      <c r="I103" s="81"/>
      <c r="J103" s="14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7"/>
    </row>
    <row r="104" spans="1:50" s="151" customFormat="1" ht="13.8" thickBot="1">
      <c r="D104" s="136">
        <v>43</v>
      </c>
      <c r="E104" s="154" t="s">
        <v>61</v>
      </c>
      <c r="F104" s="152"/>
      <c r="G104" s="152"/>
      <c r="H104" s="152"/>
      <c r="I104" s="152"/>
      <c r="J104" s="153"/>
      <c r="K104" s="141">
        <f t="shared" ref="K104:AX104" si="46">SUM(K49,K55,K61,K69,K77,K85,K93,K101)</f>
        <v>16106.5</v>
      </c>
      <c r="L104" s="141">
        <f t="shared" si="46"/>
        <v>46254.5</v>
      </c>
      <c r="M104" s="141">
        <f t="shared" si="46"/>
        <v>65136.5</v>
      </c>
      <c r="N104" s="141">
        <f t="shared" si="46"/>
        <v>73434.5</v>
      </c>
      <c r="O104" s="141">
        <f t="shared" si="46"/>
        <v>79658</v>
      </c>
      <c r="P104" s="141">
        <f t="shared" si="46"/>
        <v>85881.5</v>
      </c>
      <c r="Q104" s="141">
        <f t="shared" si="46"/>
        <v>92335.5</v>
      </c>
      <c r="R104" s="141">
        <f t="shared" si="46"/>
        <v>98789.5</v>
      </c>
      <c r="S104" s="141">
        <f t="shared" si="46"/>
        <v>105243.5</v>
      </c>
      <c r="T104" s="141">
        <f t="shared" si="46"/>
        <v>111006</v>
      </c>
      <c r="U104" s="141">
        <f t="shared" si="46"/>
        <v>113772</v>
      </c>
      <c r="V104" s="141">
        <f t="shared" si="46"/>
        <v>113772</v>
      </c>
      <c r="W104" s="141">
        <f t="shared" si="46"/>
        <v>113772</v>
      </c>
      <c r="X104" s="141">
        <f t="shared" si="46"/>
        <v>113772</v>
      </c>
      <c r="Y104" s="141">
        <f t="shared" si="46"/>
        <v>113772</v>
      </c>
      <c r="Z104" s="141">
        <f t="shared" si="46"/>
        <v>113772</v>
      </c>
      <c r="AA104" s="141">
        <f t="shared" si="46"/>
        <v>113772</v>
      </c>
      <c r="AB104" s="141">
        <f t="shared" si="46"/>
        <v>113772</v>
      </c>
      <c r="AC104" s="141">
        <f t="shared" si="46"/>
        <v>113772</v>
      </c>
      <c r="AD104" s="141">
        <f t="shared" si="46"/>
        <v>113772</v>
      </c>
      <c r="AE104" s="141">
        <f t="shared" si="46"/>
        <v>112417.5</v>
      </c>
      <c r="AF104" s="141">
        <f t="shared" si="46"/>
        <v>110160</v>
      </c>
      <c r="AG104" s="141">
        <f t="shared" si="46"/>
        <v>109257</v>
      </c>
      <c r="AH104" s="141">
        <f t="shared" si="46"/>
        <v>109257</v>
      </c>
      <c r="AI104" s="141">
        <f t="shared" si="46"/>
        <v>109257</v>
      </c>
      <c r="AJ104" s="141">
        <f t="shared" si="46"/>
        <v>109257</v>
      </c>
      <c r="AK104" s="141">
        <f t="shared" si="46"/>
        <v>109257</v>
      </c>
      <c r="AL104" s="141">
        <f t="shared" si="46"/>
        <v>109257</v>
      </c>
      <c r="AM104" s="141">
        <f t="shared" si="46"/>
        <v>109257</v>
      </c>
      <c r="AN104" s="141">
        <f t="shared" si="46"/>
        <v>109257</v>
      </c>
      <c r="AO104" s="141">
        <f t="shared" si="46"/>
        <v>109257</v>
      </c>
      <c r="AP104" s="141">
        <f t="shared" si="46"/>
        <v>109257</v>
      </c>
      <c r="AQ104" s="141">
        <f t="shared" si="46"/>
        <v>109257</v>
      </c>
      <c r="AR104" s="141">
        <f t="shared" si="46"/>
        <v>109257</v>
      </c>
      <c r="AS104" s="141">
        <f t="shared" si="46"/>
        <v>109257</v>
      </c>
      <c r="AT104" s="141">
        <f t="shared" si="46"/>
        <v>109257</v>
      </c>
      <c r="AU104" s="141">
        <f t="shared" si="46"/>
        <v>109257</v>
      </c>
      <c r="AV104" s="141">
        <f t="shared" si="46"/>
        <v>109257</v>
      </c>
      <c r="AW104" s="141">
        <f t="shared" si="46"/>
        <v>109257</v>
      </c>
      <c r="AX104" s="141">
        <f t="shared" si="46"/>
        <v>109257</v>
      </c>
    </row>
    <row r="105" spans="1:50" s="201" customFormat="1">
      <c r="A105" s="57"/>
      <c r="B105" s="57"/>
      <c r="C105" s="57"/>
      <c r="D105" s="61"/>
      <c r="E105" s="58"/>
      <c r="F105" s="57"/>
      <c r="G105" s="57"/>
      <c r="H105" s="57"/>
      <c r="I105" s="200"/>
      <c r="J105" s="144"/>
      <c r="K105" s="218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</row>
    <row r="106" spans="1:50" s="201" customFormat="1" ht="15.6">
      <c r="A106" s="57"/>
      <c r="B106" s="57"/>
      <c r="C106" s="57"/>
      <c r="D106" s="61"/>
      <c r="E106" s="155" t="str">
        <f>"Table 4: Volume Summary : " &amp;F6</f>
        <v>Table 4: Volume Summary : Prince Township</v>
      </c>
      <c r="F106" s="57"/>
      <c r="G106" s="57"/>
      <c r="H106" s="57"/>
      <c r="I106" s="57"/>
      <c r="J106" s="144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  <c r="AA106" s="218"/>
      <c r="AB106" s="218"/>
      <c r="AC106" s="218"/>
      <c r="AD106" s="218"/>
      <c r="AE106" s="218"/>
      <c r="AF106" s="218"/>
      <c r="AG106" s="218"/>
      <c r="AH106" s="218"/>
      <c r="AI106" s="218"/>
      <c r="AJ106" s="218"/>
      <c r="AK106" s="218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</row>
    <row r="107" spans="1:50" s="68" customFormat="1" ht="26.4">
      <c r="D107" s="60"/>
      <c r="E107" s="132" t="s">
        <v>62</v>
      </c>
      <c r="F107" s="96"/>
      <c r="G107" s="142" t="s">
        <v>94</v>
      </c>
      <c r="H107" s="64"/>
      <c r="I107" s="81"/>
      <c r="J107" s="147"/>
      <c r="K107" s="143">
        <v>2016</v>
      </c>
      <c r="L107" s="143">
        <v>2017</v>
      </c>
      <c r="M107" s="143">
        <v>2018</v>
      </c>
      <c r="N107" s="143">
        <v>2019</v>
      </c>
      <c r="O107" s="143">
        <v>2020</v>
      </c>
      <c r="P107" s="143">
        <v>2021</v>
      </c>
      <c r="Q107" s="143">
        <v>2022</v>
      </c>
      <c r="R107" s="143">
        <v>2023</v>
      </c>
      <c r="S107" s="143">
        <v>2024</v>
      </c>
      <c r="T107" s="143">
        <v>2025</v>
      </c>
      <c r="U107" s="143">
        <v>2026</v>
      </c>
      <c r="V107" s="143">
        <v>2027</v>
      </c>
      <c r="W107" s="143">
        <v>2028</v>
      </c>
      <c r="X107" s="143">
        <v>2029</v>
      </c>
      <c r="Y107" s="143">
        <v>2030</v>
      </c>
      <c r="Z107" s="143">
        <v>2031</v>
      </c>
      <c r="AA107" s="143">
        <v>2032</v>
      </c>
      <c r="AB107" s="143">
        <v>2033</v>
      </c>
      <c r="AC107" s="143">
        <v>2034</v>
      </c>
      <c r="AD107" s="143">
        <v>2035</v>
      </c>
      <c r="AE107" s="143">
        <v>2036</v>
      </c>
      <c r="AF107" s="143">
        <v>2037</v>
      </c>
      <c r="AG107" s="143">
        <v>2038</v>
      </c>
      <c r="AH107" s="143">
        <v>2039</v>
      </c>
      <c r="AI107" s="143">
        <v>2040</v>
      </c>
      <c r="AJ107" s="143">
        <v>2041</v>
      </c>
      <c r="AK107" s="143">
        <v>2042</v>
      </c>
      <c r="AL107" s="143">
        <v>2043</v>
      </c>
      <c r="AM107" s="143">
        <v>2044</v>
      </c>
      <c r="AN107" s="143">
        <v>2045</v>
      </c>
      <c r="AO107" s="143">
        <v>2046</v>
      </c>
      <c r="AP107" s="143">
        <v>2047</v>
      </c>
      <c r="AQ107" s="143">
        <v>2048</v>
      </c>
      <c r="AR107" s="143">
        <v>2049</v>
      </c>
      <c r="AS107" s="143">
        <v>2050</v>
      </c>
      <c r="AT107" s="143">
        <v>2051</v>
      </c>
      <c r="AU107" s="143">
        <v>2052</v>
      </c>
      <c r="AV107" s="143">
        <v>2053</v>
      </c>
      <c r="AW107" s="143">
        <v>2054</v>
      </c>
      <c r="AX107" s="143">
        <v>2055</v>
      </c>
    </row>
    <row r="108" spans="1:50" s="123" customFormat="1" ht="13.2">
      <c r="C108" s="135"/>
      <c r="D108" s="126">
        <v>44</v>
      </c>
      <c r="E108" s="125" t="str">
        <f>E46</f>
        <v>Residential Conversion</v>
      </c>
      <c r="G108" s="133">
        <f>G49</f>
        <v>2342</v>
      </c>
      <c r="J108" s="137"/>
      <c r="K108" s="137">
        <f>K50</f>
        <v>74.944000000000003</v>
      </c>
      <c r="L108" s="137">
        <f t="shared" ref="L108:AX108" si="47">L50</f>
        <v>216.63499999999999</v>
      </c>
      <c r="M108" s="137">
        <f t="shared" si="47"/>
        <v>307.97300000000001</v>
      </c>
      <c r="N108" s="137">
        <f t="shared" si="47"/>
        <v>350.12900000000002</v>
      </c>
      <c r="O108" s="137">
        <f t="shared" si="47"/>
        <v>381.74599999999998</v>
      </c>
      <c r="P108" s="137">
        <f t="shared" si="47"/>
        <v>413.363</v>
      </c>
      <c r="Q108" s="137">
        <f t="shared" si="47"/>
        <v>446.15100000000001</v>
      </c>
      <c r="R108" s="137">
        <f t="shared" si="47"/>
        <v>478.93900000000002</v>
      </c>
      <c r="S108" s="137">
        <f t="shared" si="47"/>
        <v>511.72699999999998</v>
      </c>
      <c r="T108" s="137">
        <f t="shared" si="47"/>
        <v>541.00199999999995</v>
      </c>
      <c r="U108" s="137">
        <f t="shared" si="47"/>
        <v>555.05399999999997</v>
      </c>
      <c r="V108" s="137">
        <f t="shared" si="47"/>
        <v>555.05399999999997</v>
      </c>
      <c r="W108" s="137">
        <f t="shared" si="47"/>
        <v>555.05399999999997</v>
      </c>
      <c r="X108" s="137">
        <f t="shared" si="47"/>
        <v>555.05399999999997</v>
      </c>
      <c r="Y108" s="137">
        <f t="shared" si="47"/>
        <v>555.05399999999997</v>
      </c>
      <c r="Z108" s="137">
        <f t="shared" si="47"/>
        <v>555.05399999999997</v>
      </c>
      <c r="AA108" s="137">
        <f t="shared" si="47"/>
        <v>555.05399999999997</v>
      </c>
      <c r="AB108" s="137">
        <f t="shared" si="47"/>
        <v>555.05399999999997</v>
      </c>
      <c r="AC108" s="137">
        <f t="shared" si="47"/>
        <v>555.05399999999997</v>
      </c>
      <c r="AD108" s="137">
        <f t="shared" si="47"/>
        <v>555.05399999999997</v>
      </c>
      <c r="AE108" s="137">
        <f t="shared" si="47"/>
        <v>555.05399999999997</v>
      </c>
      <c r="AF108" s="137">
        <f t="shared" si="47"/>
        <v>555.05399999999997</v>
      </c>
      <c r="AG108" s="137">
        <f t="shared" si="47"/>
        <v>555.05399999999997</v>
      </c>
      <c r="AH108" s="137">
        <f t="shared" si="47"/>
        <v>555.05399999999997</v>
      </c>
      <c r="AI108" s="137">
        <f t="shared" si="47"/>
        <v>555.05399999999997</v>
      </c>
      <c r="AJ108" s="137">
        <f t="shared" si="47"/>
        <v>555.05399999999997</v>
      </c>
      <c r="AK108" s="137">
        <f t="shared" si="47"/>
        <v>555.05399999999997</v>
      </c>
      <c r="AL108" s="137">
        <f t="shared" si="47"/>
        <v>555.05399999999997</v>
      </c>
      <c r="AM108" s="137">
        <f t="shared" si="47"/>
        <v>555.05399999999997</v>
      </c>
      <c r="AN108" s="137">
        <f t="shared" si="47"/>
        <v>555.05399999999997</v>
      </c>
      <c r="AO108" s="137">
        <f t="shared" si="47"/>
        <v>555.05399999999997</v>
      </c>
      <c r="AP108" s="137">
        <f t="shared" si="47"/>
        <v>555.05399999999997</v>
      </c>
      <c r="AQ108" s="137">
        <f t="shared" si="47"/>
        <v>555.05399999999997</v>
      </c>
      <c r="AR108" s="137">
        <f t="shared" si="47"/>
        <v>555.05399999999997</v>
      </c>
      <c r="AS108" s="137">
        <f t="shared" si="47"/>
        <v>555.05399999999997</v>
      </c>
      <c r="AT108" s="137">
        <f t="shared" si="47"/>
        <v>555.05399999999997</v>
      </c>
      <c r="AU108" s="137">
        <f t="shared" si="47"/>
        <v>555.05399999999997</v>
      </c>
      <c r="AV108" s="137">
        <f t="shared" si="47"/>
        <v>555.05399999999997</v>
      </c>
      <c r="AW108" s="137">
        <f t="shared" si="47"/>
        <v>555.05399999999997</v>
      </c>
      <c r="AX108" s="137">
        <f t="shared" si="47"/>
        <v>555.05399999999997</v>
      </c>
    </row>
    <row r="109" spans="1:50" s="123" customFormat="1" ht="13.2">
      <c r="C109" s="135"/>
      <c r="D109" s="126">
        <v>45</v>
      </c>
      <c r="E109" s="125" t="str">
        <f>E52</f>
        <v>Residential New</v>
      </c>
      <c r="G109" s="133">
        <f>G55</f>
        <v>0</v>
      </c>
      <c r="J109" s="137"/>
      <c r="K109" s="137">
        <f>K56</f>
        <v>0</v>
      </c>
      <c r="L109" s="137">
        <f t="shared" ref="L109:AX109" si="48">L56</f>
        <v>0</v>
      </c>
      <c r="M109" s="137">
        <f t="shared" si="48"/>
        <v>0</v>
      </c>
      <c r="N109" s="137">
        <f t="shared" si="48"/>
        <v>0</v>
      </c>
      <c r="O109" s="137">
        <f t="shared" si="48"/>
        <v>0</v>
      </c>
      <c r="P109" s="137">
        <f t="shared" si="48"/>
        <v>0</v>
      </c>
      <c r="Q109" s="137">
        <f t="shared" si="48"/>
        <v>0</v>
      </c>
      <c r="R109" s="137">
        <f t="shared" si="48"/>
        <v>0</v>
      </c>
      <c r="S109" s="137">
        <f t="shared" si="48"/>
        <v>0</v>
      </c>
      <c r="T109" s="137">
        <f t="shared" si="48"/>
        <v>0</v>
      </c>
      <c r="U109" s="137">
        <f t="shared" si="48"/>
        <v>0</v>
      </c>
      <c r="V109" s="137">
        <f t="shared" si="48"/>
        <v>0</v>
      </c>
      <c r="W109" s="137">
        <f t="shared" si="48"/>
        <v>0</v>
      </c>
      <c r="X109" s="137">
        <f t="shared" si="48"/>
        <v>0</v>
      </c>
      <c r="Y109" s="137">
        <f t="shared" si="48"/>
        <v>0</v>
      </c>
      <c r="Z109" s="137">
        <f t="shared" si="48"/>
        <v>0</v>
      </c>
      <c r="AA109" s="137">
        <f t="shared" si="48"/>
        <v>0</v>
      </c>
      <c r="AB109" s="137">
        <f t="shared" si="48"/>
        <v>0</v>
      </c>
      <c r="AC109" s="137">
        <f t="shared" si="48"/>
        <v>0</v>
      </c>
      <c r="AD109" s="137">
        <f t="shared" si="48"/>
        <v>0</v>
      </c>
      <c r="AE109" s="137">
        <f t="shared" si="48"/>
        <v>0</v>
      </c>
      <c r="AF109" s="137">
        <f t="shared" si="48"/>
        <v>0</v>
      </c>
      <c r="AG109" s="137">
        <f t="shared" si="48"/>
        <v>0</v>
      </c>
      <c r="AH109" s="137">
        <f t="shared" si="48"/>
        <v>0</v>
      </c>
      <c r="AI109" s="137">
        <f t="shared" si="48"/>
        <v>0</v>
      </c>
      <c r="AJ109" s="137">
        <f t="shared" si="48"/>
        <v>0</v>
      </c>
      <c r="AK109" s="137">
        <f t="shared" si="48"/>
        <v>0</v>
      </c>
      <c r="AL109" s="137">
        <f t="shared" si="48"/>
        <v>0</v>
      </c>
      <c r="AM109" s="137">
        <f t="shared" si="48"/>
        <v>0</v>
      </c>
      <c r="AN109" s="137">
        <f t="shared" si="48"/>
        <v>0</v>
      </c>
      <c r="AO109" s="137">
        <f t="shared" si="48"/>
        <v>0</v>
      </c>
      <c r="AP109" s="137">
        <f t="shared" si="48"/>
        <v>0</v>
      </c>
      <c r="AQ109" s="137">
        <f t="shared" si="48"/>
        <v>0</v>
      </c>
      <c r="AR109" s="137">
        <f t="shared" si="48"/>
        <v>0</v>
      </c>
      <c r="AS109" s="137">
        <f t="shared" si="48"/>
        <v>0</v>
      </c>
      <c r="AT109" s="137">
        <f t="shared" si="48"/>
        <v>0</v>
      </c>
      <c r="AU109" s="137">
        <f t="shared" si="48"/>
        <v>0</v>
      </c>
      <c r="AV109" s="137">
        <f t="shared" si="48"/>
        <v>0</v>
      </c>
      <c r="AW109" s="137">
        <f t="shared" si="48"/>
        <v>0</v>
      </c>
      <c r="AX109" s="137">
        <f t="shared" si="48"/>
        <v>0</v>
      </c>
    </row>
    <row r="110" spans="1:50" s="123" customFormat="1" ht="13.2">
      <c r="C110" s="135"/>
      <c r="D110" s="126">
        <v>46</v>
      </c>
      <c r="E110" s="125" t="str">
        <f>E58</f>
        <v>Residential Multi</v>
      </c>
      <c r="G110" s="133">
        <f>G61</f>
        <v>0</v>
      </c>
      <c r="J110" s="137"/>
      <c r="K110" s="137">
        <f>K62</f>
        <v>0</v>
      </c>
      <c r="L110" s="137">
        <f t="shared" ref="L110:AX110" si="49">L62</f>
        <v>0</v>
      </c>
      <c r="M110" s="137">
        <f t="shared" si="49"/>
        <v>0</v>
      </c>
      <c r="N110" s="137">
        <f t="shared" si="49"/>
        <v>0</v>
      </c>
      <c r="O110" s="137">
        <f t="shared" si="49"/>
        <v>0</v>
      </c>
      <c r="P110" s="137">
        <f t="shared" si="49"/>
        <v>0</v>
      </c>
      <c r="Q110" s="137">
        <f t="shared" si="49"/>
        <v>0</v>
      </c>
      <c r="R110" s="137">
        <f t="shared" si="49"/>
        <v>0</v>
      </c>
      <c r="S110" s="137">
        <f t="shared" si="49"/>
        <v>0</v>
      </c>
      <c r="T110" s="137">
        <f t="shared" si="49"/>
        <v>0</v>
      </c>
      <c r="U110" s="137">
        <f t="shared" si="49"/>
        <v>0</v>
      </c>
      <c r="V110" s="137">
        <f t="shared" si="49"/>
        <v>0</v>
      </c>
      <c r="W110" s="137">
        <f t="shared" si="49"/>
        <v>0</v>
      </c>
      <c r="X110" s="137">
        <f t="shared" si="49"/>
        <v>0</v>
      </c>
      <c r="Y110" s="137">
        <f t="shared" si="49"/>
        <v>0</v>
      </c>
      <c r="Z110" s="137">
        <f t="shared" si="49"/>
        <v>0</v>
      </c>
      <c r="AA110" s="137">
        <f t="shared" si="49"/>
        <v>0</v>
      </c>
      <c r="AB110" s="137">
        <f t="shared" si="49"/>
        <v>0</v>
      </c>
      <c r="AC110" s="137">
        <f t="shared" si="49"/>
        <v>0</v>
      </c>
      <c r="AD110" s="137">
        <f t="shared" si="49"/>
        <v>0</v>
      </c>
      <c r="AE110" s="137">
        <f t="shared" si="49"/>
        <v>0</v>
      </c>
      <c r="AF110" s="137">
        <f t="shared" si="49"/>
        <v>0</v>
      </c>
      <c r="AG110" s="137">
        <f t="shared" si="49"/>
        <v>0</v>
      </c>
      <c r="AH110" s="137">
        <f t="shared" si="49"/>
        <v>0</v>
      </c>
      <c r="AI110" s="137">
        <f t="shared" si="49"/>
        <v>0</v>
      </c>
      <c r="AJ110" s="137">
        <f t="shared" si="49"/>
        <v>0</v>
      </c>
      <c r="AK110" s="137">
        <f t="shared" si="49"/>
        <v>0</v>
      </c>
      <c r="AL110" s="137">
        <f t="shared" si="49"/>
        <v>0</v>
      </c>
      <c r="AM110" s="137">
        <f t="shared" si="49"/>
        <v>0</v>
      </c>
      <c r="AN110" s="137">
        <f t="shared" si="49"/>
        <v>0</v>
      </c>
      <c r="AO110" s="137">
        <f t="shared" si="49"/>
        <v>0</v>
      </c>
      <c r="AP110" s="137">
        <f t="shared" si="49"/>
        <v>0</v>
      </c>
      <c r="AQ110" s="137">
        <f t="shared" si="49"/>
        <v>0</v>
      </c>
      <c r="AR110" s="137">
        <f t="shared" si="49"/>
        <v>0</v>
      </c>
      <c r="AS110" s="137">
        <f t="shared" si="49"/>
        <v>0</v>
      </c>
      <c r="AT110" s="137">
        <f t="shared" si="49"/>
        <v>0</v>
      </c>
      <c r="AU110" s="137">
        <f t="shared" si="49"/>
        <v>0</v>
      </c>
      <c r="AV110" s="137">
        <f t="shared" si="49"/>
        <v>0</v>
      </c>
      <c r="AW110" s="137">
        <f t="shared" si="49"/>
        <v>0</v>
      </c>
      <c r="AX110" s="137">
        <f t="shared" si="49"/>
        <v>0</v>
      </c>
    </row>
    <row r="111" spans="1:50" s="123" customFormat="1" ht="13.2">
      <c r="C111" s="135"/>
      <c r="D111" s="126">
        <v>47</v>
      </c>
      <c r="E111" s="125" t="str">
        <f>E64</f>
        <v>Small Commercial/Industrial</v>
      </c>
      <c r="G111" s="133">
        <f>G69</f>
        <v>7640</v>
      </c>
      <c r="J111" s="137"/>
      <c r="K111" s="137">
        <f>K70</f>
        <v>11.46</v>
      </c>
      <c r="L111" s="137">
        <f t="shared" ref="L111:AX111" si="50">L70</f>
        <v>30.56</v>
      </c>
      <c r="M111" s="137">
        <f t="shared" si="50"/>
        <v>38.200000000000003</v>
      </c>
      <c r="N111" s="137">
        <f t="shared" si="50"/>
        <v>38.200000000000003</v>
      </c>
      <c r="O111" s="137">
        <f t="shared" si="50"/>
        <v>38.200000000000003</v>
      </c>
      <c r="P111" s="137">
        <f t="shared" si="50"/>
        <v>38.200000000000003</v>
      </c>
      <c r="Q111" s="137">
        <f t="shared" si="50"/>
        <v>38.200000000000003</v>
      </c>
      <c r="R111" s="137">
        <f t="shared" si="50"/>
        <v>38.200000000000003</v>
      </c>
      <c r="S111" s="137">
        <f t="shared" si="50"/>
        <v>38.200000000000003</v>
      </c>
      <c r="T111" s="137">
        <f t="shared" si="50"/>
        <v>38.200000000000003</v>
      </c>
      <c r="U111" s="137">
        <f t="shared" si="50"/>
        <v>38.200000000000003</v>
      </c>
      <c r="V111" s="137">
        <f t="shared" si="50"/>
        <v>38.200000000000003</v>
      </c>
      <c r="W111" s="137">
        <f t="shared" si="50"/>
        <v>38.200000000000003</v>
      </c>
      <c r="X111" s="137">
        <f t="shared" si="50"/>
        <v>38.200000000000003</v>
      </c>
      <c r="Y111" s="137">
        <f t="shared" si="50"/>
        <v>38.200000000000003</v>
      </c>
      <c r="Z111" s="137">
        <f t="shared" si="50"/>
        <v>38.200000000000003</v>
      </c>
      <c r="AA111" s="137">
        <f t="shared" si="50"/>
        <v>38.200000000000003</v>
      </c>
      <c r="AB111" s="137">
        <f t="shared" si="50"/>
        <v>38.200000000000003</v>
      </c>
      <c r="AC111" s="137">
        <f t="shared" si="50"/>
        <v>38.200000000000003</v>
      </c>
      <c r="AD111" s="137">
        <f t="shared" si="50"/>
        <v>38.200000000000003</v>
      </c>
      <c r="AE111" s="137">
        <f t="shared" si="50"/>
        <v>26.74</v>
      </c>
      <c r="AF111" s="137">
        <f t="shared" si="50"/>
        <v>7.64</v>
      </c>
      <c r="AG111" s="137">
        <f t="shared" si="50"/>
        <v>0</v>
      </c>
      <c r="AH111" s="137">
        <f t="shared" si="50"/>
        <v>0</v>
      </c>
      <c r="AI111" s="137">
        <f t="shared" si="50"/>
        <v>0</v>
      </c>
      <c r="AJ111" s="137">
        <f t="shared" si="50"/>
        <v>0</v>
      </c>
      <c r="AK111" s="137">
        <f t="shared" si="50"/>
        <v>0</v>
      </c>
      <c r="AL111" s="137">
        <f t="shared" si="50"/>
        <v>0</v>
      </c>
      <c r="AM111" s="137">
        <f t="shared" si="50"/>
        <v>0</v>
      </c>
      <c r="AN111" s="137">
        <f t="shared" si="50"/>
        <v>0</v>
      </c>
      <c r="AO111" s="137">
        <f t="shared" si="50"/>
        <v>0</v>
      </c>
      <c r="AP111" s="137">
        <f t="shared" si="50"/>
        <v>0</v>
      </c>
      <c r="AQ111" s="137">
        <f t="shared" si="50"/>
        <v>0</v>
      </c>
      <c r="AR111" s="137">
        <f t="shared" si="50"/>
        <v>0</v>
      </c>
      <c r="AS111" s="137">
        <f t="shared" si="50"/>
        <v>0</v>
      </c>
      <c r="AT111" s="137">
        <f t="shared" si="50"/>
        <v>0</v>
      </c>
      <c r="AU111" s="137">
        <f t="shared" si="50"/>
        <v>0</v>
      </c>
      <c r="AV111" s="137">
        <f t="shared" si="50"/>
        <v>0</v>
      </c>
      <c r="AW111" s="137">
        <f t="shared" si="50"/>
        <v>0</v>
      </c>
      <c r="AX111" s="137">
        <f t="shared" si="50"/>
        <v>0</v>
      </c>
    </row>
    <row r="112" spans="1:50" s="123" customFormat="1" ht="13.2">
      <c r="C112" s="135"/>
      <c r="D112" s="126">
        <v>48</v>
      </c>
      <c r="E112" s="125" t="str">
        <f>E72</f>
        <v>Medium Commercial/Industrial</v>
      </c>
      <c r="G112" s="133">
        <f>G77</f>
        <v>0</v>
      </c>
      <c r="J112" s="137"/>
      <c r="K112" s="137">
        <f>K78</f>
        <v>0</v>
      </c>
      <c r="L112" s="137">
        <f t="shared" ref="L112:AX112" si="51">L78</f>
        <v>0</v>
      </c>
      <c r="M112" s="137">
        <f t="shared" si="51"/>
        <v>0</v>
      </c>
      <c r="N112" s="137">
        <f t="shared" si="51"/>
        <v>0</v>
      </c>
      <c r="O112" s="137">
        <f t="shared" si="51"/>
        <v>0</v>
      </c>
      <c r="P112" s="137">
        <f t="shared" si="51"/>
        <v>0</v>
      </c>
      <c r="Q112" s="137">
        <f t="shared" si="51"/>
        <v>0</v>
      </c>
      <c r="R112" s="137">
        <f t="shared" si="51"/>
        <v>0</v>
      </c>
      <c r="S112" s="137">
        <f t="shared" si="51"/>
        <v>0</v>
      </c>
      <c r="T112" s="137">
        <f t="shared" si="51"/>
        <v>0</v>
      </c>
      <c r="U112" s="137">
        <f t="shared" si="51"/>
        <v>0</v>
      </c>
      <c r="V112" s="137">
        <f t="shared" si="51"/>
        <v>0</v>
      </c>
      <c r="W112" s="137">
        <f t="shared" si="51"/>
        <v>0</v>
      </c>
      <c r="X112" s="137">
        <f t="shared" si="51"/>
        <v>0</v>
      </c>
      <c r="Y112" s="137">
        <f t="shared" si="51"/>
        <v>0</v>
      </c>
      <c r="Z112" s="137">
        <f t="shared" si="51"/>
        <v>0</v>
      </c>
      <c r="AA112" s="137">
        <f t="shared" si="51"/>
        <v>0</v>
      </c>
      <c r="AB112" s="137">
        <f t="shared" si="51"/>
        <v>0</v>
      </c>
      <c r="AC112" s="137">
        <f t="shared" si="51"/>
        <v>0</v>
      </c>
      <c r="AD112" s="137">
        <f t="shared" si="51"/>
        <v>0</v>
      </c>
      <c r="AE112" s="137">
        <f t="shared" si="51"/>
        <v>0</v>
      </c>
      <c r="AF112" s="137">
        <f t="shared" si="51"/>
        <v>0</v>
      </c>
      <c r="AG112" s="137">
        <f t="shared" si="51"/>
        <v>0</v>
      </c>
      <c r="AH112" s="137">
        <f t="shared" si="51"/>
        <v>0</v>
      </c>
      <c r="AI112" s="137">
        <f t="shared" si="51"/>
        <v>0</v>
      </c>
      <c r="AJ112" s="137">
        <f t="shared" si="51"/>
        <v>0</v>
      </c>
      <c r="AK112" s="137">
        <f t="shared" si="51"/>
        <v>0</v>
      </c>
      <c r="AL112" s="137">
        <f t="shared" si="51"/>
        <v>0</v>
      </c>
      <c r="AM112" s="137">
        <f t="shared" si="51"/>
        <v>0</v>
      </c>
      <c r="AN112" s="137">
        <f t="shared" si="51"/>
        <v>0</v>
      </c>
      <c r="AO112" s="137">
        <f t="shared" si="51"/>
        <v>0</v>
      </c>
      <c r="AP112" s="137">
        <f t="shared" si="51"/>
        <v>0</v>
      </c>
      <c r="AQ112" s="137">
        <f t="shared" si="51"/>
        <v>0</v>
      </c>
      <c r="AR112" s="137">
        <f t="shared" si="51"/>
        <v>0</v>
      </c>
      <c r="AS112" s="137">
        <f t="shared" si="51"/>
        <v>0</v>
      </c>
      <c r="AT112" s="137">
        <f t="shared" si="51"/>
        <v>0</v>
      </c>
      <c r="AU112" s="137">
        <f t="shared" si="51"/>
        <v>0</v>
      </c>
      <c r="AV112" s="137">
        <f t="shared" si="51"/>
        <v>0</v>
      </c>
      <c r="AW112" s="137">
        <f t="shared" si="51"/>
        <v>0</v>
      </c>
      <c r="AX112" s="137">
        <f t="shared" si="51"/>
        <v>0</v>
      </c>
    </row>
    <row r="113" spans="1:50" s="123" customFormat="1" ht="13.2">
      <c r="C113" s="135"/>
      <c r="D113" s="126">
        <v>49</v>
      </c>
      <c r="E113" s="125" t="str">
        <f>E80</f>
        <v>Large Commercial/Industrial</v>
      </c>
      <c r="G113" s="133">
        <f>G85</f>
        <v>0</v>
      </c>
      <c r="J113" s="137"/>
      <c r="K113" s="137">
        <f>K86</f>
        <v>0</v>
      </c>
      <c r="L113" s="137">
        <f t="shared" ref="L113:AX113" si="52">L86</f>
        <v>0</v>
      </c>
      <c r="M113" s="137">
        <f t="shared" si="52"/>
        <v>0</v>
      </c>
      <c r="N113" s="137">
        <f t="shared" si="52"/>
        <v>0</v>
      </c>
      <c r="O113" s="137">
        <f t="shared" si="52"/>
        <v>0</v>
      </c>
      <c r="P113" s="137">
        <f t="shared" si="52"/>
        <v>0</v>
      </c>
      <c r="Q113" s="137">
        <f t="shared" si="52"/>
        <v>0</v>
      </c>
      <c r="R113" s="137">
        <f t="shared" si="52"/>
        <v>0</v>
      </c>
      <c r="S113" s="137">
        <f t="shared" si="52"/>
        <v>0</v>
      </c>
      <c r="T113" s="137">
        <f t="shared" si="52"/>
        <v>0</v>
      </c>
      <c r="U113" s="137">
        <f t="shared" si="52"/>
        <v>0</v>
      </c>
      <c r="V113" s="137">
        <f t="shared" si="52"/>
        <v>0</v>
      </c>
      <c r="W113" s="137">
        <f t="shared" si="52"/>
        <v>0</v>
      </c>
      <c r="X113" s="137">
        <f t="shared" si="52"/>
        <v>0</v>
      </c>
      <c r="Y113" s="137">
        <f t="shared" si="52"/>
        <v>0</v>
      </c>
      <c r="Z113" s="137">
        <f t="shared" si="52"/>
        <v>0</v>
      </c>
      <c r="AA113" s="137">
        <f t="shared" si="52"/>
        <v>0</v>
      </c>
      <c r="AB113" s="137">
        <f t="shared" si="52"/>
        <v>0</v>
      </c>
      <c r="AC113" s="137">
        <f t="shared" si="52"/>
        <v>0</v>
      </c>
      <c r="AD113" s="137">
        <f t="shared" si="52"/>
        <v>0</v>
      </c>
      <c r="AE113" s="137">
        <f t="shared" si="52"/>
        <v>0</v>
      </c>
      <c r="AF113" s="137">
        <f t="shared" si="52"/>
        <v>0</v>
      </c>
      <c r="AG113" s="137">
        <f t="shared" si="52"/>
        <v>0</v>
      </c>
      <c r="AH113" s="137">
        <f t="shared" si="52"/>
        <v>0</v>
      </c>
      <c r="AI113" s="137">
        <f t="shared" si="52"/>
        <v>0</v>
      </c>
      <c r="AJ113" s="137">
        <f t="shared" si="52"/>
        <v>0</v>
      </c>
      <c r="AK113" s="137">
        <f t="shared" si="52"/>
        <v>0</v>
      </c>
      <c r="AL113" s="137">
        <f t="shared" si="52"/>
        <v>0</v>
      </c>
      <c r="AM113" s="137">
        <f t="shared" si="52"/>
        <v>0</v>
      </c>
      <c r="AN113" s="137">
        <f t="shared" si="52"/>
        <v>0</v>
      </c>
      <c r="AO113" s="137">
        <f t="shared" si="52"/>
        <v>0</v>
      </c>
      <c r="AP113" s="137">
        <f t="shared" si="52"/>
        <v>0</v>
      </c>
      <c r="AQ113" s="137">
        <f t="shared" si="52"/>
        <v>0</v>
      </c>
      <c r="AR113" s="137">
        <f t="shared" si="52"/>
        <v>0</v>
      </c>
      <c r="AS113" s="137">
        <f t="shared" si="52"/>
        <v>0</v>
      </c>
      <c r="AT113" s="137">
        <f t="shared" si="52"/>
        <v>0</v>
      </c>
      <c r="AU113" s="137">
        <f t="shared" si="52"/>
        <v>0</v>
      </c>
      <c r="AV113" s="137">
        <f t="shared" si="52"/>
        <v>0</v>
      </c>
      <c r="AW113" s="137">
        <f t="shared" si="52"/>
        <v>0</v>
      </c>
      <c r="AX113" s="137">
        <f t="shared" si="52"/>
        <v>0</v>
      </c>
    </row>
    <row r="114" spans="1:50" s="123" customFormat="1" ht="13.2">
      <c r="C114" s="135"/>
      <c r="D114" s="126">
        <v>50</v>
      </c>
      <c r="E114" s="125" t="str">
        <f>E88</f>
        <v>Other Commerical--Group 1</v>
      </c>
      <c r="G114" s="133">
        <f>G93</f>
        <v>0</v>
      </c>
      <c r="J114" s="137"/>
      <c r="K114" s="137">
        <f>K94</f>
        <v>0</v>
      </c>
      <c r="L114" s="137">
        <f t="shared" ref="L114:AX114" si="53">L94</f>
        <v>0</v>
      </c>
      <c r="M114" s="137">
        <f t="shared" si="53"/>
        <v>0</v>
      </c>
      <c r="N114" s="137">
        <f t="shared" si="53"/>
        <v>0</v>
      </c>
      <c r="O114" s="137">
        <f t="shared" si="53"/>
        <v>0</v>
      </c>
      <c r="P114" s="137">
        <f t="shared" si="53"/>
        <v>0</v>
      </c>
      <c r="Q114" s="137">
        <f t="shared" si="53"/>
        <v>0</v>
      </c>
      <c r="R114" s="137">
        <f t="shared" si="53"/>
        <v>0</v>
      </c>
      <c r="S114" s="137">
        <f t="shared" si="53"/>
        <v>0</v>
      </c>
      <c r="T114" s="137">
        <f t="shared" si="53"/>
        <v>0</v>
      </c>
      <c r="U114" s="137">
        <f t="shared" si="53"/>
        <v>0</v>
      </c>
      <c r="V114" s="137">
        <f t="shared" si="53"/>
        <v>0</v>
      </c>
      <c r="W114" s="137">
        <f t="shared" si="53"/>
        <v>0</v>
      </c>
      <c r="X114" s="137">
        <f t="shared" si="53"/>
        <v>0</v>
      </c>
      <c r="Y114" s="137">
        <f t="shared" si="53"/>
        <v>0</v>
      </c>
      <c r="Z114" s="137">
        <f t="shared" si="53"/>
        <v>0</v>
      </c>
      <c r="AA114" s="137">
        <f t="shared" si="53"/>
        <v>0</v>
      </c>
      <c r="AB114" s="137">
        <f t="shared" si="53"/>
        <v>0</v>
      </c>
      <c r="AC114" s="137">
        <f t="shared" si="53"/>
        <v>0</v>
      </c>
      <c r="AD114" s="137">
        <f t="shared" si="53"/>
        <v>0</v>
      </c>
      <c r="AE114" s="137">
        <f t="shared" si="53"/>
        <v>0</v>
      </c>
      <c r="AF114" s="137">
        <f t="shared" si="53"/>
        <v>0</v>
      </c>
      <c r="AG114" s="137">
        <f t="shared" si="53"/>
        <v>0</v>
      </c>
      <c r="AH114" s="137">
        <f t="shared" si="53"/>
        <v>0</v>
      </c>
      <c r="AI114" s="137">
        <f t="shared" si="53"/>
        <v>0</v>
      </c>
      <c r="AJ114" s="137">
        <f t="shared" si="53"/>
        <v>0</v>
      </c>
      <c r="AK114" s="137">
        <f t="shared" si="53"/>
        <v>0</v>
      </c>
      <c r="AL114" s="137">
        <f t="shared" si="53"/>
        <v>0</v>
      </c>
      <c r="AM114" s="137">
        <f t="shared" si="53"/>
        <v>0</v>
      </c>
      <c r="AN114" s="137">
        <f t="shared" si="53"/>
        <v>0</v>
      </c>
      <c r="AO114" s="137">
        <f t="shared" si="53"/>
        <v>0</v>
      </c>
      <c r="AP114" s="137">
        <f t="shared" si="53"/>
        <v>0</v>
      </c>
      <c r="AQ114" s="137">
        <f t="shared" si="53"/>
        <v>0</v>
      </c>
      <c r="AR114" s="137">
        <f t="shared" si="53"/>
        <v>0</v>
      </c>
      <c r="AS114" s="137">
        <f t="shared" si="53"/>
        <v>0</v>
      </c>
      <c r="AT114" s="137">
        <f t="shared" si="53"/>
        <v>0</v>
      </c>
      <c r="AU114" s="137">
        <f t="shared" si="53"/>
        <v>0</v>
      </c>
      <c r="AV114" s="137">
        <f t="shared" si="53"/>
        <v>0</v>
      </c>
      <c r="AW114" s="137">
        <f t="shared" si="53"/>
        <v>0</v>
      </c>
      <c r="AX114" s="137">
        <f t="shared" si="53"/>
        <v>0</v>
      </c>
    </row>
    <row r="115" spans="1:50" s="123" customFormat="1" ht="13.2">
      <c r="C115" s="135"/>
      <c r="D115" s="126">
        <v>51</v>
      </c>
      <c r="E115" s="125" t="str">
        <f>E96</f>
        <v>Other Commerical--Group 2</v>
      </c>
      <c r="G115" s="133">
        <f>G101</f>
        <v>0</v>
      </c>
      <c r="J115" s="137"/>
      <c r="K115" s="137">
        <f>K102</f>
        <v>0</v>
      </c>
      <c r="L115" s="137">
        <f t="shared" ref="L115:AX115" si="54">L102</f>
        <v>0</v>
      </c>
      <c r="M115" s="137">
        <f t="shared" si="54"/>
        <v>0</v>
      </c>
      <c r="N115" s="137">
        <f t="shared" si="54"/>
        <v>0</v>
      </c>
      <c r="O115" s="137">
        <f t="shared" si="54"/>
        <v>0</v>
      </c>
      <c r="P115" s="137">
        <f t="shared" si="54"/>
        <v>0</v>
      </c>
      <c r="Q115" s="137">
        <f t="shared" si="54"/>
        <v>0</v>
      </c>
      <c r="R115" s="137">
        <f t="shared" si="54"/>
        <v>0</v>
      </c>
      <c r="S115" s="137">
        <f t="shared" si="54"/>
        <v>0</v>
      </c>
      <c r="T115" s="137">
        <f t="shared" si="54"/>
        <v>0</v>
      </c>
      <c r="U115" s="137">
        <f t="shared" si="54"/>
        <v>0</v>
      </c>
      <c r="V115" s="137">
        <f t="shared" si="54"/>
        <v>0</v>
      </c>
      <c r="W115" s="137">
        <f t="shared" si="54"/>
        <v>0</v>
      </c>
      <c r="X115" s="137">
        <f t="shared" si="54"/>
        <v>0</v>
      </c>
      <c r="Y115" s="137">
        <f t="shared" si="54"/>
        <v>0</v>
      </c>
      <c r="Z115" s="137">
        <f t="shared" si="54"/>
        <v>0</v>
      </c>
      <c r="AA115" s="137">
        <f t="shared" si="54"/>
        <v>0</v>
      </c>
      <c r="AB115" s="137">
        <f t="shared" si="54"/>
        <v>0</v>
      </c>
      <c r="AC115" s="137">
        <f t="shared" si="54"/>
        <v>0</v>
      </c>
      <c r="AD115" s="137">
        <f t="shared" si="54"/>
        <v>0</v>
      </c>
      <c r="AE115" s="137">
        <f t="shared" si="54"/>
        <v>0</v>
      </c>
      <c r="AF115" s="137">
        <f t="shared" si="54"/>
        <v>0</v>
      </c>
      <c r="AG115" s="137">
        <f t="shared" si="54"/>
        <v>0</v>
      </c>
      <c r="AH115" s="137">
        <f t="shared" si="54"/>
        <v>0</v>
      </c>
      <c r="AI115" s="137">
        <f t="shared" si="54"/>
        <v>0</v>
      </c>
      <c r="AJ115" s="137">
        <f t="shared" si="54"/>
        <v>0</v>
      </c>
      <c r="AK115" s="137">
        <f t="shared" si="54"/>
        <v>0</v>
      </c>
      <c r="AL115" s="137">
        <f t="shared" si="54"/>
        <v>0</v>
      </c>
      <c r="AM115" s="137">
        <f t="shared" si="54"/>
        <v>0</v>
      </c>
      <c r="AN115" s="137">
        <f t="shared" si="54"/>
        <v>0</v>
      </c>
      <c r="AO115" s="137">
        <f t="shared" si="54"/>
        <v>0</v>
      </c>
      <c r="AP115" s="137">
        <f t="shared" si="54"/>
        <v>0</v>
      </c>
      <c r="AQ115" s="137">
        <f t="shared" si="54"/>
        <v>0</v>
      </c>
      <c r="AR115" s="137">
        <f t="shared" si="54"/>
        <v>0</v>
      </c>
      <c r="AS115" s="137">
        <f t="shared" si="54"/>
        <v>0</v>
      </c>
      <c r="AT115" s="137">
        <f t="shared" si="54"/>
        <v>0</v>
      </c>
      <c r="AU115" s="137">
        <f t="shared" si="54"/>
        <v>0</v>
      </c>
      <c r="AV115" s="137">
        <f t="shared" si="54"/>
        <v>0</v>
      </c>
      <c r="AW115" s="137">
        <f t="shared" si="54"/>
        <v>0</v>
      </c>
      <c r="AX115" s="137">
        <f t="shared" si="54"/>
        <v>0</v>
      </c>
    </row>
    <row r="116" spans="1:50">
      <c r="D116" s="126">
        <v>52</v>
      </c>
      <c r="E116" s="159" t="s">
        <v>103</v>
      </c>
      <c r="F116" s="157"/>
      <c r="G116" s="157"/>
      <c r="H116" s="157"/>
      <c r="I116" s="157"/>
      <c r="J116" s="160"/>
      <c r="K116" s="158">
        <f>SUM(K108:K115)</f>
        <v>86.403999999999996</v>
      </c>
      <c r="L116" s="158">
        <f t="shared" ref="L116:AX116" si="55">SUM(L108:L115)</f>
        <v>247.19499999999999</v>
      </c>
      <c r="M116" s="158">
        <f t="shared" si="55"/>
        <v>346.173</v>
      </c>
      <c r="N116" s="158">
        <f t="shared" si="55"/>
        <v>388.32900000000001</v>
      </c>
      <c r="O116" s="158">
        <f t="shared" si="55"/>
        <v>419.94599999999997</v>
      </c>
      <c r="P116" s="158">
        <f t="shared" si="55"/>
        <v>451.56299999999999</v>
      </c>
      <c r="Q116" s="158">
        <f t="shared" si="55"/>
        <v>484.351</v>
      </c>
      <c r="R116" s="158">
        <f t="shared" si="55"/>
        <v>517.13900000000001</v>
      </c>
      <c r="S116" s="158">
        <f t="shared" si="55"/>
        <v>549.92700000000002</v>
      </c>
      <c r="T116" s="158">
        <f t="shared" si="55"/>
        <v>579.202</v>
      </c>
      <c r="U116" s="158">
        <f t="shared" si="55"/>
        <v>593.25400000000002</v>
      </c>
      <c r="V116" s="158">
        <f t="shared" si="55"/>
        <v>593.25400000000002</v>
      </c>
      <c r="W116" s="158">
        <f t="shared" si="55"/>
        <v>593.25400000000002</v>
      </c>
      <c r="X116" s="158">
        <f t="shared" si="55"/>
        <v>593.25400000000002</v>
      </c>
      <c r="Y116" s="158">
        <f t="shared" si="55"/>
        <v>593.25400000000002</v>
      </c>
      <c r="Z116" s="158">
        <f t="shared" si="55"/>
        <v>593.25400000000002</v>
      </c>
      <c r="AA116" s="158">
        <f t="shared" si="55"/>
        <v>593.25400000000002</v>
      </c>
      <c r="AB116" s="158">
        <f t="shared" si="55"/>
        <v>593.25400000000002</v>
      </c>
      <c r="AC116" s="158">
        <f t="shared" si="55"/>
        <v>593.25400000000002</v>
      </c>
      <c r="AD116" s="158">
        <f t="shared" si="55"/>
        <v>593.25400000000002</v>
      </c>
      <c r="AE116" s="158">
        <f t="shared" si="55"/>
        <v>581.79399999999998</v>
      </c>
      <c r="AF116" s="158">
        <f t="shared" si="55"/>
        <v>562.69399999999996</v>
      </c>
      <c r="AG116" s="158">
        <f t="shared" si="55"/>
        <v>555.05399999999997</v>
      </c>
      <c r="AH116" s="158">
        <f t="shared" si="55"/>
        <v>555.05399999999997</v>
      </c>
      <c r="AI116" s="158">
        <f t="shared" si="55"/>
        <v>555.05399999999997</v>
      </c>
      <c r="AJ116" s="158">
        <f t="shared" si="55"/>
        <v>555.05399999999997</v>
      </c>
      <c r="AK116" s="158">
        <f t="shared" si="55"/>
        <v>555.05399999999997</v>
      </c>
      <c r="AL116" s="158">
        <f t="shared" si="55"/>
        <v>555.05399999999997</v>
      </c>
      <c r="AM116" s="158">
        <f t="shared" si="55"/>
        <v>555.05399999999997</v>
      </c>
      <c r="AN116" s="158">
        <f t="shared" si="55"/>
        <v>555.05399999999997</v>
      </c>
      <c r="AO116" s="158">
        <f t="shared" si="55"/>
        <v>555.05399999999997</v>
      </c>
      <c r="AP116" s="158">
        <f t="shared" si="55"/>
        <v>555.05399999999997</v>
      </c>
      <c r="AQ116" s="158">
        <f t="shared" si="55"/>
        <v>555.05399999999997</v>
      </c>
      <c r="AR116" s="158">
        <f t="shared" si="55"/>
        <v>555.05399999999997</v>
      </c>
      <c r="AS116" s="158">
        <f t="shared" si="55"/>
        <v>555.05399999999997</v>
      </c>
      <c r="AT116" s="158">
        <f t="shared" si="55"/>
        <v>555.05399999999997</v>
      </c>
      <c r="AU116" s="158">
        <f t="shared" si="55"/>
        <v>555.05399999999997</v>
      </c>
      <c r="AV116" s="158">
        <f t="shared" si="55"/>
        <v>555.05399999999997</v>
      </c>
      <c r="AW116" s="158">
        <f t="shared" si="55"/>
        <v>555.05399999999997</v>
      </c>
      <c r="AX116" s="158">
        <f t="shared" si="55"/>
        <v>555.05399999999997</v>
      </c>
    </row>
    <row r="119" spans="1:50" ht="15.6">
      <c r="A119" s="224"/>
      <c r="B119" s="225"/>
      <c r="C119" s="225"/>
      <c r="D119" s="226"/>
      <c r="E119" s="225"/>
      <c r="F119" s="225"/>
      <c r="G119" s="225"/>
      <c r="H119" s="225"/>
      <c r="I119" s="225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</row>
    <row r="120" spans="1:50" ht="15.6">
      <c r="A120" s="68"/>
      <c r="B120" s="68"/>
      <c r="C120" s="68"/>
      <c r="D120" s="60"/>
      <c r="E120" s="227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68"/>
    </row>
    <row r="121" spans="1:50" ht="15.6">
      <c r="A121" s="68"/>
      <c r="B121" s="68"/>
      <c r="C121" s="68"/>
      <c r="D121" s="60"/>
      <c r="E121" s="228"/>
      <c r="F121" s="229"/>
      <c r="G121" s="229"/>
      <c r="H121" s="229"/>
      <c r="I121" s="229"/>
      <c r="J121" s="68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0"/>
      <c r="AO121" s="230"/>
      <c r="AP121" s="230"/>
      <c r="AQ121" s="230"/>
      <c r="AR121" s="230"/>
      <c r="AS121" s="230"/>
      <c r="AT121" s="230"/>
      <c r="AU121" s="230"/>
      <c r="AV121" s="230"/>
      <c r="AW121" s="230"/>
      <c r="AX121" s="230"/>
    </row>
    <row r="122" spans="1:50" ht="15" customHeight="1">
      <c r="A122" s="68"/>
      <c r="B122" s="68"/>
      <c r="C122" s="68"/>
      <c r="D122" s="136"/>
      <c r="E122" s="229"/>
      <c r="F122" s="229"/>
      <c r="G122" s="229"/>
      <c r="H122" s="229"/>
      <c r="I122" s="231"/>
      <c r="J122" s="68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  <c r="AN122" s="230"/>
      <c r="AO122" s="230"/>
      <c r="AP122" s="230"/>
      <c r="AQ122" s="230"/>
      <c r="AR122" s="230"/>
      <c r="AS122" s="230"/>
      <c r="AT122" s="230"/>
      <c r="AU122" s="230"/>
      <c r="AV122" s="230"/>
      <c r="AW122" s="230"/>
      <c r="AX122" s="230"/>
    </row>
    <row r="123" spans="1:50" ht="15.6">
      <c r="A123" s="68"/>
      <c r="B123" s="68"/>
      <c r="C123" s="68"/>
      <c r="D123" s="136"/>
      <c r="E123" s="232"/>
      <c r="F123" s="229"/>
      <c r="G123" s="233"/>
      <c r="H123" s="233"/>
      <c r="I123" s="229"/>
      <c r="J123" s="68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  <c r="AF123" s="161"/>
      <c r="AG123" s="161"/>
      <c r="AH123" s="161"/>
      <c r="AI123" s="161"/>
      <c r="AJ123" s="161"/>
      <c r="AK123" s="161"/>
      <c r="AL123" s="161"/>
      <c r="AM123" s="161"/>
      <c r="AN123" s="161"/>
      <c r="AO123" s="161"/>
      <c r="AP123" s="161"/>
      <c r="AQ123" s="161"/>
      <c r="AR123" s="161"/>
      <c r="AS123" s="161"/>
      <c r="AT123" s="161"/>
      <c r="AU123" s="161"/>
      <c r="AV123" s="161"/>
      <c r="AW123" s="161"/>
      <c r="AX123" s="161"/>
    </row>
    <row r="124" spans="1:50" ht="15.6">
      <c r="A124" s="68"/>
      <c r="B124" s="68"/>
      <c r="C124" s="68"/>
      <c r="D124" s="136"/>
      <c r="E124" s="229"/>
      <c r="F124" s="229"/>
      <c r="G124" s="233"/>
      <c r="H124" s="233"/>
      <c r="I124" s="222"/>
      <c r="J124" s="68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</row>
    <row r="125" spans="1:50" ht="15.6">
      <c r="A125" s="68"/>
      <c r="B125" s="68"/>
      <c r="C125" s="68"/>
      <c r="D125" s="136"/>
      <c r="E125" s="229"/>
      <c r="F125" s="229"/>
      <c r="G125" s="233"/>
      <c r="H125" s="233"/>
      <c r="I125" s="222"/>
      <c r="J125" s="68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</row>
    <row r="126" spans="1:50" ht="15.6">
      <c r="A126" s="68"/>
      <c r="B126" s="68"/>
      <c r="C126" s="68"/>
      <c r="D126" s="136"/>
      <c r="E126" s="229"/>
      <c r="F126" s="229"/>
      <c r="G126" s="233"/>
      <c r="H126" s="233"/>
      <c r="I126" s="222"/>
      <c r="J126" s="68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  <c r="AQ126" s="137"/>
      <c r="AR126" s="137"/>
      <c r="AS126" s="137"/>
      <c r="AT126" s="137"/>
      <c r="AU126" s="137"/>
      <c r="AV126" s="137"/>
      <c r="AW126" s="137"/>
      <c r="AX126" s="137"/>
    </row>
    <row r="127" spans="1:50" ht="15.6">
      <c r="A127" s="68"/>
      <c r="B127" s="68"/>
      <c r="C127" s="68"/>
      <c r="D127" s="136"/>
      <c r="E127" s="229"/>
      <c r="F127" s="229"/>
      <c r="G127" s="229"/>
      <c r="H127" s="229"/>
      <c r="I127" s="229"/>
      <c r="J127" s="68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7"/>
      <c r="AJ127" s="137"/>
      <c r="AK127" s="137"/>
      <c r="AL127" s="137"/>
      <c r="AM127" s="137"/>
      <c r="AN127" s="137"/>
      <c r="AO127" s="137"/>
      <c r="AP127" s="137"/>
      <c r="AQ127" s="137"/>
      <c r="AR127" s="137"/>
      <c r="AS127" s="137"/>
      <c r="AT127" s="137"/>
      <c r="AU127" s="137"/>
      <c r="AV127" s="137"/>
      <c r="AW127" s="137"/>
      <c r="AX127" s="137"/>
    </row>
    <row r="128" spans="1:50" ht="15.6">
      <c r="A128" s="68"/>
      <c r="B128" s="68"/>
      <c r="C128" s="68"/>
      <c r="D128" s="136"/>
      <c r="E128" s="232"/>
      <c r="F128" s="229"/>
      <c r="G128" s="233"/>
      <c r="H128" s="233"/>
      <c r="I128" s="229"/>
      <c r="J128" s="68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J128" s="137"/>
      <c r="AK128" s="137"/>
      <c r="AL128" s="137"/>
      <c r="AM128" s="137"/>
      <c r="AN128" s="137"/>
      <c r="AO128" s="137"/>
      <c r="AP128" s="137"/>
      <c r="AQ128" s="137"/>
      <c r="AR128" s="137"/>
      <c r="AS128" s="137"/>
      <c r="AT128" s="137"/>
      <c r="AU128" s="137"/>
      <c r="AV128" s="137"/>
      <c r="AW128" s="137"/>
      <c r="AX128" s="137"/>
    </row>
    <row r="129" spans="1:50" ht="15.6">
      <c r="A129" s="68"/>
      <c r="B129" s="68"/>
      <c r="C129" s="68"/>
      <c r="D129" s="136"/>
      <c r="E129" s="229"/>
      <c r="F129" s="229"/>
      <c r="G129" s="233"/>
      <c r="H129" s="233"/>
      <c r="I129" s="222"/>
      <c r="J129" s="68"/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  <c r="AM129" s="137"/>
      <c r="AN129" s="137"/>
      <c r="AO129" s="137"/>
      <c r="AP129" s="137"/>
      <c r="AQ129" s="137"/>
      <c r="AR129" s="137"/>
      <c r="AS129" s="137"/>
      <c r="AT129" s="137"/>
      <c r="AU129" s="137"/>
      <c r="AV129" s="137"/>
      <c r="AW129" s="137"/>
      <c r="AX129" s="137"/>
    </row>
    <row r="130" spans="1:50" ht="15.6">
      <c r="A130" s="68"/>
      <c r="B130" s="68"/>
      <c r="C130" s="68"/>
      <c r="D130" s="136"/>
      <c r="E130" s="229"/>
      <c r="F130" s="229"/>
      <c r="G130" s="233"/>
      <c r="H130" s="233"/>
      <c r="I130" s="222"/>
      <c r="J130" s="68"/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7"/>
      <c r="AJ130" s="137"/>
      <c r="AK130" s="137"/>
      <c r="AL130" s="137"/>
      <c r="AM130" s="137"/>
      <c r="AN130" s="137"/>
      <c r="AO130" s="137"/>
      <c r="AP130" s="137"/>
      <c r="AQ130" s="137"/>
      <c r="AR130" s="137"/>
      <c r="AS130" s="137"/>
      <c r="AT130" s="137"/>
      <c r="AU130" s="137"/>
      <c r="AV130" s="137"/>
      <c r="AW130" s="137"/>
      <c r="AX130" s="137"/>
    </row>
    <row r="131" spans="1:50" ht="15.6">
      <c r="A131" s="68"/>
      <c r="B131" s="68"/>
      <c r="C131" s="68"/>
      <c r="D131" s="136"/>
      <c r="E131" s="229"/>
      <c r="F131" s="229"/>
      <c r="G131" s="233"/>
      <c r="H131" s="233"/>
      <c r="I131" s="222"/>
      <c r="J131" s="68"/>
      <c r="K131" s="137"/>
      <c r="L131" s="137"/>
      <c r="M131" s="137"/>
      <c r="N131" s="137"/>
      <c r="O131" s="137"/>
      <c r="P131" s="137"/>
      <c r="Q131" s="137"/>
      <c r="R131" s="137"/>
      <c r="S131" s="137"/>
      <c r="T131" s="137"/>
      <c r="U131" s="137"/>
      <c r="V131" s="137"/>
      <c r="W131" s="137"/>
      <c r="X131" s="137"/>
      <c r="Y131" s="137"/>
      <c r="Z131" s="137"/>
      <c r="AA131" s="137"/>
      <c r="AB131" s="137"/>
      <c r="AC131" s="137"/>
      <c r="AD131" s="137"/>
      <c r="AE131" s="137"/>
      <c r="AF131" s="137"/>
      <c r="AG131" s="137"/>
      <c r="AH131" s="137"/>
      <c r="AI131" s="137"/>
      <c r="AJ131" s="137"/>
      <c r="AK131" s="137"/>
      <c r="AL131" s="137"/>
      <c r="AM131" s="137"/>
      <c r="AN131" s="137"/>
      <c r="AO131" s="137"/>
      <c r="AP131" s="137"/>
      <c r="AQ131" s="137"/>
      <c r="AR131" s="137"/>
      <c r="AS131" s="137"/>
      <c r="AT131" s="137"/>
      <c r="AU131" s="137"/>
      <c r="AV131" s="137"/>
      <c r="AW131" s="137"/>
      <c r="AX131" s="137"/>
    </row>
    <row r="132" spans="1:50" ht="15.6">
      <c r="A132" s="68"/>
      <c r="B132" s="68"/>
      <c r="C132" s="68"/>
      <c r="D132" s="136"/>
      <c r="E132" s="234"/>
      <c r="F132" s="229"/>
      <c r="G132" s="233"/>
      <c r="H132" s="233"/>
      <c r="I132" s="222"/>
      <c r="J132" s="68"/>
      <c r="K132" s="137"/>
      <c r="L132" s="137"/>
      <c r="M132" s="137"/>
      <c r="N132" s="137"/>
      <c r="O132" s="137"/>
      <c r="P132" s="137"/>
      <c r="Q132" s="137"/>
      <c r="R132" s="137"/>
      <c r="S132" s="137"/>
      <c r="T132" s="137"/>
      <c r="U132" s="137"/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37"/>
      <c r="AI132" s="137"/>
      <c r="AJ132" s="137"/>
      <c r="AK132" s="137"/>
      <c r="AL132" s="137"/>
      <c r="AM132" s="137"/>
      <c r="AN132" s="137"/>
      <c r="AO132" s="137"/>
      <c r="AP132" s="137"/>
      <c r="AQ132" s="137"/>
      <c r="AR132" s="137"/>
      <c r="AS132" s="137"/>
      <c r="AT132" s="137"/>
      <c r="AU132" s="137"/>
      <c r="AV132" s="137"/>
      <c r="AW132" s="137"/>
      <c r="AX132" s="137"/>
    </row>
    <row r="133" spans="1:50" ht="15.6">
      <c r="A133" s="68"/>
      <c r="B133" s="68"/>
      <c r="C133" s="68"/>
      <c r="D133" s="136"/>
      <c r="E133" s="234"/>
      <c r="F133" s="229"/>
      <c r="G133" s="233"/>
      <c r="H133" s="233"/>
      <c r="I133" s="222"/>
      <c r="J133" s="68"/>
      <c r="K133" s="137"/>
      <c r="L133" s="137"/>
      <c r="M133" s="137"/>
      <c r="N133" s="137"/>
      <c r="O133" s="137"/>
      <c r="P133" s="137"/>
      <c r="Q133" s="137"/>
      <c r="R133" s="137"/>
      <c r="S133" s="137"/>
      <c r="T133" s="137"/>
      <c r="U133" s="137"/>
      <c r="V133" s="137"/>
      <c r="W133" s="137"/>
      <c r="X133" s="137"/>
      <c r="Y133" s="137"/>
      <c r="Z133" s="137"/>
      <c r="AA133" s="137"/>
      <c r="AB133" s="137"/>
      <c r="AC133" s="137"/>
      <c r="AD133" s="137"/>
      <c r="AE133" s="137"/>
      <c r="AF133" s="137"/>
      <c r="AG133" s="137"/>
      <c r="AH133" s="137"/>
      <c r="AI133" s="137"/>
      <c r="AJ133" s="137"/>
      <c r="AK133" s="137"/>
      <c r="AL133" s="137"/>
      <c r="AM133" s="137"/>
      <c r="AN133" s="137"/>
      <c r="AO133" s="137"/>
      <c r="AP133" s="137"/>
      <c r="AQ133" s="137"/>
      <c r="AR133" s="137"/>
      <c r="AS133" s="137"/>
      <c r="AT133" s="137"/>
      <c r="AU133" s="137"/>
      <c r="AV133" s="137"/>
      <c r="AW133" s="137"/>
      <c r="AX133" s="137"/>
    </row>
    <row r="134" spans="1:50">
      <c r="A134" s="68"/>
      <c r="B134" s="68"/>
      <c r="C134" s="68"/>
      <c r="D134" s="136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  <c r="AQ134" s="68"/>
      <c r="AR134" s="68"/>
      <c r="AS134" s="68"/>
      <c r="AT134" s="68"/>
      <c r="AU134" s="68"/>
      <c r="AV134" s="68"/>
      <c r="AW134" s="68"/>
      <c r="AX134" s="68"/>
    </row>
    <row r="135" spans="1:50">
      <c r="A135" s="68"/>
      <c r="B135" s="68"/>
      <c r="C135" s="68"/>
      <c r="D135" s="136"/>
      <c r="E135" s="235"/>
      <c r="F135" s="68"/>
      <c r="G135" s="68"/>
      <c r="H135" s="68"/>
      <c r="I135" s="68"/>
      <c r="J135" s="68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  <c r="X135" s="223"/>
      <c r="Y135" s="223"/>
      <c r="Z135" s="223"/>
      <c r="AA135" s="223"/>
      <c r="AB135" s="223"/>
      <c r="AC135" s="223"/>
      <c r="AD135" s="223"/>
      <c r="AE135" s="223"/>
      <c r="AF135" s="223"/>
      <c r="AG135" s="223"/>
      <c r="AH135" s="223"/>
      <c r="AI135" s="223"/>
      <c r="AJ135" s="223"/>
      <c r="AK135" s="223"/>
      <c r="AL135" s="223"/>
      <c r="AM135" s="223"/>
      <c r="AN135" s="223"/>
      <c r="AO135" s="223"/>
      <c r="AP135" s="223"/>
      <c r="AQ135" s="223"/>
      <c r="AR135" s="223"/>
      <c r="AS135" s="223"/>
      <c r="AT135" s="223"/>
      <c r="AU135" s="223"/>
      <c r="AV135" s="223"/>
      <c r="AW135" s="223"/>
      <c r="AX135" s="223"/>
    </row>
    <row r="136" spans="1:50">
      <c r="A136" s="68"/>
      <c r="B136" s="68"/>
      <c r="C136" s="68"/>
      <c r="D136" s="60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  <c r="AS136" s="68"/>
      <c r="AT136" s="68"/>
      <c r="AU136" s="68"/>
      <c r="AV136" s="68"/>
      <c r="AW136" s="68"/>
      <c r="AX136" s="68"/>
    </row>
  </sheetData>
  <dataValidations count="1">
    <dataValidation type="list" allowBlank="1" showInputMessage="1" showErrorMessage="1" prompt="Select year for rates" sqref="O29">
      <formula1>"2015,2016"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Index</vt:lpstr>
      <vt:lpstr>South M1</vt:lpstr>
      <vt:lpstr>South M2</vt:lpstr>
      <vt:lpstr>North Rate 01</vt:lpstr>
      <vt:lpstr>Milverton</vt:lpstr>
      <vt:lpstr>Moraviantown</vt:lpstr>
      <vt:lpstr>Lambton Shores - Kettle Point</vt:lpstr>
      <vt:lpstr>Prince Township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2015-12-01T21:10:58Z</dcterms:created>
  <dcterms:modified xsi:type="dcterms:W3CDTF">2015-12-09T22:22:47Z</dcterms:modified>
</cp:coreProperties>
</file>