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92" lockStructure="1"/>
  <bookViews>
    <workbookView xWindow="0" yWindow="0" windowWidth="21840" windowHeight="13740"/>
  </bookViews>
  <sheets>
    <sheet name="Calculator" sheetId="2" r:id="rId1"/>
    <sheet name="LDC_Data" sheetId="3" r:id="rId2"/>
  </sheets>
  <definedNames>
    <definedName name="LDC">tbl_items[LDC]</definedName>
    <definedName name="_xlnm.Print_Area" localSheetId="0">Calculator!$A$2:$G$34</definedName>
  </definedNames>
  <calcPr calcId="145621"/>
</workbook>
</file>

<file path=xl/calcChain.xml><?xml version="1.0" encoding="utf-8"?>
<calcChain xmlns="http://schemas.openxmlformats.org/spreadsheetml/2006/main">
  <c r="C8" i="2" l="1"/>
  <c r="B8" i="2"/>
  <c r="C21" i="2" l="1"/>
  <c r="E21" i="2"/>
  <c r="C10" i="2" l="1"/>
  <c r="B10" i="2"/>
  <c r="E24" i="2"/>
  <c r="E25" i="2"/>
  <c r="E26" i="2"/>
  <c r="E23" i="2"/>
  <c r="C22" i="2"/>
  <c r="C26" i="2"/>
  <c r="C23" i="2"/>
  <c r="C25" i="2"/>
  <c r="C24" i="2"/>
  <c r="E22" i="2"/>
  <c r="C27" i="2" l="1"/>
  <c r="E27" i="2"/>
  <c r="E29" i="2" l="1"/>
</calcChain>
</file>

<file path=xl/sharedStrings.xml><?xml version="1.0" encoding="utf-8"?>
<sst xmlns="http://schemas.openxmlformats.org/spreadsheetml/2006/main" count="113" uniqueCount="110">
  <si>
    <t>Bonus Total</t>
  </si>
  <si>
    <t>Range Begins</t>
  </si>
  <si>
    <t>Range Ends</t>
  </si>
  <si>
    <t>Bonus Range 1</t>
  </si>
  <si>
    <t>Bonus Range 2</t>
  </si>
  <si>
    <t>Bonus Range 3</t>
  </si>
  <si>
    <t>$/kW</t>
  </si>
  <si>
    <t>¢/kWh</t>
  </si>
  <si>
    <t>Bonus SubTotals</t>
  </si>
  <si>
    <t>Bonus Range 4</t>
  </si>
  <si>
    <t>Bonus Range 5</t>
  </si>
  <si>
    <t>Bonus Range 6</t>
  </si>
  <si>
    <t>Target</t>
  </si>
  <si>
    <t>Percentage</t>
  </si>
  <si>
    <t>Bonus ($)</t>
  </si>
  <si>
    <t>Energy 
(GWh)</t>
  </si>
  <si>
    <t>User Inputs</t>
  </si>
  <si>
    <t>Calculated Cells</t>
  </si>
  <si>
    <t>Algoma Power Inc.</t>
  </si>
  <si>
    <t>Atikokan Hydro Inc.</t>
  </si>
  <si>
    <t>Attawapiskat Power Corporation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</si>
  <si>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</si>
  <si>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</si>
  <si>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</si>
  <si>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</si>
  <si>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</si>
  <si>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</si>
  <si>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</si>
  <si>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</si>
  <si>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 Corporation</t>
  </si>
  <si>
    <t>Cooperative Hydro Embrun Inc.</t>
  </si>
  <si>
    <t>E.L.K. Energy Inc.</t>
  </si>
  <si>
    <t>Enersource Hydro Mississauga Inc.</t>
  </si>
  <si>
    <t>ENTEGRUS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</si>
  <si>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</si>
  <si>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</si>
  <si>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</si>
  <si>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</si>
  <si>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</si>
  <si>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Albany Power Corporation</t>
  </si>
  <si>
    <t>Fort Frances Power Corporation</t>
  </si>
  <si>
    <t>Greater Sudbury Hydro Inc.</t>
  </si>
  <si>
    <t>Grimsby Power Inc.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</si>
  <si>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</si>
  <si>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</si>
  <si>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</si>
  <si>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</si>
  <si>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</si>
  <si>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</si>
  <si>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</si>
  <si>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</si>
  <si>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</si>
  <si>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</si>
  <si>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InnPower Corporation</t>
  </si>
  <si>
    <t>Kashechewan 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</si>
  <si>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</si>
  <si>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</si>
  <si>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</si>
  <si>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</si>
  <si>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</si>
  <si>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</si>
  <si>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</si>
  <si>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</si>
  <si>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</si>
  <si>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</si>
  <si>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</si>
  <si>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</si>
  <si>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</si>
  <si>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</si>
  <si>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</si>
  <si>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</si>
  <si>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</si>
  <si>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</si>
  <si>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</si>
  <si>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</si>
  <si>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</si>
  <si>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</si>
  <si>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</si>
  <si>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</si>
  <si>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</si>
  <si>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</si>
  <si>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</si>
  <si>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</si>
  <si>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</si>
  <si>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</si>
  <si>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</si>
  <si>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</si>
  <si>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</si>
  <si>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</si>
  <si>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</si>
  <si>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</si>
  <si>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</si>
  <si>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</si>
  <si>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</si>
  <si>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>LDC</t>
  </si>
  <si>
    <t>Peak</t>
  </si>
  <si>
    <t>Energy</t>
  </si>
  <si>
    <t>CDM Targets</t>
  </si>
  <si>
    <t>CDM Performance Incentive Calculator</t>
  </si>
  <si>
    <t>Peak Demand 
(MW)</t>
  </si>
  <si>
    <t>Bonus 1 (80%-100%)</t>
  </si>
  <si>
    <t>Bonus 2 (100%-110%)</t>
  </si>
  <si>
    <t>Bonus 3 (110%-120%)</t>
  </si>
  <si>
    <t>Bonus 4 (120%-130%)</t>
  </si>
  <si>
    <t>Bonus 5 (130%-140%)</t>
  </si>
  <si>
    <t>Bonus 6 (140%-150%)</t>
  </si>
  <si>
    <r>
      <t>A "</t>
    </r>
    <r>
      <rPr>
        <b/>
        <sz val="12"/>
        <rFont val="Arial"/>
        <family val="2"/>
      </rPr>
      <t>FALSE"</t>
    </r>
    <r>
      <rPr>
        <sz val="12"/>
        <rFont val="Arial"/>
        <family val="2"/>
      </rPr>
      <t xml:space="preserve"> reading in the Bonus Total cell indicates your results do not qualify for a performance incentive.  A distributor must meet at least 80% of each CDM Target to be eligible for a performance incentive.</t>
    </r>
  </si>
  <si>
    <t>Actual*</t>
  </si>
  <si>
    <t xml:space="preserve">*Actual = Final Results of OPA (IESO) Province-Wide CDM Programs + Final Results of Board-Approved CDM Programs
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</si>
  <si>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Board-Approved CDM Programs results must be evaluated in accordance with Section 6 of the CDM Code.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</si>
</sst>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&quot;$&quot;* #,##0.000_-;\-&quot;$&quot;* #,##0.000_-;_-&quot;$&quot;* &quot;-&quot;??_-;_-@_-"/>
    <numFmt numFmtId="168" formatCode="0.0"/>
    <numFmt numFmtId="169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Protection="1"/>
    <xf numFmtId="0" fontId="4" fillId="0" borderId="0" xfId="0" applyFont="1" applyFill="1" applyProtection="1"/>
    <xf numFmtId="0" fontId="11" fillId="2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9" fontId="4" fillId="0" borderId="5" xfId="0" applyNumberFormat="1" applyFont="1" applyFill="1" applyBorder="1" applyAlignment="1" applyProtection="1">
      <alignment horizontal="center"/>
    </xf>
    <xf numFmtId="9" fontId="4" fillId="0" borderId="6" xfId="0" applyNumberFormat="1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6" fontId="4" fillId="4" borderId="5" xfId="2" applyNumberFormat="1" applyFont="1" applyFill="1" applyBorder="1" applyAlignment="1" applyProtection="1">
      <alignment horizontal="center"/>
    </xf>
    <xf numFmtId="169" fontId="4" fillId="0" borderId="5" xfId="2" applyNumberFormat="1" applyFont="1" applyFill="1" applyBorder="1" applyAlignment="1" applyProtection="1">
      <alignment horizontal="center"/>
    </xf>
    <xf numFmtId="166" fontId="4" fillId="4" borderId="6" xfId="2" applyNumberFormat="1" applyFont="1" applyFill="1" applyBorder="1" applyAlignment="1" applyProtection="1">
      <alignment horizontal="center"/>
    </xf>
    <xf numFmtId="169" fontId="4" fillId="0" borderId="6" xfId="2" applyNumberFormat="1" applyFont="1" applyFill="1" applyBorder="1" applyAlignment="1" applyProtection="1">
      <alignment horizontal="center"/>
    </xf>
    <xf numFmtId="166" fontId="12" fillId="4" borderId="4" xfId="2" applyNumberFormat="1" applyFont="1" applyFill="1" applyBorder="1" applyAlignment="1" applyProtection="1">
      <alignment horizontal="center" vertical="center"/>
    </xf>
    <xf numFmtId="166" fontId="7" fillId="0" borderId="0" xfId="0" applyNumberFormat="1" applyFont="1" applyFill="1" applyProtection="1"/>
    <xf numFmtId="2" fontId="1" fillId="0" borderId="4" xfId="4" applyNumberFormat="1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Border="1"/>
    <xf numFmtId="0" fontId="1" fillId="0" borderId="2" xfId="4" applyFont="1" applyBorder="1" applyAlignment="1">
      <alignment horizontal="center" vertical="center"/>
    </xf>
    <xf numFmtId="0" fontId="1" fillId="0" borderId="8" xfId="4" applyFont="1" applyBorder="1"/>
    <xf numFmtId="0" fontId="1" fillId="0" borderId="7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 wrapText="1"/>
    </xf>
    <xf numFmtId="2" fontId="10" fillId="3" borderId="14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9" fillId="5" borderId="0" xfId="0" applyFont="1" applyFill="1" applyAlignment="1" applyProtection="1">
      <alignment horizontal="center" vertical="center"/>
    </xf>
    <xf numFmtId="0" fontId="4" fillId="5" borderId="0" xfId="0" applyFont="1" applyFill="1" applyProtection="1"/>
    <xf numFmtId="0" fontId="8" fillId="5" borderId="0" xfId="0" applyFont="1" applyFill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Protection="1"/>
    <xf numFmtId="0" fontId="0" fillId="5" borderId="0" xfId="0" applyFill="1" applyAlignment="1" applyProtection="1">
      <alignment horizontal="center"/>
    </xf>
    <xf numFmtId="164" fontId="4" fillId="5" borderId="0" xfId="2" applyFont="1" applyFill="1" applyProtection="1"/>
    <xf numFmtId="1" fontId="4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4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wrapText="1"/>
    </xf>
    <xf numFmtId="168" fontId="4" fillId="5" borderId="0" xfId="0" applyNumberFormat="1" applyFont="1" applyFill="1" applyBorder="1" applyAlignment="1" applyProtection="1">
      <alignment horizontal="center"/>
    </xf>
    <xf numFmtId="166" fontId="4" fillId="5" borderId="0" xfId="0" applyNumberFormat="1" applyFont="1" applyFill="1" applyProtection="1"/>
    <xf numFmtId="0" fontId="7" fillId="5" borderId="0" xfId="0" applyFont="1" applyFill="1" applyBorder="1" applyProtection="1"/>
    <xf numFmtId="166" fontId="4" fillId="5" borderId="0" xfId="0" applyNumberFormat="1" applyFont="1" applyFill="1" applyAlignment="1" applyProtection="1">
      <alignment horizontal="center"/>
    </xf>
    <xf numFmtId="167" fontId="0" fillId="5" borderId="0" xfId="2" applyNumberFormat="1" applyFont="1" applyFill="1" applyAlignment="1" applyProtection="1">
      <alignment horizontal="center"/>
    </xf>
    <xf numFmtId="0" fontId="5" fillId="5" borderId="0" xfId="0" applyFont="1" applyFill="1" applyProtection="1"/>
    <xf numFmtId="2" fontId="4" fillId="0" borderId="7" xfId="1" applyNumberFormat="1" applyFont="1" applyFill="1" applyBorder="1" applyAlignment="1" applyProtection="1">
      <alignment horizontal="center"/>
    </xf>
    <xf numFmtId="2" fontId="4" fillId="0" borderId="5" xfId="1" applyNumberFormat="1" applyFont="1" applyFill="1" applyBorder="1" applyAlignment="1" applyProtection="1">
      <alignment horizontal="center"/>
    </xf>
    <xf numFmtId="2" fontId="4" fillId="0" borderId="6" xfId="1" applyNumberFormat="1" applyFont="1" applyFill="1" applyBorder="1" applyAlignment="1" applyProtection="1">
      <alignment horizontal="center"/>
    </xf>
    <xf numFmtId="10" fontId="9" fillId="4" borderId="6" xfId="3" applyNumberFormat="1" applyFont="1" applyFill="1" applyBorder="1" applyAlignment="1" applyProtection="1">
      <alignment horizontal="center" vertical="center"/>
    </xf>
    <xf numFmtId="9" fontId="4" fillId="5" borderId="0" xfId="0" applyNumberFormat="1" applyFont="1" applyFill="1" applyProtection="1"/>
    <xf numFmtId="0" fontId="5" fillId="5" borderId="0" xfId="0" applyFont="1" applyFill="1" applyBorder="1" applyAlignment="1" applyProtection="1">
      <alignment horizontal="center" wrapText="1"/>
    </xf>
    <xf numFmtId="9" fontId="4" fillId="5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2" fontId="10" fillId="4" borderId="7" xfId="0" applyNumberFormat="1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</xf>
    <xf numFmtId="9" fontId="4" fillId="5" borderId="5" xfId="0" applyNumberFormat="1" applyFont="1" applyFill="1" applyBorder="1" applyAlignment="1" applyProtection="1">
      <alignment horizontal="center"/>
    </xf>
    <xf numFmtId="9" fontId="4" fillId="5" borderId="6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vertical="center"/>
    </xf>
    <xf numFmtId="0" fontId="11" fillId="5" borderId="0" xfId="0" applyFont="1" applyFill="1" applyAlignment="1" applyProtection="1">
      <alignment horizontal="left"/>
    </xf>
    <xf numFmtId="0" fontId="11" fillId="5" borderId="1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horizontal="left" vertical="center" wrapText="1"/>
    </xf>
    <xf numFmtId="0" fontId="4" fillId="7" borderId="19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 applyProtection="1">
      <alignment horizontal="left" vertical="center" wrapText="1"/>
    </xf>
    <xf numFmtId="0" fontId="13" fillId="5" borderId="0" xfId="0" applyFont="1" applyFill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0" fontId="4" fillId="5" borderId="17" xfId="0" applyFont="1" applyFill="1" applyBorder="1" applyAlignment="1" applyProtection="1">
      <alignment horizontal="left" wrapText="1"/>
    </xf>
    <xf numFmtId="0" fontId="4" fillId="5" borderId="18" xfId="0" applyFont="1" applyFill="1" applyBorder="1" applyAlignment="1" applyProtection="1">
      <alignment horizontal="left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166" fontId="4" fillId="4" borderId="9" xfId="0" applyNumberFormat="1" applyFont="1" applyFill="1" applyBorder="1" applyAlignment="1" applyProtection="1">
      <alignment horizontal="center"/>
    </xf>
    <xf numFmtId="166" fontId="4" fillId="4" borderId="8" xfId="0" applyNumberFormat="1" applyFont="1" applyFill="1" applyBorder="1" applyAlignment="1" applyProtection="1">
      <alignment horizontal="center"/>
    </xf>
    <xf numFmtId="166" fontId="4" fillId="4" borderId="11" xfId="0" applyNumberFormat="1" applyFont="1" applyFill="1" applyBorder="1" applyAlignment="1" applyProtection="1">
      <alignment horizontal="center"/>
    </xf>
    <xf numFmtId="166" fontId="4" fillId="4" borderId="10" xfId="0" applyNumberFormat="1" applyFont="1" applyFill="1" applyBorder="1" applyAlignment="1" applyProtection="1">
      <alignment horizontal="center"/>
    </xf>
    <xf numFmtId="166" fontId="4" fillId="4" borderId="17" xfId="0" applyNumberFormat="1" applyFont="1" applyFill="1" applyBorder="1" applyAlignment="1" applyProtection="1">
      <alignment horizontal="center"/>
    </xf>
    <xf numFmtId="166" fontId="4" fillId="4" borderId="18" xfId="0" applyNumberFormat="1" applyFont="1" applyFill="1" applyBorder="1" applyAlignment="1" applyProtection="1">
      <alignment horizontal="center"/>
    </xf>
    <xf numFmtId="166" fontId="12" fillId="4" borderId="2" xfId="0" applyNumberFormat="1" applyFont="1" applyFill="1" applyBorder="1" applyAlignment="1" applyProtection="1">
      <alignment horizontal="center" vertical="center"/>
    </xf>
    <xf numFmtId="166" fontId="12" fillId="4" borderId="3" xfId="0" applyNumberFormat="1" applyFont="1" applyFill="1" applyBorder="1" applyAlignment="1" applyProtection="1">
      <alignment horizontal="center" vertical="center"/>
    </xf>
    <xf numFmtId="166" fontId="12" fillId="4" borderId="12" xfId="0" applyNumberFormat="1" applyFont="1" applyFill="1" applyBorder="1" applyAlignment="1" applyProtection="1">
      <alignment horizontal="center" vertical="center"/>
    </xf>
    <xf numFmtId="166" fontId="12" fillId="4" borderId="13" xfId="0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bl_items" displayName="tbl_items" ref="A1:C77" totalsRowShown="0" headerRowDxfId="4" tableBorderDxfId="3">
  <autoFilter ref="A1:C77"/>
  <tableColumns count="3">
    <tableColumn id="1" name="LDC" dataDxfId="2" dataCellStyle="Normal 2"/>
    <tableColumn id="2" name="Peak" dataDxfId="1" dataCellStyle="Normal 2"/>
    <tableColumn id="3" name="Energy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P588"/>
  <sheetViews>
    <sheetView tabSelected="1" view="pageBreakPreview" zoomScale="60" zoomScaleNormal="80" workbookViewId="0">
      <selection activeCell="B4" sqref="B4:D4"/>
    </sheetView>
  </sheetViews>
  <sheetFormatPr defaultRowHeight="12.75" x14ac:dyDescent="0.2"/>
  <cols>
    <col min="1" max="1" width="25.140625" style="30" customWidth="1"/>
    <col min="2" max="4" width="23.140625" style="1" customWidth="1"/>
    <col min="5" max="5" width="2" style="1" customWidth="1"/>
    <col min="6" max="6" width="20.7109375" style="1" customWidth="1"/>
    <col min="7" max="7" width="19.85546875" style="2" customWidth="1"/>
    <col min="8" max="8" width="14.7109375" style="30" customWidth="1"/>
    <col min="9" max="9" width="14.7109375" style="30" bestFit="1" customWidth="1"/>
    <col min="10" max="10" width="21" style="30" customWidth="1"/>
    <col min="11" max="11" width="19.5703125" style="30" customWidth="1"/>
    <col min="12" max="12" width="6.140625" style="30" customWidth="1"/>
    <col min="13" max="13" width="20.140625" style="30" bestFit="1" customWidth="1"/>
    <col min="14" max="14" width="14.28515625" style="30" bestFit="1" customWidth="1"/>
    <col min="15" max="406" width="9.140625" style="30"/>
    <col min="407" max="16384" width="9.140625" style="1"/>
  </cols>
  <sheetData>
    <row r="1" spans="1:406" x14ac:dyDescent="0.2">
      <c r="B1" s="30"/>
      <c r="C1" s="30"/>
      <c r="D1" s="30"/>
      <c r="E1" s="30"/>
      <c r="F1" s="30"/>
      <c r="G1" s="36"/>
    </row>
    <row r="2" spans="1:406" s="30" customFormat="1" ht="22.5" customHeight="1" x14ac:dyDescent="0.2">
      <c r="A2" s="67" t="s">
        <v>98</v>
      </c>
      <c r="B2" s="67"/>
      <c r="C2" s="67"/>
      <c r="D2" s="67"/>
      <c r="E2" s="29"/>
      <c r="F2" s="29"/>
      <c r="G2" s="29"/>
    </row>
    <row r="3" spans="1:406" s="30" customFormat="1" ht="30.75" customHeight="1" thickBot="1" x14ac:dyDescent="0.25">
      <c r="A3" s="29"/>
      <c r="B3" s="29"/>
      <c r="C3" s="29"/>
      <c r="D3" s="29"/>
      <c r="E3" s="29"/>
      <c r="F3" s="5" t="s">
        <v>16</v>
      </c>
      <c r="G3" s="29"/>
    </row>
    <row r="4" spans="1:406" ht="30.75" customHeight="1" thickBot="1" x14ac:dyDescent="0.3">
      <c r="A4" s="31" t="s">
        <v>94</v>
      </c>
      <c r="B4" s="74" t="s">
        <v>23</v>
      </c>
      <c r="C4" s="75"/>
      <c r="D4" s="76"/>
      <c r="E4" s="35"/>
      <c r="F4" s="28" t="s">
        <v>17</v>
      </c>
      <c r="G4" s="36"/>
    </row>
    <row r="5" spans="1:406" s="30" customFormat="1" ht="13.5" customHeight="1" x14ac:dyDescent="0.25">
      <c r="A5" s="31"/>
      <c r="B5" s="34"/>
      <c r="C5" s="34"/>
      <c r="D5" s="35"/>
      <c r="E5" s="35"/>
      <c r="G5" s="36"/>
    </row>
    <row r="6" spans="1:406" s="3" customFormat="1" ht="30.75" customHeight="1" x14ac:dyDescent="0.2">
      <c r="A6" s="32"/>
      <c r="B6" s="72" t="s">
        <v>97</v>
      </c>
      <c r="C6" s="73"/>
      <c r="D6" s="32"/>
      <c r="E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</row>
    <row r="7" spans="1:406" s="3" customFormat="1" ht="36" customHeight="1" x14ac:dyDescent="0.2">
      <c r="A7" s="32"/>
      <c r="B7" s="56" t="s">
        <v>15</v>
      </c>
      <c r="C7" s="56" t="s">
        <v>99</v>
      </c>
      <c r="D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</row>
    <row r="8" spans="1:406" s="3" customFormat="1" ht="32.25" customHeight="1" thickBot="1" x14ac:dyDescent="0.25">
      <c r="A8" s="31" t="s">
        <v>12</v>
      </c>
      <c r="B8" s="57">
        <f>VLOOKUP(B4,tbl_items[], 3,0)</f>
        <v>48.92</v>
      </c>
      <c r="C8" s="57">
        <f>VLOOKUP(B4, tbl_items[], 2,0)</f>
        <v>11.38</v>
      </c>
      <c r="D8" s="32"/>
      <c r="E8" s="52"/>
      <c r="F8" s="32"/>
      <c r="G8" s="32"/>
      <c r="H8" s="32"/>
      <c r="I8" s="32"/>
      <c r="J8" s="32"/>
      <c r="K8" s="32"/>
      <c r="L8" s="32"/>
      <c r="M8" s="37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</row>
    <row r="9" spans="1:406" s="3" customFormat="1" ht="32.25" customHeight="1" thickBot="1" x14ac:dyDescent="0.25">
      <c r="A9" s="31" t="s">
        <v>107</v>
      </c>
      <c r="B9" s="26">
        <v>82.5</v>
      </c>
      <c r="C9" s="27">
        <v>9.1</v>
      </c>
      <c r="D9" s="32"/>
      <c r="E9" s="52"/>
      <c r="F9" s="32"/>
      <c r="G9" s="39"/>
      <c r="H9" s="32"/>
      <c r="I9" s="32"/>
      <c r="J9" s="38"/>
      <c r="K9" s="32"/>
      <c r="L9" s="32"/>
      <c r="M9" s="37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</row>
    <row r="10" spans="1:406" s="3" customFormat="1" ht="25.5" customHeight="1" x14ac:dyDescent="0.2">
      <c r="A10" s="33" t="s">
        <v>13</v>
      </c>
      <c r="B10" s="51">
        <f>B9/B8</f>
        <v>1.686426819296811</v>
      </c>
      <c r="C10" s="51">
        <f>C9/C8</f>
        <v>0.79964850615114225</v>
      </c>
      <c r="D10" s="32"/>
      <c r="E10" s="32"/>
      <c r="F10" s="32"/>
      <c r="G10" s="39"/>
      <c r="H10" s="32"/>
      <c r="I10" s="32"/>
      <c r="J10" s="38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</row>
    <row r="11" spans="1:406" s="3" customFormat="1" ht="8.25" customHeight="1" x14ac:dyDescent="0.2">
      <c r="A11" s="32"/>
      <c r="C11" s="32"/>
      <c r="D11" s="32"/>
      <c r="E11" s="32"/>
      <c r="F11" s="32"/>
      <c r="G11" s="39"/>
      <c r="H11" s="32"/>
      <c r="I11" s="32"/>
      <c r="J11" s="39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</row>
    <row r="12" spans="1:406" s="3" customFormat="1" ht="22.5" hidden="1" customHeight="1" x14ac:dyDescent="0.25">
      <c r="A12" s="32"/>
      <c r="B12" s="32"/>
      <c r="C12" s="58" t="s">
        <v>1</v>
      </c>
      <c r="D12" s="6" t="s">
        <v>2</v>
      </c>
      <c r="E12" s="53"/>
      <c r="F12" s="40"/>
      <c r="G12" s="41"/>
      <c r="H12" s="40"/>
      <c r="I12" s="40"/>
      <c r="J12" s="4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</row>
    <row r="13" spans="1:406" s="3" customFormat="1" ht="15" hidden="1" x14ac:dyDescent="0.2">
      <c r="A13" s="32"/>
      <c r="B13" s="39" t="s">
        <v>3</v>
      </c>
      <c r="C13" s="59">
        <v>0.8</v>
      </c>
      <c r="D13" s="7">
        <v>1</v>
      </c>
      <c r="E13" s="54"/>
      <c r="F13" s="40"/>
      <c r="G13" s="42"/>
      <c r="H13" s="40"/>
      <c r="I13" s="40"/>
      <c r="J13" s="4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</row>
    <row r="14" spans="1:406" s="3" customFormat="1" ht="15" hidden="1" x14ac:dyDescent="0.2">
      <c r="A14" s="32"/>
      <c r="B14" s="39" t="s">
        <v>4</v>
      </c>
      <c r="C14" s="59">
        <v>1</v>
      </c>
      <c r="D14" s="7">
        <v>1.1000000000000001</v>
      </c>
      <c r="E14" s="54"/>
      <c r="F14" s="40"/>
      <c r="G14" s="42"/>
      <c r="H14" s="40"/>
      <c r="I14" s="40"/>
      <c r="J14" s="4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</row>
    <row r="15" spans="1:406" s="3" customFormat="1" ht="15" hidden="1" x14ac:dyDescent="0.2">
      <c r="A15" s="32"/>
      <c r="B15" s="39" t="s">
        <v>5</v>
      </c>
      <c r="C15" s="59">
        <v>1.1000000000000001</v>
      </c>
      <c r="D15" s="7">
        <v>1.2</v>
      </c>
      <c r="E15" s="54"/>
      <c r="F15" s="40"/>
      <c r="G15" s="42"/>
      <c r="H15" s="40"/>
      <c r="I15" s="40"/>
      <c r="J15" s="4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</row>
    <row r="16" spans="1:406" s="3" customFormat="1" ht="15" hidden="1" x14ac:dyDescent="0.2">
      <c r="A16" s="32"/>
      <c r="B16" s="39" t="s">
        <v>9</v>
      </c>
      <c r="C16" s="59">
        <v>1.2</v>
      </c>
      <c r="D16" s="7">
        <v>1.3</v>
      </c>
      <c r="E16" s="54"/>
      <c r="F16" s="40"/>
      <c r="G16" s="42"/>
      <c r="H16" s="40"/>
      <c r="I16" s="40"/>
      <c r="J16" s="4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</row>
    <row r="17" spans="1:406" s="3" customFormat="1" ht="15" hidden="1" x14ac:dyDescent="0.2">
      <c r="A17" s="32"/>
      <c r="B17" s="39" t="s">
        <v>10</v>
      </c>
      <c r="C17" s="59">
        <v>1.3</v>
      </c>
      <c r="D17" s="7">
        <v>1.4</v>
      </c>
      <c r="E17" s="54"/>
      <c r="F17" s="40"/>
      <c r="G17" s="42"/>
      <c r="H17" s="40"/>
      <c r="I17" s="40"/>
      <c r="J17" s="4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</row>
    <row r="18" spans="1:406" s="3" customFormat="1" ht="15" hidden="1" x14ac:dyDescent="0.2">
      <c r="A18" s="32"/>
      <c r="B18" s="39" t="s">
        <v>11</v>
      </c>
      <c r="C18" s="60">
        <v>1.4</v>
      </c>
      <c r="D18" s="8">
        <v>1.5</v>
      </c>
      <c r="E18" s="54"/>
      <c r="F18" s="40"/>
      <c r="G18" s="42"/>
      <c r="H18" s="40"/>
      <c r="I18" s="40"/>
      <c r="J18" s="4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</row>
    <row r="19" spans="1:406" s="3" customFormat="1" ht="1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</row>
    <row r="20" spans="1:406" s="3" customFormat="1" ht="15.75" x14ac:dyDescent="0.25">
      <c r="A20" s="32"/>
      <c r="B20" s="9" t="s">
        <v>7</v>
      </c>
      <c r="C20" s="9" t="s">
        <v>14</v>
      </c>
      <c r="D20" s="9" t="s">
        <v>6</v>
      </c>
      <c r="E20" s="77" t="s">
        <v>14</v>
      </c>
      <c r="F20" s="78"/>
      <c r="G20" s="32"/>
      <c r="H20" s="32"/>
      <c r="I20" s="43"/>
      <c r="J20" s="32"/>
      <c r="K20" s="43"/>
      <c r="L20" s="4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</row>
    <row r="21" spans="1:406" s="3" customFormat="1" ht="15" x14ac:dyDescent="0.2">
      <c r="A21" s="62" t="s">
        <v>100</v>
      </c>
      <c r="B21" s="48">
        <v>0.3</v>
      </c>
      <c r="C21" s="10">
        <f>IF(($B$9/$B$8)&gt;=1,(B21/100*1000000*((D13-C13)*$B$8)),IF(($B$9/$B$8)&gt;=0.8,(B21/100*1000000*(($B$9/$B$8*$B$8)-C13*$B$8)),0))</f>
        <v>29351.999999999996</v>
      </c>
      <c r="D21" s="11">
        <v>13.5</v>
      </c>
      <c r="E21" s="79">
        <f>IF(($C$9/$C$8)&gt;=1,(D21*1000*((D13-C13)*$C$8)),IF(($C$9/$C$8)&gt;=0.8,(D21*1000*(($C$9/$C$8*$C$8)-C13*$C$8)),0))</f>
        <v>0</v>
      </c>
      <c r="F21" s="80"/>
      <c r="G21" s="32"/>
      <c r="H21" s="32"/>
      <c r="I21" s="43"/>
      <c r="J21" s="32"/>
      <c r="K21" s="43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</row>
    <row r="22" spans="1:406" s="3" customFormat="1" ht="15" x14ac:dyDescent="0.2">
      <c r="A22" s="62" t="s">
        <v>101</v>
      </c>
      <c r="B22" s="49">
        <v>0.45</v>
      </c>
      <c r="C22" s="10">
        <f>IF(($B$9/$B$8)&gt;=1.1,(B22/100*1000000*((D14-C14)*$B$8)),IF(($B$9/$B$8)&gt;=1,(B22/100*1000000*(($B$9/$B$8*$B$8)-C14*$B$8)),0))</f>
        <v>22014.000000000025</v>
      </c>
      <c r="D22" s="11">
        <v>20.25</v>
      </c>
      <c r="E22" s="81">
        <f>IF(($C$9/$C$8)&gt;=1.1,(D22*1000*((D14-C14)*$C$8)),IF(($C$9/$C$8)&gt;=1,(D22*1000*(($C$9/$C$8*$C$8)-C14*$C$8)),0))</f>
        <v>0</v>
      </c>
      <c r="F22" s="82"/>
      <c r="G22" s="32"/>
      <c r="H22" s="32"/>
      <c r="I22" s="43"/>
      <c r="J22" s="32"/>
      <c r="K22" s="43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</row>
    <row r="23" spans="1:406" s="3" customFormat="1" ht="15" x14ac:dyDescent="0.2">
      <c r="A23" s="62" t="s">
        <v>102</v>
      </c>
      <c r="B23" s="49">
        <v>0.75</v>
      </c>
      <c r="C23" s="10">
        <f>IF(($B$9/$B$8)&gt;=1.2,(B23/100*1000000*((D15-C15)*$B$8)),IF(($B$9/$B$8)&gt;=1.1,(B23/100*1000000*(($B$9/$B$8*$B$8)-C15*$B$8)),0))</f>
        <v>36689.999999999949</v>
      </c>
      <c r="D23" s="11">
        <v>33.75</v>
      </c>
      <c r="E23" s="81">
        <f>IF(($C$9/$C$8)&gt;=1.2,(D23*1000*((D15-C15)*$C$8)),IF(($C$9/$C$8)&gt;=1.1,(D23*1000*(($C$9/$C$8*$C$8)-C15*$C$8)),0))</f>
        <v>0</v>
      </c>
      <c r="F23" s="82"/>
      <c r="G23" s="32"/>
      <c r="H23" s="32"/>
      <c r="I23" s="43"/>
      <c r="J23" s="32"/>
      <c r="K23" s="43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</row>
    <row r="24" spans="1:406" s="3" customFormat="1" ht="15" x14ac:dyDescent="0.2">
      <c r="A24" s="62" t="s">
        <v>103</v>
      </c>
      <c r="B24" s="49">
        <v>1.05</v>
      </c>
      <c r="C24" s="10">
        <f>IF(($B$9/$B$8)&gt;=1.3,(B24/100*1000000*((D16-C16)*$B$8)),IF(($B$9/$B$8)&gt;=1.2,(B24/100*1000000*(($B$9/$B$8*$B$8)-C16*$B$8)),0))</f>
        <v>51366.000000000051</v>
      </c>
      <c r="D24" s="11">
        <v>47.25</v>
      </c>
      <c r="E24" s="81">
        <f>IF(($C$9/$C$8)&gt;=1.3,(D24*1000*((D16-C16)*$C$8)),IF(($C$9/$C$8)&gt;=1.2,(D24*1000*(($C$9/$C$8*$C$8)-C16*$C$8)),0))</f>
        <v>0</v>
      </c>
      <c r="F24" s="82"/>
      <c r="G24" s="32"/>
      <c r="H24" s="32"/>
      <c r="I24" s="43"/>
      <c r="J24" s="32"/>
      <c r="K24" s="43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</row>
    <row r="25" spans="1:406" s="3" customFormat="1" ht="15" x14ac:dyDescent="0.2">
      <c r="A25" s="62" t="s">
        <v>104</v>
      </c>
      <c r="B25" s="49">
        <v>1.35</v>
      </c>
      <c r="C25" s="10">
        <f>IF(($B$9/$B$8)&gt;=1.4,(B25/100*1000000*((D17-C17)*$B$8)),IF(($B$9/$B$8)&gt;=1.3,(B25/100*1000000*(($B$9/$B$8*$B$8)-C17*$B$8)),0))</f>
        <v>66041.999999999913</v>
      </c>
      <c r="D25" s="11">
        <v>60.75</v>
      </c>
      <c r="E25" s="81">
        <f>IF(($C$9/$C$8)&gt;=1.4,(D25*1000*((D17-C17)*$C$8)),IF(($C$9/$C$8)&gt;=1.3,(D25*1000*(($C$9/$C$8*$C$8)-C17*$C$8)),0))</f>
        <v>0</v>
      </c>
      <c r="F25" s="82"/>
      <c r="G25" s="32"/>
      <c r="H25" s="32"/>
      <c r="I25" s="43"/>
      <c r="J25" s="32"/>
      <c r="K25" s="43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</row>
    <row r="26" spans="1:406" s="3" customFormat="1" ht="15" x14ac:dyDescent="0.2">
      <c r="A26" s="63" t="s">
        <v>105</v>
      </c>
      <c r="B26" s="50">
        <v>1.8</v>
      </c>
      <c r="C26" s="12">
        <f>IF(($B$9/$B$8)&gt;=1.5,(B26/100*1000000*((D18-C18)*$B$8)),IF(($B$9/$B$8)&gt;=1.4,(B26/100*1000000*(($B$9/$B$8*$B$8)-C18*$B$8)),0))</f>
        <v>88056.000000000102</v>
      </c>
      <c r="D26" s="13">
        <v>81</v>
      </c>
      <c r="E26" s="83">
        <f>IF(($C$9/$C$8)&gt;=1.5,(D26*1000*((D18-C18)*$C$8)),IF(($C$9/$C$8)&gt;=1.4,(D26*1000*(($C$9/$C$8*$C$8)-C18*$C$8)),0))</f>
        <v>0</v>
      </c>
      <c r="F26" s="84"/>
      <c r="G26" s="32"/>
      <c r="H26" s="32"/>
      <c r="I26" s="32"/>
      <c r="J26" s="32"/>
      <c r="K26" s="43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</row>
    <row r="27" spans="1:406" s="4" customFormat="1" ht="28.5" customHeight="1" x14ac:dyDescent="0.25">
      <c r="A27" s="55" t="s">
        <v>8</v>
      </c>
      <c r="B27" s="47"/>
      <c r="C27" s="14">
        <f>SUM(C21:C26)</f>
        <v>293520.00000000006</v>
      </c>
      <c r="D27" s="47"/>
      <c r="E27" s="85">
        <f>SUM(E21:E26)</f>
        <v>0</v>
      </c>
      <c r="F27" s="86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</row>
    <row r="28" spans="1:406" s="3" customFormat="1" ht="16.5" thickBot="1" x14ac:dyDescent="0.3">
      <c r="A28" s="47"/>
      <c r="B28" s="47"/>
      <c r="C28" s="47"/>
      <c r="D28" s="47"/>
      <c r="E28" s="32"/>
      <c r="F28" s="15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</row>
    <row r="29" spans="1:406" s="3" customFormat="1" ht="24.75" customHeight="1" thickBot="1" x14ac:dyDescent="0.25">
      <c r="A29" s="32"/>
      <c r="B29" s="32"/>
      <c r="C29" s="32"/>
      <c r="D29" s="61" t="s">
        <v>0</v>
      </c>
      <c r="E29" s="87">
        <f>IF(AND((B10&gt;=0.795),(C10&gt;=0.795)),C27+E27)</f>
        <v>293520.00000000006</v>
      </c>
      <c r="F29" s="88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</row>
    <row r="30" spans="1:406" s="32" customFormat="1" ht="15.75" x14ac:dyDescent="0.25">
      <c r="F30" s="45"/>
      <c r="H30" s="44"/>
      <c r="I30" s="40"/>
    </row>
    <row r="31" spans="1:406" s="30" customFormat="1" ht="78.75" customHeight="1" x14ac:dyDescent="0.2">
      <c r="A31" s="68" t="s">
        <v>108</v>
      </c>
      <c r="B31" s="69"/>
      <c r="D31" s="64" t="s">
        <v>106</v>
      </c>
      <c r="E31" s="65"/>
      <c r="F31" s="66"/>
    </row>
    <row r="32" spans="1:406" s="30" customFormat="1" ht="48" customHeight="1" x14ac:dyDescent="0.2">
      <c r="A32" s="70" t="s">
        <v>109</v>
      </c>
      <c r="B32" s="71"/>
      <c r="G32" s="46"/>
    </row>
    <row r="33" spans="7:7" s="30" customFormat="1" x14ac:dyDescent="0.2">
      <c r="G33" s="36"/>
    </row>
    <row r="34" spans="7:7" s="30" customFormat="1" x14ac:dyDescent="0.2">
      <c r="G34" s="36"/>
    </row>
    <row r="35" spans="7:7" s="30" customFormat="1" x14ac:dyDescent="0.2">
      <c r="G35" s="36"/>
    </row>
    <row r="36" spans="7:7" s="30" customFormat="1" x14ac:dyDescent="0.2">
      <c r="G36" s="36"/>
    </row>
    <row r="37" spans="7:7" s="30" customFormat="1" x14ac:dyDescent="0.2">
      <c r="G37" s="36"/>
    </row>
    <row r="38" spans="7:7" s="30" customFormat="1" x14ac:dyDescent="0.2">
      <c r="G38" s="36"/>
    </row>
    <row r="39" spans="7:7" s="30" customFormat="1" x14ac:dyDescent="0.2">
      <c r="G39" s="36"/>
    </row>
    <row r="40" spans="7:7" s="30" customFormat="1" x14ac:dyDescent="0.2">
      <c r="G40" s="36"/>
    </row>
    <row r="41" spans="7:7" s="30" customFormat="1" x14ac:dyDescent="0.2">
      <c r="G41" s="36"/>
    </row>
    <row r="42" spans="7:7" s="30" customFormat="1" x14ac:dyDescent="0.2">
      <c r="G42" s="36"/>
    </row>
    <row r="43" spans="7:7" s="30" customFormat="1" x14ac:dyDescent="0.2">
      <c r="G43" s="36"/>
    </row>
    <row r="44" spans="7:7" s="30" customFormat="1" x14ac:dyDescent="0.2">
      <c r="G44" s="36"/>
    </row>
    <row r="45" spans="7:7" s="30" customFormat="1" x14ac:dyDescent="0.2">
      <c r="G45" s="36"/>
    </row>
    <row r="46" spans="7:7" s="30" customFormat="1" x14ac:dyDescent="0.2">
      <c r="G46" s="36"/>
    </row>
    <row r="47" spans="7:7" s="30" customFormat="1" x14ac:dyDescent="0.2">
      <c r="G47" s="36"/>
    </row>
    <row r="48" spans="7:7" s="30" customFormat="1" x14ac:dyDescent="0.2">
      <c r="G48" s="36"/>
    </row>
    <row r="49" spans="7:7" s="30" customFormat="1" x14ac:dyDescent="0.2">
      <c r="G49" s="36"/>
    </row>
    <row r="50" spans="7:7" s="30" customFormat="1" x14ac:dyDescent="0.2">
      <c r="G50" s="36"/>
    </row>
    <row r="51" spans="7:7" s="30" customFormat="1" x14ac:dyDescent="0.2">
      <c r="G51" s="36"/>
    </row>
    <row r="52" spans="7:7" s="30" customFormat="1" x14ac:dyDescent="0.2">
      <c r="G52" s="36"/>
    </row>
    <row r="53" spans="7:7" s="30" customFormat="1" x14ac:dyDescent="0.2">
      <c r="G53" s="36"/>
    </row>
    <row r="54" spans="7:7" s="30" customFormat="1" x14ac:dyDescent="0.2">
      <c r="G54" s="36"/>
    </row>
    <row r="55" spans="7:7" s="30" customFormat="1" x14ac:dyDescent="0.2">
      <c r="G55" s="36"/>
    </row>
    <row r="56" spans="7:7" s="30" customFormat="1" x14ac:dyDescent="0.2">
      <c r="G56" s="36"/>
    </row>
    <row r="57" spans="7:7" s="30" customFormat="1" x14ac:dyDescent="0.2">
      <c r="G57" s="36"/>
    </row>
    <row r="58" spans="7:7" s="30" customFormat="1" x14ac:dyDescent="0.2">
      <c r="G58" s="36"/>
    </row>
    <row r="59" spans="7:7" s="30" customFormat="1" x14ac:dyDescent="0.2">
      <c r="G59" s="36"/>
    </row>
    <row r="60" spans="7:7" s="30" customFormat="1" x14ac:dyDescent="0.2">
      <c r="G60" s="36"/>
    </row>
    <row r="61" spans="7:7" s="30" customFormat="1" x14ac:dyDescent="0.2">
      <c r="G61" s="36"/>
    </row>
    <row r="62" spans="7:7" s="30" customFormat="1" x14ac:dyDescent="0.2">
      <c r="G62" s="36"/>
    </row>
    <row r="63" spans="7:7" s="30" customFormat="1" x14ac:dyDescent="0.2">
      <c r="G63" s="36"/>
    </row>
    <row r="64" spans="7:7" s="30" customFormat="1" x14ac:dyDescent="0.2">
      <c r="G64" s="36"/>
    </row>
    <row r="65" spans="7:7" s="30" customFormat="1" x14ac:dyDescent="0.2">
      <c r="G65" s="36"/>
    </row>
    <row r="66" spans="7:7" s="30" customFormat="1" x14ac:dyDescent="0.2">
      <c r="G66" s="36"/>
    </row>
    <row r="67" spans="7:7" s="30" customFormat="1" x14ac:dyDescent="0.2">
      <c r="G67" s="36"/>
    </row>
    <row r="68" spans="7:7" s="30" customFormat="1" x14ac:dyDescent="0.2">
      <c r="G68" s="36"/>
    </row>
    <row r="69" spans="7:7" s="30" customFormat="1" x14ac:dyDescent="0.2">
      <c r="G69" s="36"/>
    </row>
    <row r="70" spans="7:7" s="30" customFormat="1" x14ac:dyDescent="0.2">
      <c r="G70" s="36"/>
    </row>
    <row r="71" spans="7:7" s="30" customFormat="1" x14ac:dyDescent="0.2">
      <c r="G71" s="36"/>
    </row>
    <row r="72" spans="7:7" s="30" customFormat="1" x14ac:dyDescent="0.2">
      <c r="G72" s="36"/>
    </row>
    <row r="73" spans="7:7" s="30" customFormat="1" x14ac:dyDescent="0.2">
      <c r="G73" s="36"/>
    </row>
    <row r="74" spans="7:7" s="30" customFormat="1" x14ac:dyDescent="0.2">
      <c r="G74" s="36"/>
    </row>
    <row r="75" spans="7:7" s="30" customFormat="1" x14ac:dyDescent="0.2">
      <c r="G75" s="36"/>
    </row>
    <row r="76" spans="7:7" s="30" customFormat="1" x14ac:dyDescent="0.2">
      <c r="G76" s="36"/>
    </row>
    <row r="77" spans="7:7" s="30" customFormat="1" x14ac:dyDescent="0.2">
      <c r="G77" s="36"/>
    </row>
    <row r="78" spans="7:7" s="30" customFormat="1" x14ac:dyDescent="0.2">
      <c r="G78" s="36"/>
    </row>
    <row r="79" spans="7:7" s="30" customFormat="1" x14ac:dyDescent="0.2">
      <c r="G79" s="36"/>
    </row>
    <row r="80" spans="7:7" s="30" customFormat="1" x14ac:dyDescent="0.2">
      <c r="G80" s="36"/>
    </row>
    <row r="81" spans="7:7" s="30" customFormat="1" x14ac:dyDescent="0.2">
      <c r="G81" s="36"/>
    </row>
    <row r="82" spans="7:7" s="30" customFormat="1" x14ac:dyDescent="0.2">
      <c r="G82" s="36"/>
    </row>
    <row r="83" spans="7:7" s="30" customFormat="1" x14ac:dyDescent="0.2">
      <c r="G83" s="36"/>
    </row>
    <row r="84" spans="7:7" s="30" customFormat="1" x14ac:dyDescent="0.2">
      <c r="G84" s="36"/>
    </row>
    <row r="85" spans="7:7" s="30" customFormat="1" x14ac:dyDescent="0.2">
      <c r="G85" s="36"/>
    </row>
    <row r="86" spans="7:7" s="30" customFormat="1" x14ac:dyDescent="0.2">
      <c r="G86" s="36"/>
    </row>
    <row r="87" spans="7:7" s="30" customFormat="1" x14ac:dyDescent="0.2">
      <c r="G87" s="36"/>
    </row>
    <row r="88" spans="7:7" s="30" customFormat="1" x14ac:dyDescent="0.2">
      <c r="G88" s="36"/>
    </row>
    <row r="89" spans="7:7" s="30" customFormat="1" x14ac:dyDescent="0.2">
      <c r="G89" s="36"/>
    </row>
    <row r="90" spans="7:7" s="30" customFormat="1" x14ac:dyDescent="0.2">
      <c r="G90" s="36"/>
    </row>
    <row r="91" spans="7:7" s="30" customFormat="1" x14ac:dyDescent="0.2">
      <c r="G91" s="36"/>
    </row>
    <row r="92" spans="7:7" s="30" customFormat="1" x14ac:dyDescent="0.2">
      <c r="G92" s="36"/>
    </row>
    <row r="93" spans="7:7" s="30" customFormat="1" x14ac:dyDescent="0.2">
      <c r="G93" s="36"/>
    </row>
    <row r="94" spans="7:7" s="30" customFormat="1" x14ac:dyDescent="0.2">
      <c r="G94" s="36"/>
    </row>
    <row r="95" spans="7:7" s="30" customFormat="1" x14ac:dyDescent="0.2">
      <c r="G95" s="36"/>
    </row>
    <row r="96" spans="7:7" s="30" customFormat="1" x14ac:dyDescent="0.2">
      <c r="G96" s="36"/>
    </row>
    <row r="97" spans="7:7" s="30" customFormat="1" x14ac:dyDescent="0.2">
      <c r="G97" s="36"/>
    </row>
    <row r="98" spans="7:7" s="30" customFormat="1" x14ac:dyDescent="0.2">
      <c r="G98" s="36"/>
    </row>
    <row r="99" spans="7:7" s="30" customFormat="1" x14ac:dyDescent="0.2">
      <c r="G99" s="36"/>
    </row>
    <row r="100" spans="7:7" s="30" customFormat="1" x14ac:dyDescent="0.2">
      <c r="G100" s="36"/>
    </row>
    <row r="101" spans="7:7" s="30" customFormat="1" x14ac:dyDescent="0.2">
      <c r="G101" s="36"/>
    </row>
    <row r="102" spans="7:7" s="30" customFormat="1" x14ac:dyDescent="0.2">
      <c r="G102" s="36"/>
    </row>
    <row r="103" spans="7:7" s="30" customFormat="1" x14ac:dyDescent="0.2">
      <c r="G103" s="36"/>
    </row>
    <row r="104" spans="7:7" s="30" customFormat="1" x14ac:dyDescent="0.2">
      <c r="G104" s="36"/>
    </row>
    <row r="105" spans="7:7" s="30" customFormat="1" x14ac:dyDescent="0.2">
      <c r="G105" s="36"/>
    </row>
    <row r="106" spans="7:7" s="30" customFormat="1" x14ac:dyDescent="0.2">
      <c r="G106" s="36"/>
    </row>
    <row r="107" spans="7:7" s="30" customFormat="1" x14ac:dyDescent="0.2">
      <c r="G107" s="36"/>
    </row>
    <row r="108" spans="7:7" s="30" customFormat="1" x14ac:dyDescent="0.2">
      <c r="G108" s="36"/>
    </row>
    <row r="109" spans="7:7" s="30" customFormat="1" x14ac:dyDescent="0.2">
      <c r="G109" s="36"/>
    </row>
    <row r="110" spans="7:7" s="30" customFormat="1" x14ac:dyDescent="0.2">
      <c r="G110" s="36"/>
    </row>
    <row r="111" spans="7:7" s="30" customFormat="1" x14ac:dyDescent="0.2">
      <c r="G111" s="36"/>
    </row>
    <row r="112" spans="7:7" s="30" customFormat="1" x14ac:dyDescent="0.2">
      <c r="G112" s="36"/>
    </row>
    <row r="113" spans="7:7" s="30" customFormat="1" x14ac:dyDescent="0.2">
      <c r="G113" s="36"/>
    </row>
    <row r="114" spans="7:7" s="30" customFormat="1" x14ac:dyDescent="0.2">
      <c r="G114" s="36"/>
    </row>
    <row r="115" spans="7:7" s="30" customFormat="1" x14ac:dyDescent="0.2">
      <c r="G115" s="36"/>
    </row>
    <row r="116" spans="7:7" s="30" customFormat="1" x14ac:dyDescent="0.2">
      <c r="G116" s="36"/>
    </row>
    <row r="117" spans="7:7" s="30" customFormat="1" x14ac:dyDescent="0.2">
      <c r="G117" s="36"/>
    </row>
    <row r="118" spans="7:7" s="30" customFormat="1" x14ac:dyDescent="0.2">
      <c r="G118" s="36"/>
    </row>
    <row r="119" spans="7:7" s="30" customFormat="1" x14ac:dyDescent="0.2">
      <c r="G119" s="36"/>
    </row>
    <row r="120" spans="7:7" s="30" customFormat="1" x14ac:dyDescent="0.2">
      <c r="G120" s="36"/>
    </row>
    <row r="121" spans="7:7" s="30" customFormat="1" x14ac:dyDescent="0.2">
      <c r="G121" s="36"/>
    </row>
    <row r="122" spans="7:7" s="30" customFormat="1" x14ac:dyDescent="0.2">
      <c r="G122" s="36"/>
    </row>
    <row r="123" spans="7:7" s="30" customFormat="1" x14ac:dyDescent="0.2">
      <c r="G123" s="36"/>
    </row>
    <row r="124" spans="7:7" s="30" customFormat="1" x14ac:dyDescent="0.2">
      <c r="G124" s="36"/>
    </row>
    <row r="125" spans="7:7" s="30" customFormat="1" x14ac:dyDescent="0.2">
      <c r="G125" s="36"/>
    </row>
    <row r="126" spans="7:7" s="30" customFormat="1" x14ac:dyDescent="0.2">
      <c r="G126" s="36"/>
    </row>
    <row r="127" spans="7:7" s="30" customFormat="1" x14ac:dyDescent="0.2">
      <c r="G127" s="36"/>
    </row>
    <row r="128" spans="7:7" s="30" customFormat="1" x14ac:dyDescent="0.2">
      <c r="G128" s="36"/>
    </row>
    <row r="129" spans="7:7" s="30" customFormat="1" x14ac:dyDescent="0.2">
      <c r="G129" s="36"/>
    </row>
    <row r="130" spans="7:7" s="30" customFormat="1" x14ac:dyDescent="0.2">
      <c r="G130" s="36"/>
    </row>
    <row r="131" spans="7:7" s="30" customFormat="1" x14ac:dyDescent="0.2">
      <c r="G131" s="36"/>
    </row>
    <row r="132" spans="7:7" s="30" customFormat="1" x14ac:dyDescent="0.2">
      <c r="G132" s="36"/>
    </row>
    <row r="133" spans="7:7" s="30" customFormat="1" x14ac:dyDescent="0.2">
      <c r="G133" s="36"/>
    </row>
    <row r="134" spans="7:7" s="30" customFormat="1" x14ac:dyDescent="0.2">
      <c r="G134" s="36"/>
    </row>
    <row r="135" spans="7:7" s="30" customFormat="1" x14ac:dyDescent="0.2">
      <c r="G135" s="36"/>
    </row>
    <row r="136" spans="7:7" s="30" customFormat="1" x14ac:dyDescent="0.2">
      <c r="G136" s="36"/>
    </row>
    <row r="137" spans="7:7" s="30" customFormat="1" x14ac:dyDescent="0.2">
      <c r="G137" s="36"/>
    </row>
    <row r="138" spans="7:7" s="30" customFormat="1" x14ac:dyDescent="0.2">
      <c r="G138" s="36"/>
    </row>
    <row r="139" spans="7:7" s="30" customFormat="1" x14ac:dyDescent="0.2">
      <c r="G139" s="36"/>
    </row>
    <row r="140" spans="7:7" s="30" customFormat="1" x14ac:dyDescent="0.2">
      <c r="G140" s="36"/>
    </row>
    <row r="141" spans="7:7" s="30" customFormat="1" x14ac:dyDescent="0.2">
      <c r="G141" s="36"/>
    </row>
    <row r="142" spans="7:7" s="30" customFormat="1" x14ac:dyDescent="0.2">
      <c r="G142" s="36"/>
    </row>
    <row r="143" spans="7:7" s="30" customFormat="1" x14ac:dyDescent="0.2">
      <c r="G143" s="36"/>
    </row>
    <row r="144" spans="7:7" s="30" customFormat="1" x14ac:dyDescent="0.2">
      <c r="G144" s="36"/>
    </row>
    <row r="145" spans="7:7" s="30" customFormat="1" x14ac:dyDescent="0.2">
      <c r="G145" s="36"/>
    </row>
    <row r="146" spans="7:7" s="30" customFormat="1" x14ac:dyDescent="0.2">
      <c r="G146" s="36"/>
    </row>
    <row r="147" spans="7:7" s="30" customFormat="1" x14ac:dyDescent="0.2">
      <c r="G147" s="36"/>
    </row>
    <row r="148" spans="7:7" s="30" customFormat="1" x14ac:dyDescent="0.2">
      <c r="G148" s="36"/>
    </row>
    <row r="149" spans="7:7" s="30" customFormat="1" x14ac:dyDescent="0.2">
      <c r="G149" s="36"/>
    </row>
    <row r="150" spans="7:7" s="30" customFormat="1" x14ac:dyDescent="0.2">
      <c r="G150" s="36"/>
    </row>
    <row r="151" spans="7:7" s="30" customFormat="1" x14ac:dyDescent="0.2">
      <c r="G151" s="36"/>
    </row>
    <row r="152" spans="7:7" s="30" customFormat="1" x14ac:dyDescent="0.2">
      <c r="G152" s="36"/>
    </row>
    <row r="153" spans="7:7" s="30" customFormat="1" x14ac:dyDescent="0.2">
      <c r="G153" s="36"/>
    </row>
    <row r="154" spans="7:7" s="30" customFormat="1" x14ac:dyDescent="0.2">
      <c r="G154" s="36"/>
    </row>
    <row r="155" spans="7:7" s="30" customFormat="1" x14ac:dyDescent="0.2">
      <c r="G155" s="36"/>
    </row>
    <row r="156" spans="7:7" s="30" customFormat="1" x14ac:dyDescent="0.2">
      <c r="G156" s="36"/>
    </row>
    <row r="157" spans="7:7" s="30" customFormat="1" x14ac:dyDescent="0.2">
      <c r="G157" s="36"/>
    </row>
    <row r="158" spans="7:7" s="30" customFormat="1" x14ac:dyDescent="0.2">
      <c r="G158" s="36"/>
    </row>
    <row r="159" spans="7:7" s="30" customFormat="1" x14ac:dyDescent="0.2">
      <c r="G159" s="36"/>
    </row>
    <row r="160" spans="7:7" s="30" customFormat="1" x14ac:dyDescent="0.2">
      <c r="G160" s="36"/>
    </row>
    <row r="161" spans="7:7" s="30" customFormat="1" x14ac:dyDescent="0.2">
      <c r="G161" s="36"/>
    </row>
    <row r="162" spans="7:7" s="30" customFormat="1" x14ac:dyDescent="0.2">
      <c r="G162" s="36"/>
    </row>
    <row r="163" spans="7:7" s="30" customFormat="1" x14ac:dyDescent="0.2">
      <c r="G163" s="36"/>
    </row>
    <row r="164" spans="7:7" s="30" customFormat="1" x14ac:dyDescent="0.2">
      <c r="G164" s="36"/>
    </row>
    <row r="165" spans="7:7" s="30" customFormat="1" x14ac:dyDescent="0.2">
      <c r="G165" s="36"/>
    </row>
    <row r="166" spans="7:7" s="30" customFormat="1" x14ac:dyDescent="0.2">
      <c r="G166" s="36"/>
    </row>
    <row r="167" spans="7:7" s="30" customFormat="1" x14ac:dyDescent="0.2">
      <c r="G167" s="36"/>
    </row>
    <row r="168" spans="7:7" s="30" customFormat="1" x14ac:dyDescent="0.2">
      <c r="G168" s="36"/>
    </row>
    <row r="169" spans="7:7" s="30" customFormat="1" x14ac:dyDescent="0.2">
      <c r="G169" s="36"/>
    </row>
    <row r="170" spans="7:7" s="30" customFormat="1" x14ac:dyDescent="0.2">
      <c r="G170" s="36"/>
    </row>
    <row r="171" spans="7:7" s="30" customFormat="1" x14ac:dyDescent="0.2">
      <c r="G171" s="36"/>
    </row>
    <row r="172" spans="7:7" s="30" customFormat="1" x14ac:dyDescent="0.2">
      <c r="G172" s="36"/>
    </row>
    <row r="173" spans="7:7" s="30" customFormat="1" x14ac:dyDescent="0.2">
      <c r="G173" s="36"/>
    </row>
    <row r="174" spans="7:7" s="30" customFormat="1" x14ac:dyDescent="0.2">
      <c r="G174" s="36"/>
    </row>
    <row r="175" spans="7:7" s="30" customFormat="1" x14ac:dyDescent="0.2">
      <c r="G175" s="36"/>
    </row>
    <row r="176" spans="7:7" s="30" customFormat="1" x14ac:dyDescent="0.2">
      <c r="G176" s="36"/>
    </row>
    <row r="177" spans="7:7" s="30" customFormat="1" x14ac:dyDescent="0.2">
      <c r="G177" s="36"/>
    </row>
    <row r="178" spans="7:7" s="30" customFormat="1" x14ac:dyDescent="0.2">
      <c r="G178" s="36"/>
    </row>
    <row r="179" spans="7:7" s="30" customFormat="1" x14ac:dyDescent="0.2">
      <c r="G179" s="36"/>
    </row>
    <row r="180" spans="7:7" s="30" customFormat="1" x14ac:dyDescent="0.2">
      <c r="G180" s="36"/>
    </row>
    <row r="181" spans="7:7" s="30" customFormat="1" x14ac:dyDescent="0.2">
      <c r="G181" s="36"/>
    </row>
    <row r="182" spans="7:7" s="30" customFormat="1" x14ac:dyDescent="0.2">
      <c r="G182" s="36"/>
    </row>
    <row r="183" spans="7:7" s="30" customFormat="1" x14ac:dyDescent="0.2">
      <c r="G183" s="36"/>
    </row>
    <row r="184" spans="7:7" s="30" customFormat="1" x14ac:dyDescent="0.2">
      <c r="G184" s="36"/>
    </row>
    <row r="185" spans="7:7" s="30" customFormat="1" x14ac:dyDescent="0.2">
      <c r="G185" s="36"/>
    </row>
    <row r="186" spans="7:7" s="30" customFormat="1" x14ac:dyDescent="0.2">
      <c r="G186" s="36"/>
    </row>
    <row r="187" spans="7:7" s="30" customFormat="1" x14ac:dyDescent="0.2">
      <c r="G187" s="36"/>
    </row>
    <row r="188" spans="7:7" s="30" customFormat="1" x14ac:dyDescent="0.2">
      <c r="G188" s="36"/>
    </row>
    <row r="189" spans="7:7" s="30" customFormat="1" x14ac:dyDescent="0.2">
      <c r="G189" s="36"/>
    </row>
    <row r="190" spans="7:7" s="30" customFormat="1" x14ac:dyDescent="0.2">
      <c r="G190" s="36"/>
    </row>
    <row r="191" spans="7:7" s="30" customFormat="1" x14ac:dyDescent="0.2">
      <c r="G191" s="36"/>
    </row>
    <row r="192" spans="7:7" s="30" customFormat="1" x14ac:dyDescent="0.2">
      <c r="G192" s="36"/>
    </row>
    <row r="193" spans="7:7" s="30" customFormat="1" x14ac:dyDescent="0.2">
      <c r="G193" s="36"/>
    </row>
    <row r="194" spans="7:7" s="30" customFormat="1" x14ac:dyDescent="0.2">
      <c r="G194" s="36"/>
    </row>
    <row r="195" spans="7:7" s="30" customFormat="1" x14ac:dyDescent="0.2">
      <c r="G195" s="36"/>
    </row>
    <row r="196" spans="7:7" s="30" customFormat="1" x14ac:dyDescent="0.2">
      <c r="G196" s="36"/>
    </row>
    <row r="197" spans="7:7" s="30" customFormat="1" x14ac:dyDescent="0.2">
      <c r="G197" s="36"/>
    </row>
    <row r="198" spans="7:7" s="30" customFormat="1" x14ac:dyDescent="0.2">
      <c r="G198" s="36"/>
    </row>
    <row r="199" spans="7:7" s="30" customFormat="1" x14ac:dyDescent="0.2">
      <c r="G199" s="36"/>
    </row>
    <row r="200" spans="7:7" s="30" customFormat="1" x14ac:dyDescent="0.2">
      <c r="G200" s="36"/>
    </row>
    <row r="201" spans="7:7" s="30" customFormat="1" x14ac:dyDescent="0.2">
      <c r="G201" s="36"/>
    </row>
    <row r="202" spans="7:7" s="30" customFormat="1" x14ac:dyDescent="0.2">
      <c r="G202" s="36"/>
    </row>
    <row r="203" spans="7:7" s="30" customFormat="1" x14ac:dyDescent="0.2">
      <c r="G203" s="36"/>
    </row>
    <row r="204" spans="7:7" s="30" customFormat="1" x14ac:dyDescent="0.2">
      <c r="G204" s="36"/>
    </row>
    <row r="205" spans="7:7" s="30" customFormat="1" x14ac:dyDescent="0.2">
      <c r="G205" s="36"/>
    </row>
    <row r="206" spans="7:7" s="30" customFormat="1" x14ac:dyDescent="0.2">
      <c r="G206" s="36"/>
    </row>
    <row r="207" spans="7:7" s="30" customFormat="1" x14ac:dyDescent="0.2">
      <c r="G207" s="36"/>
    </row>
    <row r="208" spans="7:7" s="30" customFormat="1" x14ac:dyDescent="0.2">
      <c r="G208" s="36"/>
    </row>
    <row r="209" spans="7:7" s="30" customFormat="1" x14ac:dyDescent="0.2">
      <c r="G209" s="36"/>
    </row>
    <row r="210" spans="7:7" s="30" customFormat="1" x14ac:dyDescent="0.2">
      <c r="G210" s="36"/>
    </row>
    <row r="211" spans="7:7" s="30" customFormat="1" x14ac:dyDescent="0.2">
      <c r="G211" s="36"/>
    </row>
    <row r="212" spans="7:7" s="30" customFormat="1" x14ac:dyDescent="0.2">
      <c r="G212" s="36"/>
    </row>
    <row r="213" spans="7:7" s="30" customFormat="1" x14ac:dyDescent="0.2">
      <c r="G213" s="36"/>
    </row>
    <row r="214" spans="7:7" s="30" customFormat="1" x14ac:dyDescent="0.2">
      <c r="G214" s="36"/>
    </row>
    <row r="215" spans="7:7" s="30" customFormat="1" x14ac:dyDescent="0.2">
      <c r="G215" s="36"/>
    </row>
    <row r="216" spans="7:7" s="30" customFormat="1" x14ac:dyDescent="0.2">
      <c r="G216" s="36"/>
    </row>
    <row r="217" spans="7:7" s="30" customFormat="1" x14ac:dyDescent="0.2">
      <c r="G217" s="36"/>
    </row>
    <row r="218" spans="7:7" s="30" customFormat="1" x14ac:dyDescent="0.2">
      <c r="G218" s="36"/>
    </row>
    <row r="219" spans="7:7" s="30" customFormat="1" x14ac:dyDescent="0.2">
      <c r="G219" s="36"/>
    </row>
    <row r="220" spans="7:7" s="30" customFormat="1" x14ac:dyDescent="0.2">
      <c r="G220" s="36"/>
    </row>
    <row r="221" spans="7:7" s="30" customFormat="1" x14ac:dyDescent="0.2">
      <c r="G221" s="36"/>
    </row>
    <row r="222" spans="7:7" s="30" customFormat="1" x14ac:dyDescent="0.2">
      <c r="G222" s="36"/>
    </row>
    <row r="223" spans="7:7" s="30" customFormat="1" x14ac:dyDescent="0.2">
      <c r="G223" s="36"/>
    </row>
    <row r="224" spans="7:7" s="30" customFormat="1" x14ac:dyDescent="0.2">
      <c r="G224" s="36"/>
    </row>
    <row r="225" spans="7:7" s="30" customFormat="1" x14ac:dyDescent="0.2">
      <c r="G225" s="36"/>
    </row>
    <row r="226" spans="7:7" s="30" customFormat="1" x14ac:dyDescent="0.2">
      <c r="G226" s="36"/>
    </row>
    <row r="227" spans="7:7" s="30" customFormat="1" x14ac:dyDescent="0.2">
      <c r="G227" s="36"/>
    </row>
    <row r="228" spans="7:7" s="30" customFormat="1" x14ac:dyDescent="0.2">
      <c r="G228" s="36"/>
    </row>
    <row r="229" spans="7:7" s="30" customFormat="1" x14ac:dyDescent="0.2">
      <c r="G229" s="36"/>
    </row>
    <row r="230" spans="7:7" s="30" customFormat="1" x14ac:dyDescent="0.2">
      <c r="G230" s="36"/>
    </row>
    <row r="231" spans="7:7" s="30" customFormat="1" x14ac:dyDescent="0.2">
      <c r="G231" s="36"/>
    </row>
    <row r="232" spans="7:7" s="30" customFormat="1" x14ac:dyDescent="0.2">
      <c r="G232" s="36"/>
    </row>
    <row r="233" spans="7:7" s="30" customFormat="1" x14ac:dyDescent="0.2">
      <c r="G233" s="36"/>
    </row>
    <row r="234" spans="7:7" s="30" customFormat="1" x14ac:dyDescent="0.2">
      <c r="G234" s="36"/>
    </row>
    <row r="235" spans="7:7" s="30" customFormat="1" x14ac:dyDescent="0.2">
      <c r="G235" s="36"/>
    </row>
    <row r="236" spans="7:7" s="30" customFormat="1" x14ac:dyDescent="0.2">
      <c r="G236" s="36"/>
    </row>
    <row r="237" spans="7:7" s="30" customFormat="1" x14ac:dyDescent="0.2">
      <c r="G237" s="36"/>
    </row>
    <row r="238" spans="7:7" s="30" customFormat="1" x14ac:dyDescent="0.2">
      <c r="G238" s="36"/>
    </row>
    <row r="239" spans="7:7" s="30" customFormat="1" x14ac:dyDescent="0.2">
      <c r="G239" s="36"/>
    </row>
    <row r="240" spans="7:7" s="30" customFormat="1" x14ac:dyDescent="0.2">
      <c r="G240" s="36"/>
    </row>
    <row r="241" spans="7:7" s="30" customFormat="1" x14ac:dyDescent="0.2">
      <c r="G241" s="36"/>
    </row>
    <row r="242" spans="7:7" s="30" customFormat="1" x14ac:dyDescent="0.2">
      <c r="G242" s="36"/>
    </row>
    <row r="243" spans="7:7" s="30" customFormat="1" x14ac:dyDescent="0.2">
      <c r="G243" s="36"/>
    </row>
    <row r="244" spans="7:7" s="30" customFormat="1" x14ac:dyDescent="0.2">
      <c r="G244" s="36"/>
    </row>
    <row r="245" spans="7:7" s="30" customFormat="1" x14ac:dyDescent="0.2">
      <c r="G245" s="36"/>
    </row>
    <row r="246" spans="7:7" s="30" customFormat="1" x14ac:dyDescent="0.2">
      <c r="G246" s="36"/>
    </row>
    <row r="247" spans="7:7" s="30" customFormat="1" x14ac:dyDescent="0.2">
      <c r="G247" s="36"/>
    </row>
    <row r="248" spans="7:7" s="30" customFormat="1" x14ac:dyDescent="0.2">
      <c r="G248" s="36"/>
    </row>
    <row r="249" spans="7:7" s="30" customFormat="1" x14ac:dyDescent="0.2">
      <c r="G249" s="36"/>
    </row>
    <row r="250" spans="7:7" s="30" customFormat="1" x14ac:dyDescent="0.2">
      <c r="G250" s="36"/>
    </row>
    <row r="251" spans="7:7" s="30" customFormat="1" x14ac:dyDescent="0.2">
      <c r="G251" s="36"/>
    </row>
    <row r="252" spans="7:7" s="30" customFormat="1" x14ac:dyDescent="0.2">
      <c r="G252" s="36"/>
    </row>
    <row r="253" spans="7:7" s="30" customFormat="1" x14ac:dyDescent="0.2">
      <c r="G253" s="36"/>
    </row>
    <row r="254" spans="7:7" s="30" customFormat="1" x14ac:dyDescent="0.2">
      <c r="G254" s="36"/>
    </row>
    <row r="255" spans="7:7" s="30" customFormat="1" x14ac:dyDescent="0.2">
      <c r="G255" s="36"/>
    </row>
    <row r="256" spans="7:7" s="30" customFormat="1" x14ac:dyDescent="0.2">
      <c r="G256" s="36"/>
    </row>
    <row r="257" spans="7:7" s="30" customFormat="1" x14ac:dyDescent="0.2">
      <c r="G257" s="36"/>
    </row>
    <row r="258" spans="7:7" s="30" customFormat="1" x14ac:dyDescent="0.2">
      <c r="G258" s="36"/>
    </row>
    <row r="259" spans="7:7" s="30" customFormat="1" x14ac:dyDescent="0.2">
      <c r="G259" s="36"/>
    </row>
    <row r="260" spans="7:7" s="30" customFormat="1" x14ac:dyDescent="0.2">
      <c r="G260" s="36"/>
    </row>
    <row r="261" spans="7:7" s="30" customFormat="1" x14ac:dyDescent="0.2">
      <c r="G261" s="36"/>
    </row>
    <row r="262" spans="7:7" s="30" customFormat="1" x14ac:dyDescent="0.2">
      <c r="G262" s="36"/>
    </row>
    <row r="263" spans="7:7" s="30" customFormat="1" x14ac:dyDescent="0.2">
      <c r="G263" s="36"/>
    </row>
    <row r="264" spans="7:7" s="30" customFormat="1" x14ac:dyDescent="0.2">
      <c r="G264" s="36"/>
    </row>
    <row r="265" spans="7:7" s="30" customFormat="1" x14ac:dyDescent="0.2">
      <c r="G265" s="36"/>
    </row>
    <row r="266" spans="7:7" s="30" customFormat="1" x14ac:dyDescent="0.2">
      <c r="G266" s="36"/>
    </row>
    <row r="267" spans="7:7" s="30" customFormat="1" x14ac:dyDescent="0.2">
      <c r="G267" s="36"/>
    </row>
    <row r="268" spans="7:7" s="30" customFormat="1" x14ac:dyDescent="0.2">
      <c r="G268" s="36"/>
    </row>
    <row r="269" spans="7:7" s="30" customFormat="1" x14ac:dyDescent="0.2">
      <c r="G269" s="36"/>
    </row>
    <row r="270" spans="7:7" s="30" customFormat="1" x14ac:dyDescent="0.2">
      <c r="G270" s="36"/>
    </row>
    <row r="271" spans="7:7" s="30" customFormat="1" x14ac:dyDescent="0.2">
      <c r="G271" s="36"/>
    </row>
    <row r="272" spans="7:7" s="30" customFormat="1" x14ac:dyDescent="0.2">
      <c r="G272" s="36"/>
    </row>
    <row r="273" spans="7:7" s="30" customFormat="1" x14ac:dyDescent="0.2">
      <c r="G273" s="36"/>
    </row>
    <row r="274" spans="7:7" s="30" customFormat="1" x14ac:dyDescent="0.2">
      <c r="G274" s="36"/>
    </row>
    <row r="275" spans="7:7" s="30" customFormat="1" x14ac:dyDescent="0.2">
      <c r="G275" s="36"/>
    </row>
    <row r="276" spans="7:7" s="30" customFormat="1" x14ac:dyDescent="0.2">
      <c r="G276" s="36"/>
    </row>
    <row r="277" spans="7:7" s="30" customFormat="1" x14ac:dyDescent="0.2">
      <c r="G277" s="36"/>
    </row>
    <row r="278" spans="7:7" s="30" customFormat="1" x14ac:dyDescent="0.2">
      <c r="G278" s="36"/>
    </row>
    <row r="279" spans="7:7" s="30" customFormat="1" x14ac:dyDescent="0.2">
      <c r="G279" s="36"/>
    </row>
    <row r="280" spans="7:7" s="30" customFormat="1" x14ac:dyDescent="0.2">
      <c r="G280" s="36"/>
    </row>
    <row r="281" spans="7:7" s="30" customFormat="1" x14ac:dyDescent="0.2">
      <c r="G281" s="36"/>
    </row>
    <row r="282" spans="7:7" s="30" customFormat="1" x14ac:dyDescent="0.2">
      <c r="G282" s="36"/>
    </row>
    <row r="283" spans="7:7" s="30" customFormat="1" x14ac:dyDescent="0.2">
      <c r="G283" s="36"/>
    </row>
    <row r="284" spans="7:7" s="30" customFormat="1" x14ac:dyDescent="0.2">
      <c r="G284" s="36"/>
    </row>
    <row r="285" spans="7:7" s="30" customFormat="1" x14ac:dyDescent="0.2">
      <c r="G285" s="36"/>
    </row>
    <row r="286" spans="7:7" s="30" customFormat="1" x14ac:dyDescent="0.2">
      <c r="G286" s="36"/>
    </row>
    <row r="287" spans="7:7" s="30" customFormat="1" x14ac:dyDescent="0.2">
      <c r="G287" s="36"/>
    </row>
    <row r="288" spans="7:7" s="30" customFormat="1" x14ac:dyDescent="0.2">
      <c r="G288" s="36"/>
    </row>
    <row r="289" spans="7:7" s="30" customFormat="1" x14ac:dyDescent="0.2">
      <c r="G289" s="36"/>
    </row>
    <row r="290" spans="7:7" s="30" customFormat="1" x14ac:dyDescent="0.2">
      <c r="G290" s="36"/>
    </row>
    <row r="291" spans="7:7" s="30" customFormat="1" x14ac:dyDescent="0.2">
      <c r="G291" s="36"/>
    </row>
    <row r="292" spans="7:7" s="30" customFormat="1" x14ac:dyDescent="0.2">
      <c r="G292" s="36"/>
    </row>
    <row r="293" spans="7:7" s="30" customFormat="1" x14ac:dyDescent="0.2">
      <c r="G293" s="36"/>
    </row>
    <row r="294" spans="7:7" s="30" customFormat="1" x14ac:dyDescent="0.2">
      <c r="G294" s="36"/>
    </row>
    <row r="295" spans="7:7" s="30" customFormat="1" x14ac:dyDescent="0.2">
      <c r="G295" s="36"/>
    </row>
    <row r="296" spans="7:7" s="30" customFormat="1" x14ac:dyDescent="0.2">
      <c r="G296" s="36"/>
    </row>
    <row r="297" spans="7:7" s="30" customFormat="1" x14ac:dyDescent="0.2">
      <c r="G297" s="36"/>
    </row>
    <row r="298" spans="7:7" s="30" customFormat="1" x14ac:dyDescent="0.2">
      <c r="G298" s="36"/>
    </row>
    <row r="299" spans="7:7" s="30" customFormat="1" x14ac:dyDescent="0.2">
      <c r="G299" s="36"/>
    </row>
    <row r="300" spans="7:7" s="30" customFormat="1" x14ac:dyDescent="0.2">
      <c r="G300" s="36"/>
    </row>
    <row r="301" spans="7:7" s="30" customFormat="1" x14ac:dyDescent="0.2">
      <c r="G301" s="36"/>
    </row>
    <row r="302" spans="7:7" s="30" customFormat="1" x14ac:dyDescent="0.2">
      <c r="G302" s="36"/>
    </row>
    <row r="303" spans="7:7" s="30" customFormat="1" x14ac:dyDescent="0.2">
      <c r="G303" s="36"/>
    </row>
    <row r="304" spans="7:7" s="30" customFormat="1" x14ac:dyDescent="0.2">
      <c r="G304" s="36"/>
    </row>
    <row r="305" spans="7:7" s="30" customFormat="1" x14ac:dyDescent="0.2">
      <c r="G305" s="36"/>
    </row>
    <row r="306" spans="7:7" s="30" customFormat="1" x14ac:dyDescent="0.2">
      <c r="G306" s="36"/>
    </row>
    <row r="307" spans="7:7" s="30" customFormat="1" x14ac:dyDescent="0.2">
      <c r="G307" s="36"/>
    </row>
    <row r="308" spans="7:7" s="30" customFormat="1" x14ac:dyDescent="0.2">
      <c r="G308" s="36"/>
    </row>
    <row r="309" spans="7:7" s="30" customFormat="1" x14ac:dyDescent="0.2">
      <c r="G309" s="36"/>
    </row>
    <row r="310" spans="7:7" s="30" customFormat="1" x14ac:dyDescent="0.2">
      <c r="G310" s="36"/>
    </row>
    <row r="311" spans="7:7" s="30" customFormat="1" x14ac:dyDescent="0.2">
      <c r="G311" s="36"/>
    </row>
    <row r="312" spans="7:7" s="30" customFormat="1" x14ac:dyDescent="0.2">
      <c r="G312" s="36"/>
    </row>
    <row r="313" spans="7:7" s="30" customFormat="1" x14ac:dyDescent="0.2">
      <c r="G313" s="36"/>
    </row>
    <row r="314" spans="7:7" s="30" customFormat="1" x14ac:dyDescent="0.2">
      <c r="G314" s="36"/>
    </row>
    <row r="315" spans="7:7" s="30" customFormat="1" x14ac:dyDescent="0.2">
      <c r="G315" s="36"/>
    </row>
    <row r="316" spans="7:7" s="30" customFormat="1" x14ac:dyDescent="0.2">
      <c r="G316" s="36"/>
    </row>
    <row r="317" spans="7:7" s="30" customFormat="1" x14ac:dyDescent="0.2">
      <c r="G317" s="36"/>
    </row>
    <row r="318" spans="7:7" s="30" customFormat="1" x14ac:dyDescent="0.2">
      <c r="G318" s="36"/>
    </row>
    <row r="319" spans="7:7" s="30" customFormat="1" x14ac:dyDescent="0.2">
      <c r="G319" s="36"/>
    </row>
    <row r="320" spans="7:7" s="30" customFormat="1" x14ac:dyDescent="0.2">
      <c r="G320" s="36"/>
    </row>
    <row r="321" spans="7:7" s="30" customFormat="1" x14ac:dyDescent="0.2">
      <c r="G321" s="36"/>
    </row>
    <row r="322" spans="7:7" s="30" customFormat="1" x14ac:dyDescent="0.2">
      <c r="G322" s="36"/>
    </row>
    <row r="323" spans="7:7" s="30" customFormat="1" x14ac:dyDescent="0.2">
      <c r="G323" s="36"/>
    </row>
    <row r="324" spans="7:7" s="30" customFormat="1" x14ac:dyDescent="0.2">
      <c r="G324" s="36"/>
    </row>
    <row r="325" spans="7:7" s="30" customFormat="1" x14ac:dyDescent="0.2">
      <c r="G325" s="36"/>
    </row>
    <row r="326" spans="7:7" s="30" customFormat="1" x14ac:dyDescent="0.2">
      <c r="G326" s="36"/>
    </row>
    <row r="327" spans="7:7" s="30" customFormat="1" x14ac:dyDescent="0.2">
      <c r="G327" s="36"/>
    </row>
    <row r="328" spans="7:7" s="30" customFormat="1" x14ac:dyDescent="0.2">
      <c r="G328" s="36"/>
    </row>
    <row r="329" spans="7:7" s="30" customFormat="1" x14ac:dyDescent="0.2">
      <c r="G329" s="36"/>
    </row>
    <row r="330" spans="7:7" s="30" customFormat="1" x14ac:dyDescent="0.2">
      <c r="G330" s="36"/>
    </row>
    <row r="331" spans="7:7" s="30" customFormat="1" x14ac:dyDescent="0.2">
      <c r="G331" s="36"/>
    </row>
    <row r="332" spans="7:7" s="30" customFormat="1" x14ac:dyDescent="0.2">
      <c r="G332" s="36"/>
    </row>
    <row r="333" spans="7:7" s="30" customFormat="1" x14ac:dyDescent="0.2">
      <c r="G333" s="36"/>
    </row>
    <row r="334" spans="7:7" s="30" customFormat="1" x14ac:dyDescent="0.2">
      <c r="G334" s="36"/>
    </row>
    <row r="335" spans="7:7" s="30" customFormat="1" x14ac:dyDescent="0.2">
      <c r="G335" s="36"/>
    </row>
    <row r="336" spans="7:7" s="30" customFormat="1" x14ac:dyDescent="0.2">
      <c r="G336" s="36"/>
    </row>
    <row r="337" spans="7:7" s="30" customFormat="1" x14ac:dyDescent="0.2">
      <c r="G337" s="36"/>
    </row>
    <row r="338" spans="7:7" s="30" customFormat="1" x14ac:dyDescent="0.2">
      <c r="G338" s="36"/>
    </row>
    <row r="339" spans="7:7" s="30" customFormat="1" x14ac:dyDescent="0.2">
      <c r="G339" s="36"/>
    </row>
    <row r="340" spans="7:7" s="30" customFormat="1" x14ac:dyDescent="0.2">
      <c r="G340" s="36"/>
    </row>
    <row r="341" spans="7:7" s="30" customFormat="1" x14ac:dyDescent="0.2">
      <c r="G341" s="36"/>
    </row>
    <row r="342" spans="7:7" s="30" customFormat="1" x14ac:dyDescent="0.2">
      <c r="G342" s="36"/>
    </row>
    <row r="343" spans="7:7" s="30" customFormat="1" x14ac:dyDescent="0.2">
      <c r="G343" s="36"/>
    </row>
    <row r="344" spans="7:7" s="30" customFormat="1" x14ac:dyDescent="0.2">
      <c r="G344" s="36"/>
    </row>
    <row r="345" spans="7:7" s="30" customFormat="1" x14ac:dyDescent="0.2">
      <c r="G345" s="36"/>
    </row>
    <row r="346" spans="7:7" s="30" customFormat="1" x14ac:dyDescent="0.2">
      <c r="G346" s="36"/>
    </row>
    <row r="347" spans="7:7" s="30" customFormat="1" x14ac:dyDescent="0.2">
      <c r="G347" s="36"/>
    </row>
    <row r="348" spans="7:7" s="30" customFormat="1" x14ac:dyDescent="0.2">
      <c r="G348" s="36"/>
    </row>
    <row r="349" spans="7:7" s="30" customFormat="1" x14ac:dyDescent="0.2">
      <c r="G349" s="36"/>
    </row>
    <row r="350" spans="7:7" s="30" customFormat="1" x14ac:dyDescent="0.2">
      <c r="G350" s="36"/>
    </row>
    <row r="351" spans="7:7" s="30" customFormat="1" x14ac:dyDescent="0.2">
      <c r="G351" s="36"/>
    </row>
    <row r="352" spans="7:7" s="30" customFormat="1" x14ac:dyDescent="0.2">
      <c r="G352" s="36"/>
    </row>
    <row r="353" spans="7:7" s="30" customFormat="1" x14ac:dyDescent="0.2">
      <c r="G353" s="36"/>
    </row>
    <row r="354" spans="7:7" s="30" customFormat="1" x14ac:dyDescent="0.2">
      <c r="G354" s="36"/>
    </row>
    <row r="355" spans="7:7" s="30" customFormat="1" x14ac:dyDescent="0.2">
      <c r="G355" s="36"/>
    </row>
    <row r="356" spans="7:7" s="30" customFormat="1" x14ac:dyDescent="0.2">
      <c r="G356" s="36"/>
    </row>
    <row r="357" spans="7:7" s="30" customFormat="1" x14ac:dyDescent="0.2">
      <c r="G357" s="36"/>
    </row>
    <row r="358" spans="7:7" s="30" customFormat="1" x14ac:dyDescent="0.2">
      <c r="G358" s="36"/>
    </row>
    <row r="359" spans="7:7" s="30" customFormat="1" x14ac:dyDescent="0.2">
      <c r="G359" s="36"/>
    </row>
    <row r="360" spans="7:7" s="30" customFormat="1" x14ac:dyDescent="0.2">
      <c r="G360" s="36"/>
    </row>
    <row r="361" spans="7:7" s="30" customFormat="1" x14ac:dyDescent="0.2">
      <c r="G361" s="36"/>
    </row>
    <row r="362" spans="7:7" s="30" customFormat="1" x14ac:dyDescent="0.2">
      <c r="G362" s="36"/>
    </row>
    <row r="363" spans="7:7" s="30" customFormat="1" x14ac:dyDescent="0.2">
      <c r="G363" s="36"/>
    </row>
    <row r="364" spans="7:7" s="30" customFormat="1" x14ac:dyDescent="0.2">
      <c r="G364" s="36"/>
    </row>
    <row r="365" spans="7:7" s="30" customFormat="1" x14ac:dyDescent="0.2">
      <c r="G365" s="36"/>
    </row>
    <row r="366" spans="7:7" s="30" customFormat="1" x14ac:dyDescent="0.2">
      <c r="G366" s="36"/>
    </row>
    <row r="367" spans="7:7" s="30" customFormat="1" x14ac:dyDescent="0.2">
      <c r="G367" s="36"/>
    </row>
    <row r="368" spans="7:7" s="30" customFormat="1" x14ac:dyDescent="0.2">
      <c r="G368" s="36"/>
    </row>
    <row r="369" spans="7:7" s="30" customFormat="1" x14ac:dyDescent="0.2">
      <c r="G369" s="36"/>
    </row>
    <row r="370" spans="7:7" s="30" customFormat="1" x14ac:dyDescent="0.2">
      <c r="G370" s="36"/>
    </row>
    <row r="371" spans="7:7" s="30" customFormat="1" x14ac:dyDescent="0.2">
      <c r="G371" s="36"/>
    </row>
    <row r="372" spans="7:7" s="30" customFormat="1" x14ac:dyDescent="0.2">
      <c r="G372" s="36"/>
    </row>
    <row r="373" spans="7:7" s="30" customFormat="1" x14ac:dyDescent="0.2">
      <c r="G373" s="36"/>
    </row>
    <row r="374" spans="7:7" s="30" customFormat="1" x14ac:dyDescent="0.2">
      <c r="G374" s="36"/>
    </row>
    <row r="375" spans="7:7" s="30" customFormat="1" x14ac:dyDescent="0.2">
      <c r="G375" s="36"/>
    </row>
    <row r="376" spans="7:7" s="30" customFormat="1" x14ac:dyDescent="0.2">
      <c r="G376" s="36"/>
    </row>
    <row r="377" spans="7:7" s="30" customFormat="1" x14ac:dyDescent="0.2">
      <c r="G377" s="36"/>
    </row>
    <row r="378" spans="7:7" s="30" customFormat="1" x14ac:dyDescent="0.2">
      <c r="G378" s="36"/>
    </row>
    <row r="379" spans="7:7" s="30" customFormat="1" x14ac:dyDescent="0.2">
      <c r="G379" s="36"/>
    </row>
    <row r="380" spans="7:7" s="30" customFormat="1" x14ac:dyDescent="0.2">
      <c r="G380" s="36"/>
    </row>
    <row r="381" spans="7:7" s="30" customFormat="1" x14ac:dyDescent="0.2">
      <c r="G381" s="36"/>
    </row>
    <row r="382" spans="7:7" s="30" customFormat="1" x14ac:dyDescent="0.2">
      <c r="G382" s="36"/>
    </row>
    <row r="383" spans="7:7" s="30" customFormat="1" x14ac:dyDescent="0.2">
      <c r="G383" s="36"/>
    </row>
    <row r="384" spans="7:7" s="30" customFormat="1" x14ac:dyDescent="0.2">
      <c r="G384" s="36"/>
    </row>
    <row r="385" spans="7:7" s="30" customFormat="1" x14ac:dyDescent="0.2">
      <c r="G385" s="36"/>
    </row>
    <row r="386" spans="7:7" s="30" customFormat="1" x14ac:dyDescent="0.2">
      <c r="G386" s="36"/>
    </row>
    <row r="387" spans="7:7" s="30" customFormat="1" x14ac:dyDescent="0.2">
      <c r="G387" s="36"/>
    </row>
    <row r="388" spans="7:7" s="30" customFormat="1" x14ac:dyDescent="0.2">
      <c r="G388" s="36"/>
    </row>
    <row r="389" spans="7:7" s="30" customFormat="1" x14ac:dyDescent="0.2">
      <c r="G389" s="36"/>
    </row>
    <row r="390" spans="7:7" s="30" customFormat="1" x14ac:dyDescent="0.2">
      <c r="G390" s="36"/>
    </row>
    <row r="391" spans="7:7" s="30" customFormat="1" x14ac:dyDescent="0.2">
      <c r="G391" s="36"/>
    </row>
    <row r="392" spans="7:7" s="30" customFormat="1" x14ac:dyDescent="0.2">
      <c r="G392" s="36"/>
    </row>
    <row r="393" spans="7:7" s="30" customFormat="1" x14ac:dyDescent="0.2">
      <c r="G393" s="36"/>
    </row>
    <row r="394" spans="7:7" s="30" customFormat="1" x14ac:dyDescent="0.2">
      <c r="G394" s="36"/>
    </row>
    <row r="395" spans="7:7" s="30" customFormat="1" x14ac:dyDescent="0.2">
      <c r="G395" s="36"/>
    </row>
    <row r="396" spans="7:7" s="30" customFormat="1" x14ac:dyDescent="0.2">
      <c r="G396" s="36"/>
    </row>
    <row r="397" spans="7:7" s="30" customFormat="1" x14ac:dyDescent="0.2">
      <c r="G397" s="36"/>
    </row>
    <row r="398" spans="7:7" s="30" customFormat="1" x14ac:dyDescent="0.2">
      <c r="G398" s="36"/>
    </row>
    <row r="399" spans="7:7" s="30" customFormat="1" x14ac:dyDescent="0.2">
      <c r="G399" s="36"/>
    </row>
    <row r="400" spans="7:7" s="30" customFormat="1" x14ac:dyDescent="0.2">
      <c r="G400" s="36"/>
    </row>
    <row r="401" spans="7:7" s="30" customFormat="1" x14ac:dyDescent="0.2">
      <c r="G401" s="36"/>
    </row>
    <row r="402" spans="7:7" s="30" customFormat="1" x14ac:dyDescent="0.2">
      <c r="G402" s="36"/>
    </row>
    <row r="403" spans="7:7" s="30" customFormat="1" x14ac:dyDescent="0.2">
      <c r="G403" s="36"/>
    </row>
    <row r="404" spans="7:7" s="30" customFormat="1" x14ac:dyDescent="0.2">
      <c r="G404" s="36"/>
    </row>
    <row r="405" spans="7:7" s="30" customFormat="1" x14ac:dyDescent="0.2">
      <c r="G405" s="36"/>
    </row>
    <row r="406" spans="7:7" s="30" customFormat="1" x14ac:dyDescent="0.2">
      <c r="G406" s="36"/>
    </row>
    <row r="407" spans="7:7" s="30" customFormat="1" x14ac:dyDescent="0.2">
      <c r="G407" s="36"/>
    </row>
    <row r="408" spans="7:7" s="30" customFormat="1" x14ac:dyDescent="0.2">
      <c r="G408" s="36"/>
    </row>
    <row r="409" spans="7:7" s="30" customFormat="1" x14ac:dyDescent="0.2">
      <c r="G409" s="36"/>
    </row>
    <row r="410" spans="7:7" s="30" customFormat="1" x14ac:dyDescent="0.2">
      <c r="G410" s="36"/>
    </row>
    <row r="411" spans="7:7" s="30" customFormat="1" x14ac:dyDescent="0.2">
      <c r="G411" s="36"/>
    </row>
    <row r="412" spans="7:7" s="30" customFormat="1" x14ac:dyDescent="0.2">
      <c r="G412" s="36"/>
    </row>
    <row r="413" spans="7:7" s="30" customFormat="1" x14ac:dyDescent="0.2">
      <c r="G413" s="36"/>
    </row>
    <row r="414" spans="7:7" s="30" customFormat="1" x14ac:dyDescent="0.2">
      <c r="G414" s="36"/>
    </row>
    <row r="415" spans="7:7" s="30" customFormat="1" x14ac:dyDescent="0.2">
      <c r="G415" s="36"/>
    </row>
    <row r="416" spans="7:7" s="30" customFormat="1" x14ac:dyDescent="0.2">
      <c r="G416" s="36"/>
    </row>
    <row r="417" spans="7:7" s="30" customFormat="1" x14ac:dyDescent="0.2">
      <c r="G417" s="36"/>
    </row>
    <row r="418" spans="7:7" s="30" customFormat="1" x14ac:dyDescent="0.2">
      <c r="G418" s="36"/>
    </row>
    <row r="419" spans="7:7" s="30" customFormat="1" x14ac:dyDescent="0.2">
      <c r="G419" s="36"/>
    </row>
    <row r="420" spans="7:7" s="30" customFormat="1" x14ac:dyDescent="0.2">
      <c r="G420" s="36"/>
    </row>
    <row r="421" spans="7:7" s="30" customFormat="1" x14ac:dyDescent="0.2">
      <c r="G421" s="36"/>
    </row>
    <row r="422" spans="7:7" s="30" customFormat="1" x14ac:dyDescent="0.2">
      <c r="G422" s="36"/>
    </row>
    <row r="423" spans="7:7" s="30" customFormat="1" x14ac:dyDescent="0.2">
      <c r="G423" s="36"/>
    </row>
    <row r="424" spans="7:7" s="30" customFormat="1" x14ac:dyDescent="0.2">
      <c r="G424" s="36"/>
    </row>
    <row r="425" spans="7:7" s="30" customFormat="1" x14ac:dyDescent="0.2">
      <c r="G425" s="36"/>
    </row>
    <row r="426" spans="7:7" s="30" customFormat="1" x14ac:dyDescent="0.2">
      <c r="G426" s="36"/>
    </row>
    <row r="427" spans="7:7" s="30" customFormat="1" x14ac:dyDescent="0.2">
      <c r="G427" s="36"/>
    </row>
    <row r="428" spans="7:7" s="30" customFormat="1" x14ac:dyDescent="0.2">
      <c r="G428" s="36"/>
    </row>
    <row r="429" spans="7:7" s="30" customFormat="1" x14ac:dyDescent="0.2">
      <c r="G429" s="36"/>
    </row>
    <row r="430" spans="7:7" s="30" customFormat="1" x14ac:dyDescent="0.2">
      <c r="G430" s="36"/>
    </row>
    <row r="431" spans="7:7" s="30" customFormat="1" x14ac:dyDescent="0.2">
      <c r="G431" s="36"/>
    </row>
    <row r="432" spans="7:7" s="30" customFormat="1" x14ac:dyDescent="0.2">
      <c r="G432" s="36"/>
    </row>
    <row r="433" spans="7:7" s="30" customFormat="1" x14ac:dyDescent="0.2">
      <c r="G433" s="36"/>
    </row>
    <row r="434" spans="7:7" s="30" customFormat="1" x14ac:dyDescent="0.2">
      <c r="G434" s="36"/>
    </row>
    <row r="435" spans="7:7" s="30" customFormat="1" x14ac:dyDescent="0.2">
      <c r="G435" s="36"/>
    </row>
    <row r="436" spans="7:7" s="30" customFormat="1" x14ac:dyDescent="0.2">
      <c r="G436" s="36"/>
    </row>
    <row r="437" spans="7:7" s="30" customFormat="1" x14ac:dyDescent="0.2">
      <c r="G437" s="36"/>
    </row>
    <row r="438" spans="7:7" s="30" customFormat="1" x14ac:dyDescent="0.2">
      <c r="G438" s="36"/>
    </row>
    <row r="439" spans="7:7" s="30" customFormat="1" x14ac:dyDescent="0.2">
      <c r="G439" s="36"/>
    </row>
    <row r="440" spans="7:7" s="30" customFormat="1" x14ac:dyDescent="0.2">
      <c r="G440" s="36"/>
    </row>
    <row r="441" spans="7:7" s="30" customFormat="1" x14ac:dyDescent="0.2">
      <c r="G441" s="36"/>
    </row>
    <row r="442" spans="7:7" s="30" customFormat="1" x14ac:dyDescent="0.2">
      <c r="G442" s="36"/>
    </row>
    <row r="443" spans="7:7" s="30" customFormat="1" x14ac:dyDescent="0.2">
      <c r="G443" s="36"/>
    </row>
    <row r="444" spans="7:7" s="30" customFormat="1" x14ac:dyDescent="0.2">
      <c r="G444" s="36"/>
    </row>
    <row r="445" spans="7:7" s="30" customFormat="1" x14ac:dyDescent="0.2">
      <c r="G445" s="36"/>
    </row>
    <row r="446" spans="7:7" s="30" customFormat="1" x14ac:dyDescent="0.2">
      <c r="G446" s="36"/>
    </row>
    <row r="447" spans="7:7" s="30" customFormat="1" x14ac:dyDescent="0.2">
      <c r="G447" s="36"/>
    </row>
    <row r="448" spans="7:7" s="30" customFormat="1" x14ac:dyDescent="0.2">
      <c r="G448" s="36"/>
    </row>
    <row r="449" spans="7:7" s="30" customFormat="1" x14ac:dyDescent="0.2">
      <c r="G449" s="36"/>
    </row>
    <row r="450" spans="7:7" s="30" customFormat="1" x14ac:dyDescent="0.2">
      <c r="G450" s="36"/>
    </row>
    <row r="451" spans="7:7" s="30" customFormat="1" x14ac:dyDescent="0.2">
      <c r="G451" s="36"/>
    </row>
    <row r="452" spans="7:7" s="30" customFormat="1" x14ac:dyDescent="0.2">
      <c r="G452" s="36"/>
    </row>
    <row r="453" spans="7:7" s="30" customFormat="1" x14ac:dyDescent="0.2">
      <c r="G453" s="36"/>
    </row>
    <row r="454" spans="7:7" s="30" customFormat="1" x14ac:dyDescent="0.2">
      <c r="G454" s="36"/>
    </row>
    <row r="455" spans="7:7" s="30" customFormat="1" x14ac:dyDescent="0.2">
      <c r="G455" s="36"/>
    </row>
    <row r="456" spans="7:7" s="30" customFormat="1" x14ac:dyDescent="0.2">
      <c r="G456" s="36"/>
    </row>
    <row r="457" spans="7:7" s="30" customFormat="1" x14ac:dyDescent="0.2">
      <c r="G457" s="36"/>
    </row>
    <row r="458" spans="7:7" s="30" customFormat="1" x14ac:dyDescent="0.2">
      <c r="G458" s="36"/>
    </row>
    <row r="459" spans="7:7" s="30" customFormat="1" x14ac:dyDescent="0.2">
      <c r="G459" s="36"/>
    </row>
    <row r="460" spans="7:7" s="30" customFormat="1" x14ac:dyDescent="0.2">
      <c r="G460" s="36"/>
    </row>
    <row r="461" spans="7:7" s="30" customFormat="1" x14ac:dyDescent="0.2">
      <c r="G461" s="36"/>
    </row>
    <row r="462" spans="7:7" s="30" customFormat="1" x14ac:dyDescent="0.2">
      <c r="G462" s="36"/>
    </row>
    <row r="463" spans="7:7" s="30" customFormat="1" x14ac:dyDescent="0.2">
      <c r="G463" s="36"/>
    </row>
    <row r="464" spans="7:7" s="30" customFormat="1" x14ac:dyDescent="0.2">
      <c r="G464" s="36"/>
    </row>
    <row r="465" spans="7:7" s="30" customFormat="1" x14ac:dyDescent="0.2">
      <c r="G465" s="36"/>
    </row>
    <row r="466" spans="7:7" s="30" customFormat="1" x14ac:dyDescent="0.2">
      <c r="G466" s="36"/>
    </row>
    <row r="467" spans="7:7" s="30" customFormat="1" x14ac:dyDescent="0.2">
      <c r="G467" s="36"/>
    </row>
    <row r="468" spans="7:7" s="30" customFormat="1" x14ac:dyDescent="0.2">
      <c r="G468" s="36"/>
    </row>
    <row r="469" spans="7:7" s="30" customFormat="1" x14ac:dyDescent="0.2">
      <c r="G469" s="36"/>
    </row>
    <row r="470" spans="7:7" s="30" customFormat="1" x14ac:dyDescent="0.2">
      <c r="G470" s="36"/>
    </row>
    <row r="471" spans="7:7" s="30" customFormat="1" x14ac:dyDescent="0.2">
      <c r="G471" s="36"/>
    </row>
    <row r="472" spans="7:7" s="30" customFormat="1" x14ac:dyDescent="0.2">
      <c r="G472" s="36"/>
    </row>
    <row r="473" spans="7:7" s="30" customFormat="1" x14ac:dyDescent="0.2">
      <c r="G473" s="36"/>
    </row>
    <row r="474" spans="7:7" s="30" customFormat="1" x14ac:dyDescent="0.2">
      <c r="G474" s="36"/>
    </row>
    <row r="475" spans="7:7" s="30" customFormat="1" x14ac:dyDescent="0.2">
      <c r="G475" s="36"/>
    </row>
    <row r="476" spans="7:7" s="30" customFormat="1" x14ac:dyDescent="0.2">
      <c r="G476" s="36"/>
    </row>
    <row r="477" spans="7:7" s="30" customFormat="1" x14ac:dyDescent="0.2">
      <c r="G477" s="36"/>
    </row>
    <row r="478" spans="7:7" s="30" customFormat="1" x14ac:dyDescent="0.2">
      <c r="G478" s="36"/>
    </row>
    <row r="479" spans="7:7" s="30" customFormat="1" x14ac:dyDescent="0.2">
      <c r="G479" s="36"/>
    </row>
    <row r="480" spans="7:7" s="30" customFormat="1" x14ac:dyDescent="0.2">
      <c r="G480" s="36"/>
    </row>
    <row r="481" spans="7:7" s="30" customFormat="1" x14ac:dyDescent="0.2">
      <c r="G481" s="36"/>
    </row>
    <row r="482" spans="7:7" s="30" customFormat="1" x14ac:dyDescent="0.2">
      <c r="G482" s="36"/>
    </row>
    <row r="483" spans="7:7" s="30" customFormat="1" x14ac:dyDescent="0.2">
      <c r="G483" s="36"/>
    </row>
    <row r="484" spans="7:7" s="30" customFormat="1" x14ac:dyDescent="0.2">
      <c r="G484" s="36"/>
    </row>
    <row r="485" spans="7:7" s="30" customFormat="1" x14ac:dyDescent="0.2">
      <c r="G485" s="36"/>
    </row>
    <row r="486" spans="7:7" s="30" customFormat="1" x14ac:dyDescent="0.2">
      <c r="G486" s="36"/>
    </row>
    <row r="487" spans="7:7" s="30" customFormat="1" x14ac:dyDescent="0.2">
      <c r="G487" s="36"/>
    </row>
    <row r="488" spans="7:7" s="30" customFormat="1" x14ac:dyDescent="0.2">
      <c r="G488" s="36"/>
    </row>
    <row r="489" spans="7:7" s="30" customFormat="1" x14ac:dyDescent="0.2">
      <c r="G489" s="36"/>
    </row>
    <row r="490" spans="7:7" s="30" customFormat="1" x14ac:dyDescent="0.2">
      <c r="G490" s="36"/>
    </row>
    <row r="491" spans="7:7" s="30" customFormat="1" x14ac:dyDescent="0.2">
      <c r="G491" s="36"/>
    </row>
    <row r="492" spans="7:7" s="30" customFormat="1" x14ac:dyDescent="0.2">
      <c r="G492" s="36"/>
    </row>
    <row r="493" spans="7:7" s="30" customFormat="1" x14ac:dyDescent="0.2">
      <c r="G493" s="36"/>
    </row>
    <row r="494" spans="7:7" s="30" customFormat="1" x14ac:dyDescent="0.2">
      <c r="G494" s="36"/>
    </row>
    <row r="495" spans="7:7" s="30" customFormat="1" x14ac:dyDescent="0.2">
      <c r="G495" s="36"/>
    </row>
    <row r="496" spans="7:7" s="30" customFormat="1" x14ac:dyDescent="0.2">
      <c r="G496" s="36"/>
    </row>
    <row r="497" spans="7:7" s="30" customFormat="1" x14ac:dyDescent="0.2">
      <c r="G497" s="36"/>
    </row>
    <row r="498" spans="7:7" s="30" customFormat="1" x14ac:dyDescent="0.2">
      <c r="G498" s="36"/>
    </row>
    <row r="499" spans="7:7" s="30" customFormat="1" x14ac:dyDescent="0.2">
      <c r="G499" s="36"/>
    </row>
    <row r="500" spans="7:7" s="30" customFormat="1" x14ac:dyDescent="0.2">
      <c r="G500" s="36"/>
    </row>
    <row r="501" spans="7:7" s="30" customFormat="1" x14ac:dyDescent="0.2">
      <c r="G501" s="36"/>
    </row>
    <row r="502" spans="7:7" s="30" customFormat="1" x14ac:dyDescent="0.2">
      <c r="G502" s="36"/>
    </row>
    <row r="503" spans="7:7" s="30" customFormat="1" x14ac:dyDescent="0.2">
      <c r="G503" s="36"/>
    </row>
    <row r="504" spans="7:7" s="30" customFormat="1" x14ac:dyDescent="0.2">
      <c r="G504" s="36"/>
    </row>
    <row r="505" spans="7:7" s="30" customFormat="1" x14ac:dyDescent="0.2">
      <c r="G505" s="36"/>
    </row>
    <row r="506" spans="7:7" s="30" customFormat="1" x14ac:dyDescent="0.2">
      <c r="G506" s="36"/>
    </row>
    <row r="507" spans="7:7" s="30" customFormat="1" x14ac:dyDescent="0.2">
      <c r="G507" s="36"/>
    </row>
    <row r="508" spans="7:7" s="30" customFormat="1" x14ac:dyDescent="0.2">
      <c r="G508" s="36"/>
    </row>
    <row r="509" spans="7:7" s="30" customFormat="1" x14ac:dyDescent="0.2">
      <c r="G509" s="36"/>
    </row>
    <row r="510" spans="7:7" s="30" customFormat="1" x14ac:dyDescent="0.2">
      <c r="G510" s="36"/>
    </row>
    <row r="511" spans="7:7" s="30" customFormat="1" x14ac:dyDescent="0.2">
      <c r="G511" s="36"/>
    </row>
    <row r="512" spans="7:7" s="30" customFormat="1" x14ac:dyDescent="0.2">
      <c r="G512" s="36"/>
    </row>
    <row r="513" spans="7:7" s="30" customFormat="1" x14ac:dyDescent="0.2">
      <c r="G513" s="36"/>
    </row>
    <row r="514" spans="7:7" s="30" customFormat="1" x14ac:dyDescent="0.2">
      <c r="G514" s="36"/>
    </row>
    <row r="515" spans="7:7" s="30" customFormat="1" x14ac:dyDescent="0.2">
      <c r="G515" s="36"/>
    </row>
    <row r="516" spans="7:7" s="30" customFormat="1" x14ac:dyDescent="0.2">
      <c r="G516" s="36"/>
    </row>
    <row r="517" spans="7:7" s="30" customFormat="1" x14ac:dyDescent="0.2">
      <c r="G517" s="36"/>
    </row>
    <row r="518" spans="7:7" s="30" customFormat="1" x14ac:dyDescent="0.2">
      <c r="G518" s="36"/>
    </row>
    <row r="519" spans="7:7" s="30" customFormat="1" x14ac:dyDescent="0.2">
      <c r="G519" s="36"/>
    </row>
    <row r="520" spans="7:7" s="30" customFormat="1" x14ac:dyDescent="0.2">
      <c r="G520" s="36"/>
    </row>
    <row r="521" spans="7:7" s="30" customFormat="1" x14ac:dyDescent="0.2">
      <c r="G521" s="36"/>
    </row>
    <row r="522" spans="7:7" s="30" customFormat="1" x14ac:dyDescent="0.2">
      <c r="G522" s="36"/>
    </row>
    <row r="523" spans="7:7" s="30" customFormat="1" x14ac:dyDescent="0.2">
      <c r="G523" s="36"/>
    </row>
    <row r="524" spans="7:7" s="30" customFormat="1" x14ac:dyDescent="0.2">
      <c r="G524" s="36"/>
    </row>
    <row r="525" spans="7:7" s="30" customFormat="1" x14ac:dyDescent="0.2">
      <c r="G525" s="36"/>
    </row>
    <row r="526" spans="7:7" s="30" customFormat="1" x14ac:dyDescent="0.2">
      <c r="G526" s="36"/>
    </row>
    <row r="527" spans="7:7" s="30" customFormat="1" x14ac:dyDescent="0.2">
      <c r="G527" s="36"/>
    </row>
    <row r="528" spans="7:7" s="30" customFormat="1" x14ac:dyDescent="0.2">
      <c r="G528" s="36"/>
    </row>
    <row r="529" spans="7:7" s="30" customFormat="1" x14ac:dyDescent="0.2">
      <c r="G529" s="36"/>
    </row>
    <row r="530" spans="7:7" s="30" customFormat="1" x14ac:dyDescent="0.2">
      <c r="G530" s="36"/>
    </row>
    <row r="531" spans="7:7" s="30" customFormat="1" x14ac:dyDescent="0.2">
      <c r="G531" s="36"/>
    </row>
    <row r="532" spans="7:7" s="30" customFormat="1" x14ac:dyDescent="0.2">
      <c r="G532" s="36"/>
    </row>
    <row r="533" spans="7:7" s="30" customFormat="1" x14ac:dyDescent="0.2">
      <c r="G533" s="36"/>
    </row>
    <row r="534" spans="7:7" s="30" customFormat="1" x14ac:dyDescent="0.2">
      <c r="G534" s="36"/>
    </row>
    <row r="535" spans="7:7" s="30" customFormat="1" x14ac:dyDescent="0.2">
      <c r="G535" s="36"/>
    </row>
    <row r="536" spans="7:7" s="30" customFormat="1" x14ac:dyDescent="0.2">
      <c r="G536" s="36"/>
    </row>
    <row r="537" spans="7:7" s="30" customFormat="1" x14ac:dyDescent="0.2">
      <c r="G537" s="36"/>
    </row>
    <row r="538" spans="7:7" s="30" customFormat="1" x14ac:dyDescent="0.2">
      <c r="G538" s="36"/>
    </row>
    <row r="539" spans="7:7" s="30" customFormat="1" x14ac:dyDescent="0.2">
      <c r="G539" s="36"/>
    </row>
    <row r="540" spans="7:7" s="30" customFormat="1" x14ac:dyDescent="0.2">
      <c r="G540" s="36"/>
    </row>
    <row r="541" spans="7:7" s="30" customFormat="1" x14ac:dyDescent="0.2">
      <c r="G541" s="36"/>
    </row>
    <row r="542" spans="7:7" s="30" customFormat="1" x14ac:dyDescent="0.2">
      <c r="G542" s="36"/>
    </row>
    <row r="543" spans="7:7" s="30" customFormat="1" x14ac:dyDescent="0.2">
      <c r="G543" s="36"/>
    </row>
    <row r="544" spans="7:7" s="30" customFormat="1" x14ac:dyDescent="0.2">
      <c r="G544" s="36"/>
    </row>
    <row r="545" spans="7:7" s="30" customFormat="1" x14ac:dyDescent="0.2">
      <c r="G545" s="36"/>
    </row>
    <row r="546" spans="7:7" s="30" customFormat="1" x14ac:dyDescent="0.2">
      <c r="G546" s="36"/>
    </row>
    <row r="547" spans="7:7" s="30" customFormat="1" x14ac:dyDescent="0.2">
      <c r="G547" s="36"/>
    </row>
    <row r="548" spans="7:7" s="30" customFormat="1" x14ac:dyDescent="0.2">
      <c r="G548" s="36"/>
    </row>
    <row r="549" spans="7:7" s="30" customFormat="1" x14ac:dyDescent="0.2">
      <c r="G549" s="36"/>
    </row>
    <row r="550" spans="7:7" s="30" customFormat="1" x14ac:dyDescent="0.2">
      <c r="G550" s="36"/>
    </row>
    <row r="551" spans="7:7" s="30" customFormat="1" x14ac:dyDescent="0.2">
      <c r="G551" s="36"/>
    </row>
    <row r="552" spans="7:7" s="30" customFormat="1" x14ac:dyDescent="0.2">
      <c r="G552" s="36"/>
    </row>
    <row r="553" spans="7:7" s="30" customFormat="1" x14ac:dyDescent="0.2">
      <c r="G553" s="36"/>
    </row>
    <row r="554" spans="7:7" s="30" customFormat="1" x14ac:dyDescent="0.2">
      <c r="G554" s="36"/>
    </row>
    <row r="555" spans="7:7" s="30" customFormat="1" x14ac:dyDescent="0.2">
      <c r="G555" s="36"/>
    </row>
    <row r="556" spans="7:7" s="30" customFormat="1" x14ac:dyDescent="0.2">
      <c r="G556" s="36"/>
    </row>
    <row r="557" spans="7:7" s="30" customFormat="1" x14ac:dyDescent="0.2">
      <c r="G557" s="36"/>
    </row>
    <row r="558" spans="7:7" s="30" customFormat="1" x14ac:dyDescent="0.2">
      <c r="G558" s="36"/>
    </row>
    <row r="559" spans="7:7" s="30" customFormat="1" x14ac:dyDescent="0.2">
      <c r="G559" s="36"/>
    </row>
    <row r="560" spans="7:7" s="30" customFormat="1" x14ac:dyDescent="0.2">
      <c r="G560" s="36"/>
    </row>
    <row r="561" spans="7:7" s="30" customFormat="1" x14ac:dyDescent="0.2">
      <c r="G561" s="36"/>
    </row>
    <row r="562" spans="7:7" s="30" customFormat="1" x14ac:dyDescent="0.2">
      <c r="G562" s="36"/>
    </row>
    <row r="563" spans="7:7" s="30" customFormat="1" x14ac:dyDescent="0.2">
      <c r="G563" s="36"/>
    </row>
    <row r="564" spans="7:7" s="30" customFormat="1" x14ac:dyDescent="0.2">
      <c r="G564" s="36"/>
    </row>
    <row r="565" spans="7:7" s="30" customFormat="1" x14ac:dyDescent="0.2">
      <c r="G565" s="36"/>
    </row>
    <row r="566" spans="7:7" s="30" customFormat="1" x14ac:dyDescent="0.2">
      <c r="G566" s="36"/>
    </row>
    <row r="567" spans="7:7" s="30" customFormat="1" x14ac:dyDescent="0.2">
      <c r="G567" s="36"/>
    </row>
    <row r="568" spans="7:7" s="30" customFormat="1" x14ac:dyDescent="0.2">
      <c r="G568" s="36"/>
    </row>
    <row r="569" spans="7:7" s="30" customFormat="1" x14ac:dyDescent="0.2">
      <c r="G569" s="36"/>
    </row>
    <row r="570" spans="7:7" s="30" customFormat="1" x14ac:dyDescent="0.2">
      <c r="G570" s="36"/>
    </row>
    <row r="571" spans="7:7" s="30" customFormat="1" x14ac:dyDescent="0.2">
      <c r="G571" s="36"/>
    </row>
    <row r="572" spans="7:7" s="30" customFormat="1" x14ac:dyDescent="0.2">
      <c r="G572" s="36"/>
    </row>
    <row r="573" spans="7:7" s="30" customFormat="1" x14ac:dyDescent="0.2">
      <c r="G573" s="36"/>
    </row>
    <row r="574" spans="7:7" s="30" customFormat="1" x14ac:dyDescent="0.2">
      <c r="G574" s="36"/>
    </row>
    <row r="575" spans="7:7" s="30" customFormat="1" x14ac:dyDescent="0.2">
      <c r="G575" s="36"/>
    </row>
    <row r="576" spans="7:7" s="30" customFormat="1" x14ac:dyDescent="0.2">
      <c r="G576" s="36"/>
    </row>
    <row r="577" spans="7:7" s="30" customFormat="1" x14ac:dyDescent="0.2">
      <c r="G577" s="36"/>
    </row>
    <row r="578" spans="7:7" s="30" customFormat="1" x14ac:dyDescent="0.2">
      <c r="G578" s="36"/>
    </row>
    <row r="579" spans="7:7" s="30" customFormat="1" x14ac:dyDescent="0.2">
      <c r="G579" s="36"/>
    </row>
    <row r="580" spans="7:7" s="30" customFormat="1" x14ac:dyDescent="0.2">
      <c r="G580" s="36"/>
    </row>
    <row r="581" spans="7:7" s="30" customFormat="1" x14ac:dyDescent="0.2">
      <c r="G581" s="36"/>
    </row>
    <row r="582" spans="7:7" s="30" customFormat="1" x14ac:dyDescent="0.2">
      <c r="G582" s="36"/>
    </row>
    <row r="583" spans="7:7" s="30" customFormat="1" x14ac:dyDescent="0.2">
      <c r="G583" s="36"/>
    </row>
    <row r="584" spans="7:7" s="30" customFormat="1" x14ac:dyDescent="0.2">
      <c r="G584" s="36"/>
    </row>
    <row r="585" spans="7:7" s="30" customFormat="1" x14ac:dyDescent="0.2">
      <c r="G585" s="36"/>
    </row>
    <row r="586" spans="7:7" s="30" customFormat="1" x14ac:dyDescent="0.2">
      <c r="G586" s="36"/>
    </row>
    <row r="587" spans="7:7" s="30" customFormat="1" x14ac:dyDescent="0.2">
      <c r="G587" s="36"/>
    </row>
    <row r="588" spans="7:7" s="30" customFormat="1" x14ac:dyDescent="0.2">
      <c r="G588" s="36"/>
    </row>
  </sheetData>
  <sheetProtection password="C692" sheet="1" objects="1" scenarios="1" selectLockedCells="1"/>
  <mergeCells count="15">
    <mergeCell ref="D31:F31"/>
    <mergeCell ref="A2:D2"/>
    <mergeCell ref="A31:B31"/>
    <mergeCell ref="A32:B32"/>
    <mergeCell ref="B6:C6"/>
    <mergeCell ref="B4:D4"/>
    <mergeCell ref="E20:F20"/>
    <mergeCell ref="E21:F21"/>
    <mergeCell ref="E22:F22"/>
    <mergeCell ref="E23:F23"/>
    <mergeCell ref="E24:F24"/>
    <mergeCell ref="E25:F25"/>
    <mergeCell ref="E26:F26"/>
    <mergeCell ref="E27:F27"/>
    <mergeCell ref="E29:F29"/>
  </mergeCells>
  <phoneticPr fontId="3" type="noConversion"/>
  <pageMargins left="0.44" right="0.48" top="0.51" bottom="0.51" header="0.5" footer="0.5"/>
  <pageSetup scale="71" orientation="portrait" r:id="rId1"/>
  <headerFooter alignWithMargins="0"/>
  <ignoredErrors>
    <ignoredError sqref="E21:E26 C21:C27 B10:C10 B8: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LDC_Data!$A$2:$A$77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D1" workbookViewId="0">
      <selection activeCell="D12" sqref="D12"/>
    </sheetView>
  </sheetViews>
  <sheetFormatPr defaultRowHeight="12.75" x14ac:dyDescent="0.2"/>
  <cols>
    <col min="1" max="1" width="45.85546875" hidden="1" customWidth="1"/>
    <col min="2" max="2" width="11.28515625" hidden="1" customWidth="1"/>
    <col min="3" max="3" width="10.85546875" hidden="1" customWidth="1"/>
  </cols>
  <sheetData>
    <row r="1" spans="1:3" ht="15" x14ac:dyDescent="0.2">
      <c r="A1" s="23" t="s">
        <v>94</v>
      </c>
      <c r="B1" s="24" t="s">
        <v>95</v>
      </c>
      <c r="C1" s="25" t="s">
        <v>96</v>
      </c>
    </row>
    <row r="2" spans="1:3" ht="15" x14ac:dyDescent="0.25">
      <c r="A2" s="18" t="s">
        <v>18</v>
      </c>
      <c r="B2" s="16">
        <v>1.28</v>
      </c>
      <c r="C2" s="19">
        <v>7.37</v>
      </c>
    </row>
    <row r="3" spans="1:3" ht="15" x14ac:dyDescent="0.25">
      <c r="A3" s="18" t="s">
        <v>19</v>
      </c>
      <c r="B3" s="17">
        <v>0.2</v>
      </c>
      <c r="C3" s="19">
        <v>1.1599999999999999</v>
      </c>
    </row>
    <row r="4" spans="1:3" ht="15" x14ac:dyDescent="0.25">
      <c r="A4" s="18" t="s">
        <v>20</v>
      </c>
      <c r="B4" s="17">
        <v>7.0000000000000007E-2</v>
      </c>
      <c r="C4" s="19">
        <v>0.28999999999999998</v>
      </c>
    </row>
    <row r="5" spans="1:3" ht="15" x14ac:dyDescent="0.25">
      <c r="A5" s="18" t="s">
        <v>21</v>
      </c>
      <c r="B5" s="17">
        <v>10.65</v>
      </c>
      <c r="C5" s="19">
        <v>53.73</v>
      </c>
    </row>
    <row r="6" spans="1:3" ht="15" x14ac:dyDescent="0.25">
      <c r="A6" s="18" t="s">
        <v>22</v>
      </c>
      <c r="B6" s="17">
        <v>3.3</v>
      </c>
      <c r="C6" s="19">
        <v>9.85</v>
      </c>
    </row>
    <row r="7" spans="1:3" ht="15" x14ac:dyDescent="0.25">
      <c r="A7" s="18" t="s">
        <v>23</v>
      </c>
      <c r="B7" s="17">
        <v>11.38</v>
      </c>
      <c r="C7" s="19">
        <v>48.92</v>
      </c>
    </row>
    <row r="8" spans="1:3" ht="15" x14ac:dyDescent="0.25">
      <c r="A8" s="18" t="s">
        <v>24</v>
      </c>
      <c r="B8" s="17">
        <v>21.95</v>
      </c>
      <c r="C8" s="19">
        <v>82.37</v>
      </c>
    </row>
    <row r="9" spans="1:3" ht="15" x14ac:dyDescent="0.25">
      <c r="A9" s="18" t="s">
        <v>25</v>
      </c>
      <c r="B9" s="17">
        <v>17.68</v>
      </c>
      <c r="C9" s="19">
        <v>73.66</v>
      </c>
    </row>
    <row r="10" spans="1:3" ht="15" x14ac:dyDescent="0.25">
      <c r="A10" s="18" t="s">
        <v>26</v>
      </c>
      <c r="B10" s="17">
        <v>6.4</v>
      </c>
      <c r="C10" s="19">
        <v>25.08</v>
      </c>
    </row>
    <row r="11" spans="1:3" ht="15" x14ac:dyDescent="0.25">
      <c r="A11" s="18" t="s">
        <v>27</v>
      </c>
      <c r="B11" s="17">
        <v>1.64</v>
      </c>
      <c r="C11" s="19">
        <v>7.81</v>
      </c>
    </row>
    <row r="12" spans="1:3" ht="15" x14ac:dyDescent="0.25">
      <c r="A12" s="18" t="s">
        <v>28</v>
      </c>
      <c r="B12" s="17">
        <v>0.17</v>
      </c>
      <c r="C12" s="19">
        <v>1.21</v>
      </c>
    </row>
    <row r="13" spans="1:3" ht="15" x14ac:dyDescent="0.25">
      <c r="A13" s="18" t="s">
        <v>29</v>
      </c>
      <c r="B13" s="17">
        <v>3.14</v>
      </c>
      <c r="C13" s="19">
        <v>14.97</v>
      </c>
    </row>
    <row r="14" spans="1:3" ht="15" x14ac:dyDescent="0.25">
      <c r="A14" s="18" t="s">
        <v>30</v>
      </c>
      <c r="B14" s="17">
        <v>0.34</v>
      </c>
      <c r="C14" s="19">
        <v>1.1200000000000001</v>
      </c>
    </row>
    <row r="15" spans="1:3" ht="15" x14ac:dyDescent="0.25">
      <c r="A15" s="18" t="s">
        <v>31</v>
      </c>
      <c r="B15" s="17">
        <v>2.69</v>
      </c>
      <c r="C15" s="19">
        <v>8.25</v>
      </c>
    </row>
    <row r="16" spans="1:3" ht="15" x14ac:dyDescent="0.25">
      <c r="A16" s="18" t="s">
        <v>32</v>
      </c>
      <c r="B16" s="17">
        <v>92.98</v>
      </c>
      <c r="C16" s="19">
        <v>417.22</v>
      </c>
    </row>
    <row r="17" spans="1:3" ht="15" x14ac:dyDescent="0.25">
      <c r="A17" s="18" t="s">
        <v>33</v>
      </c>
      <c r="B17" s="17">
        <v>12.120000000000001</v>
      </c>
      <c r="C17" s="19">
        <v>46.53</v>
      </c>
    </row>
    <row r="18" spans="1:3" ht="15" x14ac:dyDescent="0.25">
      <c r="A18" s="18" t="s">
        <v>34</v>
      </c>
      <c r="B18" s="17">
        <v>26.81</v>
      </c>
      <c r="C18" s="19">
        <v>117.89</v>
      </c>
    </row>
    <row r="19" spans="1:3" ht="15" x14ac:dyDescent="0.25">
      <c r="A19" s="18" t="s">
        <v>35</v>
      </c>
      <c r="B19" s="17">
        <v>5.2200000000000006</v>
      </c>
      <c r="C19" s="19">
        <v>22.970000000000002</v>
      </c>
    </row>
    <row r="20" spans="1:3" ht="15" x14ac:dyDescent="0.25">
      <c r="A20" s="18" t="s">
        <v>36</v>
      </c>
      <c r="B20" s="17">
        <v>0.52</v>
      </c>
      <c r="C20" s="19">
        <v>2.76</v>
      </c>
    </row>
    <row r="21" spans="1:3" ht="15" x14ac:dyDescent="0.25">
      <c r="A21" s="18" t="s">
        <v>37</v>
      </c>
      <c r="B21" s="17">
        <v>7.19</v>
      </c>
      <c r="C21" s="19">
        <v>21.54</v>
      </c>
    </row>
    <row r="22" spans="1:3" ht="15" x14ac:dyDescent="0.25">
      <c r="A22" s="18" t="s">
        <v>38</v>
      </c>
      <c r="B22" s="17">
        <v>6.23</v>
      </c>
      <c r="C22" s="19">
        <v>29.25</v>
      </c>
    </row>
    <row r="23" spans="1:3" ht="15" x14ac:dyDescent="0.25">
      <c r="A23" s="18" t="s">
        <v>39</v>
      </c>
      <c r="B23" s="17">
        <v>0.05</v>
      </c>
      <c r="C23" s="19">
        <v>0.24</v>
      </c>
    </row>
    <row r="24" spans="1:3" ht="15" x14ac:dyDescent="0.25">
      <c r="A24" s="18" t="s">
        <v>40</v>
      </c>
      <c r="B24" s="17">
        <v>0.61</v>
      </c>
      <c r="C24" s="19">
        <v>3.64</v>
      </c>
    </row>
    <row r="25" spans="1:3" ht="15" x14ac:dyDescent="0.25">
      <c r="A25" s="18" t="s">
        <v>41</v>
      </c>
      <c r="B25" s="17">
        <v>8.2200000000000006</v>
      </c>
      <c r="C25" s="19">
        <v>43.71</v>
      </c>
    </row>
    <row r="26" spans="1:3" ht="15" x14ac:dyDescent="0.25">
      <c r="A26" s="18" t="s">
        <v>42</v>
      </c>
      <c r="B26" s="17">
        <v>2.06</v>
      </c>
      <c r="C26" s="19">
        <v>7.76</v>
      </c>
    </row>
    <row r="27" spans="1:3" ht="15" x14ac:dyDescent="0.25">
      <c r="A27" s="18" t="s">
        <v>43</v>
      </c>
      <c r="B27" s="17">
        <v>16.71</v>
      </c>
      <c r="C27" s="19">
        <v>79.53</v>
      </c>
    </row>
    <row r="28" spans="1:3" ht="15" x14ac:dyDescent="0.25">
      <c r="A28" s="18" t="s">
        <v>44</v>
      </c>
      <c r="B28" s="17">
        <v>2.85</v>
      </c>
      <c r="C28" s="19">
        <v>13.3</v>
      </c>
    </row>
    <row r="29" spans="1:3" ht="15" x14ac:dyDescent="0.25">
      <c r="A29" s="18" t="s">
        <v>45</v>
      </c>
      <c r="B29" s="17">
        <v>6.15</v>
      </c>
      <c r="C29" s="19">
        <v>22.48</v>
      </c>
    </row>
    <row r="30" spans="1:3" ht="15" x14ac:dyDescent="0.25">
      <c r="A30" s="18" t="s">
        <v>46</v>
      </c>
      <c r="B30" s="17">
        <v>0.68</v>
      </c>
      <c r="C30" s="19">
        <v>3.91</v>
      </c>
    </row>
    <row r="31" spans="1:3" ht="15" x14ac:dyDescent="0.25">
      <c r="A31" s="18" t="s">
        <v>47</v>
      </c>
      <c r="B31" s="17">
        <v>60.36</v>
      </c>
      <c r="C31" s="19">
        <v>281.42</v>
      </c>
    </row>
    <row r="32" spans="1:3" ht="15" x14ac:dyDescent="0.25">
      <c r="A32" s="18" t="s">
        <v>48</v>
      </c>
      <c r="B32" s="17">
        <v>0.19</v>
      </c>
      <c r="C32" s="19">
        <v>1.04</v>
      </c>
    </row>
    <row r="33" spans="1:3" ht="15" x14ac:dyDescent="0.25">
      <c r="A33" s="18" t="s">
        <v>49</v>
      </c>
      <c r="B33" s="17">
        <v>1.82</v>
      </c>
      <c r="C33" s="19">
        <v>9.2799999999999994</v>
      </c>
    </row>
    <row r="34" spans="1:3" ht="15" x14ac:dyDescent="0.25">
      <c r="A34" s="18" t="s">
        <v>50</v>
      </c>
      <c r="B34" s="17">
        <v>45.61</v>
      </c>
      <c r="C34" s="19">
        <v>189.54</v>
      </c>
    </row>
    <row r="35" spans="1:3" ht="15" x14ac:dyDescent="0.25">
      <c r="A35" s="18" t="s">
        <v>51</v>
      </c>
      <c r="B35" s="17">
        <v>213.66</v>
      </c>
      <c r="C35" s="19">
        <v>1130.21</v>
      </c>
    </row>
    <row r="36" spans="1:3" ht="15" x14ac:dyDescent="0.25">
      <c r="A36" s="18" t="s">
        <v>52</v>
      </c>
      <c r="B36" s="17">
        <v>85.26</v>
      </c>
      <c r="C36" s="19">
        <v>374.73</v>
      </c>
    </row>
    <row r="37" spans="1:3" ht="15" x14ac:dyDescent="0.25">
      <c r="A37" s="18" t="s">
        <v>53</v>
      </c>
      <c r="B37" s="17">
        <v>2.5</v>
      </c>
      <c r="C37" s="19">
        <v>9.1999999999999993</v>
      </c>
    </row>
    <row r="38" spans="1:3" ht="15" x14ac:dyDescent="0.25">
      <c r="A38" s="18" t="s">
        <v>54</v>
      </c>
      <c r="B38" s="17">
        <v>7.0000000000000007E-2</v>
      </c>
      <c r="C38" s="19">
        <v>0.33</v>
      </c>
    </row>
    <row r="39" spans="1:3" ht="15" x14ac:dyDescent="0.25">
      <c r="A39" s="18" t="s">
        <v>55</v>
      </c>
      <c r="B39" s="17">
        <v>0.86</v>
      </c>
      <c r="C39" s="19">
        <v>5.22</v>
      </c>
    </row>
    <row r="40" spans="1:3" ht="15" x14ac:dyDescent="0.25">
      <c r="A40" s="18" t="s">
        <v>56</v>
      </c>
      <c r="B40" s="17">
        <v>6.63</v>
      </c>
      <c r="C40" s="19">
        <v>37.159999999999997</v>
      </c>
    </row>
    <row r="41" spans="1:3" ht="15" x14ac:dyDescent="0.25">
      <c r="A41" s="18" t="s">
        <v>57</v>
      </c>
      <c r="B41" s="17">
        <v>21.56</v>
      </c>
      <c r="C41" s="19">
        <v>90.29</v>
      </c>
    </row>
    <row r="42" spans="1:3" ht="15" x14ac:dyDescent="0.25">
      <c r="A42" s="18" t="s">
        <v>58</v>
      </c>
      <c r="B42" s="17">
        <v>2.77</v>
      </c>
      <c r="C42" s="19">
        <v>13.59</v>
      </c>
    </row>
    <row r="43" spans="1:3" ht="15" x14ac:dyDescent="0.25">
      <c r="A43" s="18" t="s">
        <v>59</v>
      </c>
      <c r="B43" s="17">
        <v>2.3199999999999998</v>
      </c>
      <c r="C43" s="19">
        <v>10.18</v>
      </c>
    </row>
    <row r="44" spans="1:3" ht="15" x14ac:dyDescent="0.25">
      <c r="A44" s="18" t="s">
        <v>60</v>
      </c>
      <c r="B44" s="17">
        <v>41.44</v>
      </c>
      <c r="C44" s="19">
        <v>156.63999999999999</v>
      </c>
    </row>
    <row r="45" spans="1:3" ht="15" x14ac:dyDescent="0.25">
      <c r="A45" s="18" t="s">
        <v>61</v>
      </c>
      <c r="B45" s="17">
        <v>2.39</v>
      </c>
      <c r="C45" s="19">
        <v>10.82</v>
      </c>
    </row>
    <row r="46" spans="1:3" ht="15" x14ac:dyDescent="0.25">
      <c r="A46" s="18" t="s">
        <v>62</v>
      </c>
      <c r="B46" s="17">
        <v>8.0500000000000007</v>
      </c>
      <c r="C46" s="19">
        <v>33.5</v>
      </c>
    </row>
    <row r="47" spans="1:3" ht="15" x14ac:dyDescent="0.25">
      <c r="A47" s="18" t="s">
        <v>63</v>
      </c>
      <c r="B47" s="17">
        <v>8.76</v>
      </c>
      <c r="C47" s="19">
        <v>33.049999999999997</v>
      </c>
    </row>
    <row r="48" spans="1:3" ht="15" x14ac:dyDescent="0.25">
      <c r="A48" s="18" t="s">
        <v>64</v>
      </c>
      <c r="B48" s="17">
        <v>15.49</v>
      </c>
      <c r="C48" s="19">
        <v>58.04</v>
      </c>
    </row>
    <row r="49" spans="1:3" ht="15" x14ac:dyDescent="0.25">
      <c r="A49" s="18" t="s">
        <v>65</v>
      </c>
      <c r="B49" s="17">
        <v>2.42</v>
      </c>
      <c r="C49" s="19">
        <v>8.27</v>
      </c>
    </row>
    <row r="50" spans="1:3" ht="15" x14ac:dyDescent="0.25">
      <c r="A50" s="18" t="s">
        <v>66</v>
      </c>
      <c r="B50" s="17">
        <v>4.25</v>
      </c>
      <c r="C50" s="19">
        <v>15.68</v>
      </c>
    </row>
    <row r="51" spans="1:3" ht="15" x14ac:dyDescent="0.25">
      <c r="A51" s="18" t="s">
        <v>67</v>
      </c>
      <c r="B51" s="17">
        <v>5.05</v>
      </c>
      <c r="C51" s="19">
        <v>26.1</v>
      </c>
    </row>
    <row r="52" spans="1:3" ht="15" x14ac:dyDescent="0.25">
      <c r="A52" s="18" t="s">
        <v>68</v>
      </c>
      <c r="B52" s="17">
        <v>1.06</v>
      </c>
      <c r="C52" s="19">
        <v>5.88</v>
      </c>
    </row>
    <row r="53" spans="1:3" ht="15" x14ac:dyDescent="0.25">
      <c r="A53" s="18" t="s">
        <v>69</v>
      </c>
      <c r="B53" s="17">
        <v>20.7</v>
      </c>
      <c r="C53" s="19">
        <v>74.06</v>
      </c>
    </row>
    <row r="54" spans="1:3" ht="15" x14ac:dyDescent="0.25">
      <c r="A54" s="18" t="s">
        <v>70</v>
      </c>
      <c r="B54" s="17">
        <v>2.78</v>
      </c>
      <c r="C54" s="19">
        <v>11.82</v>
      </c>
    </row>
    <row r="55" spans="1:3" ht="15" x14ac:dyDescent="0.25">
      <c r="A55" s="18" t="s">
        <v>71</v>
      </c>
      <c r="B55" s="17">
        <v>3.07</v>
      </c>
      <c r="C55" s="19">
        <v>15.05</v>
      </c>
    </row>
    <row r="56" spans="1:3" ht="15" x14ac:dyDescent="0.25">
      <c r="A56" s="18" t="s">
        <v>72</v>
      </c>
      <c r="B56" s="17">
        <v>12.52</v>
      </c>
      <c r="C56" s="19">
        <v>52.24</v>
      </c>
    </row>
    <row r="57" spans="1:3" ht="15" x14ac:dyDescent="0.25">
      <c r="A57" s="18" t="s">
        <v>73</v>
      </c>
      <c r="B57" s="17">
        <v>1.61</v>
      </c>
      <c r="C57" s="19">
        <v>8.9700000000000006</v>
      </c>
    </row>
    <row r="58" spans="1:3" ht="15" x14ac:dyDescent="0.25">
      <c r="A58" s="18" t="s">
        <v>74</v>
      </c>
      <c r="B58" s="17">
        <v>0.74</v>
      </c>
      <c r="C58" s="19">
        <v>4.16</v>
      </c>
    </row>
    <row r="59" spans="1:3" ht="15" x14ac:dyDescent="0.25">
      <c r="A59" s="18" t="s">
        <v>75</v>
      </c>
      <c r="B59" s="17">
        <v>8.7200000000000006</v>
      </c>
      <c r="C59" s="19">
        <v>38.450000000000003</v>
      </c>
    </row>
    <row r="60" spans="1:3" ht="15" x14ac:dyDescent="0.25">
      <c r="A60" s="18" t="s">
        <v>76</v>
      </c>
      <c r="B60" s="17">
        <v>95.57</v>
      </c>
      <c r="C60" s="19">
        <v>407.34</v>
      </c>
    </row>
    <row r="61" spans="1:3" ht="15" x14ac:dyDescent="0.25">
      <c r="A61" s="18" t="s">
        <v>77</v>
      </c>
      <c r="B61" s="17">
        <v>5.58</v>
      </c>
      <c r="C61" s="19">
        <v>30.83</v>
      </c>
    </row>
    <row r="62" spans="1:3" ht="15" x14ac:dyDescent="0.25">
      <c r="A62" s="18" t="s">
        <v>78</v>
      </c>
      <c r="B62" s="17">
        <v>1.05</v>
      </c>
      <c r="C62" s="19">
        <v>4.8600000000000003</v>
      </c>
    </row>
    <row r="63" spans="1:3" ht="15" x14ac:dyDescent="0.25">
      <c r="A63" s="18" t="s">
        <v>79</v>
      </c>
      <c r="B63" s="17">
        <v>1.22</v>
      </c>
      <c r="C63" s="19">
        <v>5.0999999999999996</v>
      </c>
    </row>
    <row r="64" spans="1:3" ht="15" x14ac:dyDescent="0.25">
      <c r="A64" s="18" t="s">
        <v>80</v>
      </c>
      <c r="B64" s="17">
        <v>0.51</v>
      </c>
      <c r="C64" s="19">
        <v>3.32</v>
      </c>
    </row>
    <row r="65" spans="1:3" ht="15" x14ac:dyDescent="0.25">
      <c r="A65" s="18" t="s">
        <v>81</v>
      </c>
      <c r="B65" s="17">
        <v>3.94</v>
      </c>
      <c r="C65" s="19">
        <v>14.92</v>
      </c>
    </row>
    <row r="66" spans="1:3" ht="15" x14ac:dyDescent="0.25">
      <c r="A66" s="18" t="s">
        <v>82</v>
      </c>
      <c r="B66" s="17">
        <v>8.48</v>
      </c>
      <c r="C66" s="19">
        <v>47.38</v>
      </c>
    </row>
    <row r="67" spans="1:3" ht="15" x14ac:dyDescent="0.25">
      <c r="A67" s="18" t="s">
        <v>83</v>
      </c>
      <c r="B67" s="17">
        <v>2.29</v>
      </c>
      <c r="C67" s="19">
        <v>10.25</v>
      </c>
    </row>
    <row r="68" spans="1:3" ht="15" x14ac:dyDescent="0.25">
      <c r="A68" s="18" t="s">
        <v>84</v>
      </c>
      <c r="B68" s="17">
        <v>286.27</v>
      </c>
      <c r="C68" s="19">
        <v>1303.99</v>
      </c>
    </row>
    <row r="69" spans="1:3" ht="15" x14ac:dyDescent="0.25">
      <c r="A69" s="18" t="s">
        <v>85</v>
      </c>
      <c r="B69" s="17">
        <v>29.05</v>
      </c>
      <c r="C69" s="19">
        <v>115.74</v>
      </c>
    </row>
    <row r="70" spans="1:3" ht="15" x14ac:dyDescent="0.25">
      <c r="A70" s="18" t="s">
        <v>86</v>
      </c>
      <c r="B70" s="17">
        <v>1.34</v>
      </c>
      <c r="C70" s="19">
        <v>4.01</v>
      </c>
    </row>
    <row r="71" spans="1:3" ht="15" x14ac:dyDescent="0.25">
      <c r="A71" s="18" t="s">
        <v>87</v>
      </c>
      <c r="B71" s="17">
        <v>15.79</v>
      </c>
      <c r="C71" s="19">
        <v>66.489999999999995</v>
      </c>
    </row>
    <row r="72" spans="1:3" ht="15" x14ac:dyDescent="0.25">
      <c r="A72" s="18" t="s">
        <v>88</v>
      </c>
      <c r="B72" s="17">
        <v>5.56</v>
      </c>
      <c r="C72" s="19">
        <v>20.6</v>
      </c>
    </row>
    <row r="73" spans="1:3" ht="15" x14ac:dyDescent="0.25">
      <c r="A73" s="18" t="s">
        <v>89</v>
      </c>
      <c r="B73" s="17">
        <v>0.93</v>
      </c>
      <c r="C73" s="19">
        <v>4.5199999999999996</v>
      </c>
    </row>
    <row r="74" spans="1:3" ht="15" x14ac:dyDescent="0.25">
      <c r="A74" s="18" t="s">
        <v>90</v>
      </c>
      <c r="B74" s="17">
        <v>0.88</v>
      </c>
      <c r="C74" s="19">
        <v>8.2799999999999994</v>
      </c>
    </row>
    <row r="75" spans="1:3" ht="15" x14ac:dyDescent="0.25">
      <c r="A75" s="18" t="s">
        <v>91</v>
      </c>
      <c r="B75" s="17">
        <v>4.24</v>
      </c>
      <c r="C75" s="19">
        <v>20.95</v>
      </c>
    </row>
    <row r="76" spans="1:3" ht="15" x14ac:dyDescent="0.25">
      <c r="A76" s="18" t="s">
        <v>92</v>
      </c>
      <c r="B76" s="17">
        <v>10.9</v>
      </c>
      <c r="C76" s="19">
        <v>39.07</v>
      </c>
    </row>
    <row r="77" spans="1:3" ht="15" x14ac:dyDescent="0.25">
      <c r="A77" s="20" t="s">
        <v>93</v>
      </c>
      <c r="B77" s="21">
        <v>4.49</v>
      </c>
      <c r="C77" s="22">
        <v>18.88</v>
      </c>
    </row>
  </sheetData>
  <sheetProtection password="C692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LDC_Data</vt:lpstr>
      <vt:lpstr>LDC</vt:lpstr>
      <vt:lpstr>Calculator!Print_Area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 Performance Incentive Calculator</dc:title>
  <dc:creator>OEB</dc:creator>
  <cp:keywords>CDM, CDM Code, Performance Incentive</cp:keywords>
  <cp:lastModifiedBy>Joanne Van Panhuis</cp:lastModifiedBy>
  <cp:lastPrinted>2015-12-23T18:19:22Z</cp:lastPrinted>
  <dcterms:created xsi:type="dcterms:W3CDTF">2009-05-27T17:46:37Z</dcterms:created>
  <dcterms:modified xsi:type="dcterms:W3CDTF">2015-12-23T20:13:53Z</dcterms:modified>
  <cp:category>CDM Code, Performance Incentive</cp:category>
</cp:coreProperties>
</file>