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692" lockStructure="1"/>
  <bookViews>
    <workbookView xWindow="0" yWindow="0" windowWidth="21840" windowHeight="13740"/>
  </bookViews>
  <sheets>
    <sheet name="Calculator" sheetId="2" r:id="rId1"/>
    <sheet name="LDC_Data" sheetId="3" r:id="rId2"/>
  </sheets>
  <definedNames>
    <definedName name="LDC">tbl_items[LDC]</definedName>
    <definedName name="_xlnm.Print_Area" localSheetId="0">Calculator!$A$2:$G$34</definedName>
  </definedNames>
  <calcPr calcId="145621"/>
</workbook>
</file>

<file path=xl/calcChain.xml><?xml version="1.0" encoding="utf-8"?>
<calcChain xmlns="http://schemas.openxmlformats.org/spreadsheetml/2006/main">
  <c r="C8" i="2" l="1"/>
  <c r="B8" i="2"/>
  <c r="C21" i="2" l="1"/>
  <c r="E21" i="2"/>
  <c r="C10" i="2" l="1"/>
  <c r="B10" i="2"/>
  <c r="E24" i="2"/>
  <c r="E25" i="2"/>
  <c r="E26" i="2"/>
  <c r="E23" i="2"/>
  <c r="C22" i="2"/>
  <c r="C26" i="2"/>
  <c r="C23" i="2"/>
  <c r="C25" i="2"/>
  <c r="C24" i="2"/>
  <c r="E22" i="2"/>
  <c r="C27" i="2" l="1"/>
  <c r="E27" i="2"/>
  <c r="E29" i="2" l="1"/>
</calcChain>
</file>

<file path=xl/sharedStrings.xml><?xml version="1.0" encoding="utf-8"?>
<sst xmlns="http://schemas.openxmlformats.org/spreadsheetml/2006/main" count="113" uniqueCount="110">
  <si>
    <t>Bonus Total</t>
  </si>
  <si>
    <t>Range Begins</t>
  </si>
  <si>
    <t>Range Ends</t>
  </si>
  <si>
    <t>Bonus Range 1</t>
  </si>
  <si>
    <t>Bonus Range 2</t>
  </si>
  <si>
    <t>Bonus Range 3</t>
  </si>
  <si>
    <t>$/kW</t>
  </si>
  <si>
    <t>¢/kWh</t>
  </si>
  <si>
    <t>Bonus SubTotals</t>
  </si>
  <si>
    <t>Bonus Range 4</t>
  </si>
  <si>
    <t>Bonus Range 5</t>
  </si>
  <si>
    <t>Bonus Range 6</t>
  </si>
  <si>
    <t>Target</t>
  </si>
  <si>
    <t>Percentage</t>
  </si>
  <si>
    <t>Bonus ($)</t>
  </si>
  <si>
    <t>Energy 
(GWh)</t>
  </si>
  <si>
    <t>User Inputs</t>
  </si>
  <si>
    <t>Calculated Cells</t>
  </si>
  <si>
    <t>Algoma Power Inc.</t>
  </si>
  <si>
    <t>Atikokan Hydro Inc.</t>
  </si>
  <si>
    <t>Attawapiskat Power Corporation</t>
  </si>
  <si>
    <t>Bluewater Power Distribution Corporation</t>
  </si>
  <si>
    <t>Brant County Power Inc.</t>
  </si>
  <si>
    <t>Brantford Power Inc.</t>
  </si>
  <si>
    <t>Burlington Hydro Inc.</t>
  </si>
  <si>
    <t>Cambridge and North Dumfries Hydro Inc.</t>
  </si>
  <si>
    <t>Canadian Niagara Power Inc.</t>
  </si>
  <si>
    <t>Centre Wellington Hydro Ltd.</t>
  </si>
  <si>
    <t>Chapleau Public Utilities Corporation</t>
  </si>
  <si>
    <t>COLLUS Power Corporation</t>
  </si>
  <si>
    <t>Cooperative Hydro Embrun Inc.</t>
  </si>
  <si>
    <t>E.L.K. Energy Inc.</t>
  </si>
  <si>
    <t>Enersource Hydro Mississauga Inc.</t>
  </si>
  <si>
    <t>ENTEGRUS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</si>
  <si>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</si>
  <si>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</si>
  <si>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</si>
  <si>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</si>
  <si>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</si>
  <si>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Albany Power Corporation</t>
  </si>
  <si>
    <t>Fort Frances Power Corporation</t>
  </si>
  <si>
    <t>Greater Sudbury Hydro Inc.</t>
  </si>
  <si>
    <t>Grimsby Power Inc.</t>
  </si>
  <si>
    <t>Guelph Hydro Electric Systems Inc.</t>
  </si>
  <si>
    <t>Haldimand County Hydro Inc.</t>
  </si>
  <si>
    <t>Halton Hills Hydro Inc.</t>
  </si>
  <si>
    <t>Hearst Power Distribution Company Limited</t>
  </si>
  <si>
    <t>Horizon Utilities Corporation</t>
  </si>
  <si>
    <t>Hydro 2000 Inc.</t>
  </si>
  <si>
    <t>Hydro Hawkesbury Inc.</t>
  </si>
  <si>
    <t>Hydro One Brampton Networks Inc.</t>
  </si>
  <si>
    <t>Hydro One Networks Inc.</t>
  </si>
  <si>
    <t>Hydro Ottawa Limited</t>
  </si>
  <si>
    <t>InnPower Corporation</t>
  </si>
  <si>
    <t>Kashechewan Power Corporation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</si>
  <si>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</si>
  <si>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</si>
  <si>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</si>
  <si>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</si>
  <si>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</si>
  <si>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</si>
  <si>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</si>
  <si>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</si>
  <si>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 - Tay Power Distribution Ltd.</t>
  </si>
  <si>
    <t>Niagara Peninsula Energy Inc.</t>
  </si>
  <si>
    <t>Niagara-on-the-Lake Hydro Inc.</t>
  </si>
  <si>
    <t>Norfolk Power Distribution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</si>
  <si>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</si>
  <si>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</si>
  <si>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</si>
  <si>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</si>
  <si>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</si>
  <si>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</si>
  <si>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</si>
  <si>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Parry Sound Power Corporation</t>
  </si>
  <si>
    <t>Peterborough Distribution Incorporated</t>
  </si>
  <si>
    <t>PowerStream Inc.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</si>
  <si>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</si>
  <si>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</si>
  <si>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</si>
  <si>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</si>
  <si>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</si>
  <si>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</si>
  <si>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</si>
  <si>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</si>
  <si>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</si>
  <si>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</si>
  <si>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</si>
  <si>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</si>
  <si>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</si>
  <si>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</si>
  <si>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</si>
  <si>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</si>
  <si>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Woodstock Hydro Services Inc.</t>
  </si>
  <si>
    <t>LDC</t>
  </si>
  <si>
    <t>Peak</t>
  </si>
  <si>
    <t>Energy</t>
  </si>
  <si>
    <t>CDM Targets</t>
  </si>
  <si>
    <t>CDM Performance Incentive Calculator</t>
  </si>
  <si>
    <t>Peak Demand 
(MW)</t>
  </si>
  <si>
    <t>Bonus 1 (80%-100%)</t>
  </si>
  <si>
    <t>Bonus 2 (100%-110%)</t>
  </si>
  <si>
    <t>Bonus 3 (110%-120%)</t>
  </si>
  <si>
    <t>Bonus 4 (120%-130%)</t>
  </si>
  <si>
    <t>Bonus 5 (130%-140%)</t>
  </si>
  <si>
    <t>Bonus 6 (140%-150%)</t>
  </si>
  <si>
    <r>
      <t>A "</t>
    </r>
    <r>
      <rPr>
        <b/>
        <sz val="12"/>
        <rFont val="Arial"/>
        <family val="2"/>
      </rPr>
      <t>FALSE"</t>
    </r>
    <r>
      <rPr>
        <sz val="12"/>
        <rFont val="Arial"/>
        <family val="2"/>
      </rPr>
      <t xml:space="preserve"> reading in the Bonus Total cell indicates your results do not qualify for a performance incentive.  A distributor must meet at least 80% of each CDM Target to be eligible for a performance incentive.</t>
    </r>
  </si>
  <si>
    <t>Actual*</t>
  </si>
  <si>
    <t xml:space="preserve">*Actual = Final Results of OPA (IESO) Province-Wide CDM Programs + Final Results of Board-Approved CDM Programs
</t>
  </si>
  <si>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Board-Approved CDM Programs results must be evaluated in accordance with Section 6 of the CDM Code.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</si>
</sst>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$&quot;* #,##0_-;\-&quot;$&quot;* #,##0_-;_-&quot;$&quot;* &quot;-&quot;??_-;_-@_-"/>
    <numFmt numFmtId="167" formatCode="_-&quot;$&quot;* #,##0.000_-;\-&quot;$&quot;* #,##0.000_-;_-&quot;$&quot;* &quot;-&quot;??_-;_-@_-"/>
    <numFmt numFmtId="168" formatCode="0.0"/>
    <numFmt numFmtId="169" formatCode="&quot;$&quot;#,##0.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4" fillId="0" borderId="0" xfId="0" applyFont="1" applyFill="1" applyProtection="1"/>
    <xf numFmtId="0" fontId="11" fillId="2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9" fontId="4" fillId="0" borderId="5" xfId="0" applyNumberFormat="1" applyFont="1" applyFill="1" applyBorder="1" applyAlignment="1" applyProtection="1">
      <alignment horizontal="center"/>
    </xf>
    <xf numFmtId="9" fontId="4" fillId="0" borderId="6" xfId="0" applyNumberFormat="1" applyFont="1" applyFill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6" fontId="4" fillId="4" borderId="5" xfId="2" applyNumberFormat="1" applyFont="1" applyFill="1" applyBorder="1" applyAlignment="1" applyProtection="1">
      <alignment horizontal="center"/>
    </xf>
    <xf numFmtId="169" fontId="4" fillId="0" borderId="5" xfId="2" applyNumberFormat="1" applyFont="1" applyFill="1" applyBorder="1" applyAlignment="1" applyProtection="1">
      <alignment horizontal="center"/>
    </xf>
    <xf numFmtId="166" fontId="4" fillId="4" borderId="6" xfId="2" applyNumberFormat="1" applyFont="1" applyFill="1" applyBorder="1" applyAlignment="1" applyProtection="1">
      <alignment horizontal="center"/>
    </xf>
    <xf numFmtId="169" fontId="4" fillId="0" borderId="6" xfId="2" applyNumberFormat="1" applyFont="1" applyFill="1" applyBorder="1" applyAlignment="1" applyProtection="1">
      <alignment horizontal="center"/>
    </xf>
    <xf numFmtId="166" fontId="12" fillId="4" borderId="4" xfId="2" applyNumberFormat="1" applyFont="1" applyFill="1" applyBorder="1" applyAlignment="1" applyProtection="1">
      <alignment horizontal="center" vertical="center"/>
    </xf>
    <xf numFmtId="166" fontId="7" fillId="0" borderId="0" xfId="0" applyNumberFormat="1" applyFont="1" applyFill="1" applyProtection="1"/>
    <xf numFmtId="2" fontId="1" fillId="0" borderId="4" xfId="4" applyNumberFormat="1" applyFont="1" applyBorder="1" applyAlignment="1">
      <alignment horizontal="center" vertical="center"/>
    </xf>
    <xf numFmtId="0" fontId="1" fillId="0" borderId="4" xfId="4" applyFont="1" applyBorder="1" applyAlignment="1">
      <alignment horizontal="center" vertical="center"/>
    </xf>
    <xf numFmtId="0" fontId="1" fillId="0" borderId="3" xfId="4" applyFont="1" applyBorder="1"/>
    <xf numFmtId="0" fontId="1" fillId="0" borderId="2" xfId="4" applyFont="1" applyBorder="1" applyAlignment="1">
      <alignment horizontal="center" vertical="center"/>
    </xf>
    <xf numFmtId="0" fontId="1" fillId="0" borderId="8" xfId="4" applyFont="1" applyBorder="1"/>
    <xf numFmtId="0" fontId="1" fillId="0" borderId="7" xfId="4" applyFont="1" applyBorder="1" applyAlignment="1">
      <alignment horizontal="center" vertical="center"/>
    </xf>
    <xf numFmtId="0" fontId="1" fillId="0" borderId="9" xfId="4" applyFont="1" applyBorder="1" applyAlignment="1">
      <alignment horizontal="center" vertical="center"/>
    </xf>
    <xf numFmtId="0" fontId="14" fillId="0" borderId="10" xfId="4" applyFont="1" applyFill="1" applyBorder="1" applyAlignment="1">
      <alignment horizontal="center" vertical="center"/>
    </xf>
    <xf numFmtId="0" fontId="15" fillId="0" borderId="5" xfId="4" applyFont="1" applyFill="1" applyBorder="1" applyAlignment="1">
      <alignment horizontal="center" vertical="center" wrapText="1"/>
    </xf>
    <xf numFmtId="0" fontId="15" fillId="0" borderId="11" xfId="4" applyFont="1" applyFill="1" applyBorder="1" applyAlignment="1">
      <alignment horizontal="center" vertical="center" wrapText="1"/>
    </xf>
    <xf numFmtId="2" fontId="10" fillId="3" borderId="14" xfId="0" applyNumberFormat="1" applyFont="1" applyFill="1" applyBorder="1" applyAlignment="1" applyProtection="1">
      <alignment horizontal="center" vertical="center"/>
      <protection locked="0"/>
    </xf>
    <xf numFmtId="2" fontId="10" fillId="3" borderId="15" xfId="0" applyNumberFormat="1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9" fillId="5" borderId="0" xfId="0" applyFont="1" applyFill="1" applyAlignment="1" applyProtection="1">
      <alignment horizontal="center" vertical="center"/>
    </xf>
    <xf numFmtId="0" fontId="4" fillId="5" borderId="0" xfId="0" applyFont="1" applyFill="1" applyProtection="1"/>
    <xf numFmtId="0" fontId="8" fillId="5" borderId="0" xfId="0" applyFont="1" applyFill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6" fillId="5" borderId="0" xfId="0" applyFont="1" applyFill="1" applyProtection="1"/>
    <xf numFmtId="0" fontId="0" fillId="5" borderId="0" xfId="0" applyFill="1" applyAlignment="1" applyProtection="1">
      <alignment horizontal="center"/>
    </xf>
    <xf numFmtId="164" fontId="4" fillId="5" borderId="0" xfId="2" applyFont="1" applyFill="1" applyProtection="1"/>
    <xf numFmtId="1" fontId="4" fillId="5" borderId="0" xfId="0" applyNumberFormat="1" applyFont="1" applyFill="1" applyAlignment="1" applyProtection="1">
      <alignment horizontal="center"/>
    </xf>
    <xf numFmtId="0" fontId="4" fillId="5" borderId="0" xfId="0" applyFont="1" applyFill="1" applyAlignment="1" applyProtection="1">
      <alignment horizontal="center"/>
    </xf>
    <xf numFmtId="0" fontId="4" fillId="5" borderId="0" xfId="0" applyFont="1" applyFill="1" applyBorder="1" applyProtection="1"/>
    <xf numFmtId="0" fontId="7" fillId="5" borderId="0" xfId="0" applyFont="1" applyFill="1" applyBorder="1" applyAlignment="1" applyProtection="1">
      <alignment horizontal="center" wrapText="1"/>
    </xf>
    <xf numFmtId="168" fontId="4" fillId="5" borderId="0" xfId="0" applyNumberFormat="1" applyFont="1" applyFill="1" applyBorder="1" applyAlignment="1" applyProtection="1">
      <alignment horizontal="center"/>
    </xf>
    <xf numFmtId="166" fontId="4" fillId="5" borderId="0" xfId="0" applyNumberFormat="1" applyFont="1" applyFill="1" applyProtection="1"/>
    <xf numFmtId="0" fontId="7" fillId="5" borderId="0" xfId="0" applyFont="1" applyFill="1" applyBorder="1" applyProtection="1"/>
    <xf numFmtId="166" fontId="4" fillId="5" borderId="0" xfId="0" applyNumberFormat="1" applyFont="1" applyFill="1" applyAlignment="1" applyProtection="1">
      <alignment horizontal="center"/>
    </xf>
    <xf numFmtId="167" fontId="0" fillId="5" borderId="0" xfId="2" applyNumberFormat="1" applyFont="1" applyFill="1" applyAlignment="1" applyProtection="1">
      <alignment horizontal="center"/>
    </xf>
    <xf numFmtId="0" fontId="5" fillId="5" borderId="0" xfId="0" applyFont="1" applyFill="1" applyProtection="1"/>
    <xf numFmtId="2" fontId="4" fillId="0" borderId="7" xfId="1" applyNumberFormat="1" applyFont="1" applyFill="1" applyBorder="1" applyAlignment="1" applyProtection="1">
      <alignment horizontal="center"/>
    </xf>
    <xf numFmtId="2" fontId="4" fillId="0" borderId="5" xfId="1" applyNumberFormat="1" applyFont="1" applyFill="1" applyBorder="1" applyAlignment="1" applyProtection="1">
      <alignment horizontal="center"/>
    </xf>
    <xf numFmtId="2" fontId="4" fillId="0" borderId="6" xfId="1" applyNumberFormat="1" applyFont="1" applyFill="1" applyBorder="1" applyAlignment="1" applyProtection="1">
      <alignment horizontal="center"/>
    </xf>
    <xf numFmtId="10" fontId="9" fillId="4" borderId="6" xfId="3" applyNumberFormat="1" applyFont="1" applyFill="1" applyBorder="1" applyAlignment="1" applyProtection="1">
      <alignment horizontal="center" vertical="center"/>
    </xf>
    <xf numFmtId="9" fontId="4" fillId="5" borderId="0" xfId="0" applyNumberFormat="1" applyFont="1" applyFill="1" applyProtection="1"/>
    <xf numFmtId="0" fontId="5" fillId="5" borderId="0" xfId="0" applyFont="1" applyFill="1" applyBorder="1" applyAlignment="1" applyProtection="1">
      <alignment horizontal="center" wrapText="1"/>
    </xf>
    <xf numFmtId="9" fontId="4" fillId="5" borderId="0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2" fontId="10" fillId="4" borderId="7" xfId="0" applyNumberFormat="1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 wrapText="1"/>
    </xf>
    <xf numFmtId="9" fontId="4" fillId="5" borderId="5" xfId="0" applyNumberFormat="1" applyFont="1" applyFill="1" applyBorder="1" applyAlignment="1" applyProtection="1">
      <alignment horizontal="center"/>
    </xf>
    <xf numFmtId="9" fontId="4" fillId="5" borderId="6" xfId="0" applyNumberFormat="1" applyFont="1" applyFill="1" applyBorder="1" applyAlignment="1" applyProtection="1">
      <alignment horizontal="center"/>
    </xf>
    <xf numFmtId="0" fontId="6" fillId="0" borderId="2" xfId="0" applyFont="1" applyBorder="1" applyAlignment="1" applyProtection="1">
      <alignment vertical="center"/>
    </xf>
    <xf numFmtId="0" fontId="11" fillId="5" borderId="0" xfId="0" applyFont="1" applyFill="1" applyAlignment="1" applyProtection="1">
      <alignment horizontal="left"/>
    </xf>
    <xf numFmtId="0" fontId="11" fillId="5" borderId="1" xfId="0" applyFont="1" applyFill="1" applyBorder="1" applyAlignment="1" applyProtection="1">
      <alignment horizontal="left"/>
    </xf>
    <xf numFmtId="0" fontId="4" fillId="7" borderId="2" xfId="0" applyFont="1" applyFill="1" applyBorder="1" applyAlignment="1" applyProtection="1">
      <alignment horizontal="left" vertical="center" wrapText="1"/>
    </xf>
    <xf numFmtId="0" fontId="4" fillId="7" borderId="19" xfId="0" applyFont="1" applyFill="1" applyBorder="1" applyAlignment="1" applyProtection="1">
      <alignment horizontal="left" vertical="center" wrapText="1"/>
    </xf>
    <xf numFmtId="0" fontId="4" fillId="7" borderId="3" xfId="0" applyFont="1" applyFill="1" applyBorder="1" applyAlignment="1" applyProtection="1">
      <alignment horizontal="left" vertical="center" wrapText="1"/>
    </xf>
    <xf numFmtId="0" fontId="13" fillId="5" borderId="0" xfId="0" applyFont="1" applyFill="1" applyAlignment="1" applyProtection="1">
      <alignment horizontal="center" vertical="center"/>
    </xf>
    <xf numFmtId="0" fontId="4" fillId="5" borderId="9" xfId="0" applyFont="1" applyFill="1" applyBorder="1" applyAlignment="1" applyProtection="1">
      <alignment horizontal="left" vertical="center" wrapText="1"/>
    </xf>
    <xf numFmtId="0" fontId="2" fillId="5" borderId="8" xfId="0" applyFont="1" applyFill="1" applyBorder="1" applyAlignment="1" applyProtection="1">
      <alignment horizontal="left" vertical="center" wrapText="1"/>
    </xf>
    <xf numFmtId="0" fontId="4" fillId="5" borderId="17" xfId="0" applyFont="1" applyFill="1" applyBorder="1" applyAlignment="1" applyProtection="1">
      <alignment horizontal="left" wrapText="1"/>
    </xf>
    <xf numFmtId="0" fontId="4" fillId="5" borderId="18" xfId="0" applyFont="1" applyFill="1" applyBorder="1" applyAlignment="1" applyProtection="1">
      <alignment horizontal="left" wrapText="1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6" fillId="6" borderId="12" xfId="0" applyFont="1" applyFill="1" applyBorder="1" applyAlignment="1" applyProtection="1">
      <alignment horizontal="center" vertical="center"/>
      <protection locked="0"/>
    </xf>
    <xf numFmtId="0" fontId="6" fillId="6" borderId="16" xfId="0" applyFont="1" applyFill="1" applyBorder="1" applyAlignment="1" applyProtection="1">
      <alignment horizontal="center" vertical="center"/>
      <protection locked="0"/>
    </xf>
    <xf numFmtId="0" fontId="6" fillId="6" borderId="13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166" fontId="4" fillId="4" borderId="9" xfId="0" applyNumberFormat="1" applyFont="1" applyFill="1" applyBorder="1" applyAlignment="1" applyProtection="1">
      <alignment horizontal="center"/>
    </xf>
    <xf numFmtId="166" fontId="4" fillId="4" borderId="8" xfId="0" applyNumberFormat="1" applyFont="1" applyFill="1" applyBorder="1" applyAlignment="1" applyProtection="1">
      <alignment horizontal="center"/>
    </xf>
    <xf numFmtId="166" fontId="4" fillId="4" borderId="11" xfId="0" applyNumberFormat="1" applyFont="1" applyFill="1" applyBorder="1" applyAlignment="1" applyProtection="1">
      <alignment horizontal="center"/>
    </xf>
    <xf numFmtId="166" fontId="4" fillId="4" borderId="10" xfId="0" applyNumberFormat="1" applyFont="1" applyFill="1" applyBorder="1" applyAlignment="1" applyProtection="1">
      <alignment horizontal="center"/>
    </xf>
    <xf numFmtId="166" fontId="4" fillId="4" borderId="17" xfId="0" applyNumberFormat="1" applyFont="1" applyFill="1" applyBorder="1" applyAlignment="1" applyProtection="1">
      <alignment horizontal="center"/>
    </xf>
    <xf numFmtId="166" fontId="4" fillId="4" borderId="18" xfId="0" applyNumberFormat="1" applyFont="1" applyFill="1" applyBorder="1" applyAlignment="1" applyProtection="1">
      <alignment horizontal="center"/>
    </xf>
    <xf numFmtId="166" fontId="12" fillId="4" borderId="2" xfId="0" applyNumberFormat="1" applyFont="1" applyFill="1" applyBorder="1" applyAlignment="1" applyProtection="1">
      <alignment horizontal="center" vertical="center"/>
    </xf>
    <xf numFmtId="166" fontId="12" fillId="4" borderId="3" xfId="0" applyNumberFormat="1" applyFont="1" applyFill="1" applyBorder="1" applyAlignment="1" applyProtection="1">
      <alignment horizontal="center" vertical="center"/>
    </xf>
    <xf numFmtId="166" fontId="12" fillId="4" borderId="12" xfId="0" applyNumberFormat="1" applyFont="1" applyFill="1" applyBorder="1" applyAlignment="1" applyProtection="1">
      <alignment horizontal="center" vertical="center"/>
    </xf>
    <xf numFmtId="166" fontId="12" fillId="4" borderId="13" xfId="0" applyNumberFormat="1" applyFont="1" applyFill="1" applyBorder="1" applyAlignment="1" applyProtection="1">
      <alignment horizontal="center" vertic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bl_items" displayName="tbl_items" ref="A1:C77" totalsRowShown="0" headerRowDxfId="4" tableBorderDxfId="3">
  <autoFilter ref="A1:C77"/>
  <tableColumns count="3">
    <tableColumn id="1" name="LDC" dataDxfId="2" dataCellStyle="Normal 2"/>
    <tableColumn id="2" name="Peak" dataDxfId="1" dataCellStyle="Normal 2"/>
    <tableColumn id="3" name="Energy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P588"/>
  <sheetViews>
    <sheetView tabSelected="1" view="pageBreakPreview" zoomScale="60" zoomScaleNormal="80" workbookViewId="0">
      <selection activeCell="B4" sqref="B4:D4"/>
    </sheetView>
  </sheetViews>
  <sheetFormatPr defaultRowHeight="12.75" x14ac:dyDescent="0.2"/>
  <cols>
    <col min="1" max="1" width="25.140625" style="30" customWidth="1"/>
    <col min="2" max="4" width="23.140625" style="1" customWidth="1"/>
    <col min="5" max="5" width="2" style="1" customWidth="1"/>
    <col min="6" max="6" width="20.7109375" style="1" customWidth="1"/>
    <col min="7" max="7" width="19.85546875" style="2" customWidth="1"/>
    <col min="8" max="8" width="14.7109375" style="30" customWidth="1"/>
    <col min="9" max="9" width="14.7109375" style="30" bestFit="1" customWidth="1"/>
    <col min="10" max="10" width="21" style="30" customWidth="1"/>
    <col min="11" max="11" width="19.5703125" style="30" customWidth="1"/>
    <col min="12" max="12" width="6.140625" style="30" customWidth="1"/>
    <col min="13" max="13" width="20.140625" style="30" bestFit="1" customWidth="1"/>
    <col min="14" max="14" width="14.28515625" style="30" bestFit="1" customWidth="1"/>
    <col min="15" max="406" width="9.140625" style="30"/>
    <col min="407" max="16384" width="9.140625" style="1"/>
  </cols>
  <sheetData>
    <row r="1" spans="1:406" x14ac:dyDescent="0.2">
      <c r="B1" s="30"/>
      <c r="C1" s="30"/>
      <c r="D1" s="30"/>
      <c r="E1" s="30"/>
      <c r="F1" s="30"/>
      <c r="G1" s="36"/>
    </row>
    <row r="2" spans="1:406" s="30" customFormat="1" ht="22.5" customHeight="1" x14ac:dyDescent="0.2">
      <c r="A2" s="67" t="s">
        <v>98</v>
      </c>
      <c r="B2" s="67"/>
      <c r="C2" s="67"/>
      <c r="D2" s="67"/>
      <c r="E2" s="29"/>
      <c r="F2" s="29"/>
      <c r="G2" s="29"/>
    </row>
    <row r="3" spans="1:406" s="30" customFormat="1" ht="30.75" customHeight="1" thickBot="1" x14ac:dyDescent="0.25">
      <c r="A3" s="29"/>
      <c r="B3" s="29"/>
      <c r="C3" s="29"/>
      <c r="D3" s="29"/>
      <c r="E3" s="29"/>
      <c r="F3" s="5" t="s">
        <v>16</v>
      </c>
      <c r="G3" s="29"/>
    </row>
    <row r="4" spans="1:406" ht="30.75" customHeight="1" thickBot="1" x14ac:dyDescent="0.3">
      <c r="A4" s="31" t="s">
        <v>94</v>
      </c>
      <c r="B4" s="74" t="s">
        <v>23</v>
      </c>
      <c r="C4" s="75"/>
      <c r="D4" s="76"/>
      <c r="E4" s="35"/>
      <c r="F4" s="28" t="s">
        <v>17</v>
      </c>
      <c r="G4" s="36"/>
    </row>
    <row r="5" spans="1:406" s="30" customFormat="1" ht="13.5" customHeight="1" x14ac:dyDescent="0.25">
      <c r="A5" s="31"/>
      <c r="B5" s="34"/>
      <c r="C5" s="34"/>
      <c r="D5" s="35"/>
      <c r="E5" s="35"/>
      <c r="G5" s="36"/>
    </row>
    <row r="6" spans="1:406" s="3" customFormat="1" ht="30.75" customHeight="1" x14ac:dyDescent="0.2">
      <c r="A6" s="32"/>
      <c r="B6" s="72" t="s">
        <v>97</v>
      </c>
      <c r="C6" s="73"/>
      <c r="D6" s="32"/>
      <c r="E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  <c r="IX6" s="32"/>
      <c r="IY6" s="32"/>
      <c r="IZ6" s="32"/>
      <c r="JA6" s="32"/>
      <c r="JB6" s="32"/>
      <c r="JC6" s="32"/>
      <c r="JD6" s="32"/>
      <c r="JE6" s="32"/>
      <c r="JF6" s="32"/>
      <c r="JG6" s="32"/>
      <c r="JH6" s="32"/>
      <c r="JI6" s="32"/>
      <c r="JJ6" s="32"/>
      <c r="JK6" s="32"/>
      <c r="JL6" s="32"/>
      <c r="JM6" s="32"/>
      <c r="JN6" s="32"/>
      <c r="JO6" s="32"/>
      <c r="JP6" s="32"/>
      <c r="JQ6" s="32"/>
      <c r="JR6" s="32"/>
      <c r="JS6" s="32"/>
      <c r="JT6" s="32"/>
      <c r="JU6" s="32"/>
      <c r="JV6" s="32"/>
      <c r="JW6" s="32"/>
      <c r="JX6" s="32"/>
      <c r="JY6" s="32"/>
      <c r="JZ6" s="32"/>
      <c r="KA6" s="32"/>
      <c r="KB6" s="32"/>
      <c r="KC6" s="32"/>
      <c r="KD6" s="32"/>
      <c r="KE6" s="32"/>
      <c r="KF6" s="32"/>
      <c r="KG6" s="32"/>
      <c r="KH6" s="32"/>
      <c r="KI6" s="32"/>
      <c r="KJ6" s="32"/>
      <c r="KK6" s="32"/>
      <c r="KL6" s="32"/>
      <c r="KM6" s="32"/>
      <c r="KN6" s="32"/>
      <c r="KO6" s="32"/>
      <c r="KP6" s="32"/>
      <c r="KQ6" s="32"/>
      <c r="KR6" s="32"/>
      <c r="KS6" s="32"/>
      <c r="KT6" s="32"/>
      <c r="KU6" s="32"/>
      <c r="KV6" s="32"/>
      <c r="KW6" s="32"/>
      <c r="KX6" s="32"/>
      <c r="KY6" s="32"/>
      <c r="KZ6" s="32"/>
      <c r="LA6" s="32"/>
      <c r="LB6" s="32"/>
      <c r="LC6" s="32"/>
      <c r="LD6" s="32"/>
      <c r="LE6" s="32"/>
      <c r="LF6" s="32"/>
      <c r="LG6" s="32"/>
      <c r="LH6" s="32"/>
      <c r="LI6" s="32"/>
      <c r="LJ6" s="32"/>
      <c r="LK6" s="32"/>
      <c r="LL6" s="32"/>
      <c r="LM6" s="32"/>
      <c r="LN6" s="32"/>
      <c r="LO6" s="32"/>
      <c r="LP6" s="32"/>
      <c r="LQ6" s="32"/>
      <c r="LR6" s="32"/>
      <c r="LS6" s="32"/>
      <c r="LT6" s="32"/>
      <c r="LU6" s="32"/>
      <c r="LV6" s="32"/>
      <c r="LW6" s="32"/>
      <c r="LX6" s="32"/>
      <c r="LY6" s="32"/>
      <c r="LZ6" s="32"/>
      <c r="MA6" s="32"/>
      <c r="MB6" s="32"/>
      <c r="MC6" s="32"/>
      <c r="MD6" s="32"/>
      <c r="ME6" s="32"/>
      <c r="MF6" s="32"/>
      <c r="MG6" s="32"/>
      <c r="MH6" s="32"/>
      <c r="MI6" s="32"/>
      <c r="MJ6" s="32"/>
      <c r="MK6" s="32"/>
      <c r="ML6" s="32"/>
      <c r="MM6" s="32"/>
      <c r="MN6" s="32"/>
      <c r="MO6" s="32"/>
      <c r="MP6" s="32"/>
      <c r="MQ6" s="32"/>
      <c r="MR6" s="32"/>
      <c r="MS6" s="32"/>
      <c r="MT6" s="32"/>
      <c r="MU6" s="32"/>
      <c r="MV6" s="32"/>
      <c r="MW6" s="32"/>
      <c r="MX6" s="32"/>
      <c r="MY6" s="32"/>
      <c r="MZ6" s="32"/>
      <c r="NA6" s="32"/>
      <c r="NB6" s="32"/>
      <c r="NC6" s="32"/>
      <c r="ND6" s="32"/>
      <c r="NE6" s="32"/>
      <c r="NF6" s="32"/>
      <c r="NG6" s="32"/>
      <c r="NH6" s="32"/>
      <c r="NI6" s="32"/>
      <c r="NJ6" s="32"/>
      <c r="NK6" s="32"/>
      <c r="NL6" s="32"/>
      <c r="NM6" s="32"/>
      <c r="NN6" s="32"/>
      <c r="NO6" s="32"/>
      <c r="NP6" s="32"/>
      <c r="NQ6" s="32"/>
      <c r="NR6" s="32"/>
      <c r="NS6" s="32"/>
      <c r="NT6" s="32"/>
      <c r="NU6" s="32"/>
      <c r="NV6" s="32"/>
      <c r="NW6" s="32"/>
      <c r="NX6" s="32"/>
      <c r="NY6" s="32"/>
      <c r="NZ6" s="32"/>
      <c r="OA6" s="32"/>
      <c r="OB6" s="32"/>
      <c r="OC6" s="32"/>
      <c r="OD6" s="32"/>
      <c r="OE6" s="32"/>
      <c r="OF6" s="32"/>
      <c r="OG6" s="32"/>
      <c r="OH6" s="32"/>
      <c r="OI6" s="32"/>
      <c r="OJ6" s="32"/>
      <c r="OK6" s="32"/>
      <c r="OL6" s="32"/>
      <c r="OM6" s="32"/>
      <c r="ON6" s="32"/>
      <c r="OO6" s="32"/>
      <c r="OP6" s="32"/>
    </row>
    <row r="7" spans="1:406" s="3" customFormat="1" ht="36" customHeight="1" x14ac:dyDescent="0.2">
      <c r="A7" s="32"/>
      <c r="B7" s="56" t="s">
        <v>15</v>
      </c>
      <c r="C7" s="56" t="s">
        <v>99</v>
      </c>
      <c r="D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  <c r="IW7" s="32"/>
      <c r="IX7" s="32"/>
      <c r="IY7" s="32"/>
      <c r="IZ7" s="32"/>
      <c r="JA7" s="32"/>
      <c r="JB7" s="32"/>
      <c r="JC7" s="32"/>
      <c r="JD7" s="32"/>
      <c r="JE7" s="32"/>
      <c r="JF7" s="32"/>
      <c r="JG7" s="32"/>
      <c r="JH7" s="32"/>
      <c r="JI7" s="32"/>
      <c r="JJ7" s="32"/>
      <c r="JK7" s="32"/>
      <c r="JL7" s="32"/>
      <c r="JM7" s="32"/>
      <c r="JN7" s="32"/>
      <c r="JO7" s="32"/>
      <c r="JP7" s="32"/>
      <c r="JQ7" s="32"/>
      <c r="JR7" s="32"/>
      <c r="JS7" s="32"/>
      <c r="JT7" s="32"/>
      <c r="JU7" s="32"/>
      <c r="JV7" s="32"/>
      <c r="JW7" s="32"/>
      <c r="JX7" s="32"/>
      <c r="JY7" s="32"/>
      <c r="JZ7" s="32"/>
      <c r="KA7" s="32"/>
      <c r="KB7" s="32"/>
      <c r="KC7" s="32"/>
      <c r="KD7" s="32"/>
      <c r="KE7" s="32"/>
      <c r="KF7" s="32"/>
      <c r="KG7" s="32"/>
      <c r="KH7" s="32"/>
      <c r="KI7" s="32"/>
      <c r="KJ7" s="32"/>
      <c r="KK7" s="32"/>
      <c r="KL7" s="32"/>
      <c r="KM7" s="32"/>
      <c r="KN7" s="32"/>
      <c r="KO7" s="32"/>
      <c r="KP7" s="32"/>
      <c r="KQ7" s="32"/>
      <c r="KR7" s="32"/>
      <c r="KS7" s="32"/>
      <c r="KT7" s="32"/>
      <c r="KU7" s="32"/>
      <c r="KV7" s="32"/>
      <c r="KW7" s="32"/>
      <c r="KX7" s="32"/>
      <c r="KY7" s="32"/>
      <c r="KZ7" s="32"/>
      <c r="LA7" s="32"/>
      <c r="LB7" s="32"/>
      <c r="LC7" s="32"/>
      <c r="LD7" s="32"/>
      <c r="LE7" s="32"/>
      <c r="LF7" s="32"/>
      <c r="LG7" s="32"/>
      <c r="LH7" s="32"/>
      <c r="LI7" s="32"/>
      <c r="LJ7" s="32"/>
      <c r="LK7" s="32"/>
      <c r="LL7" s="32"/>
      <c r="LM7" s="32"/>
      <c r="LN7" s="32"/>
      <c r="LO7" s="32"/>
      <c r="LP7" s="32"/>
      <c r="LQ7" s="32"/>
      <c r="LR7" s="32"/>
      <c r="LS7" s="32"/>
      <c r="LT7" s="32"/>
      <c r="LU7" s="32"/>
      <c r="LV7" s="32"/>
      <c r="LW7" s="32"/>
      <c r="LX7" s="32"/>
      <c r="LY7" s="32"/>
      <c r="LZ7" s="32"/>
      <c r="MA7" s="32"/>
      <c r="MB7" s="32"/>
      <c r="MC7" s="32"/>
      <c r="MD7" s="32"/>
      <c r="ME7" s="32"/>
      <c r="MF7" s="32"/>
      <c r="MG7" s="32"/>
      <c r="MH7" s="32"/>
      <c r="MI7" s="32"/>
      <c r="MJ7" s="32"/>
      <c r="MK7" s="32"/>
      <c r="ML7" s="32"/>
      <c r="MM7" s="32"/>
      <c r="MN7" s="32"/>
      <c r="MO7" s="32"/>
      <c r="MP7" s="32"/>
      <c r="MQ7" s="32"/>
      <c r="MR7" s="32"/>
      <c r="MS7" s="32"/>
      <c r="MT7" s="32"/>
      <c r="MU7" s="32"/>
      <c r="MV7" s="32"/>
      <c r="MW7" s="32"/>
      <c r="MX7" s="32"/>
      <c r="MY7" s="32"/>
      <c r="MZ7" s="32"/>
      <c r="NA7" s="32"/>
      <c r="NB7" s="32"/>
      <c r="NC7" s="32"/>
      <c r="ND7" s="32"/>
      <c r="NE7" s="32"/>
      <c r="NF7" s="32"/>
      <c r="NG7" s="32"/>
      <c r="NH7" s="32"/>
      <c r="NI7" s="32"/>
      <c r="NJ7" s="32"/>
      <c r="NK7" s="32"/>
      <c r="NL7" s="32"/>
      <c r="NM7" s="32"/>
      <c r="NN7" s="32"/>
      <c r="NO7" s="32"/>
      <c r="NP7" s="32"/>
      <c r="NQ7" s="32"/>
      <c r="NR7" s="32"/>
      <c r="NS7" s="32"/>
      <c r="NT7" s="32"/>
      <c r="NU7" s="32"/>
      <c r="NV7" s="32"/>
      <c r="NW7" s="32"/>
      <c r="NX7" s="32"/>
      <c r="NY7" s="32"/>
      <c r="NZ7" s="32"/>
      <c r="OA7" s="32"/>
      <c r="OB7" s="32"/>
      <c r="OC7" s="32"/>
      <c r="OD7" s="32"/>
      <c r="OE7" s="32"/>
      <c r="OF7" s="32"/>
      <c r="OG7" s="32"/>
      <c r="OH7" s="32"/>
      <c r="OI7" s="32"/>
      <c r="OJ7" s="32"/>
      <c r="OK7" s="32"/>
      <c r="OL7" s="32"/>
      <c r="OM7" s="32"/>
      <c r="ON7" s="32"/>
      <c r="OO7" s="32"/>
      <c r="OP7" s="32"/>
    </row>
    <row r="8" spans="1:406" s="3" customFormat="1" ht="32.25" customHeight="1" thickBot="1" x14ac:dyDescent="0.25">
      <c r="A8" s="31" t="s">
        <v>12</v>
      </c>
      <c r="B8" s="57">
        <f>VLOOKUP(B4,tbl_items[], 3,0)</f>
        <v>48.92</v>
      </c>
      <c r="C8" s="57">
        <f>VLOOKUP(B4, tbl_items[], 2,0)</f>
        <v>11.38</v>
      </c>
      <c r="D8" s="32"/>
      <c r="E8" s="52"/>
      <c r="F8" s="32"/>
      <c r="G8" s="32"/>
      <c r="H8" s="32"/>
      <c r="I8" s="32"/>
      <c r="J8" s="32"/>
      <c r="K8" s="32"/>
      <c r="L8" s="32"/>
      <c r="M8" s="37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  <c r="IW8" s="32"/>
      <c r="IX8" s="32"/>
      <c r="IY8" s="32"/>
      <c r="IZ8" s="32"/>
      <c r="JA8" s="32"/>
      <c r="JB8" s="32"/>
      <c r="JC8" s="32"/>
      <c r="JD8" s="32"/>
      <c r="JE8" s="32"/>
      <c r="JF8" s="32"/>
      <c r="JG8" s="32"/>
      <c r="JH8" s="32"/>
      <c r="JI8" s="32"/>
      <c r="JJ8" s="32"/>
      <c r="JK8" s="32"/>
      <c r="JL8" s="32"/>
      <c r="JM8" s="32"/>
      <c r="JN8" s="32"/>
      <c r="JO8" s="32"/>
      <c r="JP8" s="32"/>
      <c r="JQ8" s="32"/>
      <c r="JR8" s="32"/>
      <c r="JS8" s="32"/>
      <c r="JT8" s="32"/>
      <c r="JU8" s="32"/>
      <c r="JV8" s="32"/>
      <c r="JW8" s="32"/>
      <c r="JX8" s="32"/>
      <c r="JY8" s="32"/>
      <c r="JZ8" s="32"/>
      <c r="KA8" s="32"/>
      <c r="KB8" s="32"/>
      <c r="KC8" s="32"/>
      <c r="KD8" s="32"/>
      <c r="KE8" s="32"/>
      <c r="KF8" s="32"/>
      <c r="KG8" s="32"/>
      <c r="KH8" s="32"/>
      <c r="KI8" s="32"/>
      <c r="KJ8" s="32"/>
      <c r="KK8" s="32"/>
      <c r="KL8" s="32"/>
      <c r="KM8" s="32"/>
      <c r="KN8" s="32"/>
      <c r="KO8" s="32"/>
      <c r="KP8" s="32"/>
      <c r="KQ8" s="32"/>
      <c r="KR8" s="32"/>
      <c r="KS8" s="32"/>
      <c r="KT8" s="32"/>
      <c r="KU8" s="32"/>
      <c r="KV8" s="32"/>
      <c r="KW8" s="32"/>
      <c r="KX8" s="32"/>
      <c r="KY8" s="32"/>
      <c r="KZ8" s="32"/>
      <c r="LA8" s="32"/>
      <c r="LB8" s="32"/>
      <c r="LC8" s="32"/>
      <c r="LD8" s="32"/>
      <c r="LE8" s="32"/>
      <c r="LF8" s="32"/>
      <c r="LG8" s="32"/>
      <c r="LH8" s="32"/>
      <c r="LI8" s="32"/>
      <c r="LJ8" s="32"/>
      <c r="LK8" s="32"/>
      <c r="LL8" s="32"/>
      <c r="LM8" s="32"/>
      <c r="LN8" s="32"/>
      <c r="LO8" s="32"/>
      <c r="LP8" s="32"/>
      <c r="LQ8" s="32"/>
      <c r="LR8" s="32"/>
      <c r="LS8" s="32"/>
      <c r="LT8" s="32"/>
      <c r="LU8" s="32"/>
      <c r="LV8" s="32"/>
      <c r="LW8" s="32"/>
      <c r="LX8" s="32"/>
      <c r="LY8" s="32"/>
      <c r="LZ8" s="32"/>
      <c r="MA8" s="32"/>
      <c r="MB8" s="32"/>
      <c r="MC8" s="32"/>
      <c r="MD8" s="32"/>
      <c r="ME8" s="32"/>
      <c r="MF8" s="32"/>
      <c r="MG8" s="32"/>
      <c r="MH8" s="32"/>
      <c r="MI8" s="32"/>
      <c r="MJ8" s="32"/>
      <c r="MK8" s="32"/>
      <c r="ML8" s="32"/>
      <c r="MM8" s="32"/>
      <c r="MN8" s="32"/>
      <c r="MO8" s="32"/>
      <c r="MP8" s="32"/>
      <c r="MQ8" s="32"/>
      <c r="MR8" s="32"/>
      <c r="MS8" s="32"/>
      <c r="MT8" s="32"/>
      <c r="MU8" s="32"/>
      <c r="MV8" s="32"/>
      <c r="MW8" s="32"/>
      <c r="MX8" s="32"/>
      <c r="MY8" s="32"/>
      <c r="MZ8" s="32"/>
      <c r="NA8" s="32"/>
      <c r="NB8" s="32"/>
      <c r="NC8" s="32"/>
      <c r="ND8" s="32"/>
      <c r="NE8" s="32"/>
      <c r="NF8" s="32"/>
      <c r="NG8" s="32"/>
      <c r="NH8" s="32"/>
      <c r="NI8" s="32"/>
      <c r="NJ8" s="32"/>
      <c r="NK8" s="32"/>
      <c r="NL8" s="32"/>
      <c r="NM8" s="32"/>
      <c r="NN8" s="32"/>
      <c r="NO8" s="32"/>
      <c r="NP8" s="32"/>
      <c r="NQ8" s="32"/>
      <c r="NR8" s="32"/>
      <c r="NS8" s="32"/>
      <c r="NT8" s="32"/>
      <c r="NU8" s="32"/>
      <c r="NV8" s="32"/>
      <c r="NW8" s="32"/>
      <c r="NX8" s="32"/>
      <c r="NY8" s="32"/>
      <c r="NZ8" s="32"/>
      <c r="OA8" s="32"/>
      <c r="OB8" s="32"/>
      <c r="OC8" s="32"/>
      <c r="OD8" s="32"/>
      <c r="OE8" s="32"/>
      <c r="OF8" s="32"/>
      <c r="OG8" s="32"/>
      <c r="OH8" s="32"/>
      <c r="OI8" s="32"/>
      <c r="OJ8" s="32"/>
      <c r="OK8" s="32"/>
      <c r="OL8" s="32"/>
      <c r="OM8" s="32"/>
      <c r="ON8" s="32"/>
      <c r="OO8" s="32"/>
      <c r="OP8" s="32"/>
    </row>
    <row r="9" spans="1:406" s="3" customFormat="1" ht="32.25" customHeight="1" thickBot="1" x14ac:dyDescent="0.25">
      <c r="A9" s="31" t="s">
        <v>107</v>
      </c>
      <c r="B9" s="26">
        <v>82.5</v>
      </c>
      <c r="C9" s="27">
        <v>9.1</v>
      </c>
      <c r="D9" s="32"/>
      <c r="E9" s="52"/>
      <c r="F9" s="32"/>
      <c r="G9" s="39"/>
      <c r="H9" s="32"/>
      <c r="I9" s="32"/>
      <c r="J9" s="38"/>
      <c r="K9" s="32"/>
      <c r="L9" s="32"/>
      <c r="M9" s="37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  <c r="IW9" s="32"/>
      <c r="IX9" s="32"/>
      <c r="IY9" s="32"/>
      <c r="IZ9" s="32"/>
      <c r="JA9" s="32"/>
      <c r="JB9" s="32"/>
      <c r="JC9" s="32"/>
      <c r="JD9" s="32"/>
      <c r="JE9" s="32"/>
      <c r="JF9" s="32"/>
      <c r="JG9" s="32"/>
      <c r="JH9" s="32"/>
      <c r="JI9" s="32"/>
      <c r="JJ9" s="32"/>
      <c r="JK9" s="32"/>
      <c r="JL9" s="32"/>
      <c r="JM9" s="32"/>
      <c r="JN9" s="32"/>
      <c r="JO9" s="32"/>
      <c r="JP9" s="32"/>
      <c r="JQ9" s="32"/>
      <c r="JR9" s="32"/>
      <c r="JS9" s="32"/>
      <c r="JT9" s="32"/>
      <c r="JU9" s="32"/>
      <c r="JV9" s="32"/>
      <c r="JW9" s="32"/>
      <c r="JX9" s="32"/>
      <c r="JY9" s="32"/>
      <c r="JZ9" s="32"/>
      <c r="KA9" s="32"/>
      <c r="KB9" s="32"/>
      <c r="KC9" s="32"/>
      <c r="KD9" s="32"/>
      <c r="KE9" s="32"/>
      <c r="KF9" s="32"/>
      <c r="KG9" s="32"/>
      <c r="KH9" s="32"/>
      <c r="KI9" s="32"/>
      <c r="KJ9" s="32"/>
      <c r="KK9" s="32"/>
      <c r="KL9" s="32"/>
      <c r="KM9" s="32"/>
      <c r="KN9" s="32"/>
      <c r="KO9" s="32"/>
      <c r="KP9" s="32"/>
      <c r="KQ9" s="32"/>
      <c r="KR9" s="32"/>
      <c r="KS9" s="32"/>
      <c r="KT9" s="32"/>
      <c r="KU9" s="32"/>
      <c r="KV9" s="32"/>
      <c r="KW9" s="32"/>
      <c r="KX9" s="32"/>
      <c r="KY9" s="32"/>
      <c r="KZ9" s="32"/>
      <c r="LA9" s="32"/>
      <c r="LB9" s="32"/>
      <c r="LC9" s="32"/>
      <c r="LD9" s="32"/>
      <c r="LE9" s="32"/>
      <c r="LF9" s="32"/>
      <c r="LG9" s="32"/>
      <c r="LH9" s="32"/>
      <c r="LI9" s="32"/>
      <c r="LJ9" s="32"/>
      <c r="LK9" s="32"/>
      <c r="LL9" s="32"/>
      <c r="LM9" s="32"/>
      <c r="LN9" s="32"/>
      <c r="LO9" s="32"/>
      <c r="LP9" s="32"/>
      <c r="LQ9" s="32"/>
      <c r="LR9" s="32"/>
      <c r="LS9" s="32"/>
      <c r="LT9" s="32"/>
      <c r="LU9" s="32"/>
      <c r="LV9" s="32"/>
      <c r="LW9" s="32"/>
      <c r="LX9" s="32"/>
      <c r="LY9" s="32"/>
      <c r="LZ9" s="32"/>
      <c r="MA9" s="32"/>
      <c r="MB9" s="32"/>
      <c r="MC9" s="32"/>
      <c r="MD9" s="32"/>
      <c r="ME9" s="32"/>
      <c r="MF9" s="32"/>
      <c r="MG9" s="32"/>
      <c r="MH9" s="32"/>
      <c r="MI9" s="32"/>
      <c r="MJ9" s="32"/>
      <c r="MK9" s="32"/>
      <c r="ML9" s="32"/>
      <c r="MM9" s="32"/>
      <c r="MN9" s="32"/>
      <c r="MO9" s="32"/>
      <c r="MP9" s="32"/>
      <c r="MQ9" s="32"/>
      <c r="MR9" s="32"/>
      <c r="MS9" s="32"/>
      <c r="MT9" s="32"/>
      <c r="MU9" s="32"/>
      <c r="MV9" s="32"/>
      <c r="MW9" s="32"/>
      <c r="MX9" s="32"/>
      <c r="MY9" s="32"/>
      <c r="MZ9" s="32"/>
      <c r="NA9" s="32"/>
      <c r="NB9" s="32"/>
      <c r="NC9" s="32"/>
      <c r="ND9" s="32"/>
      <c r="NE9" s="32"/>
      <c r="NF9" s="32"/>
      <c r="NG9" s="32"/>
      <c r="NH9" s="32"/>
      <c r="NI9" s="32"/>
      <c r="NJ9" s="32"/>
      <c r="NK9" s="32"/>
      <c r="NL9" s="32"/>
      <c r="NM9" s="32"/>
      <c r="NN9" s="32"/>
      <c r="NO9" s="32"/>
      <c r="NP9" s="32"/>
      <c r="NQ9" s="32"/>
      <c r="NR9" s="32"/>
      <c r="NS9" s="32"/>
      <c r="NT9" s="32"/>
      <c r="NU9" s="32"/>
      <c r="NV9" s="32"/>
      <c r="NW9" s="32"/>
      <c r="NX9" s="32"/>
      <c r="NY9" s="32"/>
      <c r="NZ9" s="32"/>
      <c r="OA9" s="32"/>
      <c r="OB9" s="32"/>
      <c r="OC9" s="32"/>
      <c r="OD9" s="32"/>
      <c r="OE9" s="32"/>
      <c r="OF9" s="32"/>
      <c r="OG9" s="32"/>
      <c r="OH9" s="32"/>
      <c r="OI9" s="32"/>
      <c r="OJ9" s="32"/>
      <c r="OK9" s="32"/>
      <c r="OL9" s="32"/>
      <c r="OM9" s="32"/>
      <c r="ON9" s="32"/>
      <c r="OO9" s="32"/>
      <c r="OP9" s="32"/>
    </row>
    <row r="10" spans="1:406" s="3" customFormat="1" ht="25.5" customHeight="1" x14ac:dyDescent="0.2">
      <c r="A10" s="33" t="s">
        <v>13</v>
      </c>
      <c r="B10" s="51">
        <f>B9/B8</f>
        <v>1.686426819296811</v>
      </c>
      <c r="C10" s="51">
        <f>C9/C8</f>
        <v>0.79964850615114225</v>
      </c>
      <c r="D10" s="32"/>
      <c r="E10" s="32"/>
      <c r="F10" s="32"/>
      <c r="G10" s="39"/>
      <c r="H10" s="32"/>
      <c r="I10" s="32"/>
      <c r="J10" s="38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  <c r="IW10" s="32"/>
      <c r="IX10" s="32"/>
      <c r="IY10" s="32"/>
      <c r="IZ10" s="32"/>
      <c r="JA10" s="32"/>
      <c r="JB10" s="32"/>
      <c r="JC10" s="32"/>
      <c r="JD10" s="32"/>
      <c r="JE10" s="32"/>
      <c r="JF10" s="32"/>
      <c r="JG10" s="32"/>
      <c r="JH10" s="32"/>
      <c r="JI10" s="32"/>
      <c r="JJ10" s="32"/>
      <c r="JK10" s="32"/>
      <c r="JL10" s="32"/>
      <c r="JM10" s="32"/>
      <c r="JN10" s="32"/>
      <c r="JO10" s="32"/>
      <c r="JP10" s="32"/>
      <c r="JQ10" s="32"/>
      <c r="JR10" s="32"/>
      <c r="JS10" s="32"/>
      <c r="JT10" s="32"/>
      <c r="JU10" s="32"/>
      <c r="JV10" s="32"/>
      <c r="JW10" s="32"/>
      <c r="JX10" s="32"/>
      <c r="JY10" s="32"/>
      <c r="JZ10" s="32"/>
      <c r="KA10" s="32"/>
      <c r="KB10" s="32"/>
      <c r="KC10" s="32"/>
      <c r="KD10" s="32"/>
      <c r="KE10" s="32"/>
      <c r="KF10" s="32"/>
      <c r="KG10" s="32"/>
      <c r="KH10" s="32"/>
      <c r="KI10" s="32"/>
      <c r="KJ10" s="32"/>
      <c r="KK10" s="32"/>
      <c r="KL10" s="32"/>
      <c r="KM10" s="32"/>
      <c r="KN10" s="32"/>
      <c r="KO10" s="32"/>
      <c r="KP10" s="32"/>
      <c r="KQ10" s="32"/>
      <c r="KR10" s="32"/>
      <c r="KS10" s="32"/>
      <c r="KT10" s="32"/>
      <c r="KU10" s="32"/>
      <c r="KV10" s="32"/>
      <c r="KW10" s="32"/>
      <c r="KX10" s="32"/>
      <c r="KY10" s="32"/>
      <c r="KZ10" s="32"/>
      <c r="LA10" s="32"/>
      <c r="LB10" s="32"/>
      <c r="LC10" s="32"/>
      <c r="LD10" s="32"/>
      <c r="LE10" s="32"/>
      <c r="LF10" s="32"/>
      <c r="LG10" s="32"/>
      <c r="LH10" s="32"/>
      <c r="LI10" s="32"/>
      <c r="LJ10" s="32"/>
      <c r="LK10" s="32"/>
      <c r="LL10" s="32"/>
      <c r="LM10" s="32"/>
      <c r="LN10" s="32"/>
      <c r="LO10" s="32"/>
      <c r="LP10" s="32"/>
      <c r="LQ10" s="32"/>
      <c r="LR10" s="32"/>
      <c r="LS10" s="32"/>
      <c r="LT10" s="32"/>
      <c r="LU10" s="32"/>
      <c r="LV10" s="32"/>
      <c r="LW10" s="32"/>
      <c r="LX10" s="32"/>
      <c r="LY10" s="32"/>
      <c r="LZ10" s="32"/>
      <c r="MA10" s="32"/>
      <c r="MB10" s="32"/>
      <c r="MC10" s="32"/>
      <c r="MD10" s="32"/>
      <c r="ME10" s="32"/>
      <c r="MF10" s="32"/>
      <c r="MG10" s="32"/>
      <c r="MH10" s="32"/>
      <c r="MI10" s="32"/>
      <c r="MJ10" s="32"/>
      <c r="MK10" s="32"/>
      <c r="ML10" s="32"/>
      <c r="MM10" s="32"/>
      <c r="MN10" s="32"/>
      <c r="MO10" s="32"/>
      <c r="MP10" s="32"/>
      <c r="MQ10" s="32"/>
      <c r="MR10" s="32"/>
      <c r="MS10" s="32"/>
      <c r="MT10" s="32"/>
      <c r="MU10" s="32"/>
      <c r="MV10" s="32"/>
      <c r="MW10" s="32"/>
      <c r="MX10" s="32"/>
      <c r="MY10" s="32"/>
      <c r="MZ10" s="32"/>
      <c r="NA10" s="32"/>
      <c r="NB10" s="32"/>
      <c r="NC10" s="32"/>
      <c r="ND10" s="32"/>
      <c r="NE10" s="32"/>
      <c r="NF10" s="32"/>
      <c r="NG10" s="32"/>
      <c r="NH10" s="32"/>
      <c r="NI10" s="32"/>
      <c r="NJ10" s="32"/>
      <c r="NK10" s="32"/>
      <c r="NL10" s="32"/>
      <c r="NM10" s="32"/>
      <c r="NN10" s="32"/>
      <c r="NO10" s="32"/>
      <c r="NP10" s="32"/>
      <c r="NQ10" s="32"/>
      <c r="NR10" s="32"/>
      <c r="NS10" s="32"/>
      <c r="NT10" s="32"/>
      <c r="NU10" s="32"/>
      <c r="NV10" s="32"/>
      <c r="NW10" s="32"/>
      <c r="NX10" s="32"/>
      <c r="NY10" s="32"/>
      <c r="NZ10" s="32"/>
      <c r="OA10" s="32"/>
      <c r="OB10" s="32"/>
      <c r="OC10" s="32"/>
      <c r="OD10" s="32"/>
      <c r="OE10" s="32"/>
      <c r="OF10" s="32"/>
      <c r="OG10" s="32"/>
      <c r="OH10" s="32"/>
      <c r="OI10" s="32"/>
      <c r="OJ10" s="32"/>
      <c r="OK10" s="32"/>
      <c r="OL10" s="32"/>
      <c r="OM10" s="32"/>
      <c r="ON10" s="32"/>
      <c r="OO10" s="32"/>
      <c r="OP10" s="32"/>
    </row>
    <row r="11" spans="1:406" s="3" customFormat="1" ht="8.25" customHeight="1" x14ac:dyDescent="0.2">
      <c r="A11" s="32"/>
      <c r="C11" s="32"/>
      <c r="D11" s="32"/>
      <c r="E11" s="32"/>
      <c r="F11" s="32"/>
      <c r="G11" s="39"/>
      <c r="H11" s="32"/>
      <c r="I11" s="32"/>
      <c r="J11" s="39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  <c r="IW11" s="32"/>
      <c r="IX11" s="32"/>
      <c r="IY11" s="32"/>
      <c r="IZ11" s="32"/>
      <c r="JA11" s="32"/>
      <c r="JB11" s="32"/>
      <c r="JC11" s="32"/>
      <c r="JD11" s="32"/>
      <c r="JE11" s="32"/>
      <c r="JF11" s="32"/>
      <c r="JG11" s="32"/>
      <c r="JH11" s="32"/>
      <c r="JI11" s="32"/>
      <c r="JJ11" s="32"/>
      <c r="JK11" s="32"/>
      <c r="JL11" s="32"/>
      <c r="JM11" s="32"/>
      <c r="JN11" s="32"/>
      <c r="JO11" s="32"/>
      <c r="JP11" s="32"/>
      <c r="JQ11" s="32"/>
      <c r="JR11" s="32"/>
      <c r="JS11" s="32"/>
      <c r="JT11" s="32"/>
      <c r="JU11" s="32"/>
      <c r="JV11" s="32"/>
      <c r="JW11" s="32"/>
      <c r="JX11" s="32"/>
      <c r="JY11" s="32"/>
      <c r="JZ11" s="32"/>
      <c r="KA11" s="32"/>
      <c r="KB11" s="32"/>
      <c r="KC11" s="32"/>
      <c r="KD11" s="32"/>
      <c r="KE11" s="32"/>
      <c r="KF11" s="32"/>
      <c r="KG11" s="32"/>
      <c r="KH11" s="32"/>
      <c r="KI11" s="32"/>
      <c r="KJ11" s="32"/>
      <c r="KK11" s="32"/>
      <c r="KL11" s="32"/>
      <c r="KM11" s="32"/>
      <c r="KN11" s="32"/>
      <c r="KO11" s="32"/>
      <c r="KP11" s="32"/>
      <c r="KQ11" s="32"/>
      <c r="KR11" s="32"/>
      <c r="KS11" s="32"/>
      <c r="KT11" s="32"/>
      <c r="KU11" s="32"/>
      <c r="KV11" s="32"/>
      <c r="KW11" s="32"/>
      <c r="KX11" s="32"/>
      <c r="KY11" s="32"/>
      <c r="KZ11" s="32"/>
      <c r="LA11" s="32"/>
      <c r="LB11" s="32"/>
      <c r="LC11" s="32"/>
      <c r="LD11" s="32"/>
      <c r="LE11" s="32"/>
      <c r="LF11" s="32"/>
      <c r="LG11" s="32"/>
      <c r="LH11" s="32"/>
      <c r="LI11" s="32"/>
      <c r="LJ11" s="32"/>
      <c r="LK11" s="32"/>
      <c r="LL11" s="32"/>
      <c r="LM11" s="32"/>
      <c r="LN11" s="32"/>
      <c r="LO11" s="32"/>
      <c r="LP11" s="32"/>
      <c r="LQ11" s="32"/>
      <c r="LR11" s="32"/>
      <c r="LS11" s="32"/>
      <c r="LT11" s="32"/>
      <c r="LU11" s="32"/>
      <c r="LV11" s="32"/>
      <c r="LW11" s="32"/>
      <c r="LX11" s="32"/>
      <c r="LY11" s="32"/>
      <c r="LZ11" s="32"/>
      <c r="MA11" s="32"/>
      <c r="MB11" s="32"/>
      <c r="MC11" s="32"/>
      <c r="MD11" s="32"/>
      <c r="ME11" s="32"/>
      <c r="MF11" s="32"/>
      <c r="MG11" s="32"/>
      <c r="MH11" s="32"/>
      <c r="MI11" s="32"/>
      <c r="MJ11" s="32"/>
      <c r="MK11" s="32"/>
      <c r="ML11" s="32"/>
      <c r="MM11" s="32"/>
      <c r="MN11" s="32"/>
      <c r="MO11" s="32"/>
      <c r="MP11" s="32"/>
      <c r="MQ11" s="32"/>
      <c r="MR11" s="32"/>
      <c r="MS11" s="32"/>
      <c r="MT11" s="32"/>
      <c r="MU11" s="32"/>
      <c r="MV11" s="32"/>
      <c r="MW11" s="32"/>
      <c r="MX11" s="32"/>
      <c r="MY11" s="32"/>
      <c r="MZ11" s="32"/>
      <c r="NA11" s="32"/>
      <c r="NB11" s="32"/>
      <c r="NC11" s="32"/>
      <c r="ND11" s="32"/>
      <c r="NE11" s="32"/>
      <c r="NF11" s="32"/>
      <c r="NG11" s="32"/>
      <c r="NH11" s="32"/>
      <c r="NI11" s="32"/>
      <c r="NJ11" s="32"/>
      <c r="NK11" s="32"/>
      <c r="NL11" s="32"/>
      <c r="NM11" s="32"/>
      <c r="NN11" s="32"/>
      <c r="NO11" s="32"/>
      <c r="NP11" s="32"/>
      <c r="NQ11" s="32"/>
      <c r="NR11" s="32"/>
      <c r="NS11" s="32"/>
      <c r="NT11" s="32"/>
      <c r="NU11" s="32"/>
      <c r="NV11" s="32"/>
      <c r="NW11" s="32"/>
      <c r="NX11" s="32"/>
      <c r="NY11" s="32"/>
      <c r="NZ11" s="32"/>
      <c r="OA11" s="32"/>
      <c r="OB11" s="32"/>
      <c r="OC11" s="32"/>
      <c r="OD11" s="32"/>
      <c r="OE11" s="32"/>
      <c r="OF11" s="32"/>
      <c r="OG11" s="32"/>
      <c r="OH11" s="32"/>
      <c r="OI11" s="32"/>
      <c r="OJ11" s="32"/>
      <c r="OK11" s="32"/>
      <c r="OL11" s="32"/>
      <c r="OM11" s="32"/>
      <c r="ON11" s="32"/>
      <c r="OO11" s="32"/>
      <c r="OP11" s="32"/>
    </row>
    <row r="12" spans="1:406" s="3" customFormat="1" ht="22.5" hidden="1" customHeight="1" x14ac:dyDescent="0.25">
      <c r="A12" s="32"/>
      <c r="B12" s="32"/>
      <c r="C12" s="58" t="s">
        <v>1</v>
      </c>
      <c r="D12" s="6" t="s">
        <v>2</v>
      </c>
      <c r="E12" s="53"/>
      <c r="F12" s="40"/>
      <c r="G12" s="41"/>
      <c r="H12" s="40"/>
      <c r="I12" s="40"/>
      <c r="J12" s="41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</row>
    <row r="13" spans="1:406" s="3" customFormat="1" ht="15" hidden="1" x14ac:dyDescent="0.2">
      <c r="A13" s="32"/>
      <c r="B13" s="39" t="s">
        <v>3</v>
      </c>
      <c r="C13" s="59">
        <v>0.8</v>
      </c>
      <c r="D13" s="7">
        <v>1</v>
      </c>
      <c r="E13" s="54"/>
      <c r="F13" s="40"/>
      <c r="G13" s="42"/>
      <c r="H13" s="40"/>
      <c r="I13" s="40"/>
      <c r="J13" s="4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  <c r="IW13" s="32"/>
      <c r="IX13" s="32"/>
      <c r="IY13" s="32"/>
      <c r="IZ13" s="32"/>
      <c r="JA13" s="32"/>
      <c r="JB13" s="32"/>
      <c r="JC13" s="32"/>
      <c r="JD13" s="32"/>
      <c r="JE13" s="32"/>
      <c r="JF13" s="32"/>
      <c r="JG13" s="32"/>
      <c r="JH13" s="32"/>
      <c r="JI13" s="32"/>
      <c r="JJ13" s="32"/>
      <c r="JK13" s="32"/>
      <c r="JL13" s="32"/>
      <c r="JM13" s="32"/>
      <c r="JN13" s="32"/>
      <c r="JO13" s="32"/>
      <c r="JP13" s="32"/>
      <c r="JQ13" s="32"/>
      <c r="JR13" s="32"/>
      <c r="JS13" s="32"/>
      <c r="JT13" s="32"/>
      <c r="JU13" s="32"/>
      <c r="JV13" s="32"/>
      <c r="JW13" s="32"/>
      <c r="JX13" s="32"/>
      <c r="JY13" s="32"/>
      <c r="JZ13" s="32"/>
      <c r="KA13" s="32"/>
      <c r="KB13" s="32"/>
      <c r="KC13" s="32"/>
      <c r="KD13" s="32"/>
      <c r="KE13" s="32"/>
      <c r="KF13" s="32"/>
      <c r="KG13" s="32"/>
      <c r="KH13" s="32"/>
      <c r="KI13" s="32"/>
      <c r="KJ13" s="32"/>
      <c r="KK13" s="32"/>
      <c r="KL13" s="32"/>
      <c r="KM13" s="32"/>
      <c r="KN13" s="32"/>
      <c r="KO13" s="32"/>
      <c r="KP13" s="32"/>
      <c r="KQ13" s="32"/>
      <c r="KR13" s="32"/>
      <c r="KS13" s="32"/>
      <c r="KT13" s="32"/>
      <c r="KU13" s="32"/>
      <c r="KV13" s="32"/>
      <c r="KW13" s="32"/>
      <c r="KX13" s="32"/>
      <c r="KY13" s="32"/>
      <c r="KZ13" s="32"/>
      <c r="LA13" s="32"/>
      <c r="LB13" s="32"/>
      <c r="LC13" s="32"/>
      <c r="LD13" s="32"/>
      <c r="LE13" s="32"/>
      <c r="LF13" s="32"/>
      <c r="LG13" s="32"/>
      <c r="LH13" s="32"/>
      <c r="LI13" s="32"/>
      <c r="LJ13" s="32"/>
      <c r="LK13" s="32"/>
      <c r="LL13" s="32"/>
      <c r="LM13" s="32"/>
      <c r="LN13" s="32"/>
      <c r="LO13" s="32"/>
      <c r="LP13" s="32"/>
      <c r="LQ13" s="32"/>
      <c r="LR13" s="32"/>
      <c r="LS13" s="32"/>
      <c r="LT13" s="32"/>
      <c r="LU13" s="32"/>
      <c r="LV13" s="32"/>
      <c r="LW13" s="32"/>
      <c r="LX13" s="32"/>
      <c r="LY13" s="32"/>
      <c r="LZ13" s="32"/>
      <c r="MA13" s="32"/>
      <c r="MB13" s="32"/>
      <c r="MC13" s="32"/>
      <c r="MD13" s="32"/>
      <c r="ME13" s="32"/>
      <c r="MF13" s="32"/>
      <c r="MG13" s="32"/>
      <c r="MH13" s="32"/>
      <c r="MI13" s="32"/>
      <c r="MJ13" s="32"/>
      <c r="MK13" s="32"/>
      <c r="ML13" s="32"/>
      <c r="MM13" s="32"/>
      <c r="MN13" s="32"/>
      <c r="MO13" s="32"/>
      <c r="MP13" s="32"/>
      <c r="MQ13" s="32"/>
      <c r="MR13" s="32"/>
      <c r="MS13" s="32"/>
      <c r="MT13" s="32"/>
      <c r="MU13" s="32"/>
      <c r="MV13" s="32"/>
      <c r="MW13" s="32"/>
      <c r="MX13" s="32"/>
      <c r="MY13" s="32"/>
      <c r="MZ13" s="32"/>
      <c r="NA13" s="32"/>
      <c r="NB13" s="32"/>
      <c r="NC13" s="32"/>
      <c r="ND13" s="32"/>
      <c r="NE13" s="32"/>
      <c r="NF13" s="32"/>
      <c r="NG13" s="32"/>
      <c r="NH13" s="32"/>
      <c r="NI13" s="32"/>
      <c r="NJ13" s="32"/>
      <c r="NK13" s="32"/>
      <c r="NL13" s="32"/>
      <c r="NM13" s="32"/>
      <c r="NN13" s="32"/>
      <c r="NO13" s="32"/>
      <c r="NP13" s="32"/>
      <c r="NQ13" s="32"/>
      <c r="NR13" s="32"/>
      <c r="NS13" s="32"/>
      <c r="NT13" s="32"/>
      <c r="NU13" s="32"/>
      <c r="NV13" s="32"/>
      <c r="NW13" s="32"/>
      <c r="NX13" s="32"/>
      <c r="NY13" s="32"/>
      <c r="NZ13" s="32"/>
      <c r="OA13" s="32"/>
      <c r="OB13" s="32"/>
      <c r="OC13" s="32"/>
      <c r="OD13" s="32"/>
      <c r="OE13" s="32"/>
      <c r="OF13" s="32"/>
      <c r="OG13" s="32"/>
      <c r="OH13" s="32"/>
      <c r="OI13" s="32"/>
      <c r="OJ13" s="32"/>
      <c r="OK13" s="32"/>
      <c r="OL13" s="32"/>
      <c r="OM13" s="32"/>
      <c r="ON13" s="32"/>
      <c r="OO13" s="32"/>
      <c r="OP13" s="32"/>
    </row>
    <row r="14" spans="1:406" s="3" customFormat="1" ht="15" hidden="1" x14ac:dyDescent="0.2">
      <c r="A14" s="32"/>
      <c r="B14" s="39" t="s">
        <v>4</v>
      </c>
      <c r="C14" s="59">
        <v>1</v>
      </c>
      <c r="D14" s="7">
        <v>1.1000000000000001</v>
      </c>
      <c r="E14" s="54"/>
      <c r="F14" s="40"/>
      <c r="G14" s="42"/>
      <c r="H14" s="40"/>
      <c r="I14" s="40"/>
      <c r="J14" s="4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  <c r="IW14" s="32"/>
      <c r="IX14" s="32"/>
      <c r="IY14" s="32"/>
      <c r="IZ14" s="32"/>
      <c r="JA14" s="32"/>
      <c r="JB14" s="32"/>
      <c r="JC14" s="32"/>
      <c r="JD14" s="32"/>
      <c r="JE14" s="32"/>
      <c r="JF14" s="32"/>
      <c r="JG14" s="32"/>
      <c r="JH14" s="32"/>
      <c r="JI14" s="32"/>
      <c r="JJ14" s="32"/>
      <c r="JK14" s="32"/>
      <c r="JL14" s="32"/>
      <c r="JM14" s="32"/>
      <c r="JN14" s="32"/>
      <c r="JO14" s="32"/>
      <c r="JP14" s="32"/>
      <c r="JQ14" s="32"/>
      <c r="JR14" s="32"/>
      <c r="JS14" s="32"/>
      <c r="JT14" s="32"/>
      <c r="JU14" s="32"/>
      <c r="JV14" s="32"/>
      <c r="JW14" s="32"/>
      <c r="JX14" s="32"/>
      <c r="JY14" s="32"/>
      <c r="JZ14" s="32"/>
      <c r="KA14" s="32"/>
      <c r="KB14" s="32"/>
      <c r="KC14" s="32"/>
      <c r="KD14" s="32"/>
      <c r="KE14" s="32"/>
      <c r="KF14" s="32"/>
      <c r="KG14" s="32"/>
      <c r="KH14" s="32"/>
      <c r="KI14" s="32"/>
      <c r="KJ14" s="32"/>
      <c r="KK14" s="32"/>
      <c r="KL14" s="32"/>
      <c r="KM14" s="32"/>
      <c r="KN14" s="32"/>
      <c r="KO14" s="32"/>
      <c r="KP14" s="32"/>
      <c r="KQ14" s="32"/>
      <c r="KR14" s="32"/>
      <c r="KS14" s="32"/>
      <c r="KT14" s="32"/>
      <c r="KU14" s="32"/>
      <c r="KV14" s="32"/>
      <c r="KW14" s="32"/>
      <c r="KX14" s="32"/>
      <c r="KY14" s="32"/>
      <c r="KZ14" s="32"/>
      <c r="LA14" s="32"/>
      <c r="LB14" s="32"/>
      <c r="LC14" s="32"/>
      <c r="LD14" s="32"/>
      <c r="LE14" s="32"/>
      <c r="LF14" s="32"/>
      <c r="LG14" s="32"/>
      <c r="LH14" s="32"/>
      <c r="LI14" s="32"/>
      <c r="LJ14" s="32"/>
      <c r="LK14" s="32"/>
      <c r="LL14" s="32"/>
      <c r="LM14" s="32"/>
      <c r="LN14" s="32"/>
      <c r="LO14" s="32"/>
      <c r="LP14" s="32"/>
      <c r="LQ14" s="32"/>
      <c r="LR14" s="32"/>
      <c r="LS14" s="32"/>
      <c r="LT14" s="32"/>
      <c r="LU14" s="32"/>
      <c r="LV14" s="32"/>
      <c r="LW14" s="32"/>
      <c r="LX14" s="32"/>
      <c r="LY14" s="32"/>
      <c r="LZ14" s="32"/>
      <c r="MA14" s="32"/>
      <c r="MB14" s="32"/>
      <c r="MC14" s="32"/>
      <c r="MD14" s="32"/>
      <c r="ME14" s="32"/>
      <c r="MF14" s="32"/>
      <c r="MG14" s="32"/>
      <c r="MH14" s="32"/>
      <c r="MI14" s="32"/>
      <c r="MJ14" s="32"/>
      <c r="MK14" s="32"/>
      <c r="ML14" s="32"/>
      <c r="MM14" s="32"/>
      <c r="MN14" s="32"/>
      <c r="MO14" s="32"/>
      <c r="MP14" s="32"/>
      <c r="MQ14" s="32"/>
      <c r="MR14" s="32"/>
      <c r="MS14" s="32"/>
      <c r="MT14" s="32"/>
      <c r="MU14" s="32"/>
      <c r="MV14" s="32"/>
      <c r="MW14" s="32"/>
      <c r="MX14" s="32"/>
      <c r="MY14" s="32"/>
      <c r="MZ14" s="32"/>
      <c r="NA14" s="32"/>
      <c r="NB14" s="32"/>
      <c r="NC14" s="32"/>
      <c r="ND14" s="32"/>
      <c r="NE14" s="32"/>
      <c r="NF14" s="32"/>
      <c r="NG14" s="32"/>
      <c r="NH14" s="32"/>
      <c r="NI14" s="32"/>
      <c r="NJ14" s="32"/>
      <c r="NK14" s="32"/>
      <c r="NL14" s="32"/>
      <c r="NM14" s="32"/>
      <c r="NN14" s="32"/>
      <c r="NO14" s="32"/>
      <c r="NP14" s="32"/>
      <c r="NQ14" s="32"/>
      <c r="NR14" s="32"/>
      <c r="NS14" s="32"/>
      <c r="NT14" s="32"/>
      <c r="NU14" s="32"/>
      <c r="NV14" s="32"/>
      <c r="NW14" s="32"/>
      <c r="NX14" s="32"/>
      <c r="NY14" s="32"/>
      <c r="NZ14" s="32"/>
      <c r="OA14" s="32"/>
      <c r="OB14" s="32"/>
      <c r="OC14" s="32"/>
      <c r="OD14" s="32"/>
      <c r="OE14" s="32"/>
      <c r="OF14" s="32"/>
      <c r="OG14" s="32"/>
      <c r="OH14" s="32"/>
      <c r="OI14" s="32"/>
      <c r="OJ14" s="32"/>
      <c r="OK14" s="32"/>
      <c r="OL14" s="32"/>
      <c r="OM14" s="32"/>
      <c r="ON14" s="32"/>
      <c r="OO14" s="32"/>
      <c r="OP14" s="32"/>
    </row>
    <row r="15" spans="1:406" s="3" customFormat="1" ht="15" hidden="1" x14ac:dyDescent="0.2">
      <c r="A15" s="32"/>
      <c r="B15" s="39" t="s">
        <v>5</v>
      </c>
      <c r="C15" s="59">
        <v>1.1000000000000001</v>
      </c>
      <c r="D15" s="7">
        <v>1.2</v>
      </c>
      <c r="E15" s="54"/>
      <c r="F15" s="40"/>
      <c r="G15" s="42"/>
      <c r="H15" s="40"/>
      <c r="I15" s="40"/>
      <c r="J15" s="4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  <c r="IW15" s="32"/>
      <c r="IX15" s="32"/>
      <c r="IY15" s="32"/>
      <c r="IZ15" s="32"/>
      <c r="JA15" s="32"/>
      <c r="JB15" s="32"/>
      <c r="JC15" s="32"/>
      <c r="JD15" s="32"/>
      <c r="JE15" s="32"/>
      <c r="JF15" s="32"/>
      <c r="JG15" s="32"/>
      <c r="JH15" s="32"/>
      <c r="JI15" s="32"/>
      <c r="JJ15" s="32"/>
      <c r="JK15" s="32"/>
      <c r="JL15" s="32"/>
      <c r="JM15" s="32"/>
      <c r="JN15" s="32"/>
      <c r="JO15" s="32"/>
      <c r="JP15" s="32"/>
      <c r="JQ15" s="32"/>
      <c r="JR15" s="32"/>
      <c r="JS15" s="32"/>
      <c r="JT15" s="32"/>
      <c r="JU15" s="32"/>
      <c r="JV15" s="32"/>
      <c r="JW15" s="32"/>
      <c r="JX15" s="32"/>
      <c r="JY15" s="32"/>
      <c r="JZ15" s="32"/>
      <c r="KA15" s="32"/>
      <c r="KB15" s="32"/>
      <c r="KC15" s="32"/>
      <c r="KD15" s="32"/>
      <c r="KE15" s="32"/>
      <c r="KF15" s="32"/>
      <c r="KG15" s="32"/>
      <c r="KH15" s="32"/>
      <c r="KI15" s="32"/>
      <c r="KJ15" s="32"/>
      <c r="KK15" s="32"/>
      <c r="KL15" s="32"/>
      <c r="KM15" s="32"/>
      <c r="KN15" s="32"/>
      <c r="KO15" s="32"/>
      <c r="KP15" s="32"/>
      <c r="KQ15" s="32"/>
      <c r="KR15" s="32"/>
      <c r="KS15" s="32"/>
      <c r="KT15" s="32"/>
      <c r="KU15" s="32"/>
      <c r="KV15" s="32"/>
      <c r="KW15" s="32"/>
      <c r="KX15" s="32"/>
      <c r="KY15" s="32"/>
      <c r="KZ15" s="32"/>
      <c r="LA15" s="32"/>
      <c r="LB15" s="32"/>
      <c r="LC15" s="32"/>
      <c r="LD15" s="32"/>
      <c r="LE15" s="32"/>
      <c r="LF15" s="32"/>
      <c r="LG15" s="32"/>
      <c r="LH15" s="32"/>
      <c r="LI15" s="32"/>
      <c r="LJ15" s="32"/>
      <c r="LK15" s="32"/>
      <c r="LL15" s="32"/>
      <c r="LM15" s="32"/>
      <c r="LN15" s="32"/>
      <c r="LO15" s="32"/>
      <c r="LP15" s="32"/>
      <c r="LQ15" s="32"/>
      <c r="LR15" s="32"/>
      <c r="LS15" s="32"/>
      <c r="LT15" s="32"/>
      <c r="LU15" s="32"/>
      <c r="LV15" s="32"/>
      <c r="LW15" s="32"/>
      <c r="LX15" s="32"/>
      <c r="LY15" s="32"/>
      <c r="LZ15" s="32"/>
      <c r="MA15" s="32"/>
      <c r="MB15" s="32"/>
      <c r="MC15" s="32"/>
      <c r="MD15" s="32"/>
      <c r="ME15" s="32"/>
      <c r="MF15" s="32"/>
      <c r="MG15" s="32"/>
      <c r="MH15" s="32"/>
      <c r="MI15" s="32"/>
      <c r="MJ15" s="32"/>
      <c r="MK15" s="32"/>
      <c r="ML15" s="32"/>
      <c r="MM15" s="32"/>
      <c r="MN15" s="32"/>
      <c r="MO15" s="32"/>
      <c r="MP15" s="32"/>
      <c r="MQ15" s="32"/>
      <c r="MR15" s="32"/>
      <c r="MS15" s="32"/>
      <c r="MT15" s="32"/>
      <c r="MU15" s="32"/>
      <c r="MV15" s="32"/>
      <c r="MW15" s="32"/>
      <c r="MX15" s="32"/>
      <c r="MY15" s="32"/>
      <c r="MZ15" s="32"/>
      <c r="NA15" s="32"/>
      <c r="NB15" s="32"/>
      <c r="NC15" s="32"/>
      <c r="ND15" s="32"/>
      <c r="NE15" s="32"/>
      <c r="NF15" s="32"/>
      <c r="NG15" s="32"/>
      <c r="NH15" s="32"/>
      <c r="NI15" s="32"/>
      <c r="NJ15" s="32"/>
      <c r="NK15" s="32"/>
      <c r="NL15" s="32"/>
      <c r="NM15" s="32"/>
      <c r="NN15" s="32"/>
      <c r="NO15" s="32"/>
      <c r="NP15" s="32"/>
      <c r="NQ15" s="32"/>
      <c r="NR15" s="32"/>
      <c r="NS15" s="32"/>
      <c r="NT15" s="32"/>
      <c r="NU15" s="32"/>
      <c r="NV15" s="32"/>
      <c r="NW15" s="32"/>
      <c r="NX15" s="32"/>
      <c r="NY15" s="32"/>
      <c r="NZ15" s="32"/>
      <c r="OA15" s="32"/>
      <c r="OB15" s="32"/>
      <c r="OC15" s="32"/>
      <c r="OD15" s="32"/>
      <c r="OE15" s="32"/>
      <c r="OF15" s="32"/>
      <c r="OG15" s="32"/>
      <c r="OH15" s="32"/>
      <c r="OI15" s="32"/>
      <c r="OJ15" s="32"/>
      <c r="OK15" s="32"/>
      <c r="OL15" s="32"/>
      <c r="OM15" s="32"/>
      <c r="ON15" s="32"/>
      <c r="OO15" s="32"/>
      <c r="OP15" s="32"/>
    </row>
    <row r="16" spans="1:406" s="3" customFormat="1" ht="15" hidden="1" x14ac:dyDescent="0.2">
      <c r="A16" s="32"/>
      <c r="B16" s="39" t="s">
        <v>9</v>
      </c>
      <c r="C16" s="59">
        <v>1.2</v>
      </c>
      <c r="D16" s="7">
        <v>1.3</v>
      </c>
      <c r="E16" s="54"/>
      <c r="F16" s="40"/>
      <c r="G16" s="42"/>
      <c r="H16" s="40"/>
      <c r="I16" s="40"/>
      <c r="J16" s="4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  <c r="IW16" s="32"/>
      <c r="IX16" s="32"/>
      <c r="IY16" s="32"/>
      <c r="IZ16" s="32"/>
      <c r="JA16" s="32"/>
      <c r="JB16" s="32"/>
      <c r="JC16" s="32"/>
      <c r="JD16" s="32"/>
      <c r="JE16" s="32"/>
      <c r="JF16" s="32"/>
      <c r="JG16" s="32"/>
      <c r="JH16" s="32"/>
      <c r="JI16" s="32"/>
      <c r="JJ16" s="32"/>
      <c r="JK16" s="32"/>
      <c r="JL16" s="32"/>
      <c r="JM16" s="32"/>
      <c r="JN16" s="32"/>
      <c r="JO16" s="32"/>
      <c r="JP16" s="32"/>
      <c r="JQ16" s="32"/>
      <c r="JR16" s="32"/>
      <c r="JS16" s="32"/>
      <c r="JT16" s="32"/>
      <c r="JU16" s="32"/>
      <c r="JV16" s="32"/>
      <c r="JW16" s="32"/>
      <c r="JX16" s="32"/>
      <c r="JY16" s="32"/>
      <c r="JZ16" s="32"/>
      <c r="KA16" s="32"/>
      <c r="KB16" s="32"/>
      <c r="KC16" s="32"/>
      <c r="KD16" s="32"/>
      <c r="KE16" s="32"/>
      <c r="KF16" s="32"/>
      <c r="KG16" s="32"/>
      <c r="KH16" s="32"/>
      <c r="KI16" s="32"/>
      <c r="KJ16" s="32"/>
      <c r="KK16" s="32"/>
      <c r="KL16" s="32"/>
      <c r="KM16" s="32"/>
      <c r="KN16" s="32"/>
      <c r="KO16" s="32"/>
      <c r="KP16" s="32"/>
      <c r="KQ16" s="32"/>
      <c r="KR16" s="32"/>
      <c r="KS16" s="32"/>
      <c r="KT16" s="32"/>
      <c r="KU16" s="32"/>
      <c r="KV16" s="32"/>
      <c r="KW16" s="32"/>
      <c r="KX16" s="32"/>
      <c r="KY16" s="32"/>
      <c r="KZ16" s="32"/>
      <c r="LA16" s="32"/>
      <c r="LB16" s="32"/>
      <c r="LC16" s="32"/>
      <c r="LD16" s="32"/>
      <c r="LE16" s="32"/>
      <c r="LF16" s="32"/>
      <c r="LG16" s="32"/>
      <c r="LH16" s="32"/>
      <c r="LI16" s="32"/>
      <c r="LJ16" s="32"/>
      <c r="LK16" s="32"/>
      <c r="LL16" s="32"/>
      <c r="LM16" s="32"/>
      <c r="LN16" s="32"/>
      <c r="LO16" s="32"/>
      <c r="LP16" s="32"/>
      <c r="LQ16" s="32"/>
      <c r="LR16" s="32"/>
      <c r="LS16" s="32"/>
      <c r="LT16" s="32"/>
      <c r="LU16" s="32"/>
      <c r="LV16" s="32"/>
      <c r="LW16" s="32"/>
      <c r="LX16" s="32"/>
      <c r="LY16" s="32"/>
      <c r="LZ16" s="32"/>
      <c r="MA16" s="32"/>
      <c r="MB16" s="32"/>
      <c r="MC16" s="32"/>
      <c r="MD16" s="32"/>
      <c r="ME16" s="32"/>
      <c r="MF16" s="32"/>
      <c r="MG16" s="32"/>
      <c r="MH16" s="32"/>
      <c r="MI16" s="32"/>
      <c r="MJ16" s="32"/>
      <c r="MK16" s="32"/>
      <c r="ML16" s="32"/>
      <c r="MM16" s="32"/>
      <c r="MN16" s="32"/>
      <c r="MO16" s="32"/>
      <c r="MP16" s="32"/>
      <c r="MQ16" s="32"/>
      <c r="MR16" s="32"/>
      <c r="MS16" s="32"/>
      <c r="MT16" s="32"/>
      <c r="MU16" s="32"/>
      <c r="MV16" s="32"/>
      <c r="MW16" s="32"/>
      <c r="MX16" s="32"/>
      <c r="MY16" s="32"/>
      <c r="MZ16" s="32"/>
      <c r="NA16" s="32"/>
      <c r="NB16" s="32"/>
      <c r="NC16" s="32"/>
      <c r="ND16" s="32"/>
      <c r="NE16" s="32"/>
      <c r="NF16" s="32"/>
      <c r="NG16" s="32"/>
      <c r="NH16" s="32"/>
      <c r="NI16" s="32"/>
      <c r="NJ16" s="32"/>
      <c r="NK16" s="32"/>
      <c r="NL16" s="32"/>
      <c r="NM16" s="32"/>
      <c r="NN16" s="32"/>
      <c r="NO16" s="32"/>
      <c r="NP16" s="32"/>
      <c r="NQ16" s="32"/>
      <c r="NR16" s="32"/>
      <c r="NS16" s="32"/>
      <c r="NT16" s="32"/>
      <c r="NU16" s="32"/>
      <c r="NV16" s="32"/>
      <c r="NW16" s="32"/>
      <c r="NX16" s="32"/>
      <c r="NY16" s="32"/>
      <c r="NZ16" s="32"/>
      <c r="OA16" s="32"/>
      <c r="OB16" s="32"/>
      <c r="OC16" s="32"/>
      <c r="OD16" s="32"/>
      <c r="OE16" s="32"/>
      <c r="OF16" s="32"/>
      <c r="OG16" s="32"/>
      <c r="OH16" s="32"/>
      <c r="OI16" s="32"/>
      <c r="OJ16" s="32"/>
      <c r="OK16" s="32"/>
      <c r="OL16" s="32"/>
      <c r="OM16" s="32"/>
      <c r="ON16" s="32"/>
      <c r="OO16" s="32"/>
      <c r="OP16" s="32"/>
    </row>
    <row r="17" spans="1:406" s="3" customFormat="1" ht="15" hidden="1" x14ac:dyDescent="0.2">
      <c r="A17" s="32"/>
      <c r="B17" s="39" t="s">
        <v>10</v>
      </c>
      <c r="C17" s="59">
        <v>1.3</v>
      </c>
      <c r="D17" s="7">
        <v>1.4</v>
      </c>
      <c r="E17" s="54"/>
      <c r="F17" s="40"/>
      <c r="G17" s="42"/>
      <c r="H17" s="40"/>
      <c r="I17" s="40"/>
      <c r="J17" s="4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  <c r="IW17" s="32"/>
      <c r="IX17" s="32"/>
      <c r="IY17" s="32"/>
      <c r="IZ17" s="32"/>
      <c r="JA17" s="32"/>
      <c r="JB17" s="32"/>
      <c r="JC17" s="32"/>
      <c r="JD17" s="32"/>
      <c r="JE17" s="32"/>
      <c r="JF17" s="32"/>
      <c r="JG17" s="32"/>
      <c r="JH17" s="32"/>
      <c r="JI17" s="32"/>
      <c r="JJ17" s="32"/>
      <c r="JK17" s="32"/>
      <c r="JL17" s="32"/>
      <c r="JM17" s="32"/>
      <c r="JN17" s="32"/>
      <c r="JO17" s="32"/>
      <c r="JP17" s="32"/>
      <c r="JQ17" s="32"/>
      <c r="JR17" s="32"/>
      <c r="JS17" s="32"/>
      <c r="JT17" s="32"/>
      <c r="JU17" s="32"/>
      <c r="JV17" s="32"/>
      <c r="JW17" s="32"/>
      <c r="JX17" s="32"/>
      <c r="JY17" s="32"/>
      <c r="JZ17" s="32"/>
      <c r="KA17" s="32"/>
      <c r="KB17" s="32"/>
      <c r="KC17" s="32"/>
      <c r="KD17" s="32"/>
      <c r="KE17" s="32"/>
      <c r="KF17" s="32"/>
      <c r="KG17" s="32"/>
      <c r="KH17" s="32"/>
      <c r="KI17" s="32"/>
      <c r="KJ17" s="32"/>
      <c r="KK17" s="32"/>
      <c r="KL17" s="32"/>
      <c r="KM17" s="32"/>
      <c r="KN17" s="32"/>
      <c r="KO17" s="32"/>
      <c r="KP17" s="32"/>
      <c r="KQ17" s="32"/>
      <c r="KR17" s="32"/>
      <c r="KS17" s="32"/>
      <c r="KT17" s="32"/>
      <c r="KU17" s="32"/>
      <c r="KV17" s="32"/>
      <c r="KW17" s="32"/>
      <c r="KX17" s="32"/>
      <c r="KY17" s="32"/>
      <c r="KZ17" s="32"/>
      <c r="LA17" s="32"/>
      <c r="LB17" s="32"/>
      <c r="LC17" s="32"/>
      <c r="LD17" s="32"/>
      <c r="LE17" s="32"/>
      <c r="LF17" s="32"/>
      <c r="LG17" s="32"/>
      <c r="LH17" s="32"/>
      <c r="LI17" s="32"/>
      <c r="LJ17" s="32"/>
      <c r="LK17" s="32"/>
      <c r="LL17" s="32"/>
      <c r="LM17" s="32"/>
      <c r="LN17" s="32"/>
      <c r="LO17" s="32"/>
      <c r="LP17" s="32"/>
      <c r="LQ17" s="32"/>
      <c r="LR17" s="32"/>
      <c r="LS17" s="32"/>
      <c r="LT17" s="32"/>
      <c r="LU17" s="32"/>
      <c r="LV17" s="32"/>
      <c r="LW17" s="32"/>
      <c r="LX17" s="32"/>
      <c r="LY17" s="32"/>
      <c r="LZ17" s="32"/>
      <c r="MA17" s="32"/>
      <c r="MB17" s="32"/>
      <c r="MC17" s="32"/>
      <c r="MD17" s="32"/>
      <c r="ME17" s="32"/>
      <c r="MF17" s="32"/>
      <c r="MG17" s="32"/>
      <c r="MH17" s="32"/>
      <c r="MI17" s="32"/>
      <c r="MJ17" s="32"/>
      <c r="MK17" s="32"/>
      <c r="ML17" s="32"/>
      <c r="MM17" s="32"/>
      <c r="MN17" s="32"/>
      <c r="MO17" s="32"/>
      <c r="MP17" s="32"/>
      <c r="MQ17" s="32"/>
      <c r="MR17" s="32"/>
      <c r="MS17" s="32"/>
      <c r="MT17" s="32"/>
      <c r="MU17" s="32"/>
      <c r="MV17" s="32"/>
      <c r="MW17" s="32"/>
      <c r="MX17" s="32"/>
      <c r="MY17" s="32"/>
      <c r="MZ17" s="32"/>
      <c r="NA17" s="32"/>
      <c r="NB17" s="32"/>
      <c r="NC17" s="32"/>
      <c r="ND17" s="32"/>
      <c r="NE17" s="32"/>
      <c r="NF17" s="32"/>
      <c r="NG17" s="32"/>
      <c r="NH17" s="32"/>
      <c r="NI17" s="32"/>
      <c r="NJ17" s="32"/>
      <c r="NK17" s="32"/>
      <c r="NL17" s="32"/>
      <c r="NM17" s="32"/>
      <c r="NN17" s="32"/>
      <c r="NO17" s="32"/>
      <c r="NP17" s="32"/>
      <c r="NQ17" s="32"/>
      <c r="NR17" s="32"/>
      <c r="NS17" s="32"/>
      <c r="NT17" s="32"/>
      <c r="NU17" s="32"/>
      <c r="NV17" s="32"/>
      <c r="NW17" s="32"/>
      <c r="NX17" s="32"/>
      <c r="NY17" s="32"/>
      <c r="NZ17" s="32"/>
      <c r="OA17" s="32"/>
      <c r="OB17" s="32"/>
      <c r="OC17" s="32"/>
      <c r="OD17" s="32"/>
      <c r="OE17" s="32"/>
      <c r="OF17" s="32"/>
      <c r="OG17" s="32"/>
      <c r="OH17" s="32"/>
      <c r="OI17" s="32"/>
      <c r="OJ17" s="32"/>
      <c r="OK17" s="32"/>
      <c r="OL17" s="32"/>
      <c r="OM17" s="32"/>
      <c r="ON17" s="32"/>
      <c r="OO17" s="32"/>
      <c r="OP17" s="32"/>
    </row>
    <row r="18" spans="1:406" s="3" customFormat="1" ht="15" hidden="1" x14ac:dyDescent="0.2">
      <c r="A18" s="32"/>
      <c r="B18" s="39" t="s">
        <v>11</v>
      </c>
      <c r="C18" s="60">
        <v>1.4</v>
      </c>
      <c r="D18" s="8">
        <v>1.5</v>
      </c>
      <c r="E18" s="54"/>
      <c r="F18" s="40"/>
      <c r="G18" s="42"/>
      <c r="H18" s="40"/>
      <c r="I18" s="40"/>
      <c r="J18" s="4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  <c r="IW18" s="32"/>
      <c r="IX18" s="32"/>
      <c r="IY18" s="32"/>
      <c r="IZ18" s="32"/>
      <c r="JA18" s="32"/>
      <c r="JB18" s="32"/>
      <c r="JC18" s="32"/>
      <c r="JD18" s="32"/>
      <c r="JE18" s="32"/>
      <c r="JF18" s="32"/>
      <c r="JG18" s="32"/>
      <c r="JH18" s="32"/>
      <c r="JI18" s="32"/>
      <c r="JJ18" s="32"/>
      <c r="JK18" s="32"/>
      <c r="JL18" s="32"/>
      <c r="JM18" s="32"/>
      <c r="JN18" s="32"/>
      <c r="JO18" s="32"/>
      <c r="JP18" s="32"/>
      <c r="JQ18" s="32"/>
      <c r="JR18" s="32"/>
      <c r="JS18" s="32"/>
      <c r="JT18" s="32"/>
      <c r="JU18" s="32"/>
      <c r="JV18" s="32"/>
      <c r="JW18" s="32"/>
      <c r="JX18" s="32"/>
      <c r="JY18" s="32"/>
      <c r="JZ18" s="32"/>
      <c r="KA18" s="32"/>
      <c r="KB18" s="32"/>
      <c r="KC18" s="32"/>
      <c r="KD18" s="32"/>
      <c r="KE18" s="32"/>
      <c r="KF18" s="32"/>
      <c r="KG18" s="32"/>
      <c r="KH18" s="32"/>
      <c r="KI18" s="32"/>
      <c r="KJ18" s="32"/>
      <c r="KK18" s="32"/>
      <c r="KL18" s="32"/>
      <c r="KM18" s="32"/>
      <c r="KN18" s="32"/>
      <c r="KO18" s="32"/>
      <c r="KP18" s="32"/>
      <c r="KQ18" s="32"/>
      <c r="KR18" s="32"/>
      <c r="KS18" s="32"/>
      <c r="KT18" s="32"/>
      <c r="KU18" s="32"/>
      <c r="KV18" s="32"/>
      <c r="KW18" s="32"/>
      <c r="KX18" s="32"/>
      <c r="KY18" s="32"/>
      <c r="KZ18" s="32"/>
      <c r="LA18" s="32"/>
      <c r="LB18" s="32"/>
      <c r="LC18" s="32"/>
      <c r="LD18" s="32"/>
      <c r="LE18" s="32"/>
      <c r="LF18" s="32"/>
      <c r="LG18" s="32"/>
      <c r="LH18" s="32"/>
      <c r="LI18" s="32"/>
      <c r="LJ18" s="32"/>
      <c r="LK18" s="32"/>
      <c r="LL18" s="32"/>
      <c r="LM18" s="32"/>
      <c r="LN18" s="32"/>
      <c r="LO18" s="32"/>
      <c r="LP18" s="32"/>
      <c r="LQ18" s="32"/>
      <c r="LR18" s="32"/>
      <c r="LS18" s="32"/>
      <c r="LT18" s="32"/>
      <c r="LU18" s="32"/>
      <c r="LV18" s="32"/>
      <c r="LW18" s="32"/>
      <c r="LX18" s="32"/>
      <c r="LY18" s="32"/>
      <c r="LZ18" s="32"/>
      <c r="MA18" s="32"/>
      <c r="MB18" s="32"/>
      <c r="MC18" s="32"/>
      <c r="MD18" s="32"/>
      <c r="ME18" s="32"/>
      <c r="MF18" s="32"/>
      <c r="MG18" s="32"/>
      <c r="MH18" s="32"/>
      <c r="MI18" s="32"/>
      <c r="MJ18" s="32"/>
      <c r="MK18" s="32"/>
      <c r="ML18" s="32"/>
      <c r="MM18" s="32"/>
      <c r="MN18" s="32"/>
      <c r="MO18" s="32"/>
      <c r="MP18" s="32"/>
      <c r="MQ18" s="32"/>
      <c r="MR18" s="32"/>
      <c r="MS18" s="32"/>
      <c r="MT18" s="32"/>
      <c r="MU18" s="32"/>
      <c r="MV18" s="32"/>
      <c r="MW18" s="32"/>
      <c r="MX18" s="32"/>
      <c r="MY18" s="32"/>
      <c r="MZ18" s="32"/>
      <c r="NA18" s="32"/>
      <c r="NB18" s="32"/>
      <c r="NC18" s="32"/>
      <c r="ND18" s="32"/>
      <c r="NE18" s="32"/>
      <c r="NF18" s="32"/>
      <c r="NG18" s="32"/>
      <c r="NH18" s="32"/>
      <c r="NI18" s="32"/>
      <c r="NJ18" s="32"/>
      <c r="NK18" s="32"/>
      <c r="NL18" s="32"/>
      <c r="NM18" s="32"/>
      <c r="NN18" s="32"/>
      <c r="NO18" s="32"/>
      <c r="NP18" s="32"/>
      <c r="NQ18" s="32"/>
      <c r="NR18" s="32"/>
      <c r="NS18" s="32"/>
      <c r="NT18" s="32"/>
      <c r="NU18" s="32"/>
      <c r="NV18" s="32"/>
      <c r="NW18" s="32"/>
      <c r="NX18" s="32"/>
      <c r="NY18" s="32"/>
      <c r="NZ18" s="32"/>
      <c r="OA18" s="32"/>
      <c r="OB18" s="32"/>
      <c r="OC18" s="32"/>
      <c r="OD18" s="32"/>
      <c r="OE18" s="32"/>
      <c r="OF18" s="32"/>
      <c r="OG18" s="32"/>
      <c r="OH18" s="32"/>
      <c r="OI18" s="32"/>
      <c r="OJ18" s="32"/>
      <c r="OK18" s="32"/>
      <c r="OL18" s="32"/>
      <c r="OM18" s="32"/>
      <c r="ON18" s="32"/>
      <c r="OO18" s="32"/>
      <c r="OP18" s="32"/>
    </row>
    <row r="19" spans="1:406" s="3" customFormat="1" ht="15" x14ac:dyDescent="0.2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  <c r="IW19" s="32"/>
      <c r="IX19" s="32"/>
      <c r="IY19" s="32"/>
      <c r="IZ19" s="32"/>
      <c r="JA19" s="32"/>
      <c r="JB19" s="32"/>
      <c r="JC19" s="32"/>
      <c r="JD19" s="32"/>
      <c r="JE19" s="32"/>
      <c r="JF19" s="32"/>
      <c r="JG19" s="32"/>
      <c r="JH19" s="32"/>
      <c r="JI19" s="32"/>
      <c r="JJ19" s="32"/>
      <c r="JK19" s="32"/>
      <c r="JL19" s="32"/>
      <c r="JM19" s="32"/>
      <c r="JN19" s="32"/>
      <c r="JO19" s="32"/>
      <c r="JP19" s="32"/>
      <c r="JQ19" s="32"/>
      <c r="JR19" s="32"/>
      <c r="JS19" s="32"/>
      <c r="JT19" s="32"/>
      <c r="JU19" s="32"/>
      <c r="JV19" s="32"/>
      <c r="JW19" s="32"/>
      <c r="JX19" s="32"/>
      <c r="JY19" s="32"/>
      <c r="JZ19" s="32"/>
      <c r="KA19" s="32"/>
      <c r="KB19" s="32"/>
      <c r="KC19" s="32"/>
      <c r="KD19" s="32"/>
      <c r="KE19" s="32"/>
      <c r="KF19" s="32"/>
      <c r="KG19" s="32"/>
      <c r="KH19" s="32"/>
      <c r="KI19" s="32"/>
      <c r="KJ19" s="32"/>
      <c r="KK19" s="32"/>
      <c r="KL19" s="32"/>
      <c r="KM19" s="32"/>
      <c r="KN19" s="32"/>
      <c r="KO19" s="32"/>
      <c r="KP19" s="32"/>
      <c r="KQ19" s="32"/>
      <c r="KR19" s="32"/>
      <c r="KS19" s="32"/>
      <c r="KT19" s="32"/>
      <c r="KU19" s="32"/>
      <c r="KV19" s="32"/>
      <c r="KW19" s="32"/>
      <c r="KX19" s="32"/>
      <c r="KY19" s="32"/>
      <c r="KZ19" s="32"/>
      <c r="LA19" s="32"/>
      <c r="LB19" s="32"/>
      <c r="LC19" s="32"/>
      <c r="LD19" s="32"/>
      <c r="LE19" s="32"/>
      <c r="LF19" s="32"/>
      <c r="LG19" s="32"/>
      <c r="LH19" s="32"/>
      <c r="LI19" s="32"/>
      <c r="LJ19" s="32"/>
      <c r="LK19" s="32"/>
      <c r="LL19" s="32"/>
      <c r="LM19" s="32"/>
      <c r="LN19" s="32"/>
      <c r="LO19" s="32"/>
      <c r="LP19" s="32"/>
      <c r="LQ19" s="32"/>
      <c r="LR19" s="32"/>
      <c r="LS19" s="32"/>
      <c r="LT19" s="32"/>
      <c r="LU19" s="32"/>
      <c r="LV19" s="32"/>
      <c r="LW19" s="32"/>
      <c r="LX19" s="32"/>
      <c r="LY19" s="32"/>
      <c r="LZ19" s="32"/>
      <c r="MA19" s="32"/>
      <c r="MB19" s="32"/>
      <c r="MC19" s="32"/>
      <c r="MD19" s="32"/>
      <c r="ME19" s="32"/>
      <c r="MF19" s="32"/>
      <c r="MG19" s="32"/>
      <c r="MH19" s="32"/>
      <c r="MI19" s="32"/>
      <c r="MJ19" s="32"/>
      <c r="MK19" s="32"/>
      <c r="ML19" s="32"/>
      <c r="MM19" s="32"/>
      <c r="MN19" s="32"/>
      <c r="MO19" s="32"/>
      <c r="MP19" s="32"/>
      <c r="MQ19" s="32"/>
      <c r="MR19" s="32"/>
      <c r="MS19" s="32"/>
      <c r="MT19" s="32"/>
      <c r="MU19" s="32"/>
      <c r="MV19" s="32"/>
      <c r="MW19" s="32"/>
      <c r="MX19" s="32"/>
      <c r="MY19" s="32"/>
      <c r="MZ19" s="32"/>
      <c r="NA19" s="32"/>
      <c r="NB19" s="32"/>
      <c r="NC19" s="32"/>
      <c r="ND19" s="32"/>
      <c r="NE19" s="32"/>
      <c r="NF19" s="32"/>
      <c r="NG19" s="32"/>
      <c r="NH19" s="32"/>
      <c r="NI19" s="32"/>
      <c r="NJ19" s="32"/>
      <c r="NK19" s="32"/>
      <c r="NL19" s="32"/>
      <c r="NM19" s="32"/>
      <c r="NN19" s="32"/>
      <c r="NO19" s="32"/>
      <c r="NP19" s="32"/>
      <c r="NQ19" s="32"/>
      <c r="NR19" s="32"/>
      <c r="NS19" s="32"/>
      <c r="NT19" s="32"/>
      <c r="NU19" s="32"/>
      <c r="NV19" s="32"/>
      <c r="NW19" s="32"/>
      <c r="NX19" s="32"/>
      <c r="NY19" s="32"/>
      <c r="NZ19" s="32"/>
      <c r="OA19" s="32"/>
      <c r="OB19" s="32"/>
      <c r="OC19" s="32"/>
      <c r="OD19" s="32"/>
      <c r="OE19" s="32"/>
      <c r="OF19" s="32"/>
      <c r="OG19" s="32"/>
      <c r="OH19" s="32"/>
      <c r="OI19" s="32"/>
      <c r="OJ19" s="32"/>
      <c r="OK19" s="32"/>
      <c r="OL19" s="32"/>
      <c r="OM19" s="32"/>
      <c r="ON19" s="32"/>
      <c r="OO19" s="32"/>
    </row>
    <row r="20" spans="1:406" s="3" customFormat="1" ht="15.75" x14ac:dyDescent="0.25">
      <c r="A20" s="32"/>
      <c r="B20" s="9" t="s">
        <v>7</v>
      </c>
      <c r="C20" s="9" t="s">
        <v>14</v>
      </c>
      <c r="D20" s="9" t="s">
        <v>6</v>
      </c>
      <c r="E20" s="77" t="s">
        <v>14</v>
      </c>
      <c r="F20" s="78"/>
      <c r="G20" s="32"/>
      <c r="H20" s="32"/>
      <c r="I20" s="43"/>
      <c r="J20" s="32"/>
      <c r="K20" s="43"/>
      <c r="L20" s="4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  <c r="IW20" s="32"/>
      <c r="IX20" s="32"/>
      <c r="IY20" s="32"/>
      <c r="IZ20" s="32"/>
      <c r="JA20" s="32"/>
      <c r="JB20" s="32"/>
      <c r="JC20" s="32"/>
      <c r="JD20" s="32"/>
      <c r="JE20" s="32"/>
      <c r="JF20" s="32"/>
      <c r="JG20" s="32"/>
      <c r="JH20" s="32"/>
      <c r="JI20" s="32"/>
      <c r="JJ20" s="32"/>
      <c r="JK20" s="32"/>
      <c r="JL20" s="32"/>
      <c r="JM20" s="32"/>
      <c r="JN20" s="32"/>
      <c r="JO20" s="32"/>
      <c r="JP20" s="32"/>
      <c r="JQ20" s="32"/>
      <c r="JR20" s="32"/>
      <c r="JS20" s="32"/>
      <c r="JT20" s="32"/>
      <c r="JU20" s="32"/>
      <c r="JV20" s="32"/>
      <c r="JW20" s="32"/>
      <c r="JX20" s="32"/>
      <c r="JY20" s="32"/>
      <c r="JZ20" s="32"/>
      <c r="KA20" s="32"/>
      <c r="KB20" s="32"/>
      <c r="KC20" s="32"/>
      <c r="KD20" s="32"/>
      <c r="KE20" s="32"/>
      <c r="KF20" s="32"/>
      <c r="KG20" s="32"/>
      <c r="KH20" s="32"/>
      <c r="KI20" s="32"/>
      <c r="KJ20" s="32"/>
      <c r="KK20" s="32"/>
      <c r="KL20" s="32"/>
      <c r="KM20" s="32"/>
      <c r="KN20" s="32"/>
      <c r="KO20" s="32"/>
      <c r="KP20" s="32"/>
      <c r="KQ20" s="32"/>
      <c r="KR20" s="32"/>
      <c r="KS20" s="32"/>
      <c r="KT20" s="32"/>
      <c r="KU20" s="32"/>
      <c r="KV20" s="32"/>
      <c r="KW20" s="32"/>
      <c r="KX20" s="32"/>
      <c r="KY20" s="32"/>
      <c r="KZ20" s="32"/>
      <c r="LA20" s="32"/>
      <c r="LB20" s="32"/>
      <c r="LC20" s="32"/>
      <c r="LD20" s="32"/>
      <c r="LE20" s="32"/>
      <c r="LF20" s="32"/>
      <c r="LG20" s="32"/>
      <c r="LH20" s="32"/>
      <c r="LI20" s="32"/>
      <c r="LJ20" s="32"/>
      <c r="LK20" s="32"/>
      <c r="LL20" s="32"/>
      <c r="LM20" s="32"/>
      <c r="LN20" s="32"/>
      <c r="LO20" s="32"/>
      <c r="LP20" s="32"/>
      <c r="LQ20" s="32"/>
      <c r="LR20" s="32"/>
      <c r="LS20" s="32"/>
      <c r="LT20" s="32"/>
      <c r="LU20" s="32"/>
      <c r="LV20" s="32"/>
      <c r="LW20" s="32"/>
      <c r="LX20" s="32"/>
      <c r="LY20" s="32"/>
      <c r="LZ20" s="32"/>
      <c r="MA20" s="32"/>
      <c r="MB20" s="32"/>
      <c r="MC20" s="32"/>
      <c r="MD20" s="32"/>
      <c r="ME20" s="32"/>
      <c r="MF20" s="32"/>
      <c r="MG20" s="32"/>
      <c r="MH20" s="32"/>
      <c r="MI20" s="32"/>
      <c r="MJ20" s="32"/>
      <c r="MK20" s="32"/>
      <c r="ML20" s="32"/>
      <c r="MM20" s="32"/>
      <c r="MN20" s="32"/>
      <c r="MO20" s="32"/>
      <c r="MP20" s="32"/>
      <c r="MQ20" s="32"/>
      <c r="MR20" s="32"/>
      <c r="MS20" s="32"/>
      <c r="MT20" s="32"/>
      <c r="MU20" s="32"/>
      <c r="MV20" s="32"/>
      <c r="MW20" s="32"/>
      <c r="MX20" s="32"/>
      <c r="MY20" s="32"/>
      <c r="MZ20" s="32"/>
      <c r="NA20" s="32"/>
      <c r="NB20" s="32"/>
      <c r="NC20" s="32"/>
      <c r="ND20" s="32"/>
      <c r="NE20" s="32"/>
      <c r="NF20" s="32"/>
      <c r="NG20" s="32"/>
      <c r="NH20" s="32"/>
      <c r="NI20" s="32"/>
      <c r="NJ20" s="32"/>
      <c r="NK20" s="32"/>
      <c r="NL20" s="32"/>
      <c r="NM20" s="32"/>
      <c r="NN20" s="32"/>
      <c r="NO20" s="32"/>
      <c r="NP20" s="32"/>
      <c r="NQ20" s="32"/>
      <c r="NR20" s="32"/>
      <c r="NS20" s="32"/>
      <c r="NT20" s="32"/>
      <c r="NU20" s="32"/>
      <c r="NV20" s="32"/>
      <c r="NW20" s="32"/>
      <c r="NX20" s="32"/>
      <c r="NY20" s="32"/>
      <c r="NZ20" s="32"/>
      <c r="OA20" s="32"/>
      <c r="OB20" s="32"/>
      <c r="OC20" s="32"/>
      <c r="OD20" s="32"/>
      <c r="OE20" s="32"/>
      <c r="OF20" s="32"/>
      <c r="OG20" s="32"/>
      <c r="OH20" s="32"/>
      <c r="OI20" s="32"/>
      <c r="OJ20" s="32"/>
      <c r="OK20" s="32"/>
      <c r="OL20" s="32"/>
      <c r="OM20" s="32"/>
      <c r="ON20" s="32"/>
    </row>
    <row r="21" spans="1:406" s="3" customFormat="1" ht="15" x14ac:dyDescent="0.2">
      <c r="A21" s="62" t="s">
        <v>100</v>
      </c>
      <c r="B21" s="48">
        <v>0.3</v>
      </c>
      <c r="C21" s="10">
        <f>IF(($B$9/$B$8)&gt;=1,(B21/100*1000000*((D13-C13)*$B$8)),IF(($B$9/$B$8)&gt;=0.8,(B21/100*1000000*(($B$9/$B$8*$B$8)-C13*$B$8)),0))</f>
        <v>29351.999999999996</v>
      </c>
      <c r="D21" s="11">
        <v>13.5</v>
      </c>
      <c r="E21" s="79">
        <f>IF(($C$9/$C$8)&gt;=1,(D21*1000*((D13-C13)*$C$8)),IF(($C$9/$C$8)&gt;=0.8,(D21*1000*(($C$9/$C$8*$C$8)-C13*$C$8)),0))</f>
        <v>0</v>
      </c>
      <c r="F21" s="80"/>
      <c r="G21" s="32"/>
      <c r="H21" s="32"/>
      <c r="I21" s="43"/>
      <c r="J21" s="32"/>
      <c r="K21" s="43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  <c r="IW21" s="32"/>
      <c r="IX21" s="32"/>
      <c r="IY21" s="32"/>
      <c r="IZ21" s="32"/>
      <c r="JA21" s="32"/>
      <c r="JB21" s="32"/>
      <c r="JC21" s="32"/>
      <c r="JD21" s="32"/>
      <c r="JE21" s="32"/>
      <c r="JF21" s="32"/>
      <c r="JG21" s="32"/>
      <c r="JH21" s="32"/>
      <c r="JI21" s="32"/>
      <c r="JJ21" s="32"/>
      <c r="JK21" s="32"/>
      <c r="JL21" s="32"/>
      <c r="JM21" s="32"/>
      <c r="JN21" s="32"/>
      <c r="JO21" s="32"/>
      <c r="JP21" s="32"/>
      <c r="JQ21" s="32"/>
      <c r="JR21" s="32"/>
      <c r="JS21" s="32"/>
      <c r="JT21" s="32"/>
      <c r="JU21" s="32"/>
      <c r="JV21" s="32"/>
      <c r="JW21" s="32"/>
      <c r="JX21" s="32"/>
      <c r="JY21" s="32"/>
      <c r="JZ21" s="32"/>
      <c r="KA21" s="32"/>
      <c r="KB21" s="32"/>
      <c r="KC21" s="32"/>
      <c r="KD21" s="32"/>
      <c r="KE21" s="32"/>
      <c r="KF21" s="32"/>
      <c r="KG21" s="32"/>
      <c r="KH21" s="32"/>
      <c r="KI21" s="32"/>
      <c r="KJ21" s="32"/>
      <c r="KK21" s="32"/>
      <c r="KL21" s="32"/>
      <c r="KM21" s="32"/>
      <c r="KN21" s="32"/>
      <c r="KO21" s="32"/>
      <c r="KP21" s="32"/>
      <c r="KQ21" s="32"/>
      <c r="KR21" s="32"/>
      <c r="KS21" s="32"/>
      <c r="KT21" s="32"/>
      <c r="KU21" s="32"/>
      <c r="KV21" s="32"/>
      <c r="KW21" s="32"/>
      <c r="KX21" s="32"/>
      <c r="KY21" s="32"/>
      <c r="KZ21" s="32"/>
      <c r="LA21" s="32"/>
      <c r="LB21" s="32"/>
      <c r="LC21" s="32"/>
      <c r="LD21" s="32"/>
      <c r="LE21" s="32"/>
      <c r="LF21" s="32"/>
      <c r="LG21" s="32"/>
      <c r="LH21" s="32"/>
      <c r="LI21" s="32"/>
      <c r="LJ21" s="32"/>
      <c r="LK21" s="32"/>
      <c r="LL21" s="32"/>
      <c r="LM21" s="32"/>
      <c r="LN21" s="32"/>
      <c r="LO21" s="32"/>
      <c r="LP21" s="32"/>
      <c r="LQ21" s="32"/>
      <c r="LR21" s="32"/>
      <c r="LS21" s="32"/>
      <c r="LT21" s="32"/>
      <c r="LU21" s="32"/>
      <c r="LV21" s="32"/>
      <c r="LW21" s="32"/>
      <c r="LX21" s="32"/>
      <c r="LY21" s="32"/>
      <c r="LZ21" s="32"/>
      <c r="MA21" s="32"/>
      <c r="MB21" s="32"/>
      <c r="MC21" s="32"/>
      <c r="MD21" s="32"/>
      <c r="ME21" s="32"/>
      <c r="MF21" s="32"/>
      <c r="MG21" s="32"/>
      <c r="MH21" s="32"/>
      <c r="MI21" s="32"/>
      <c r="MJ21" s="32"/>
      <c r="MK21" s="32"/>
      <c r="ML21" s="32"/>
      <c r="MM21" s="32"/>
      <c r="MN21" s="32"/>
      <c r="MO21" s="32"/>
      <c r="MP21" s="32"/>
      <c r="MQ21" s="32"/>
      <c r="MR21" s="32"/>
      <c r="MS21" s="32"/>
      <c r="MT21" s="32"/>
      <c r="MU21" s="32"/>
      <c r="MV21" s="32"/>
      <c r="MW21" s="32"/>
      <c r="MX21" s="32"/>
      <c r="MY21" s="32"/>
      <c r="MZ21" s="32"/>
      <c r="NA21" s="32"/>
      <c r="NB21" s="32"/>
      <c r="NC21" s="32"/>
      <c r="ND21" s="32"/>
      <c r="NE21" s="32"/>
      <c r="NF21" s="32"/>
      <c r="NG21" s="32"/>
      <c r="NH21" s="32"/>
      <c r="NI21" s="32"/>
      <c r="NJ21" s="32"/>
      <c r="NK21" s="32"/>
      <c r="NL21" s="32"/>
      <c r="NM21" s="32"/>
      <c r="NN21" s="32"/>
      <c r="NO21" s="32"/>
      <c r="NP21" s="32"/>
      <c r="NQ21" s="32"/>
      <c r="NR21" s="32"/>
      <c r="NS21" s="32"/>
      <c r="NT21" s="32"/>
      <c r="NU21" s="32"/>
      <c r="NV21" s="32"/>
      <c r="NW21" s="32"/>
      <c r="NX21" s="32"/>
      <c r="NY21" s="32"/>
      <c r="NZ21" s="32"/>
      <c r="OA21" s="32"/>
      <c r="OB21" s="32"/>
      <c r="OC21" s="32"/>
      <c r="OD21" s="32"/>
      <c r="OE21" s="32"/>
      <c r="OF21" s="32"/>
      <c r="OG21" s="32"/>
      <c r="OH21" s="32"/>
      <c r="OI21" s="32"/>
      <c r="OJ21" s="32"/>
      <c r="OK21" s="32"/>
      <c r="OL21" s="32"/>
      <c r="OM21" s="32"/>
      <c r="ON21" s="32"/>
    </row>
    <row r="22" spans="1:406" s="3" customFormat="1" ht="15" x14ac:dyDescent="0.2">
      <c r="A22" s="62" t="s">
        <v>101</v>
      </c>
      <c r="B22" s="49">
        <v>0.45</v>
      </c>
      <c r="C22" s="10">
        <f>IF(($B$9/$B$8)&gt;=1.1,(B22/100*1000000*((D14-C14)*$B$8)),IF(($B$9/$B$8)&gt;=1,(B22/100*1000000*(($B$9/$B$8*$B$8)-C14*$B$8)),0))</f>
        <v>22014.000000000025</v>
      </c>
      <c r="D22" s="11">
        <v>20.25</v>
      </c>
      <c r="E22" s="81">
        <f>IF(($C$9/$C$8)&gt;=1.1,(D22*1000*((D14-C14)*$C$8)),IF(($C$9/$C$8)&gt;=1,(D22*1000*(($C$9/$C$8*$C$8)-C14*$C$8)),0))</f>
        <v>0</v>
      </c>
      <c r="F22" s="82"/>
      <c r="G22" s="32"/>
      <c r="H22" s="32"/>
      <c r="I22" s="43"/>
      <c r="J22" s="32"/>
      <c r="K22" s="43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  <c r="IW22" s="32"/>
      <c r="IX22" s="32"/>
      <c r="IY22" s="32"/>
      <c r="IZ22" s="32"/>
      <c r="JA22" s="32"/>
      <c r="JB22" s="32"/>
      <c r="JC22" s="32"/>
      <c r="JD22" s="32"/>
      <c r="JE22" s="32"/>
      <c r="JF22" s="32"/>
      <c r="JG22" s="32"/>
      <c r="JH22" s="32"/>
      <c r="JI22" s="32"/>
      <c r="JJ22" s="32"/>
      <c r="JK22" s="32"/>
      <c r="JL22" s="32"/>
      <c r="JM22" s="32"/>
      <c r="JN22" s="32"/>
      <c r="JO22" s="32"/>
      <c r="JP22" s="32"/>
      <c r="JQ22" s="32"/>
      <c r="JR22" s="32"/>
      <c r="JS22" s="32"/>
      <c r="JT22" s="32"/>
      <c r="JU22" s="32"/>
      <c r="JV22" s="32"/>
      <c r="JW22" s="32"/>
      <c r="JX22" s="32"/>
      <c r="JY22" s="32"/>
      <c r="JZ22" s="32"/>
      <c r="KA22" s="32"/>
      <c r="KB22" s="32"/>
      <c r="KC22" s="32"/>
      <c r="KD22" s="32"/>
      <c r="KE22" s="32"/>
      <c r="KF22" s="32"/>
      <c r="KG22" s="32"/>
      <c r="KH22" s="32"/>
      <c r="KI22" s="32"/>
      <c r="KJ22" s="32"/>
      <c r="KK22" s="32"/>
      <c r="KL22" s="32"/>
      <c r="KM22" s="32"/>
      <c r="KN22" s="32"/>
      <c r="KO22" s="32"/>
      <c r="KP22" s="32"/>
      <c r="KQ22" s="32"/>
      <c r="KR22" s="32"/>
      <c r="KS22" s="32"/>
      <c r="KT22" s="32"/>
      <c r="KU22" s="32"/>
      <c r="KV22" s="32"/>
      <c r="KW22" s="32"/>
      <c r="KX22" s="32"/>
      <c r="KY22" s="32"/>
      <c r="KZ22" s="32"/>
      <c r="LA22" s="32"/>
      <c r="LB22" s="32"/>
      <c r="LC22" s="32"/>
      <c r="LD22" s="32"/>
      <c r="LE22" s="32"/>
      <c r="LF22" s="32"/>
      <c r="LG22" s="32"/>
      <c r="LH22" s="32"/>
      <c r="LI22" s="32"/>
      <c r="LJ22" s="32"/>
      <c r="LK22" s="32"/>
      <c r="LL22" s="32"/>
      <c r="LM22" s="32"/>
      <c r="LN22" s="32"/>
      <c r="LO22" s="32"/>
      <c r="LP22" s="32"/>
      <c r="LQ22" s="32"/>
      <c r="LR22" s="32"/>
      <c r="LS22" s="32"/>
      <c r="LT22" s="32"/>
      <c r="LU22" s="32"/>
      <c r="LV22" s="32"/>
      <c r="LW22" s="32"/>
      <c r="LX22" s="32"/>
      <c r="LY22" s="32"/>
      <c r="LZ22" s="32"/>
      <c r="MA22" s="32"/>
      <c r="MB22" s="32"/>
      <c r="MC22" s="32"/>
      <c r="MD22" s="32"/>
      <c r="ME22" s="32"/>
      <c r="MF22" s="32"/>
      <c r="MG22" s="32"/>
      <c r="MH22" s="32"/>
      <c r="MI22" s="32"/>
      <c r="MJ22" s="32"/>
      <c r="MK22" s="32"/>
      <c r="ML22" s="32"/>
      <c r="MM22" s="32"/>
      <c r="MN22" s="32"/>
      <c r="MO22" s="32"/>
      <c r="MP22" s="32"/>
      <c r="MQ22" s="32"/>
      <c r="MR22" s="32"/>
      <c r="MS22" s="32"/>
      <c r="MT22" s="32"/>
      <c r="MU22" s="32"/>
      <c r="MV22" s="32"/>
      <c r="MW22" s="32"/>
      <c r="MX22" s="32"/>
      <c r="MY22" s="32"/>
      <c r="MZ22" s="32"/>
      <c r="NA22" s="32"/>
      <c r="NB22" s="32"/>
      <c r="NC22" s="32"/>
      <c r="ND22" s="32"/>
      <c r="NE22" s="32"/>
      <c r="NF22" s="32"/>
      <c r="NG22" s="32"/>
      <c r="NH22" s="32"/>
      <c r="NI22" s="32"/>
      <c r="NJ22" s="32"/>
      <c r="NK22" s="32"/>
      <c r="NL22" s="32"/>
      <c r="NM22" s="32"/>
      <c r="NN22" s="32"/>
      <c r="NO22" s="32"/>
      <c r="NP22" s="32"/>
      <c r="NQ22" s="32"/>
      <c r="NR22" s="32"/>
      <c r="NS22" s="32"/>
      <c r="NT22" s="32"/>
      <c r="NU22" s="32"/>
      <c r="NV22" s="32"/>
      <c r="NW22" s="32"/>
      <c r="NX22" s="32"/>
      <c r="NY22" s="32"/>
      <c r="NZ22" s="32"/>
      <c r="OA22" s="32"/>
      <c r="OB22" s="32"/>
      <c r="OC22" s="32"/>
      <c r="OD22" s="32"/>
      <c r="OE22" s="32"/>
      <c r="OF22" s="32"/>
      <c r="OG22" s="32"/>
      <c r="OH22" s="32"/>
      <c r="OI22" s="32"/>
      <c r="OJ22" s="32"/>
      <c r="OK22" s="32"/>
      <c r="OL22" s="32"/>
      <c r="OM22" s="32"/>
      <c r="ON22" s="32"/>
    </row>
    <row r="23" spans="1:406" s="3" customFormat="1" ht="15" x14ac:dyDescent="0.2">
      <c r="A23" s="62" t="s">
        <v>102</v>
      </c>
      <c r="B23" s="49">
        <v>0.75</v>
      </c>
      <c r="C23" s="10">
        <f>IF(($B$9/$B$8)&gt;=1.2,(B23/100*1000000*((D15-C15)*$B$8)),IF(($B$9/$B$8)&gt;=1.1,(B23/100*1000000*(($B$9/$B$8*$B$8)-C15*$B$8)),0))</f>
        <v>36689.999999999949</v>
      </c>
      <c r="D23" s="11">
        <v>33.75</v>
      </c>
      <c r="E23" s="81">
        <f>IF(($C$9/$C$8)&gt;=1.2,(D23*1000*((D15-C15)*$C$8)),IF(($C$9/$C$8)&gt;=1.1,(D23*1000*(($C$9/$C$8*$C$8)-C15*$C$8)),0))</f>
        <v>0</v>
      </c>
      <c r="F23" s="82"/>
      <c r="G23" s="32"/>
      <c r="H23" s="32"/>
      <c r="I23" s="43"/>
      <c r="J23" s="32"/>
      <c r="K23" s="43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  <c r="IW23" s="32"/>
      <c r="IX23" s="32"/>
      <c r="IY23" s="32"/>
      <c r="IZ23" s="32"/>
      <c r="JA23" s="32"/>
      <c r="JB23" s="32"/>
      <c r="JC23" s="32"/>
      <c r="JD23" s="32"/>
      <c r="JE23" s="32"/>
      <c r="JF23" s="32"/>
      <c r="JG23" s="32"/>
      <c r="JH23" s="32"/>
      <c r="JI23" s="32"/>
      <c r="JJ23" s="32"/>
      <c r="JK23" s="32"/>
      <c r="JL23" s="32"/>
      <c r="JM23" s="32"/>
      <c r="JN23" s="32"/>
      <c r="JO23" s="32"/>
      <c r="JP23" s="32"/>
      <c r="JQ23" s="32"/>
      <c r="JR23" s="32"/>
      <c r="JS23" s="32"/>
      <c r="JT23" s="32"/>
      <c r="JU23" s="32"/>
      <c r="JV23" s="32"/>
      <c r="JW23" s="32"/>
      <c r="JX23" s="32"/>
      <c r="JY23" s="32"/>
      <c r="JZ23" s="32"/>
      <c r="KA23" s="32"/>
      <c r="KB23" s="32"/>
      <c r="KC23" s="32"/>
      <c r="KD23" s="32"/>
      <c r="KE23" s="32"/>
      <c r="KF23" s="32"/>
      <c r="KG23" s="32"/>
      <c r="KH23" s="32"/>
      <c r="KI23" s="32"/>
      <c r="KJ23" s="32"/>
      <c r="KK23" s="32"/>
      <c r="KL23" s="32"/>
      <c r="KM23" s="32"/>
      <c r="KN23" s="32"/>
      <c r="KO23" s="32"/>
      <c r="KP23" s="32"/>
      <c r="KQ23" s="32"/>
      <c r="KR23" s="32"/>
      <c r="KS23" s="32"/>
      <c r="KT23" s="32"/>
      <c r="KU23" s="32"/>
      <c r="KV23" s="32"/>
      <c r="KW23" s="32"/>
      <c r="KX23" s="32"/>
      <c r="KY23" s="32"/>
      <c r="KZ23" s="32"/>
      <c r="LA23" s="32"/>
      <c r="LB23" s="32"/>
      <c r="LC23" s="32"/>
      <c r="LD23" s="32"/>
      <c r="LE23" s="32"/>
      <c r="LF23" s="32"/>
      <c r="LG23" s="32"/>
      <c r="LH23" s="32"/>
      <c r="LI23" s="32"/>
      <c r="LJ23" s="32"/>
      <c r="LK23" s="32"/>
      <c r="LL23" s="32"/>
      <c r="LM23" s="32"/>
      <c r="LN23" s="32"/>
      <c r="LO23" s="32"/>
      <c r="LP23" s="32"/>
      <c r="LQ23" s="32"/>
      <c r="LR23" s="32"/>
      <c r="LS23" s="32"/>
      <c r="LT23" s="32"/>
      <c r="LU23" s="32"/>
      <c r="LV23" s="32"/>
      <c r="LW23" s="32"/>
      <c r="LX23" s="32"/>
      <c r="LY23" s="32"/>
      <c r="LZ23" s="32"/>
      <c r="MA23" s="32"/>
      <c r="MB23" s="32"/>
      <c r="MC23" s="32"/>
      <c r="MD23" s="32"/>
      <c r="ME23" s="32"/>
      <c r="MF23" s="32"/>
      <c r="MG23" s="32"/>
      <c r="MH23" s="32"/>
      <c r="MI23" s="32"/>
      <c r="MJ23" s="32"/>
      <c r="MK23" s="32"/>
      <c r="ML23" s="32"/>
      <c r="MM23" s="32"/>
      <c r="MN23" s="32"/>
      <c r="MO23" s="32"/>
      <c r="MP23" s="32"/>
      <c r="MQ23" s="32"/>
      <c r="MR23" s="32"/>
      <c r="MS23" s="32"/>
      <c r="MT23" s="32"/>
      <c r="MU23" s="32"/>
      <c r="MV23" s="32"/>
      <c r="MW23" s="32"/>
      <c r="MX23" s="32"/>
      <c r="MY23" s="32"/>
      <c r="MZ23" s="32"/>
      <c r="NA23" s="32"/>
      <c r="NB23" s="32"/>
      <c r="NC23" s="32"/>
      <c r="ND23" s="32"/>
      <c r="NE23" s="32"/>
      <c r="NF23" s="32"/>
      <c r="NG23" s="32"/>
      <c r="NH23" s="32"/>
      <c r="NI23" s="32"/>
      <c r="NJ23" s="32"/>
      <c r="NK23" s="32"/>
      <c r="NL23" s="32"/>
      <c r="NM23" s="32"/>
      <c r="NN23" s="32"/>
      <c r="NO23" s="32"/>
      <c r="NP23" s="32"/>
      <c r="NQ23" s="32"/>
      <c r="NR23" s="32"/>
      <c r="NS23" s="32"/>
      <c r="NT23" s="32"/>
      <c r="NU23" s="32"/>
      <c r="NV23" s="32"/>
      <c r="NW23" s="32"/>
      <c r="NX23" s="32"/>
      <c r="NY23" s="32"/>
      <c r="NZ23" s="32"/>
      <c r="OA23" s="32"/>
      <c r="OB23" s="32"/>
      <c r="OC23" s="32"/>
      <c r="OD23" s="32"/>
      <c r="OE23" s="32"/>
      <c r="OF23" s="32"/>
      <c r="OG23" s="32"/>
      <c r="OH23" s="32"/>
      <c r="OI23" s="32"/>
      <c r="OJ23" s="32"/>
      <c r="OK23" s="32"/>
      <c r="OL23" s="32"/>
      <c r="OM23" s="32"/>
      <c r="ON23" s="32"/>
    </row>
    <row r="24" spans="1:406" s="3" customFormat="1" ht="15" x14ac:dyDescent="0.2">
      <c r="A24" s="62" t="s">
        <v>103</v>
      </c>
      <c r="B24" s="49">
        <v>1.05</v>
      </c>
      <c r="C24" s="10">
        <f>IF(($B$9/$B$8)&gt;=1.3,(B24/100*1000000*((D16-C16)*$B$8)),IF(($B$9/$B$8)&gt;=1.2,(B24/100*1000000*(($B$9/$B$8*$B$8)-C16*$B$8)),0))</f>
        <v>51366.000000000051</v>
      </c>
      <c r="D24" s="11">
        <v>47.25</v>
      </c>
      <c r="E24" s="81">
        <f>IF(($C$9/$C$8)&gt;=1.3,(D24*1000*((D16-C16)*$C$8)),IF(($C$9/$C$8)&gt;=1.2,(D24*1000*(($C$9/$C$8*$C$8)-C16*$C$8)),0))</f>
        <v>0</v>
      </c>
      <c r="F24" s="82"/>
      <c r="G24" s="32"/>
      <c r="H24" s="32"/>
      <c r="I24" s="43"/>
      <c r="J24" s="32"/>
      <c r="K24" s="43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  <c r="IW24" s="32"/>
      <c r="IX24" s="32"/>
      <c r="IY24" s="32"/>
      <c r="IZ24" s="32"/>
      <c r="JA24" s="32"/>
      <c r="JB24" s="32"/>
      <c r="JC24" s="32"/>
      <c r="JD24" s="32"/>
      <c r="JE24" s="32"/>
      <c r="JF24" s="32"/>
      <c r="JG24" s="32"/>
      <c r="JH24" s="32"/>
      <c r="JI24" s="32"/>
      <c r="JJ24" s="32"/>
      <c r="JK24" s="32"/>
      <c r="JL24" s="32"/>
      <c r="JM24" s="32"/>
      <c r="JN24" s="32"/>
      <c r="JO24" s="32"/>
      <c r="JP24" s="32"/>
      <c r="JQ24" s="32"/>
      <c r="JR24" s="32"/>
      <c r="JS24" s="32"/>
      <c r="JT24" s="32"/>
      <c r="JU24" s="32"/>
      <c r="JV24" s="32"/>
      <c r="JW24" s="32"/>
      <c r="JX24" s="32"/>
      <c r="JY24" s="32"/>
      <c r="JZ24" s="32"/>
      <c r="KA24" s="32"/>
      <c r="KB24" s="32"/>
      <c r="KC24" s="32"/>
      <c r="KD24" s="32"/>
      <c r="KE24" s="32"/>
      <c r="KF24" s="32"/>
      <c r="KG24" s="32"/>
      <c r="KH24" s="32"/>
      <c r="KI24" s="32"/>
      <c r="KJ24" s="32"/>
      <c r="KK24" s="32"/>
      <c r="KL24" s="32"/>
      <c r="KM24" s="32"/>
      <c r="KN24" s="32"/>
      <c r="KO24" s="32"/>
      <c r="KP24" s="32"/>
      <c r="KQ24" s="32"/>
      <c r="KR24" s="32"/>
      <c r="KS24" s="32"/>
      <c r="KT24" s="32"/>
      <c r="KU24" s="32"/>
      <c r="KV24" s="32"/>
      <c r="KW24" s="32"/>
      <c r="KX24" s="32"/>
      <c r="KY24" s="32"/>
      <c r="KZ24" s="32"/>
      <c r="LA24" s="32"/>
      <c r="LB24" s="32"/>
      <c r="LC24" s="32"/>
      <c r="LD24" s="32"/>
      <c r="LE24" s="32"/>
      <c r="LF24" s="32"/>
      <c r="LG24" s="32"/>
      <c r="LH24" s="32"/>
      <c r="LI24" s="32"/>
      <c r="LJ24" s="32"/>
      <c r="LK24" s="32"/>
      <c r="LL24" s="32"/>
      <c r="LM24" s="32"/>
      <c r="LN24" s="32"/>
      <c r="LO24" s="32"/>
      <c r="LP24" s="32"/>
      <c r="LQ24" s="32"/>
      <c r="LR24" s="32"/>
      <c r="LS24" s="32"/>
      <c r="LT24" s="32"/>
      <c r="LU24" s="32"/>
      <c r="LV24" s="32"/>
      <c r="LW24" s="32"/>
      <c r="LX24" s="32"/>
      <c r="LY24" s="32"/>
      <c r="LZ24" s="32"/>
      <c r="MA24" s="32"/>
      <c r="MB24" s="32"/>
      <c r="MC24" s="32"/>
      <c r="MD24" s="32"/>
      <c r="ME24" s="32"/>
      <c r="MF24" s="32"/>
      <c r="MG24" s="32"/>
      <c r="MH24" s="32"/>
      <c r="MI24" s="32"/>
      <c r="MJ24" s="32"/>
      <c r="MK24" s="32"/>
      <c r="ML24" s="32"/>
      <c r="MM24" s="32"/>
      <c r="MN24" s="32"/>
      <c r="MO24" s="32"/>
      <c r="MP24" s="32"/>
      <c r="MQ24" s="32"/>
      <c r="MR24" s="32"/>
      <c r="MS24" s="32"/>
      <c r="MT24" s="32"/>
      <c r="MU24" s="32"/>
      <c r="MV24" s="32"/>
      <c r="MW24" s="32"/>
      <c r="MX24" s="32"/>
      <c r="MY24" s="32"/>
      <c r="MZ24" s="32"/>
      <c r="NA24" s="32"/>
      <c r="NB24" s="32"/>
      <c r="NC24" s="32"/>
      <c r="ND24" s="32"/>
      <c r="NE24" s="32"/>
      <c r="NF24" s="32"/>
      <c r="NG24" s="32"/>
      <c r="NH24" s="32"/>
      <c r="NI24" s="32"/>
      <c r="NJ24" s="32"/>
      <c r="NK24" s="32"/>
      <c r="NL24" s="32"/>
      <c r="NM24" s="32"/>
      <c r="NN24" s="32"/>
      <c r="NO24" s="32"/>
      <c r="NP24" s="32"/>
      <c r="NQ24" s="32"/>
      <c r="NR24" s="32"/>
      <c r="NS24" s="32"/>
      <c r="NT24" s="32"/>
      <c r="NU24" s="32"/>
      <c r="NV24" s="32"/>
      <c r="NW24" s="32"/>
      <c r="NX24" s="32"/>
      <c r="NY24" s="32"/>
      <c r="NZ24" s="32"/>
      <c r="OA24" s="32"/>
      <c r="OB24" s="32"/>
      <c r="OC24" s="32"/>
      <c r="OD24" s="32"/>
      <c r="OE24" s="32"/>
      <c r="OF24" s="32"/>
      <c r="OG24" s="32"/>
      <c r="OH24" s="32"/>
      <c r="OI24" s="32"/>
      <c r="OJ24" s="32"/>
      <c r="OK24" s="32"/>
      <c r="OL24" s="32"/>
      <c r="OM24" s="32"/>
      <c r="ON24" s="32"/>
    </row>
    <row r="25" spans="1:406" s="3" customFormat="1" ht="15" x14ac:dyDescent="0.2">
      <c r="A25" s="62" t="s">
        <v>104</v>
      </c>
      <c r="B25" s="49">
        <v>1.35</v>
      </c>
      <c r="C25" s="10">
        <f>IF(($B$9/$B$8)&gt;=1.4,(B25/100*1000000*((D17-C17)*$B$8)),IF(($B$9/$B$8)&gt;=1.3,(B25/100*1000000*(($B$9/$B$8*$B$8)-C17*$B$8)),0))</f>
        <v>66041.999999999913</v>
      </c>
      <c r="D25" s="11">
        <v>60.75</v>
      </c>
      <c r="E25" s="81">
        <f>IF(($C$9/$C$8)&gt;=1.4,(D25*1000*((D17-C17)*$C$8)),IF(($C$9/$C$8)&gt;=1.3,(D25*1000*(($C$9/$C$8*$C$8)-C17*$C$8)),0))</f>
        <v>0</v>
      </c>
      <c r="F25" s="82"/>
      <c r="G25" s="32"/>
      <c r="H25" s="32"/>
      <c r="I25" s="43"/>
      <c r="J25" s="32"/>
      <c r="K25" s="43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  <c r="IW25" s="32"/>
      <c r="IX25" s="32"/>
      <c r="IY25" s="32"/>
      <c r="IZ25" s="32"/>
      <c r="JA25" s="32"/>
      <c r="JB25" s="32"/>
      <c r="JC25" s="32"/>
      <c r="JD25" s="32"/>
      <c r="JE25" s="32"/>
      <c r="JF25" s="32"/>
      <c r="JG25" s="32"/>
      <c r="JH25" s="32"/>
      <c r="JI25" s="32"/>
      <c r="JJ25" s="32"/>
      <c r="JK25" s="32"/>
      <c r="JL25" s="32"/>
      <c r="JM25" s="32"/>
      <c r="JN25" s="32"/>
      <c r="JO25" s="32"/>
      <c r="JP25" s="32"/>
      <c r="JQ25" s="32"/>
      <c r="JR25" s="32"/>
      <c r="JS25" s="32"/>
      <c r="JT25" s="32"/>
      <c r="JU25" s="32"/>
      <c r="JV25" s="32"/>
      <c r="JW25" s="32"/>
      <c r="JX25" s="32"/>
      <c r="JY25" s="32"/>
      <c r="JZ25" s="32"/>
      <c r="KA25" s="32"/>
      <c r="KB25" s="32"/>
      <c r="KC25" s="32"/>
      <c r="KD25" s="32"/>
      <c r="KE25" s="32"/>
      <c r="KF25" s="32"/>
      <c r="KG25" s="32"/>
      <c r="KH25" s="32"/>
      <c r="KI25" s="32"/>
      <c r="KJ25" s="32"/>
      <c r="KK25" s="32"/>
      <c r="KL25" s="32"/>
      <c r="KM25" s="32"/>
      <c r="KN25" s="32"/>
      <c r="KO25" s="32"/>
      <c r="KP25" s="32"/>
      <c r="KQ25" s="32"/>
      <c r="KR25" s="32"/>
      <c r="KS25" s="32"/>
      <c r="KT25" s="32"/>
      <c r="KU25" s="32"/>
      <c r="KV25" s="32"/>
      <c r="KW25" s="32"/>
      <c r="KX25" s="32"/>
      <c r="KY25" s="32"/>
      <c r="KZ25" s="32"/>
      <c r="LA25" s="32"/>
      <c r="LB25" s="32"/>
      <c r="LC25" s="32"/>
      <c r="LD25" s="32"/>
      <c r="LE25" s="32"/>
      <c r="LF25" s="32"/>
      <c r="LG25" s="32"/>
      <c r="LH25" s="32"/>
      <c r="LI25" s="32"/>
      <c r="LJ25" s="32"/>
      <c r="LK25" s="32"/>
      <c r="LL25" s="32"/>
      <c r="LM25" s="32"/>
      <c r="LN25" s="32"/>
      <c r="LO25" s="32"/>
      <c r="LP25" s="32"/>
      <c r="LQ25" s="32"/>
      <c r="LR25" s="32"/>
      <c r="LS25" s="32"/>
      <c r="LT25" s="32"/>
      <c r="LU25" s="32"/>
      <c r="LV25" s="32"/>
      <c r="LW25" s="32"/>
      <c r="LX25" s="32"/>
      <c r="LY25" s="32"/>
      <c r="LZ25" s="32"/>
      <c r="MA25" s="32"/>
      <c r="MB25" s="32"/>
      <c r="MC25" s="32"/>
      <c r="MD25" s="32"/>
      <c r="ME25" s="32"/>
      <c r="MF25" s="32"/>
      <c r="MG25" s="32"/>
      <c r="MH25" s="32"/>
      <c r="MI25" s="32"/>
      <c r="MJ25" s="32"/>
      <c r="MK25" s="32"/>
      <c r="ML25" s="32"/>
      <c r="MM25" s="32"/>
      <c r="MN25" s="32"/>
      <c r="MO25" s="32"/>
      <c r="MP25" s="32"/>
      <c r="MQ25" s="32"/>
      <c r="MR25" s="32"/>
      <c r="MS25" s="32"/>
      <c r="MT25" s="32"/>
      <c r="MU25" s="32"/>
      <c r="MV25" s="32"/>
      <c r="MW25" s="32"/>
      <c r="MX25" s="32"/>
      <c r="MY25" s="32"/>
      <c r="MZ25" s="32"/>
      <c r="NA25" s="32"/>
      <c r="NB25" s="32"/>
      <c r="NC25" s="32"/>
      <c r="ND25" s="32"/>
      <c r="NE25" s="32"/>
      <c r="NF25" s="32"/>
      <c r="NG25" s="32"/>
      <c r="NH25" s="32"/>
      <c r="NI25" s="32"/>
      <c r="NJ25" s="32"/>
      <c r="NK25" s="32"/>
      <c r="NL25" s="32"/>
      <c r="NM25" s="32"/>
      <c r="NN25" s="32"/>
      <c r="NO25" s="32"/>
      <c r="NP25" s="32"/>
      <c r="NQ25" s="32"/>
      <c r="NR25" s="32"/>
      <c r="NS25" s="32"/>
      <c r="NT25" s="32"/>
      <c r="NU25" s="32"/>
      <c r="NV25" s="32"/>
      <c r="NW25" s="32"/>
      <c r="NX25" s="32"/>
      <c r="NY25" s="32"/>
      <c r="NZ25" s="32"/>
      <c r="OA25" s="32"/>
      <c r="OB25" s="32"/>
      <c r="OC25" s="32"/>
      <c r="OD25" s="32"/>
      <c r="OE25" s="32"/>
      <c r="OF25" s="32"/>
      <c r="OG25" s="32"/>
      <c r="OH25" s="32"/>
      <c r="OI25" s="32"/>
      <c r="OJ25" s="32"/>
      <c r="OK25" s="32"/>
      <c r="OL25" s="32"/>
      <c r="OM25" s="32"/>
      <c r="ON25" s="32"/>
    </row>
    <row r="26" spans="1:406" s="3" customFormat="1" ht="15" x14ac:dyDescent="0.2">
      <c r="A26" s="63" t="s">
        <v>105</v>
      </c>
      <c r="B26" s="50">
        <v>1.8</v>
      </c>
      <c r="C26" s="12">
        <f>IF(($B$9/$B$8)&gt;=1.5,(B26/100*1000000*((D18-C18)*$B$8)),IF(($B$9/$B$8)&gt;=1.4,(B26/100*1000000*(($B$9/$B$8*$B$8)-C18*$B$8)),0))</f>
        <v>88056.000000000102</v>
      </c>
      <c r="D26" s="13">
        <v>81</v>
      </c>
      <c r="E26" s="83">
        <f>IF(($C$9/$C$8)&gt;=1.5,(D26*1000*((D18-C18)*$C$8)),IF(($C$9/$C$8)&gt;=1.4,(D26*1000*(($C$9/$C$8*$C$8)-C18*$C$8)),0))</f>
        <v>0</v>
      </c>
      <c r="F26" s="84"/>
      <c r="G26" s="32"/>
      <c r="H26" s="32"/>
      <c r="I26" s="32"/>
      <c r="J26" s="32"/>
      <c r="K26" s="43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  <c r="IW26" s="32"/>
      <c r="IX26" s="32"/>
      <c r="IY26" s="32"/>
      <c r="IZ26" s="32"/>
      <c r="JA26" s="32"/>
      <c r="JB26" s="32"/>
      <c r="JC26" s="32"/>
      <c r="JD26" s="32"/>
      <c r="JE26" s="32"/>
      <c r="JF26" s="32"/>
      <c r="JG26" s="32"/>
      <c r="JH26" s="32"/>
      <c r="JI26" s="32"/>
      <c r="JJ26" s="32"/>
      <c r="JK26" s="32"/>
      <c r="JL26" s="32"/>
      <c r="JM26" s="32"/>
      <c r="JN26" s="32"/>
      <c r="JO26" s="32"/>
      <c r="JP26" s="32"/>
      <c r="JQ26" s="32"/>
      <c r="JR26" s="32"/>
      <c r="JS26" s="32"/>
      <c r="JT26" s="32"/>
      <c r="JU26" s="32"/>
      <c r="JV26" s="32"/>
      <c r="JW26" s="32"/>
      <c r="JX26" s="32"/>
      <c r="JY26" s="32"/>
      <c r="JZ26" s="32"/>
      <c r="KA26" s="32"/>
      <c r="KB26" s="32"/>
      <c r="KC26" s="32"/>
      <c r="KD26" s="32"/>
      <c r="KE26" s="32"/>
      <c r="KF26" s="32"/>
      <c r="KG26" s="32"/>
      <c r="KH26" s="32"/>
      <c r="KI26" s="32"/>
      <c r="KJ26" s="32"/>
      <c r="KK26" s="32"/>
      <c r="KL26" s="32"/>
      <c r="KM26" s="32"/>
      <c r="KN26" s="32"/>
      <c r="KO26" s="32"/>
      <c r="KP26" s="32"/>
      <c r="KQ26" s="32"/>
      <c r="KR26" s="32"/>
      <c r="KS26" s="32"/>
      <c r="KT26" s="32"/>
      <c r="KU26" s="32"/>
      <c r="KV26" s="32"/>
      <c r="KW26" s="32"/>
      <c r="KX26" s="32"/>
      <c r="KY26" s="32"/>
      <c r="KZ26" s="32"/>
      <c r="LA26" s="32"/>
      <c r="LB26" s="32"/>
      <c r="LC26" s="32"/>
      <c r="LD26" s="32"/>
      <c r="LE26" s="32"/>
      <c r="LF26" s="32"/>
      <c r="LG26" s="32"/>
      <c r="LH26" s="32"/>
      <c r="LI26" s="32"/>
      <c r="LJ26" s="32"/>
      <c r="LK26" s="32"/>
      <c r="LL26" s="32"/>
      <c r="LM26" s="32"/>
      <c r="LN26" s="32"/>
      <c r="LO26" s="32"/>
      <c r="LP26" s="32"/>
      <c r="LQ26" s="32"/>
      <c r="LR26" s="32"/>
      <c r="LS26" s="32"/>
      <c r="LT26" s="32"/>
      <c r="LU26" s="32"/>
      <c r="LV26" s="32"/>
      <c r="LW26" s="32"/>
      <c r="LX26" s="32"/>
      <c r="LY26" s="32"/>
      <c r="LZ26" s="32"/>
      <c r="MA26" s="32"/>
      <c r="MB26" s="32"/>
      <c r="MC26" s="32"/>
      <c r="MD26" s="32"/>
      <c r="ME26" s="32"/>
      <c r="MF26" s="32"/>
      <c r="MG26" s="32"/>
      <c r="MH26" s="32"/>
      <c r="MI26" s="32"/>
      <c r="MJ26" s="32"/>
      <c r="MK26" s="32"/>
      <c r="ML26" s="32"/>
      <c r="MM26" s="32"/>
      <c r="MN26" s="32"/>
      <c r="MO26" s="32"/>
      <c r="MP26" s="32"/>
      <c r="MQ26" s="32"/>
      <c r="MR26" s="32"/>
      <c r="MS26" s="32"/>
      <c r="MT26" s="32"/>
      <c r="MU26" s="32"/>
      <c r="MV26" s="32"/>
      <c r="MW26" s="32"/>
      <c r="MX26" s="32"/>
      <c r="MY26" s="32"/>
      <c r="MZ26" s="32"/>
      <c r="NA26" s="32"/>
      <c r="NB26" s="32"/>
      <c r="NC26" s="32"/>
      <c r="ND26" s="32"/>
      <c r="NE26" s="32"/>
      <c r="NF26" s="32"/>
      <c r="NG26" s="32"/>
      <c r="NH26" s="32"/>
      <c r="NI26" s="32"/>
      <c r="NJ26" s="32"/>
      <c r="NK26" s="32"/>
      <c r="NL26" s="32"/>
      <c r="NM26" s="32"/>
      <c r="NN26" s="32"/>
      <c r="NO26" s="32"/>
      <c r="NP26" s="32"/>
      <c r="NQ26" s="32"/>
      <c r="NR26" s="32"/>
      <c r="NS26" s="32"/>
      <c r="NT26" s="32"/>
      <c r="NU26" s="32"/>
      <c r="NV26" s="32"/>
      <c r="NW26" s="32"/>
      <c r="NX26" s="32"/>
      <c r="NY26" s="32"/>
      <c r="NZ26" s="32"/>
      <c r="OA26" s="32"/>
      <c r="OB26" s="32"/>
      <c r="OC26" s="32"/>
      <c r="OD26" s="32"/>
      <c r="OE26" s="32"/>
      <c r="OF26" s="32"/>
      <c r="OG26" s="32"/>
      <c r="OH26" s="32"/>
      <c r="OI26" s="32"/>
      <c r="OJ26" s="32"/>
      <c r="OK26" s="32"/>
      <c r="OL26" s="32"/>
      <c r="OM26" s="32"/>
      <c r="ON26" s="32"/>
    </row>
    <row r="27" spans="1:406" s="4" customFormat="1" ht="28.5" customHeight="1" x14ac:dyDescent="0.25">
      <c r="A27" s="55" t="s">
        <v>8</v>
      </c>
      <c r="B27" s="47"/>
      <c r="C27" s="14">
        <f>SUM(C21:C26)</f>
        <v>293520.00000000006</v>
      </c>
      <c r="D27" s="47"/>
      <c r="E27" s="85">
        <f>SUM(E21:E26)</f>
        <v>0</v>
      </c>
      <c r="F27" s="86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  <c r="IW27" s="32"/>
      <c r="IX27" s="32"/>
      <c r="IY27" s="32"/>
      <c r="IZ27" s="32"/>
      <c r="JA27" s="32"/>
      <c r="JB27" s="32"/>
      <c r="JC27" s="32"/>
      <c r="JD27" s="32"/>
      <c r="JE27" s="32"/>
      <c r="JF27" s="32"/>
      <c r="JG27" s="32"/>
      <c r="JH27" s="32"/>
      <c r="JI27" s="32"/>
      <c r="JJ27" s="32"/>
      <c r="JK27" s="32"/>
      <c r="JL27" s="32"/>
      <c r="JM27" s="32"/>
      <c r="JN27" s="32"/>
      <c r="JO27" s="32"/>
      <c r="JP27" s="32"/>
      <c r="JQ27" s="32"/>
      <c r="JR27" s="32"/>
      <c r="JS27" s="32"/>
      <c r="JT27" s="32"/>
      <c r="JU27" s="32"/>
      <c r="JV27" s="32"/>
      <c r="JW27" s="32"/>
      <c r="JX27" s="32"/>
      <c r="JY27" s="32"/>
      <c r="JZ27" s="32"/>
      <c r="KA27" s="32"/>
      <c r="KB27" s="32"/>
      <c r="KC27" s="32"/>
      <c r="KD27" s="32"/>
      <c r="KE27" s="32"/>
      <c r="KF27" s="32"/>
      <c r="KG27" s="32"/>
      <c r="KH27" s="32"/>
      <c r="KI27" s="32"/>
      <c r="KJ27" s="32"/>
      <c r="KK27" s="32"/>
      <c r="KL27" s="32"/>
      <c r="KM27" s="32"/>
      <c r="KN27" s="32"/>
      <c r="KO27" s="32"/>
      <c r="KP27" s="32"/>
      <c r="KQ27" s="32"/>
      <c r="KR27" s="32"/>
      <c r="KS27" s="32"/>
      <c r="KT27" s="32"/>
      <c r="KU27" s="32"/>
      <c r="KV27" s="32"/>
      <c r="KW27" s="32"/>
      <c r="KX27" s="32"/>
      <c r="KY27" s="32"/>
      <c r="KZ27" s="32"/>
      <c r="LA27" s="32"/>
      <c r="LB27" s="32"/>
      <c r="LC27" s="32"/>
      <c r="LD27" s="32"/>
      <c r="LE27" s="32"/>
      <c r="LF27" s="32"/>
      <c r="LG27" s="32"/>
      <c r="LH27" s="32"/>
      <c r="LI27" s="32"/>
      <c r="LJ27" s="32"/>
      <c r="LK27" s="32"/>
      <c r="LL27" s="32"/>
      <c r="LM27" s="32"/>
      <c r="LN27" s="32"/>
      <c r="LO27" s="32"/>
      <c r="LP27" s="32"/>
      <c r="LQ27" s="32"/>
      <c r="LR27" s="32"/>
      <c r="LS27" s="32"/>
      <c r="LT27" s="32"/>
      <c r="LU27" s="32"/>
      <c r="LV27" s="32"/>
      <c r="LW27" s="32"/>
      <c r="LX27" s="32"/>
      <c r="LY27" s="32"/>
      <c r="LZ27" s="32"/>
      <c r="MA27" s="32"/>
      <c r="MB27" s="32"/>
      <c r="MC27" s="32"/>
      <c r="MD27" s="32"/>
      <c r="ME27" s="32"/>
      <c r="MF27" s="32"/>
      <c r="MG27" s="32"/>
      <c r="MH27" s="32"/>
      <c r="MI27" s="32"/>
      <c r="MJ27" s="32"/>
      <c r="MK27" s="32"/>
      <c r="ML27" s="32"/>
      <c r="MM27" s="32"/>
      <c r="MN27" s="32"/>
      <c r="MO27" s="32"/>
      <c r="MP27" s="32"/>
      <c r="MQ27" s="32"/>
      <c r="MR27" s="32"/>
      <c r="MS27" s="32"/>
      <c r="MT27" s="32"/>
      <c r="MU27" s="32"/>
      <c r="MV27" s="32"/>
      <c r="MW27" s="32"/>
      <c r="MX27" s="32"/>
      <c r="MY27" s="32"/>
      <c r="MZ27" s="32"/>
      <c r="NA27" s="32"/>
      <c r="NB27" s="32"/>
      <c r="NC27" s="32"/>
      <c r="ND27" s="32"/>
      <c r="NE27" s="32"/>
      <c r="NF27" s="32"/>
      <c r="NG27" s="32"/>
      <c r="NH27" s="32"/>
      <c r="NI27" s="32"/>
      <c r="NJ27" s="32"/>
      <c r="NK27" s="32"/>
      <c r="NL27" s="32"/>
      <c r="NM27" s="32"/>
      <c r="NN27" s="32"/>
      <c r="NO27" s="32"/>
      <c r="NP27" s="32"/>
      <c r="NQ27" s="32"/>
      <c r="NR27" s="32"/>
      <c r="NS27" s="32"/>
      <c r="NT27" s="32"/>
      <c r="NU27" s="32"/>
      <c r="NV27" s="32"/>
      <c r="NW27" s="32"/>
      <c r="NX27" s="32"/>
      <c r="NY27" s="32"/>
      <c r="NZ27" s="32"/>
      <c r="OA27" s="32"/>
      <c r="OB27" s="32"/>
      <c r="OC27" s="32"/>
      <c r="OD27" s="32"/>
      <c r="OE27" s="32"/>
      <c r="OF27" s="32"/>
      <c r="OG27" s="32"/>
      <c r="OH27" s="32"/>
      <c r="OI27" s="32"/>
      <c r="OJ27" s="32"/>
      <c r="OK27" s="32"/>
      <c r="OL27" s="32"/>
      <c r="OM27" s="32"/>
      <c r="ON27" s="32"/>
      <c r="OO27" s="32"/>
    </row>
    <row r="28" spans="1:406" s="3" customFormat="1" ht="16.5" thickBot="1" x14ac:dyDescent="0.3">
      <c r="A28" s="47"/>
      <c r="B28" s="47"/>
      <c r="C28" s="47"/>
      <c r="D28" s="47"/>
      <c r="E28" s="32"/>
      <c r="F28" s="15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  <c r="IW28" s="32"/>
      <c r="IX28" s="32"/>
      <c r="IY28" s="32"/>
      <c r="IZ28" s="32"/>
      <c r="JA28" s="32"/>
      <c r="JB28" s="32"/>
      <c r="JC28" s="32"/>
      <c r="JD28" s="32"/>
      <c r="JE28" s="32"/>
      <c r="JF28" s="32"/>
      <c r="JG28" s="32"/>
      <c r="JH28" s="32"/>
      <c r="JI28" s="32"/>
      <c r="JJ28" s="32"/>
      <c r="JK28" s="32"/>
      <c r="JL28" s="32"/>
      <c r="JM28" s="32"/>
      <c r="JN28" s="32"/>
      <c r="JO28" s="32"/>
      <c r="JP28" s="32"/>
      <c r="JQ28" s="32"/>
      <c r="JR28" s="32"/>
      <c r="JS28" s="32"/>
      <c r="JT28" s="32"/>
      <c r="JU28" s="32"/>
      <c r="JV28" s="32"/>
      <c r="JW28" s="32"/>
      <c r="JX28" s="32"/>
      <c r="JY28" s="32"/>
      <c r="JZ28" s="32"/>
      <c r="KA28" s="32"/>
      <c r="KB28" s="32"/>
      <c r="KC28" s="32"/>
      <c r="KD28" s="32"/>
      <c r="KE28" s="32"/>
      <c r="KF28" s="32"/>
      <c r="KG28" s="32"/>
      <c r="KH28" s="32"/>
      <c r="KI28" s="32"/>
      <c r="KJ28" s="32"/>
      <c r="KK28" s="32"/>
      <c r="KL28" s="32"/>
      <c r="KM28" s="32"/>
      <c r="KN28" s="32"/>
      <c r="KO28" s="32"/>
      <c r="KP28" s="32"/>
      <c r="KQ28" s="32"/>
      <c r="KR28" s="32"/>
      <c r="KS28" s="32"/>
      <c r="KT28" s="32"/>
      <c r="KU28" s="32"/>
      <c r="KV28" s="32"/>
      <c r="KW28" s="32"/>
      <c r="KX28" s="32"/>
      <c r="KY28" s="32"/>
      <c r="KZ28" s="32"/>
      <c r="LA28" s="32"/>
      <c r="LB28" s="32"/>
      <c r="LC28" s="32"/>
      <c r="LD28" s="32"/>
      <c r="LE28" s="32"/>
      <c r="LF28" s="32"/>
      <c r="LG28" s="32"/>
      <c r="LH28" s="32"/>
      <c r="LI28" s="32"/>
      <c r="LJ28" s="32"/>
      <c r="LK28" s="32"/>
      <c r="LL28" s="32"/>
      <c r="LM28" s="32"/>
      <c r="LN28" s="32"/>
      <c r="LO28" s="32"/>
      <c r="LP28" s="32"/>
      <c r="LQ28" s="32"/>
      <c r="LR28" s="32"/>
      <c r="LS28" s="32"/>
      <c r="LT28" s="32"/>
      <c r="LU28" s="32"/>
      <c r="LV28" s="32"/>
      <c r="LW28" s="32"/>
      <c r="LX28" s="32"/>
      <c r="LY28" s="32"/>
      <c r="LZ28" s="32"/>
      <c r="MA28" s="32"/>
      <c r="MB28" s="32"/>
      <c r="MC28" s="32"/>
      <c r="MD28" s="32"/>
      <c r="ME28" s="32"/>
      <c r="MF28" s="32"/>
      <c r="MG28" s="32"/>
      <c r="MH28" s="32"/>
      <c r="MI28" s="32"/>
      <c r="MJ28" s="32"/>
      <c r="MK28" s="32"/>
      <c r="ML28" s="32"/>
      <c r="MM28" s="32"/>
      <c r="MN28" s="32"/>
      <c r="MO28" s="32"/>
      <c r="MP28" s="32"/>
      <c r="MQ28" s="32"/>
      <c r="MR28" s="32"/>
      <c r="MS28" s="32"/>
      <c r="MT28" s="32"/>
      <c r="MU28" s="32"/>
      <c r="MV28" s="32"/>
      <c r="MW28" s="32"/>
      <c r="MX28" s="32"/>
      <c r="MY28" s="32"/>
      <c r="MZ28" s="32"/>
      <c r="NA28" s="32"/>
      <c r="NB28" s="32"/>
      <c r="NC28" s="32"/>
      <c r="ND28" s="32"/>
      <c r="NE28" s="32"/>
      <c r="NF28" s="32"/>
      <c r="NG28" s="32"/>
      <c r="NH28" s="32"/>
      <c r="NI28" s="32"/>
      <c r="NJ28" s="32"/>
      <c r="NK28" s="32"/>
      <c r="NL28" s="32"/>
      <c r="NM28" s="32"/>
      <c r="NN28" s="32"/>
      <c r="NO28" s="32"/>
      <c r="NP28" s="32"/>
      <c r="NQ28" s="32"/>
      <c r="NR28" s="32"/>
      <c r="NS28" s="32"/>
      <c r="NT28" s="32"/>
      <c r="NU28" s="32"/>
      <c r="NV28" s="32"/>
      <c r="NW28" s="32"/>
      <c r="NX28" s="32"/>
      <c r="NY28" s="32"/>
      <c r="NZ28" s="32"/>
      <c r="OA28" s="32"/>
      <c r="OB28" s="32"/>
      <c r="OC28" s="32"/>
      <c r="OD28" s="32"/>
      <c r="OE28" s="32"/>
      <c r="OF28" s="32"/>
      <c r="OG28" s="32"/>
      <c r="OH28" s="32"/>
      <c r="OI28" s="32"/>
      <c r="OJ28" s="32"/>
      <c r="OK28" s="32"/>
      <c r="OL28" s="32"/>
      <c r="OM28" s="32"/>
      <c r="ON28" s="32"/>
      <c r="OO28" s="32"/>
    </row>
    <row r="29" spans="1:406" s="3" customFormat="1" ht="24.75" customHeight="1" thickBot="1" x14ac:dyDescent="0.25">
      <c r="A29" s="32"/>
      <c r="B29" s="32"/>
      <c r="C29" s="32"/>
      <c r="D29" s="61" t="s">
        <v>0</v>
      </c>
      <c r="E29" s="87">
        <f>IF(AND((B10&gt;=0.795),(C10&gt;=0.795)),C27+E27)</f>
        <v>293520.00000000006</v>
      </c>
      <c r="F29" s="88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  <c r="IW29" s="32"/>
      <c r="IX29" s="32"/>
      <c r="IY29" s="32"/>
      <c r="IZ29" s="32"/>
      <c r="JA29" s="32"/>
      <c r="JB29" s="32"/>
      <c r="JC29" s="32"/>
      <c r="JD29" s="32"/>
      <c r="JE29" s="32"/>
      <c r="JF29" s="32"/>
      <c r="JG29" s="32"/>
      <c r="JH29" s="32"/>
      <c r="JI29" s="32"/>
      <c r="JJ29" s="32"/>
      <c r="JK29" s="32"/>
      <c r="JL29" s="32"/>
      <c r="JM29" s="32"/>
      <c r="JN29" s="32"/>
      <c r="JO29" s="32"/>
      <c r="JP29" s="32"/>
      <c r="JQ29" s="32"/>
      <c r="JR29" s="32"/>
      <c r="JS29" s="32"/>
      <c r="JT29" s="32"/>
      <c r="JU29" s="32"/>
      <c r="JV29" s="32"/>
      <c r="JW29" s="32"/>
      <c r="JX29" s="32"/>
      <c r="JY29" s="32"/>
      <c r="JZ29" s="32"/>
      <c r="KA29" s="32"/>
      <c r="KB29" s="32"/>
      <c r="KC29" s="32"/>
      <c r="KD29" s="32"/>
      <c r="KE29" s="32"/>
      <c r="KF29" s="32"/>
      <c r="KG29" s="32"/>
      <c r="KH29" s="32"/>
      <c r="KI29" s="32"/>
      <c r="KJ29" s="32"/>
      <c r="KK29" s="32"/>
      <c r="KL29" s="32"/>
      <c r="KM29" s="32"/>
      <c r="KN29" s="32"/>
      <c r="KO29" s="32"/>
      <c r="KP29" s="32"/>
      <c r="KQ29" s="32"/>
      <c r="KR29" s="32"/>
      <c r="KS29" s="32"/>
      <c r="KT29" s="32"/>
      <c r="KU29" s="32"/>
      <c r="KV29" s="32"/>
      <c r="KW29" s="32"/>
      <c r="KX29" s="32"/>
      <c r="KY29" s="32"/>
      <c r="KZ29" s="32"/>
      <c r="LA29" s="32"/>
      <c r="LB29" s="32"/>
      <c r="LC29" s="32"/>
      <c r="LD29" s="32"/>
      <c r="LE29" s="32"/>
      <c r="LF29" s="32"/>
      <c r="LG29" s="32"/>
      <c r="LH29" s="32"/>
      <c r="LI29" s="32"/>
      <c r="LJ29" s="32"/>
      <c r="LK29" s="32"/>
      <c r="LL29" s="32"/>
      <c r="LM29" s="32"/>
      <c r="LN29" s="32"/>
      <c r="LO29" s="32"/>
      <c r="LP29" s="32"/>
      <c r="LQ29" s="32"/>
      <c r="LR29" s="32"/>
      <c r="LS29" s="32"/>
      <c r="LT29" s="32"/>
      <c r="LU29" s="32"/>
      <c r="LV29" s="32"/>
      <c r="LW29" s="32"/>
      <c r="LX29" s="32"/>
      <c r="LY29" s="32"/>
      <c r="LZ29" s="32"/>
      <c r="MA29" s="32"/>
      <c r="MB29" s="32"/>
      <c r="MC29" s="32"/>
      <c r="MD29" s="32"/>
      <c r="ME29" s="32"/>
      <c r="MF29" s="32"/>
      <c r="MG29" s="32"/>
      <c r="MH29" s="32"/>
      <c r="MI29" s="32"/>
      <c r="MJ29" s="32"/>
      <c r="MK29" s="32"/>
      <c r="ML29" s="32"/>
      <c r="MM29" s="32"/>
      <c r="MN29" s="32"/>
      <c r="MO29" s="32"/>
      <c r="MP29" s="32"/>
      <c r="MQ29" s="32"/>
      <c r="MR29" s="32"/>
      <c r="MS29" s="32"/>
      <c r="MT29" s="32"/>
      <c r="MU29" s="32"/>
      <c r="MV29" s="32"/>
      <c r="MW29" s="32"/>
      <c r="MX29" s="32"/>
      <c r="MY29" s="32"/>
      <c r="MZ29" s="32"/>
      <c r="NA29" s="32"/>
      <c r="NB29" s="32"/>
      <c r="NC29" s="32"/>
      <c r="ND29" s="32"/>
      <c r="NE29" s="32"/>
      <c r="NF29" s="32"/>
      <c r="NG29" s="32"/>
      <c r="NH29" s="32"/>
      <c r="NI29" s="32"/>
      <c r="NJ29" s="32"/>
      <c r="NK29" s="32"/>
      <c r="NL29" s="32"/>
      <c r="NM29" s="32"/>
      <c r="NN29" s="32"/>
      <c r="NO29" s="32"/>
      <c r="NP29" s="32"/>
      <c r="NQ29" s="32"/>
      <c r="NR29" s="32"/>
      <c r="NS29" s="32"/>
      <c r="NT29" s="32"/>
      <c r="NU29" s="32"/>
      <c r="NV29" s="32"/>
      <c r="NW29" s="32"/>
      <c r="NX29" s="32"/>
      <c r="NY29" s="32"/>
      <c r="NZ29" s="32"/>
      <c r="OA29" s="32"/>
      <c r="OB29" s="32"/>
      <c r="OC29" s="32"/>
      <c r="OD29" s="32"/>
      <c r="OE29" s="32"/>
      <c r="OF29" s="32"/>
      <c r="OG29" s="32"/>
      <c r="OH29" s="32"/>
      <c r="OI29" s="32"/>
      <c r="OJ29" s="32"/>
      <c r="OK29" s="32"/>
      <c r="OL29" s="32"/>
      <c r="OM29" s="32"/>
      <c r="ON29" s="32"/>
      <c r="OO29" s="32"/>
    </row>
    <row r="30" spans="1:406" s="32" customFormat="1" ht="15.75" x14ac:dyDescent="0.25">
      <c r="F30" s="45"/>
      <c r="H30" s="44"/>
      <c r="I30" s="40"/>
    </row>
    <row r="31" spans="1:406" s="30" customFormat="1" ht="78.75" customHeight="1" x14ac:dyDescent="0.2">
      <c r="A31" s="68" t="s">
        <v>108</v>
      </c>
      <c r="B31" s="69"/>
      <c r="D31" s="64" t="s">
        <v>106</v>
      </c>
      <c r="E31" s="65"/>
      <c r="F31" s="66"/>
    </row>
    <row r="32" spans="1:406" s="30" customFormat="1" ht="48" customHeight="1" x14ac:dyDescent="0.2">
      <c r="A32" s="70" t="s">
        <v>109</v>
      </c>
      <c r="B32" s="71"/>
      <c r="G32" s="46"/>
    </row>
    <row r="33" spans="7:7" s="30" customFormat="1" x14ac:dyDescent="0.2">
      <c r="G33" s="36"/>
    </row>
    <row r="34" spans="7:7" s="30" customFormat="1" x14ac:dyDescent="0.2">
      <c r="G34" s="36"/>
    </row>
    <row r="35" spans="7:7" s="30" customFormat="1" x14ac:dyDescent="0.2">
      <c r="G35" s="36"/>
    </row>
    <row r="36" spans="7:7" s="30" customFormat="1" x14ac:dyDescent="0.2">
      <c r="G36" s="36"/>
    </row>
    <row r="37" spans="7:7" s="30" customFormat="1" x14ac:dyDescent="0.2">
      <c r="G37" s="36"/>
    </row>
    <row r="38" spans="7:7" s="30" customFormat="1" x14ac:dyDescent="0.2">
      <c r="G38" s="36"/>
    </row>
    <row r="39" spans="7:7" s="30" customFormat="1" x14ac:dyDescent="0.2">
      <c r="G39" s="36"/>
    </row>
    <row r="40" spans="7:7" s="30" customFormat="1" x14ac:dyDescent="0.2">
      <c r="G40" s="36"/>
    </row>
    <row r="41" spans="7:7" s="30" customFormat="1" x14ac:dyDescent="0.2">
      <c r="G41" s="36"/>
    </row>
    <row r="42" spans="7:7" s="30" customFormat="1" x14ac:dyDescent="0.2">
      <c r="G42" s="36"/>
    </row>
    <row r="43" spans="7:7" s="30" customFormat="1" x14ac:dyDescent="0.2">
      <c r="G43" s="36"/>
    </row>
    <row r="44" spans="7:7" s="30" customFormat="1" x14ac:dyDescent="0.2">
      <c r="G44" s="36"/>
    </row>
    <row r="45" spans="7:7" s="30" customFormat="1" x14ac:dyDescent="0.2">
      <c r="G45" s="36"/>
    </row>
    <row r="46" spans="7:7" s="30" customFormat="1" x14ac:dyDescent="0.2">
      <c r="G46" s="36"/>
    </row>
    <row r="47" spans="7:7" s="30" customFormat="1" x14ac:dyDescent="0.2">
      <c r="G47" s="36"/>
    </row>
    <row r="48" spans="7:7" s="30" customFormat="1" x14ac:dyDescent="0.2">
      <c r="G48" s="36"/>
    </row>
    <row r="49" spans="7:7" s="30" customFormat="1" x14ac:dyDescent="0.2">
      <c r="G49" s="36"/>
    </row>
    <row r="50" spans="7:7" s="30" customFormat="1" x14ac:dyDescent="0.2">
      <c r="G50" s="36"/>
    </row>
    <row r="51" spans="7:7" s="30" customFormat="1" x14ac:dyDescent="0.2">
      <c r="G51" s="36"/>
    </row>
    <row r="52" spans="7:7" s="30" customFormat="1" x14ac:dyDescent="0.2">
      <c r="G52" s="36"/>
    </row>
    <row r="53" spans="7:7" s="30" customFormat="1" x14ac:dyDescent="0.2">
      <c r="G53" s="36"/>
    </row>
    <row r="54" spans="7:7" s="30" customFormat="1" x14ac:dyDescent="0.2">
      <c r="G54" s="36"/>
    </row>
    <row r="55" spans="7:7" s="30" customFormat="1" x14ac:dyDescent="0.2">
      <c r="G55" s="36"/>
    </row>
    <row r="56" spans="7:7" s="30" customFormat="1" x14ac:dyDescent="0.2">
      <c r="G56" s="36"/>
    </row>
    <row r="57" spans="7:7" s="30" customFormat="1" x14ac:dyDescent="0.2">
      <c r="G57" s="36"/>
    </row>
    <row r="58" spans="7:7" s="30" customFormat="1" x14ac:dyDescent="0.2">
      <c r="G58" s="36"/>
    </row>
    <row r="59" spans="7:7" s="30" customFormat="1" x14ac:dyDescent="0.2">
      <c r="G59" s="36"/>
    </row>
    <row r="60" spans="7:7" s="30" customFormat="1" x14ac:dyDescent="0.2">
      <c r="G60" s="36"/>
    </row>
    <row r="61" spans="7:7" s="30" customFormat="1" x14ac:dyDescent="0.2">
      <c r="G61" s="36"/>
    </row>
    <row r="62" spans="7:7" s="30" customFormat="1" x14ac:dyDescent="0.2">
      <c r="G62" s="36"/>
    </row>
    <row r="63" spans="7:7" s="30" customFormat="1" x14ac:dyDescent="0.2">
      <c r="G63" s="36"/>
    </row>
    <row r="64" spans="7:7" s="30" customFormat="1" x14ac:dyDescent="0.2">
      <c r="G64" s="36"/>
    </row>
    <row r="65" spans="7:7" s="30" customFormat="1" x14ac:dyDescent="0.2">
      <c r="G65" s="36"/>
    </row>
    <row r="66" spans="7:7" s="30" customFormat="1" x14ac:dyDescent="0.2">
      <c r="G66" s="36"/>
    </row>
    <row r="67" spans="7:7" s="30" customFormat="1" x14ac:dyDescent="0.2">
      <c r="G67" s="36"/>
    </row>
    <row r="68" spans="7:7" s="30" customFormat="1" x14ac:dyDescent="0.2">
      <c r="G68" s="36"/>
    </row>
    <row r="69" spans="7:7" s="30" customFormat="1" x14ac:dyDescent="0.2">
      <c r="G69" s="36"/>
    </row>
    <row r="70" spans="7:7" s="30" customFormat="1" x14ac:dyDescent="0.2">
      <c r="G70" s="36"/>
    </row>
    <row r="71" spans="7:7" s="30" customFormat="1" x14ac:dyDescent="0.2">
      <c r="G71" s="36"/>
    </row>
    <row r="72" spans="7:7" s="30" customFormat="1" x14ac:dyDescent="0.2">
      <c r="G72" s="36"/>
    </row>
    <row r="73" spans="7:7" s="30" customFormat="1" x14ac:dyDescent="0.2">
      <c r="G73" s="36"/>
    </row>
    <row r="74" spans="7:7" s="30" customFormat="1" x14ac:dyDescent="0.2">
      <c r="G74" s="36"/>
    </row>
    <row r="75" spans="7:7" s="30" customFormat="1" x14ac:dyDescent="0.2">
      <c r="G75" s="36"/>
    </row>
    <row r="76" spans="7:7" s="30" customFormat="1" x14ac:dyDescent="0.2">
      <c r="G76" s="36"/>
    </row>
    <row r="77" spans="7:7" s="30" customFormat="1" x14ac:dyDescent="0.2">
      <c r="G77" s="36"/>
    </row>
    <row r="78" spans="7:7" s="30" customFormat="1" x14ac:dyDescent="0.2">
      <c r="G78" s="36"/>
    </row>
    <row r="79" spans="7:7" s="30" customFormat="1" x14ac:dyDescent="0.2">
      <c r="G79" s="36"/>
    </row>
    <row r="80" spans="7:7" s="30" customFormat="1" x14ac:dyDescent="0.2">
      <c r="G80" s="36"/>
    </row>
    <row r="81" spans="7:7" s="30" customFormat="1" x14ac:dyDescent="0.2">
      <c r="G81" s="36"/>
    </row>
    <row r="82" spans="7:7" s="30" customFormat="1" x14ac:dyDescent="0.2">
      <c r="G82" s="36"/>
    </row>
    <row r="83" spans="7:7" s="30" customFormat="1" x14ac:dyDescent="0.2">
      <c r="G83" s="36"/>
    </row>
    <row r="84" spans="7:7" s="30" customFormat="1" x14ac:dyDescent="0.2">
      <c r="G84" s="36"/>
    </row>
    <row r="85" spans="7:7" s="30" customFormat="1" x14ac:dyDescent="0.2">
      <c r="G85" s="36"/>
    </row>
    <row r="86" spans="7:7" s="30" customFormat="1" x14ac:dyDescent="0.2">
      <c r="G86" s="36"/>
    </row>
    <row r="87" spans="7:7" s="30" customFormat="1" x14ac:dyDescent="0.2">
      <c r="G87" s="36"/>
    </row>
    <row r="88" spans="7:7" s="30" customFormat="1" x14ac:dyDescent="0.2">
      <c r="G88" s="36"/>
    </row>
    <row r="89" spans="7:7" s="30" customFormat="1" x14ac:dyDescent="0.2">
      <c r="G89" s="36"/>
    </row>
    <row r="90" spans="7:7" s="30" customFormat="1" x14ac:dyDescent="0.2">
      <c r="G90" s="36"/>
    </row>
    <row r="91" spans="7:7" s="30" customFormat="1" x14ac:dyDescent="0.2">
      <c r="G91" s="36"/>
    </row>
    <row r="92" spans="7:7" s="30" customFormat="1" x14ac:dyDescent="0.2">
      <c r="G92" s="36"/>
    </row>
    <row r="93" spans="7:7" s="30" customFormat="1" x14ac:dyDescent="0.2">
      <c r="G93" s="36"/>
    </row>
    <row r="94" spans="7:7" s="30" customFormat="1" x14ac:dyDescent="0.2">
      <c r="G94" s="36"/>
    </row>
    <row r="95" spans="7:7" s="30" customFormat="1" x14ac:dyDescent="0.2">
      <c r="G95" s="36"/>
    </row>
    <row r="96" spans="7:7" s="30" customFormat="1" x14ac:dyDescent="0.2">
      <c r="G96" s="36"/>
    </row>
    <row r="97" spans="7:7" s="30" customFormat="1" x14ac:dyDescent="0.2">
      <c r="G97" s="36"/>
    </row>
    <row r="98" spans="7:7" s="30" customFormat="1" x14ac:dyDescent="0.2">
      <c r="G98" s="36"/>
    </row>
    <row r="99" spans="7:7" s="30" customFormat="1" x14ac:dyDescent="0.2">
      <c r="G99" s="36"/>
    </row>
    <row r="100" spans="7:7" s="30" customFormat="1" x14ac:dyDescent="0.2">
      <c r="G100" s="36"/>
    </row>
    <row r="101" spans="7:7" s="30" customFormat="1" x14ac:dyDescent="0.2">
      <c r="G101" s="36"/>
    </row>
    <row r="102" spans="7:7" s="30" customFormat="1" x14ac:dyDescent="0.2">
      <c r="G102" s="36"/>
    </row>
    <row r="103" spans="7:7" s="30" customFormat="1" x14ac:dyDescent="0.2">
      <c r="G103" s="36"/>
    </row>
    <row r="104" spans="7:7" s="30" customFormat="1" x14ac:dyDescent="0.2">
      <c r="G104" s="36"/>
    </row>
    <row r="105" spans="7:7" s="30" customFormat="1" x14ac:dyDescent="0.2">
      <c r="G105" s="36"/>
    </row>
    <row r="106" spans="7:7" s="30" customFormat="1" x14ac:dyDescent="0.2">
      <c r="G106" s="36"/>
    </row>
    <row r="107" spans="7:7" s="30" customFormat="1" x14ac:dyDescent="0.2">
      <c r="G107" s="36"/>
    </row>
    <row r="108" spans="7:7" s="30" customFormat="1" x14ac:dyDescent="0.2">
      <c r="G108" s="36"/>
    </row>
    <row r="109" spans="7:7" s="30" customFormat="1" x14ac:dyDescent="0.2">
      <c r="G109" s="36"/>
    </row>
    <row r="110" spans="7:7" s="30" customFormat="1" x14ac:dyDescent="0.2">
      <c r="G110" s="36"/>
    </row>
    <row r="111" spans="7:7" s="30" customFormat="1" x14ac:dyDescent="0.2">
      <c r="G111" s="36"/>
    </row>
    <row r="112" spans="7:7" s="30" customFormat="1" x14ac:dyDescent="0.2">
      <c r="G112" s="36"/>
    </row>
    <row r="113" spans="7:7" s="30" customFormat="1" x14ac:dyDescent="0.2">
      <c r="G113" s="36"/>
    </row>
    <row r="114" spans="7:7" s="30" customFormat="1" x14ac:dyDescent="0.2">
      <c r="G114" s="36"/>
    </row>
    <row r="115" spans="7:7" s="30" customFormat="1" x14ac:dyDescent="0.2">
      <c r="G115" s="36"/>
    </row>
    <row r="116" spans="7:7" s="30" customFormat="1" x14ac:dyDescent="0.2">
      <c r="G116" s="36"/>
    </row>
    <row r="117" spans="7:7" s="30" customFormat="1" x14ac:dyDescent="0.2">
      <c r="G117" s="36"/>
    </row>
    <row r="118" spans="7:7" s="30" customFormat="1" x14ac:dyDescent="0.2">
      <c r="G118" s="36"/>
    </row>
    <row r="119" spans="7:7" s="30" customFormat="1" x14ac:dyDescent="0.2">
      <c r="G119" s="36"/>
    </row>
    <row r="120" spans="7:7" s="30" customFormat="1" x14ac:dyDescent="0.2">
      <c r="G120" s="36"/>
    </row>
    <row r="121" spans="7:7" s="30" customFormat="1" x14ac:dyDescent="0.2">
      <c r="G121" s="36"/>
    </row>
    <row r="122" spans="7:7" s="30" customFormat="1" x14ac:dyDescent="0.2">
      <c r="G122" s="36"/>
    </row>
    <row r="123" spans="7:7" s="30" customFormat="1" x14ac:dyDescent="0.2">
      <c r="G123" s="36"/>
    </row>
    <row r="124" spans="7:7" s="30" customFormat="1" x14ac:dyDescent="0.2">
      <c r="G124" s="36"/>
    </row>
    <row r="125" spans="7:7" s="30" customFormat="1" x14ac:dyDescent="0.2">
      <c r="G125" s="36"/>
    </row>
    <row r="126" spans="7:7" s="30" customFormat="1" x14ac:dyDescent="0.2">
      <c r="G126" s="36"/>
    </row>
    <row r="127" spans="7:7" s="30" customFormat="1" x14ac:dyDescent="0.2">
      <c r="G127" s="36"/>
    </row>
    <row r="128" spans="7:7" s="30" customFormat="1" x14ac:dyDescent="0.2">
      <c r="G128" s="36"/>
    </row>
    <row r="129" spans="7:7" s="30" customFormat="1" x14ac:dyDescent="0.2">
      <c r="G129" s="36"/>
    </row>
    <row r="130" spans="7:7" s="30" customFormat="1" x14ac:dyDescent="0.2">
      <c r="G130" s="36"/>
    </row>
    <row r="131" spans="7:7" s="30" customFormat="1" x14ac:dyDescent="0.2">
      <c r="G131" s="36"/>
    </row>
    <row r="132" spans="7:7" s="30" customFormat="1" x14ac:dyDescent="0.2">
      <c r="G132" s="36"/>
    </row>
    <row r="133" spans="7:7" s="30" customFormat="1" x14ac:dyDescent="0.2">
      <c r="G133" s="36"/>
    </row>
    <row r="134" spans="7:7" s="30" customFormat="1" x14ac:dyDescent="0.2">
      <c r="G134" s="36"/>
    </row>
    <row r="135" spans="7:7" s="30" customFormat="1" x14ac:dyDescent="0.2">
      <c r="G135" s="36"/>
    </row>
    <row r="136" spans="7:7" s="30" customFormat="1" x14ac:dyDescent="0.2">
      <c r="G136" s="36"/>
    </row>
    <row r="137" spans="7:7" s="30" customFormat="1" x14ac:dyDescent="0.2">
      <c r="G137" s="36"/>
    </row>
    <row r="138" spans="7:7" s="30" customFormat="1" x14ac:dyDescent="0.2">
      <c r="G138" s="36"/>
    </row>
    <row r="139" spans="7:7" s="30" customFormat="1" x14ac:dyDescent="0.2">
      <c r="G139" s="36"/>
    </row>
    <row r="140" spans="7:7" s="30" customFormat="1" x14ac:dyDescent="0.2">
      <c r="G140" s="36"/>
    </row>
    <row r="141" spans="7:7" s="30" customFormat="1" x14ac:dyDescent="0.2">
      <c r="G141" s="36"/>
    </row>
    <row r="142" spans="7:7" s="30" customFormat="1" x14ac:dyDescent="0.2">
      <c r="G142" s="36"/>
    </row>
    <row r="143" spans="7:7" s="30" customFormat="1" x14ac:dyDescent="0.2">
      <c r="G143" s="36"/>
    </row>
    <row r="144" spans="7:7" s="30" customFormat="1" x14ac:dyDescent="0.2">
      <c r="G144" s="36"/>
    </row>
    <row r="145" spans="7:7" s="30" customFormat="1" x14ac:dyDescent="0.2">
      <c r="G145" s="36"/>
    </row>
    <row r="146" spans="7:7" s="30" customFormat="1" x14ac:dyDescent="0.2">
      <c r="G146" s="36"/>
    </row>
    <row r="147" spans="7:7" s="30" customFormat="1" x14ac:dyDescent="0.2">
      <c r="G147" s="36"/>
    </row>
    <row r="148" spans="7:7" s="30" customFormat="1" x14ac:dyDescent="0.2">
      <c r="G148" s="36"/>
    </row>
    <row r="149" spans="7:7" s="30" customFormat="1" x14ac:dyDescent="0.2">
      <c r="G149" s="36"/>
    </row>
    <row r="150" spans="7:7" s="30" customFormat="1" x14ac:dyDescent="0.2">
      <c r="G150" s="36"/>
    </row>
    <row r="151" spans="7:7" s="30" customFormat="1" x14ac:dyDescent="0.2">
      <c r="G151" s="36"/>
    </row>
    <row r="152" spans="7:7" s="30" customFormat="1" x14ac:dyDescent="0.2">
      <c r="G152" s="36"/>
    </row>
    <row r="153" spans="7:7" s="30" customFormat="1" x14ac:dyDescent="0.2">
      <c r="G153" s="36"/>
    </row>
    <row r="154" spans="7:7" s="30" customFormat="1" x14ac:dyDescent="0.2">
      <c r="G154" s="36"/>
    </row>
    <row r="155" spans="7:7" s="30" customFormat="1" x14ac:dyDescent="0.2">
      <c r="G155" s="36"/>
    </row>
    <row r="156" spans="7:7" s="30" customFormat="1" x14ac:dyDescent="0.2">
      <c r="G156" s="36"/>
    </row>
    <row r="157" spans="7:7" s="30" customFormat="1" x14ac:dyDescent="0.2">
      <c r="G157" s="36"/>
    </row>
    <row r="158" spans="7:7" s="30" customFormat="1" x14ac:dyDescent="0.2">
      <c r="G158" s="36"/>
    </row>
    <row r="159" spans="7:7" s="30" customFormat="1" x14ac:dyDescent="0.2">
      <c r="G159" s="36"/>
    </row>
    <row r="160" spans="7:7" s="30" customFormat="1" x14ac:dyDescent="0.2">
      <c r="G160" s="36"/>
    </row>
    <row r="161" spans="7:7" s="30" customFormat="1" x14ac:dyDescent="0.2">
      <c r="G161" s="36"/>
    </row>
    <row r="162" spans="7:7" s="30" customFormat="1" x14ac:dyDescent="0.2">
      <c r="G162" s="36"/>
    </row>
    <row r="163" spans="7:7" s="30" customFormat="1" x14ac:dyDescent="0.2">
      <c r="G163" s="36"/>
    </row>
    <row r="164" spans="7:7" s="30" customFormat="1" x14ac:dyDescent="0.2">
      <c r="G164" s="36"/>
    </row>
    <row r="165" spans="7:7" s="30" customFormat="1" x14ac:dyDescent="0.2">
      <c r="G165" s="36"/>
    </row>
    <row r="166" spans="7:7" s="30" customFormat="1" x14ac:dyDescent="0.2">
      <c r="G166" s="36"/>
    </row>
    <row r="167" spans="7:7" s="30" customFormat="1" x14ac:dyDescent="0.2">
      <c r="G167" s="36"/>
    </row>
    <row r="168" spans="7:7" s="30" customFormat="1" x14ac:dyDescent="0.2">
      <c r="G168" s="36"/>
    </row>
    <row r="169" spans="7:7" s="30" customFormat="1" x14ac:dyDescent="0.2">
      <c r="G169" s="36"/>
    </row>
    <row r="170" spans="7:7" s="30" customFormat="1" x14ac:dyDescent="0.2">
      <c r="G170" s="36"/>
    </row>
    <row r="171" spans="7:7" s="30" customFormat="1" x14ac:dyDescent="0.2">
      <c r="G171" s="36"/>
    </row>
    <row r="172" spans="7:7" s="30" customFormat="1" x14ac:dyDescent="0.2">
      <c r="G172" s="36"/>
    </row>
    <row r="173" spans="7:7" s="30" customFormat="1" x14ac:dyDescent="0.2">
      <c r="G173" s="36"/>
    </row>
    <row r="174" spans="7:7" s="30" customFormat="1" x14ac:dyDescent="0.2">
      <c r="G174" s="36"/>
    </row>
    <row r="175" spans="7:7" s="30" customFormat="1" x14ac:dyDescent="0.2">
      <c r="G175" s="36"/>
    </row>
    <row r="176" spans="7:7" s="30" customFormat="1" x14ac:dyDescent="0.2">
      <c r="G176" s="36"/>
    </row>
    <row r="177" spans="7:7" s="30" customFormat="1" x14ac:dyDescent="0.2">
      <c r="G177" s="36"/>
    </row>
    <row r="178" spans="7:7" s="30" customFormat="1" x14ac:dyDescent="0.2">
      <c r="G178" s="36"/>
    </row>
    <row r="179" spans="7:7" s="30" customFormat="1" x14ac:dyDescent="0.2">
      <c r="G179" s="36"/>
    </row>
    <row r="180" spans="7:7" s="30" customFormat="1" x14ac:dyDescent="0.2">
      <c r="G180" s="36"/>
    </row>
    <row r="181" spans="7:7" s="30" customFormat="1" x14ac:dyDescent="0.2">
      <c r="G181" s="36"/>
    </row>
    <row r="182" spans="7:7" s="30" customFormat="1" x14ac:dyDescent="0.2">
      <c r="G182" s="36"/>
    </row>
    <row r="183" spans="7:7" s="30" customFormat="1" x14ac:dyDescent="0.2">
      <c r="G183" s="36"/>
    </row>
    <row r="184" spans="7:7" s="30" customFormat="1" x14ac:dyDescent="0.2">
      <c r="G184" s="36"/>
    </row>
    <row r="185" spans="7:7" s="30" customFormat="1" x14ac:dyDescent="0.2">
      <c r="G185" s="36"/>
    </row>
    <row r="186" spans="7:7" s="30" customFormat="1" x14ac:dyDescent="0.2">
      <c r="G186" s="36"/>
    </row>
    <row r="187" spans="7:7" s="30" customFormat="1" x14ac:dyDescent="0.2">
      <c r="G187" s="36"/>
    </row>
    <row r="188" spans="7:7" s="30" customFormat="1" x14ac:dyDescent="0.2">
      <c r="G188" s="36"/>
    </row>
    <row r="189" spans="7:7" s="30" customFormat="1" x14ac:dyDescent="0.2">
      <c r="G189" s="36"/>
    </row>
    <row r="190" spans="7:7" s="30" customFormat="1" x14ac:dyDescent="0.2">
      <c r="G190" s="36"/>
    </row>
    <row r="191" spans="7:7" s="30" customFormat="1" x14ac:dyDescent="0.2">
      <c r="G191" s="36"/>
    </row>
    <row r="192" spans="7:7" s="30" customFormat="1" x14ac:dyDescent="0.2">
      <c r="G192" s="36"/>
    </row>
    <row r="193" spans="7:7" s="30" customFormat="1" x14ac:dyDescent="0.2">
      <c r="G193" s="36"/>
    </row>
    <row r="194" spans="7:7" s="30" customFormat="1" x14ac:dyDescent="0.2">
      <c r="G194" s="36"/>
    </row>
    <row r="195" spans="7:7" s="30" customFormat="1" x14ac:dyDescent="0.2">
      <c r="G195" s="36"/>
    </row>
    <row r="196" spans="7:7" s="30" customFormat="1" x14ac:dyDescent="0.2">
      <c r="G196" s="36"/>
    </row>
    <row r="197" spans="7:7" s="30" customFormat="1" x14ac:dyDescent="0.2">
      <c r="G197" s="36"/>
    </row>
    <row r="198" spans="7:7" s="30" customFormat="1" x14ac:dyDescent="0.2">
      <c r="G198" s="36"/>
    </row>
    <row r="199" spans="7:7" s="30" customFormat="1" x14ac:dyDescent="0.2">
      <c r="G199" s="36"/>
    </row>
    <row r="200" spans="7:7" s="30" customFormat="1" x14ac:dyDescent="0.2">
      <c r="G200" s="36"/>
    </row>
    <row r="201" spans="7:7" s="30" customFormat="1" x14ac:dyDescent="0.2">
      <c r="G201" s="36"/>
    </row>
    <row r="202" spans="7:7" s="30" customFormat="1" x14ac:dyDescent="0.2">
      <c r="G202" s="36"/>
    </row>
    <row r="203" spans="7:7" s="30" customFormat="1" x14ac:dyDescent="0.2">
      <c r="G203" s="36"/>
    </row>
    <row r="204" spans="7:7" s="30" customFormat="1" x14ac:dyDescent="0.2">
      <c r="G204" s="36"/>
    </row>
    <row r="205" spans="7:7" s="30" customFormat="1" x14ac:dyDescent="0.2">
      <c r="G205" s="36"/>
    </row>
    <row r="206" spans="7:7" s="30" customFormat="1" x14ac:dyDescent="0.2">
      <c r="G206" s="36"/>
    </row>
    <row r="207" spans="7:7" s="30" customFormat="1" x14ac:dyDescent="0.2">
      <c r="G207" s="36"/>
    </row>
    <row r="208" spans="7:7" s="30" customFormat="1" x14ac:dyDescent="0.2">
      <c r="G208" s="36"/>
    </row>
    <row r="209" spans="7:7" s="30" customFormat="1" x14ac:dyDescent="0.2">
      <c r="G209" s="36"/>
    </row>
    <row r="210" spans="7:7" s="30" customFormat="1" x14ac:dyDescent="0.2">
      <c r="G210" s="36"/>
    </row>
    <row r="211" spans="7:7" s="30" customFormat="1" x14ac:dyDescent="0.2">
      <c r="G211" s="36"/>
    </row>
    <row r="212" spans="7:7" s="30" customFormat="1" x14ac:dyDescent="0.2">
      <c r="G212" s="36"/>
    </row>
    <row r="213" spans="7:7" s="30" customFormat="1" x14ac:dyDescent="0.2">
      <c r="G213" s="36"/>
    </row>
    <row r="214" spans="7:7" s="30" customFormat="1" x14ac:dyDescent="0.2">
      <c r="G214" s="36"/>
    </row>
    <row r="215" spans="7:7" s="30" customFormat="1" x14ac:dyDescent="0.2">
      <c r="G215" s="36"/>
    </row>
    <row r="216" spans="7:7" s="30" customFormat="1" x14ac:dyDescent="0.2">
      <c r="G216" s="36"/>
    </row>
    <row r="217" spans="7:7" s="30" customFormat="1" x14ac:dyDescent="0.2">
      <c r="G217" s="36"/>
    </row>
    <row r="218" spans="7:7" s="30" customFormat="1" x14ac:dyDescent="0.2">
      <c r="G218" s="36"/>
    </row>
    <row r="219" spans="7:7" s="30" customFormat="1" x14ac:dyDescent="0.2">
      <c r="G219" s="36"/>
    </row>
    <row r="220" spans="7:7" s="30" customFormat="1" x14ac:dyDescent="0.2">
      <c r="G220" s="36"/>
    </row>
    <row r="221" spans="7:7" s="30" customFormat="1" x14ac:dyDescent="0.2">
      <c r="G221" s="36"/>
    </row>
    <row r="222" spans="7:7" s="30" customFormat="1" x14ac:dyDescent="0.2">
      <c r="G222" s="36"/>
    </row>
    <row r="223" spans="7:7" s="30" customFormat="1" x14ac:dyDescent="0.2">
      <c r="G223" s="36"/>
    </row>
    <row r="224" spans="7:7" s="30" customFormat="1" x14ac:dyDescent="0.2">
      <c r="G224" s="36"/>
    </row>
    <row r="225" spans="7:7" s="30" customFormat="1" x14ac:dyDescent="0.2">
      <c r="G225" s="36"/>
    </row>
    <row r="226" spans="7:7" s="30" customFormat="1" x14ac:dyDescent="0.2">
      <c r="G226" s="36"/>
    </row>
    <row r="227" spans="7:7" s="30" customFormat="1" x14ac:dyDescent="0.2">
      <c r="G227" s="36"/>
    </row>
    <row r="228" spans="7:7" s="30" customFormat="1" x14ac:dyDescent="0.2">
      <c r="G228" s="36"/>
    </row>
    <row r="229" spans="7:7" s="30" customFormat="1" x14ac:dyDescent="0.2">
      <c r="G229" s="36"/>
    </row>
    <row r="230" spans="7:7" s="30" customFormat="1" x14ac:dyDescent="0.2">
      <c r="G230" s="36"/>
    </row>
    <row r="231" spans="7:7" s="30" customFormat="1" x14ac:dyDescent="0.2">
      <c r="G231" s="36"/>
    </row>
    <row r="232" spans="7:7" s="30" customFormat="1" x14ac:dyDescent="0.2">
      <c r="G232" s="36"/>
    </row>
    <row r="233" spans="7:7" s="30" customFormat="1" x14ac:dyDescent="0.2">
      <c r="G233" s="36"/>
    </row>
    <row r="234" spans="7:7" s="30" customFormat="1" x14ac:dyDescent="0.2">
      <c r="G234" s="36"/>
    </row>
    <row r="235" spans="7:7" s="30" customFormat="1" x14ac:dyDescent="0.2">
      <c r="G235" s="36"/>
    </row>
    <row r="236" spans="7:7" s="30" customFormat="1" x14ac:dyDescent="0.2">
      <c r="G236" s="36"/>
    </row>
    <row r="237" spans="7:7" s="30" customFormat="1" x14ac:dyDescent="0.2">
      <c r="G237" s="36"/>
    </row>
    <row r="238" spans="7:7" s="30" customFormat="1" x14ac:dyDescent="0.2">
      <c r="G238" s="36"/>
    </row>
    <row r="239" spans="7:7" s="30" customFormat="1" x14ac:dyDescent="0.2">
      <c r="G239" s="36"/>
    </row>
    <row r="240" spans="7:7" s="30" customFormat="1" x14ac:dyDescent="0.2">
      <c r="G240" s="36"/>
    </row>
    <row r="241" spans="7:7" s="30" customFormat="1" x14ac:dyDescent="0.2">
      <c r="G241" s="36"/>
    </row>
    <row r="242" spans="7:7" s="30" customFormat="1" x14ac:dyDescent="0.2">
      <c r="G242" s="36"/>
    </row>
    <row r="243" spans="7:7" s="30" customFormat="1" x14ac:dyDescent="0.2">
      <c r="G243" s="36"/>
    </row>
    <row r="244" spans="7:7" s="30" customFormat="1" x14ac:dyDescent="0.2">
      <c r="G244" s="36"/>
    </row>
    <row r="245" spans="7:7" s="30" customFormat="1" x14ac:dyDescent="0.2">
      <c r="G245" s="36"/>
    </row>
    <row r="246" spans="7:7" s="30" customFormat="1" x14ac:dyDescent="0.2">
      <c r="G246" s="36"/>
    </row>
    <row r="247" spans="7:7" s="30" customFormat="1" x14ac:dyDescent="0.2">
      <c r="G247" s="36"/>
    </row>
    <row r="248" spans="7:7" s="30" customFormat="1" x14ac:dyDescent="0.2">
      <c r="G248" s="36"/>
    </row>
    <row r="249" spans="7:7" s="30" customFormat="1" x14ac:dyDescent="0.2">
      <c r="G249" s="36"/>
    </row>
    <row r="250" spans="7:7" s="30" customFormat="1" x14ac:dyDescent="0.2">
      <c r="G250" s="36"/>
    </row>
    <row r="251" spans="7:7" s="30" customFormat="1" x14ac:dyDescent="0.2">
      <c r="G251" s="36"/>
    </row>
    <row r="252" spans="7:7" s="30" customFormat="1" x14ac:dyDescent="0.2">
      <c r="G252" s="36"/>
    </row>
    <row r="253" spans="7:7" s="30" customFormat="1" x14ac:dyDescent="0.2">
      <c r="G253" s="36"/>
    </row>
    <row r="254" spans="7:7" s="30" customFormat="1" x14ac:dyDescent="0.2">
      <c r="G254" s="36"/>
    </row>
    <row r="255" spans="7:7" s="30" customFormat="1" x14ac:dyDescent="0.2">
      <c r="G255" s="36"/>
    </row>
    <row r="256" spans="7:7" s="30" customFormat="1" x14ac:dyDescent="0.2">
      <c r="G256" s="36"/>
    </row>
    <row r="257" spans="7:7" s="30" customFormat="1" x14ac:dyDescent="0.2">
      <c r="G257" s="36"/>
    </row>
    <row r="258" spans="7:7" s="30" customFormat="1" x14ac:dyDescent="0.2">
      <c r="G258" s="36"/>
    </row>
    <row r="259" spans="7:7" s="30" customFormat="1" x14ac:dyDescent="0.2">
      <c r="G259" s="36"/>
    </row>
    <row r="260" spans="7:7" s="30" customFormat="1" x14ac:dyDescent="0.2">
      <c r="G260" s="36"/>
    </row>
    <row r="261" spans="7:7" s="30" customFormat="1" x14ac:dyDescent="0.2">
      <c r="G261" s="36"/>
    </row>
    <row r="262" spans="7:7" s="30" customFormat="1" x14ac:dyDescent="0.2">
      <c r="G262" s="36"/>
    </row>
    <row r="263" spans="7:7" s="30" customFormat="1" x14ac:dyDescent="0.2">
      <c r="G263" s="36"/>
    </row>
    <row r="264" spans="7:7" s="30" customFormat="1" x14ac:dyDescent="0.2">
      <c r="G264" s="36"/>
    </row>
    <row r="265" spans="7:7" s="30" customFormat="1" x14ac:dyDescent="0.2">
      <c r="G265" s="36"/>
    </row>
    <row r="266" spans="7:7" s="30" customFormat="1" x14ac:dyDescent="0.2">
      <c r="G266" s="36"/>
    </row>
    <row r="267" spans="7:7" s="30" customFormat="1" x14ac:dyDescent="0.2">
      <c r="G267" s="36"/>
    </row>
    <row r="268" spans="7:7" s="30" customFormat="1" x14ac:dyDescent="0.2">
      <c r="G268" s="36"/>
    </row>
    <row r="269" spans="7:7" s="30" customFormat="1" x14ac:dyDescent="0.2">
      <c r="G269" s="36"/>
    </row>
    <row r="270" spans="7:7" s="30" customFormat="1" x14ac:dyDescent="0.2">
      <c r="G270" s="36"/>
    </row>
    <row r="271" spans="7:7" s="30" customFormat="1" x14ac:dyDescent="0.2">
      <c r="G271" s="36"/>
    </row>
    <row r="272" spans="7:7" s="30" customFormat="1" x14ac:dyDescent="0.2">
      <c r="G272" s="36"/>
    </row>
    <row r="273" spans="7:7" s="30" customFormat="1" x14ac:dyDescent="0.2">
      <c r="G273" s="36"/>
    </row>
    <row r="274" spans="7:7" s="30" customFormat="1" x14ac:dyDescent="0.2">
      <c r="G274" s="36"/>
    </row>
    <row r="275" spans="7:7" s="30" customFormat="1" x14ac:dyDescent="0.2">
      <c r="G275" s="36"/>
    </row>
    <row r="276" spans="7:7" s="30" customFormat="1" x14ac:dyDescent="0.2">
      <c r="G276" s="36"/>
    </row>
    <row r="277" spans="7:7" s="30" customFormat="1" x14ac:dyDescent="0.2">
      <c r="G277" s="36"/>
    </row>
    <row r="278" spans="7:7" s="30" customFormat="1" x14ac:dyDescent="0.2">
      <c r="G278" s="36"/>
    </row>
    <row r="279" spans="7:7" s="30" customFormat="1" x14ac:dyDescent="0.2">
      <c r="G279" s="36"/>
    </row>
    <row r="280" spans="7:7" s="30" customFormat="1" x14ac:dyDescent="0.2">
      <c r="G280" s="36"/>
    </row>
    <row r="281" spans="7:7" s="30" customFormat="1" x14ac:dyDescent="0.2">
      <c r="G281" s="36"/>
    </row>
    <row r="282" spans="7:7" s="30" customFormat="1" x14ac:dyDescent="0.2">
      <c r="G282" s="36"/>
    </row>
    <row r="283" spans="7:7" s="30" customFormat="1" x14ac:dyDescent="0.2">
      <c r="G283" s="36"/>
    </row>
    <row r="284" spans="7:7" s="30" customFormat="1" x14ac:dyDescent="0.2">
      <c r="G284" s="36"/>
    </row>
    <row r="285" spans="7:7" s="30" customFormat="1" x14ac:dyDescent="0.2">
      <c r="G285" s="36"/>
    </row>
    <row r="286" spans="7:7" s="30" customFormat="1" x14ac:dyDescent="0.2">
      <c r="G286" s="36"/>
    </row>
    <row r="287" spans="7:7" s="30" customFormat="1" x14ac:dyDescent="0.2">
      <c r="G287" s="36"/>
    </row>
    <row r="288" spans="7:7" s="30" customFormat="1" x14ac:dyDescent="0.2">
      <c r="G288" s="36"/>
    </row>
    <row r="289" spans="7:7" s="30" customFormat="1" x14ac:dyDescent="0.2">
      <c r="G289" s="36"/>
    </row>
    <row r="290" spans="7:7" s="30" customFormat="1" x14ac:dyDescent="0.2">
      <c r="G290" s="36"/>
    </row>
    <row r="291" spans="7:7" s="30" customFormat="1" x14ac:dyDescent="0.2">
      <c r="G291" s="36"/>
    </row>
    <row r="292" spans="7:7" s="30" customFormat="1" x14ac:dyDescent="0.2">
      <c r="G292" s="36"/>
    </row>
    <row r="293" spans="7:7" s="30" customFormat="1" x14ac:dyDescent="0.2">
      <c r="G293" s="36"/>
    </row>
    <row r="294" spans="7:7" s="30" customFormat="1" x14ac:dyDescent="0.2">
      <c r="G294" s="36"/>
    </row>
    <row r="295" spans="7:7" s="30" customFormat="1" x14ac:dyDescent="0.2">
      <c r="G295" s="36"/>
    </row>
    <row r="296" spans="7:7" s="30" customFormat="1" x14ac:dyDescent="0.2">
      <c r="G296" s="36"/>
    </row>
    <row r="297" spans="7:7" s="30" customFormat="1" x14ac:dyDescent="0.2">
      <c r="G297" s="36"/>
    </row>
    <row r="298" spans="7:7" s="30" customFormat="1" x14ac:dyDescent="0.2">
      <c r="G298" s="36"/>
    </row>
    <row r="299" spans="7:7" s="30" customFormat="1" x14ac:dyDescent="0.2">
      <c r="G299" s="36"/>
    </row>
    <row r="300" spans="7:7" s="30" customFormat="1" x14ac:dyDescent="0.2">
      <c r="G300" s="36"/>
    </row>
    <row r="301" spans="7:7" s="30" customFormat="1" x14ac:dyDescent="0.2">
      <c r="G301" s="36"/>
    </row>
    <row r="302" spans="7:7" s="30" customFormat="1" x14ac:dyDescent="0.2">
      <c r="G302" s="36"/>
    </row>
    <row r="303" spans="7:7" s="30" customFormat="1" x14ac:dyDescent="0.2">
      <c r="G303" s="36"/>
    </row>
    <row r="304" spans="7:7" s="30" customFormat="1" x14ac:dyDescent="0.2">
      <c r="G304" s="36"/>
    </row>
    <row r="305" spans="7:7" s="30" customFormat="1" x14ac:dyDescent="0.2">
      <c r="G305" s="36"/>
    </row>
    <row r="306" spans="7:7" s="30" customFormat="1" x14ac:dyDescent="0.2">
      <c r="G306" s="36"/>
    </row>
    <row r="307" spans="7:7" s="30" customFormat="1" x14ac:dyDescent="0.2">
      <c r="G307" s="36"/>
    </row>
    <row r="308" spans="7:7" s="30" customFormat="1" x14ac:dyDescent="0.2">
      <c r="G308" s="36"/>
    </row>
    <row r="309" spans="7:7" s="30" customFormat="1" x14ac:dyDescent="0.2">
      <c r="G309" s="36"/>
    </row>
    <row r="310" spans="7:7" s="30" customFormat="1" x14ac:dyDescent="0.2">
      <c r="G310" s="36"/>
    </row>
    <row r="311" spans="7:7" s="30" customFormat="1" x14ac:dyDescent="0.2">
      <c r="G311" s="36"/>
    </row>
    <row r="312" spans="7:7" s="30" customFormat="1" x14ac:dyDescent="0.2">
      <c r="G312" s="36"/>
    </row>
    <row r="313" spans="7:7" s="30" customFormat="1" x14ac:dyDescent="0.2">
      <c r="G313" s="36"/>
    </row>
    <row r="314" spans="7:7" s="30" customFormat="1" x14ac:dyDescent="0.2">
      <c r="G314" s="36"/>
    </row>
    <row r="315" spans="7:7" s="30" customFormat="1" x14ac:dyDescent="0.2">
      <c r="G315" s="36"/>
    </row>
    <row r="316" spans="7:7" s="30" customFormat="1" x14ac:dyDescent="0.2">
      <c r="G316" s="36"/>
    </row>
    <row r="317" spans="7:7" s="30" customFormat="1" x14ac:dyDescent="0.2">
      <c r="G317" s="36"/>
    </row>
    <row r="318" spans="7:7" s="30" customFormat="1" x14ac:dyDescent="0.2">
      <c r="G318" s="36"/>
    </row>
    <row r="319" spans="7:7" s="30" customFormat="1" x14ac:dyDescent="0.2">
      <c r="G319" s="36"/>
    </row>
    <row r="320" spans="7:7" s="30" customFormat="1" x14ac:dyDescent="0.2">
      <c r="G320" s="36"/>
    </row>
    <row r="321" spans="7:7" s="30" customFormat="1" x14ac:dyDescent="0.2">
      <c r="G321" s="36"/>
    </row>
    <row r="322" spans="7:7" s="30" customFormat="1" x14ac:dyDescent="0.2">
      <c r="G322" s="36"/>
    </row>
    <row r="323" spans="7:7" s="30" customFormat="1" x14ac:dyDescent="0.2">
      <c r="G323" s="36"/>
    </row>
    <row r="324" spans="7:7" s="30" customFormat="1" x14ac:dyDescent="0.2">
      <c r="G324" s="36"/>
    </row>
    <row r="325" spans="7:7" s="30" customFormat="1" x14ac:dyDescent="0.2">
      <c r="G325" s="36"/>
    </row>
    <row r="326" spans="7:7" s="30" customFormat="1" x14ac:dyDescent="0.2">
      <c r="G326" s="36"/>
    </row>
    <row r="327" spans="7:7" s="30" customFormat="1" x14ac:dyDescent="0.2">
      <c r="G327" s="36"/>
    </row>
    <row r="328" spans="7:7" s="30" customFormat="1" x14ac:dyDescent="0.2">
      <c r="G328" s="36"/>
    </row>
    <row r="329" spans="7:7" s="30" customFormat="1" x14ac:dyDescent="0.2">
      <c r="G329" s="36"/>
    </row>
    <row r="330" spans="7:7" s="30" customFormat="1" x14ac:dyDescent="0.2">
      <c r="G330" s="36"/>
    </row>
    <row r="331" spans="7:7" s="30" customFormat="1" x14ac:dyDescent="0.2">
      <c r="G331" s="36"/>
    </row>
    <row r="332" spans="7:7" s="30" customFormat="1" x14ac:dyDescent="0.2">
      <c r="G332" s="36"/>
    </row>
    <row r="333" spans="7:7" s="30" customFormat="1" x14ac:dyDescent="0.2">
      <c r="G333" s="36"/>
    </row>
    <row r="334" spans="7:7" s="30" customFormat="1" x14ac:dyDescent="0.2">
      <c r="G334" s="36"/>
    </row>
    <row r="335" spans="7:7" s="30" customFormat="1" x14ac:dyDescent="0.2">
      <c r="G335" s="36"/>
    </row>
    <row r="336" spans="7:7" s="30" customFormat="1" x14ac:dyDescent="0.2">
      <c r="G336" s="36"/>
    </row>
    <row r="337" spans="7:7" s="30" customFormat="1" x14ac:dyDescent="0.2">
      <c r="G337" s="36"/>
    </row>
    <row r="338" spans="7:7" s="30" customFormat="1" x14ac:dyDescent="0.2">
      <c r="G338" s="36"/>
    </row>
    <row r="339" spans="7:7" s="30" customFormat="1" x14ac:dyDescent="0.2">
      <c r="G339" s="36"/>
    </row>
    <row r="340" spans="7:7" s="30" customFormat="1" x14ac:dyDescent="0.2">
      <c r="G340" s="36"/>
    </row>
    <row r="341" spans="7:7" s="30" customFormat="1" x14ac:dyDescent="0.2">
      <c r="G341" s="36"/>
    </row>
    <row r="342" spans="7:7" s="30" customFormat="1" x14ac:dyDescent="0.2">
      <c r="G342" s="36"/>
    </row>
    <row r="343" spans="7:7" s="30" customFormat="1" x14ac:dyDescent="0.2">
      <c r="G343" s="36"/>
    </row>
    <row r="344" spans="7:7" s="30" customFormat="1" x14ac:dyDescent="0.2">
      <c r="G344" s="36"/>
    </row>
    <row r="345" spans="7:7" s="30" customFormat="1" x14ac:dyDescent="0.2">
      <c r="G345" s="36"/>
    </row>
    <row r="346" spans="7:7" s="30" customFormat="1" x14ac:dyDescent="0.2">
      <c r="G346" s="36"/>
    </row>
    <row r="347" spans="7:7" s="30" customFormat="1" x14ac:dyDescent="0.2">
      <c r="G347" s="36"/>
    </row>
    <row r="348" spans="7:7" s="30" customFormat="1" x14ac:dyDescent="0.2">
      <c r="G348" s="36"/>
    </row>
    <row r="349" spans="7:7" s="30" customFormat="1" x14ac:dyDescent="0.2">
      <c r="G349" s="36"/>
    </row>
    <row r="350" spans="7:7" s="30" customFormat="1" x14ac:dyDescent="0.2">
      <c r="G350" s="36"/>
    </row>
    <row r="351" spans="7:7" s="30" customFormat="1" x14ac:dyDescent="0.2">
      <c r="G351" s="36"/>
    </row>
    <row r="352" spans="7:7" s="30" customFormat="1" x14ac:dyDescent="0.2">
      <c r="G352" s="36"/>
    </row>
    <row r="353" spans="7:7" s="30" customFormat="1" x14ac:dyDescent="0.2">
      <c r="G353" s="36"/>
    </row>
    <row r="354" spans="7:7" s="30" customFormat="1" x14ac:dyDescent="0.2">
      <c r="G354" s="36"/>
    </row>
    <row r="355" spans="7:7" s="30" customFormat="1" x14ac:dyDescent="0.2">
      <c r="G355" s="36"/>
    </row>
    <row r="356" spans="7:7" s="30" customFormat="1" x14ac:dyDescent="0.2">
      <c r="G356" s="36"/>
    </row>
    <row r="357" spans="7:7" s="30" customFormat="1" x14ac:dyDescent="0.2">
      <c r="G357" s="36"/>
    </row>
    <row r="358" spans="7:7" s="30" customFormat="1" x14ac:dyDescent="0.2">
      <c r="G358" s="36"/>
    </row>
    <row r="359" spans="7:7" s="30" customFormat="1" x14ac:dyDescent="0.2">
      <c r="G359" s="36"/>
    </row>
    <row r="360" spans="7:7" s="30" customFormat="1" x14ac:dyDescent="0.2">
      <c r="G360" s="36"/>
    </row>
    <row r="361" spans="7:7" s="30" customFormat="1" x14ac:dyDescent="0.2">
      <c r="G361" s="36"/>
    </row>
    <row r="362" spans="7:7" s="30" customFormat="1" x14ac:dyDescent="0.2">
      <c r="G362" s="36"/>
    </row>
    <row r="363" spans="7:7" s="30" customFormat="1" x14ac:dyDescent="0.2">
      <c r="G363" s="36"/>
    </row>
    <row r="364" spans="7:7" s="30" customFormat="1" x14ac:dyDescent="0.2">
      <c r="G364" s="36"/>
    </row>
    <row r="365" spans="7:7" s="30" customFormat="1" x14ac:dyDescent="0.2">
      <c r="G365" s="36"/>
    </row>
    <row r="366" spans="7:7" s="30" customFormat="1" x14ac:dyDescent="0.2">
      <c r="G366" s="36"/>
    </row>
    <row r="367" spans="7:7" s="30" customFormat="1" x14ac:dyDescent="0.2">
      <c r="G367" s="36"/>
    </row>
    <row r="368" spans="7:7" s="30" customFormat="1" x14ac:dyDescent="0.2">
      <c r="G368" s="36"/>
    </row>
    <row r="369" spans="7:7" s="30" customFormat="1" x14ac:dyDescent="0.2">
      <c r="G369" s="36"/>
    </row>
    <row r="370" spans="7:7" s="30" customFormat="1" x14ac:dyDescent="0.2">
      <c r="G370" s="36"/>
    </row>
    <row r="371" spans="7:7" s="30" customFormat="1" x14ac:dyDescent="0.2">
      <c r="G371" s="36"/>
    </row>
    <row r="372" spans="7:7" s="30" customFormat="1" x14ac:dyDescent="0.2">
      <c r="G372" s="36"/>
    </row>
    <row r="373" spans="7:7" s="30" customFormat="1" x14ac:dyDescent="0.2">
      <c r="G373" s="36"/>
    </row>
    <row r="374" spans="7:7" s="30" customFormat="1" x14ac:dyDescent="0.2">
      <c r="G374" s="36"/>
    </row>
    <row r="375" spans="7:7" s="30" customFormat="1" x14ac:dyDescent="0.2">
      <c r="G375" s="36"/>
    </row>
    <row r="376" spans="7:7" s="30" customFormat="1" x14ac:dyDescent="0.2">
      <c r="G376" s="36"/>
    </row>
    <row r="377" spans="7:7" s="30" customFormat="1" x14ac:dyDescent="0.2">
      <c r="G377" s="36"/>
    </row>
    <row r="378" spans="7:7" s="30" customFormat="1" x14ac:dyDescent="0.2">
      <c r="G378" s="36"/>
    </row>
    <row r="379" spans="7:7" s="30" customFormat="1" x14ac:dyDescent="0.2">
      <c r="G379" s="36"/>
    </row>
    <row r="380" spans="7:7" s="30" customFormat="1" x14ac:dyDescent="0.2">
      <c r="G380" s="36"/>
    </row>
    <row r="381" spans="7:7" s="30" customFormat="1" x14ac:dyDescent="0.2">
      <c r="G381" s="36"/>
    </row>
    <row r="382" spans="7:7" s="30" customFormat="1" x14ac:dyDescent="0.2">
      <c r="G382" s="36"/>
    </row>
    <row r="383" spans="7:7" s="30" customFormat="1" x14ac:dyDescent="0.2">
      <c r="G383" s="36"/>
    </row>
    <row r="384" spans="7:7" s="30" customFormat="1" x14ac:dyDescent="0.2">
      <c r="G384" s="36"/>
    </row>
    <row r="385" spans="7:7" s="30" customFormat="1" x14ac:dyDescent="0.2">
      <c r="G385" s="36"/>
    </row>
    <row r="386" spans="7:7" s="30" customFormat="1" x14ac:dyDescent="0.2">
      <c r="G386" s="36"/>
    </row>
    <row r="387" spans="7:7" s="30" customFormat="1" x14ac:dyDescent="0.2">
      <c r="G387" s="36"/>
    </row>
    <row r="388" spans="7:7" s="30" customFormat="1" x14ac:dyDescent="0.2">
      <c r="G388" s="36"/>
    </row>
    <row r="389" spans="7:7" s="30" customFormat="1" x14ac:dyDescent="0.2">
      <c r="G389" s="36"/>
    </row>
    <row r="390" spans="7:7" s="30" customFormat="1" x14ac:dyDescent="0.2">
      <c r="G390" s="36"/>
    </row>
    <row r="391" spans="7:7" s="30" customFormat="1" x14ac:dyDescent="0.2">
      <c r="G391" s="36"/>
    </row>
    <row r="392" spans="7:7" s="30" customFormat="1" x14ac:dyDescent="0.2">
      <c r="G392" s="36"/>
    </row>
    <row r="393" spans="7:7" s="30" customFormat="1" x14ac:dyDescent="0.2">
      <c r="G393" s="36"/>
    </row>
    <row r="394" spans="7:7" s="30" customFormat="1" x14ac:dyDescent="0.2">
      <c r="G394" s="36"/>
    </row>
    <row r="395" spans="7:7" s="30" customFormat="1" x14ac:dyDescent="0.2">
      <c r="G395" s="36"/>
    </row>
    <row r="396" spans="7:7" s="30" customFormat="1" x14ac:dyDescent="0.2">
      <c r="G396" s="36"/>
    </row>
    <row r="397" spans="7:7" s="30" customFormat="1" x14ac:dyDescent="0.2">
      <c r="G397" s="36"/>
    </row>
    <row r="398" spans="7:7" s="30" customFormat="1" x14ac:dyDescent="0.2">
      <c r="G398" s="36"/>
    </row>
    <row r="399" spans="7:7" s="30" customFormat="1" x14ac:dyDescent="0.2">
      <c r="G399" s="36"/>
    </row>
    <row r="400" spans="7:7" s="30" customFormat="1" x14ac:dyDescent="0.2">
      <c r="G400" s="36"/>
    </row>
    <row r="401" spans="7:7" s="30" customFormat="1" x14ac:dyDescent="0.2">
      <c r="G401" s="36"/>
    </row>
    <row r="402" spans="7:7" s="30" customFormat="1" x14ac:dyDescent="0.2">
      <c r="G402" s="36"/>
    </row>
    <row r="403" spans="7:7" s="30" customFormat="1" x14ac:dyDescent="0.2">
      <c r="G403" s="36"/>
    </row>
    <row r="404" spans="7:7" s="30" customFormat="1" x14ac:dyDescent="0.2">
      <c r="G404" s="36"/>
    </row>
    <row r="405" spans="7:7" s="30" customFormat="1" x14ac:dyDescent="0.2">
      <c r="G405" s="36"/>
    </row>
    <row r="406" spans="7:7" s="30" customFormat="1" x14ac:dyDescent="0.2">
      <c r="G406" s="36"/>
    </row>
    <row r="407" spans="7:7" s="30" customFormat="1" x14ac:dyDescent="0.2">
      <c r="G407" s="36"/>
    </row>
    <row r="408" spans="7:7" s="30" customFormat="1" x14ac:dyDescent="0.2">
      <c r="G408" s="36"/>
    </row>
    <row r="409" spans="7:7" s="30" customFormat="1" x14ac:dyDescent="0.2">
      <c r="G409" s="36"/>
    </row>
    <row r="410" spans="7:7" s="30" customFormat="1" x14ac:dyDescent="0.2">
      <c r="G410" s="36"/>
    </row>
    <row r="411" spans="7:7" s="30" customFormat="1" x14ac:dyDescent="0.2">
      <c r="G411" s="36"/>
    </row>
    <row r="412" spans="7:7" s="30" customFormat="1" x14ac:dyDescent="0.2">
      <c r="G412" s="36"/>
    </row>
    <row r="413" spans="7:7" s="30" customFormat="1" x14ac:dyDescent="0.2">
      <c r="G413" s="36"/>
    </row>
    <row r="414" spans="7:7" s="30" customFormat="1" x14ac:dyDescent="0.2">
      <c r="G414" s="36"/>
    </row>
    <row r="415" spans="7:7" s="30" customFormat="1" x14ac:dyDescent="0.2">
      <c r="G415" s="36"/>
    </row>
    <row r="416" spans="7:7" s="30" customFormat="1" x14ac:dyDescent="0.2">
      <c r="G416" s="36"/>
    </row>
    <row r="417" spans="7:7" s="30" customFormat="1" x14ac:dyDescent="0.2">
      <c r="G417" s="36"/>
    </row>
    <row r="418" spans="7:7" s="30" customFormat="1" x14ac:dyDescent="0.2">
      <c r="G418" s="36"/>
    </row>
    <row r="419" spans="7:7" s="30" customFormat="1" x14ac:dyDescent="0.2">
      <c r="G419" s="36"/>
    </row>
    <row r="420" spans="7:7" s="30" customFormat="1" x14ac:dyDescent="0.2">
      <c r="G420" s="36"/>
    </row>
    <row r="421" spans="7:7" s="30" customFormat="1" x14ac:dyDescent="0.2">
      <c r="G421" s="36"/>
    </row>
    <row r="422" spans="7:7" s="30" customFormat="1" x14ac:dyDescent="0.2">
      <c r="G422" s="36"/>
    </row>
    <row r="423" spans="7:7" s="30" customFormat="1" x14ac:dyDescent="0.2">
      <c r="G423" s="36"/>
    </row>
    <row r="424" spans="7:7" s="30" customFormat="1" x14ac:dyDescent="0.2">
      <c r="G424" s="36"/>
    </row>
    <row r="425" spans="7:7" s="30" customFormat="1" x14ac:dyDescent="0.2">
      <c r="G425" s="36"/>
    </row>
    <row r="426" spans="7:7" s="30" customFormat="1" x14ac:dyDescent="0.2">
      <c r="G426" s="36"/>
    </row>
    <row r="427" spans="7:7" s="30" customFormat="1" x14ac:dyDescent="0.2">
      <c r="G427" s="36"/>
    </row>
    <row r="428" spans="7:7" s="30" customFormat="1" x14ac:dyDescent="0.2">
      <c r="G428" s="36"/>
    </row>
    <row r="429" spans="7:7" s="30" customFormat="1" x14ac:dyDescent="0.2">
      <c r="G429" s="36"/>
    </row>
    <row r="430" spans="7:7" s="30" customFormat="1" x14ac:dyDescent="0.2">
      <c r="G430" s="36"/>
    </row>
    <row r="431" spans="7:7" s="30" customFormat="1" x14ac:dyDescent="0.2">
      <c r="G431" s="36"/>
    </row>
    <row r="432" spans="7:7" s="30" customFormat="1" x14ac:dyDescent="0.2">
      <c r="G432" s="36"/>
    </row>
    <row r="433" spans="7:7" s="30" customFormat="1" x14ac:dyDescent="0.2">
      <c r="G433" s="36"/>
    </row>
    <row r="434" spans="7:7" s="30" customFormat="1" x14ac:dyDescent="0.2">
      <c r="G434" s="36"/>
    </row>
    <row r="435" spans="7:7" s="30" customFormat="1" x14ac:dyDescent="0.2">
      <c r="G435" s="36"/>
    </row>
    <row r="436" spans="7:7" s="30" customFormat="1" x14ac:dyDescent="0.2">
      <c r="G436" s="36"/>
    </row>
    <row r="437" spans="7:7" s="30" customFormat="1" x14ac:dyDescent="0.2">
      <c r="G437" s="36"/>
    </row>
    <row r="438" spans="7:7" s="30" customFormat="1" x14ac:dyDescent="0.2">
      <c r="G438" s="36"/>
    </row>
    <row r="439" spans="7:7" s="30" customFormat="1" x14ac:dyDescent="0.2">
      <c r="G439" s="36"/>
    </row>
    <row r="440" spans="7:7" s="30" customFormat="1" x14ac:dyDescent="0.2">
      <c r="G440" s="36"/>
    </row>
    <row r="441" spans="7:7" s="30" customFormat="1" x14ac:dyDescent="0.2">
      <c r="G441" s="36"/>
    </row>
    <row r="442" spans="7:7" s="30" customFormat="1" x14ac:dyDescent="0.2">
      <c r="G442" s="36"/>
    </row>
    <row r="443" spans="7:7" s="30" customFormat="1" x14ac:dyDescent="0.2">
      <c r="G443" s="36"/>
    </row>
    <row r="444" spans="7:7" s="30" customFormat="1" x14ac:dyDescent="0.2">
      <c r="G444" s="36"/>
    </row>
    <row r="445" spans="7:7" s="30" customFormat="1" x14ac:dyDescent="0.2">
      <c r="G445" s="36"/>
    </row>
    <row r="446" spans="7:7" s="30" customFormat="1" x14ac:dyDescent="0.2">
      <c r="G446" s="36"/>
    </row>
    <row r="447" spans="7:7" s="30" customFormat="1" x14ac:dyDescent="0.2">
      <c r="G447" s="36"/>
    </row>
    <row r="448" spans="7:7" s="30" customFormat="1" x14ac:dyDescent="0.2">
      <c r="G448" s="36"/>
    </row>
    <row r="449" spans="7:7" s="30" customFormat="1" x14ac:dyDescent="0.2">
      <c r="G449" s="36"/>
    </row>
    <row r="450" spans="7:7" s="30" customFormat="1" x14ac:dyDescent="0.2">
      <c r="G450" s="36"/>
    </row>
    <row r="451" spans="7:7" s="30" customFormat="1" x14ac:dyDescent="0.2">
      <c r="G451" s="36"/>
    </row>
    <row r="452" spans="7:7" s="30" customFormat="1" x14ac:dyDescent="0.2">
      <c r="G452" s="36"/>
    </row>
    <row r="453" spans="7:7" s="30" customFormat="1" x14ac:dyDescent="0.2">
      <c r="G453" s="36"/>
    </row>
    <row r="454" spans="7:7" s="30" customFormat="1" x14ac:dyDescent="0.2">
      <c r="G454" s="36"/>
    </row>
    <row r="455" spans="7:7" s="30" customFormat="1" x14ac:dyDescent="0.2">
      <c r="G455" s="36"/>
    </row>
    <row r="456" spans="7:7" s="30" customFormat="1" x14ac:dyDescent="0.2">
      <c r="G456" s="36"/>
    </row>
    <row r="457" spans="7:7" s="30" customFormat="1" x14ac:dyDescent="0.2">
      <c r="G457" s="36"/>
    </row>
    <row r="458" spans="7:7" s="30" customFormat="1" x14ac:dyDescent="0.2">
      <c r="G458" s="36"/>
    </row>
    <row r="459" spans="7:7" s="30" customFormat="1" x14ac:dyDescent="0.2">
      <c r="G459" s="36"/>
    </row>
    <row r="460" spans="7:7" s="30" customFormat="1" x14ac:dyDescent="0.2">
      <c r="G460" s="36"/>
    </row>
    <row r="461" spans="7:7" s="30" customFormat="1" x14ac:dyDescent="0.2">
      <c r="G461" s="36"/>
    </row>
    <row r="462" spans="7:7" s="30" customFormat="1" x14ac:dyDescent="0.2">
      <c r="G462" s="36"/>
    </row>
    <row r="463" spans="7:7" s="30" customFormat="1" x14ac:dyDescent="0.2">
      <c r="G463" s="36"/>
    </row>
    <row r="464" spans="7:7" s="30" customFormat="1" x14ac:dyDescent="0.2">
      <c r="G464" s="36"/>
    </row>
    <row r="465" spans="7:7" s="30" customFormat="1" x14ac:dyDescent="0.2">
      <c r="G465" s="36"/>
    </row>
    <row r="466" spans="7:7" s="30" customFormat="1" x14ac:dyDescent="0.2">
      <c r="G466" s="36"/>
    </row>
    <row r="467" spans="7:7" s="30" customFormat="1" x14ac:dyDescent="0.2">
      <c r="G467" s="36"/>
    </row>
    <row r="468" spans="7:7" s="30" customFormat="1" x14ac:dyDescent="0.2">
      <c r="G468" s="36"/>
    </row>
    <row r="469" spans="7:7" s="30" customFormat="1" x14ac:dyDescent="0.2">
      <c r="G469" s="36"/>
    </row>
    <row r="470" spans="7:7" s="30" customFormat="1" x14ac:dyDescent="0.2">
      <c r="G470" s="36"/>
    </row>
    <row r="471" spans="7:7" s="30" customFormat="1" x14ac:dyDescent="0.2">
      <c r="G471" s="36"/>
    </row>
    <row r="472" spans="7:7" s="30" customFormat="1" x14ac:dyDescent="0.2">
      <c r="G472" s="36"/>
    </row>
    <row r="473" spans="7:7" s="30" customFormat="1" x14ac:dyDescent="0.2">
      <c r="G473" s="36"/>
    </row>
    <row r="474" spans="7:7" s="30" customFormat="1" x14ac:dyDescent="0.2">
      <c r="G474" s="36"/>
    </row>
    <row r="475" spans="7:7" s="30" customFormat="1" x14ac:dyDescent="0.2">
      <c r="G475" s="36"/>
    </row>
    <row r="476" spans="7:7" s="30" customFormat="1" x14ac:dyDescent="0.2">
      <c r="G476" s="36"/>
    </row>
    <row r="477" spans="7:7" s="30" customFormat="1" x14ac:dyDescent="0.2">
      <c r="G477" s="36"/>
    </row>
    <row r="478" spans="7:7" s="30" customFormat="1" x14ac:dyDescent="0.2">
      <c r="G478" s="36"/>
    </row>
    <row r="479" spans="7:7" s="30" customFormat="1" x14ac:dyDescent="0.2">
      <c r="G479" s="36"/>
    </row>
    <row r="480" spans="7:7" s="30" customFormat="1" x14ac:dyDescent="0.2">
      <c r="G480" s="36"/>
    </row>
    <row r="481" spans="7:7" s="30" customFormat="1" x14ac:dyDescent="0.2">
      <c r="G481" s="36"/>
    </row>
    <row r="482" spans="7:7" s="30" customFormat="1" x14ac:dyDescent="0.2">
      <c r="G482" s="36"/>
    </row>
    <row r="483" spans="7:7" s="30" customFormat="1" x14ac:dyDescent="0.2">
      <c r="G483" s="36"/>
    </row>
    <row r="484" spans="7:7" s="30" customFormat="1" x14ac:dyDescent="0.2">
      <c r="G484" s="36"/>
    </row>
    <row r="485" spans="7:7" s="30" customFormat="1" x14ac:dyDescent="0.2">
      <c r="G485" s="36"/>
    </row>
    <row r="486" spans="7:7" s="30" customFormat="1" x14ac:dyDescent="0.2">
      <c r="G486" s="36"/>
    </row>
    <row r="487" spans="7:7" s="30" customFormat="1" x14ac:dyDescent="0.2">
      <c r="G487" s="36"/>
    </row>
    <row r="488" spans="7:7" s="30" customFormat="1" x14ac:dyDescent="0.2">
      <c r="G488" s="36"/>
    </row>
    <row r="489" spans="7:7" s="30" customFormat="1" x14ac:dyDescent="0.2">
      <c r="G489" s="36"/>
    </row>
    <row r="490" spans="7:7" s="30" customFormat="1" x14ac:dyDescent="0.2">
      <c r="G490" s="36"/>
    </row>
    <row r="491" spans="7:7" s="30" customFormat="1" x14ac:dyDescent="0.2">
      <c r="G491" s="36"/>
    </row>
    <row r="492" spans="7:7" s="30" customFormat="1" x14ac:dyDescent="0.2">
      <c r="G492" s="36"/>
    </row>
    <row r="493" spans="7:7" s="30" customFormat="1" x14ac:dyDescent="0.2">
      <c r="G493" s="36"/>
    </row>
    <row r="494" spans="7:7" s="30" customFormat="1" x14ac:dyDescent="0.2">
      <c r="G494" s="36"/>
    </row>
    <row r="495" spans="7:7" s="30" customFormat="1" x14ac:dyDescent="0.2">
      <c r="G495" s="36"/>
    </row>
    <row r="496" spans="7:7" s="30" customFormat="1" x14ac:dyDescent="0.2">
      <c r="G496" s="36"/>
    </row>
    <row r="497" spans="7:7" s="30" customFormat="1" x14ac:dyDescent="0.2">
      <c r="G497" s="36"/>
    </row>
    <row r="498" spans="7:7" s="30" customFormat="1" x14ac:dyDescent="0.2">
      <c r="G498" s="36"/>
    </row>
    <row r="499" spans="7:7" s="30" customFormat="1" x14ac:dyDescent="0.2">
      <c r="G499" s="36"/>
    </row>
    <row r="500" spans="7:7" s="30" customFormat="1" x14ac:dyDescent="0.2">
      <c r="G500" s="36"/>
    </row>
    <row r="501" spans="7:7" s="30" customFormat="1" x14ac:dyDescent="0.2">
      <c r="G501" s="36"/>
    </row>
    <row r="502" spans="7:7" s="30" customFormat="1" x14ac:dyDescent="0.2">
      <c r="G502" s="36"/>
    </row>
    <row r="503" spans="7:7" s="30" customFormat="1" x14ac:dyDescent="0.2">
      <c r="G503" s="36"/>
    </row>
    <row r="504" spans="7:7" s="30" customFormat="1" x14ac:dyDescent="0.2">
      <c r="G504" s="36"/>
    </row>
    <row r="505" spans="7:7" s="30" customFormat="1" x14ac:dyDescent="0.2">
      <c r="G505" s="36"/>
    </row>
    <row r="506" spans="7:7" s="30" customFormat="1" x14ac:dyDescent="0.2">
      <c r="G506" s="36"/>
    </row>
    <row r="507" spans="7:7" s="30" customFormat="1" x14ac:dyDescent="0.2">
      <c r="G507" s="36"/>
    </row>
    <row r="508" spans="7:7" s="30" customFormat="1" x14ac:dyDescent="0.2">
      <c r="G508" s="36"/>
    </row>
    <row r="509" spans="7:7" s="30" customFormat="1" x14ac:dyDescent="0.2">
      <c r="G509" s="36"/>
    </row>
    <row r="510" spans="7:7" s="30" customFormat="1" x14ac:dyDescent="0.2">
      <c r="G510" s="36"/>
    </row>
    <row r="511" spans="7:7" s="30" customFormat="1" x14ac:dyDescent="0.2">
      <c r="G511" s="36"/>
    </row>
    <row r="512" spans="7:7" s="30" customFormat="1" x14ac:dyDescent="0.2">
      <c r="G512" s="36"/>
    </row>
    <row r="513" spans="7:7" s="30" customFormat="1" x14ac:dyDescent="0.2">
      <c r="G513" s="36"/>
    </row>
    <row r="514" spans="7:7" s="30" customFormat="1" x14ac:dyDescent="0.2">
      <c r="G514" s="36"/>
    </row>
    <row r="515" spans="7:7" s="30" customFormat="1" x14ac:dyDescent="0.2">
      <c r="G515" s="36"/>
    </row>
    <row r="516" spans="7:7" s="30" customFormat="1" x14ac:dyDescent="0.2">
      <c r="G516" s="36"/>
    </row>
    <row r="517" spans="7:7" s="30" customFormat="1" x14ac:dyDescent="0.2">
      <c r="G517" s="36"/>
    </row>
    <row r="518" spans="7:7" s="30" customFormat="1" x14ac:dyDescent="0.2">
      <c r="G518" s="36"/>
    </row>
    <row r="519" spans="7:7" s="30" customFormat="1" x14ac:dyDescent="0.2">
      <c r="G519" s="36"/>
    </row>
    <row r="520" spans="7:7" s="30" customFormat="1" x14ac:dyDescent="0.2">
      <c r="G520" s="36"/>
    </row>
    <row r="521" spans="7:7" s="30" customFormat="1" x14ac:dyDescent="0.2">
      <c r="G521" s="36"/>
    </row>
    <row r="522" spans="7:7" s="30" customFormat="1" x14ac:dyDescent="0.2">
      <c r="G522" s="36"/>
    </row>
    <row r="523" spans="7:7" s="30" customFormat="1" x14ac:dyDescent="0.2">
      <c r="G523" s="36"/>
    </row>
    <row r="524" spans="7:7" s="30" customFormat="1" x14ac:dyDescent="0.2">
      <c r="G524" s="36"/>
    </row>
    <row r="525" spans="7:7" s="30" customFormat="1" x14ac:dyDescent="0.2">
      <c r="G525" s="36"/>
    </row>
    <row r="526" spans="7:7" s="30" customFormat="1" x14ac:dyDescent="0.2">
      <c r="G526" s="36"/>
    </row>
    <row r="527" spans="7:7" s="30" customFormat="1" x14ac:dyDescent="0.2">
      <c r="G527" s="36"/>
    </row>
    <row r="528" spans="7:7" s="30" customFormat="1" x14ac:dyDescent="0.2">
      <c r="G528" s="36"/>
    </row>
    <row r="529" spans="7:7" s="30" customFormat="1" x14ac:dyDescent="0.2">
      <c r="G529" s="36"/>
    </row>
    <row r="530" spans="7:7" s="30" customFormat="1" x14ac:dyDescent="0.2">
      <c r="G530" s="36"/>
    </row>
    <row r="531" spans="7:7" s="30" customFormat="1" x14ac:dyDescent="0.2">
      <c r="G531" s="36"/>
    </row>
    <row r="532" spans="7:7" s="30" customFormat="1" x14ac:dyDescent="0.2">
      <c r="G532" s="36"/>
    </row>
    <row r="533" spans="7:7" s="30" customFormat="1" x14ac:dyDescent="0.2">
      <c r="G533" s="36"/>
    </row>
    <row r="534" spans="7:7" s="30" customFormat="1" x14ac:dyDescent="0.2">
      <c r="G534" s="36"/>
    </row>
    <row r="535" spans="7:7" s="30" customFormat="1" x14ac:dyDescent="0.2">
      <c r="G535" s="36"/>
    </row>
    <row r="536" spans="7:7" s="30" customFormat="1" x14ac:dyDescent="0.2">
      <c r="G536" s="36"/>
    </row>
    <row r="537" spans="7:7" s="30" customFormat="1" x14ac:dyDescent="0.2">
      <c r="G537" s="36"/>
    </row>
    <row r="538" spans="7:7" s="30" customFormat="1" x14ac:dyDescent="0.2">
      <c r="G538" s="36"/>
    </row>
    <row r="539" spans="7:7" s="30" customFormat="1" x14ac:dyDescent="0.2">
      <c r="G539" s="36"/>
    </row>
    <row r="540" spans="7:7" s="30" customFormat="1" x14ac:dyDescent="0.2">
      <c r="G540" s="36"/>
    </row>
    <row r="541" spans="7:7" s="30" customFormat="1" x14ac:dyDescent="0.2">
      <c r="G541" s="36"/>
    </row>
    <row r="542" spans="7:7" s="30" customFormat="1" x14ac:dyDescent="0.2">
      <c r="G542" s="36"/>
    </row>
    <row r="543" spans="7:7" s="30" customFormat="1" x14ac:dyDescent="0.2">
      <c r="G543" s="36"/>
    </row>
    <row r="544" spans="7:7" s="30" customFormat="1" x14ac:dyDescent="0.2">
      <c r="G544" s="36"/>
    </row>
    <row r="545" spans="7:7" s="30" customFormat="1" x14ac:dyDescent="0.2">
      <c r="G545" s="36"/>
    </row>
    <row r="546" spans="7:7" s="30" customFormat="1" x14ac:dyDescent="0.2">
      <c r="G546" s="36"/>
    </row>
    <row r="547" spans="7:7" s="30" customFormat="1" x14ac:dyDescent="0.2">
      <c r="G547" s="36"/>
    </row>
    <row r="548" spans="7:7" s="30" customFormat="1" x14ac:dyDescent="0.2">
      <c r="G548" s="36"/>
    </row>
    <row r="549" spans="7:7" s="30" customFormat="1" x14ac:dyDescent="0.2">
      <c r="G549" s="36"/>
    </row>
    <row r="550" spans="7:7" s="30" customFormat="1" x14ac:dyDescent="0.2">
      <c r="G550" s="36"/>
    </row>
    <row r="551" spans="7:7" s="30" customFormat="1" x14ac:dyDescent="0.2">
      <c r="G551" s="36"/>
    </row>
    <row r="552" spans="7:7" s="30" customFormat="1" x14ac:dyDescent="0.2">
      <c r="G552" s="36"/>
    </row>
    <row r="553" spans="7:7" s="30" customFormat="1" x14ac:dyDescent="0.2">
      <c r="G553" s="36"/>
    </row>
    <row r="554" spans="7:7" s="30" customFormat="1" x14ac:dyDescent="0.2">
      <c r="G554" s="36"/>
    </row>
    <row r="555" spans="7:7" s="30" customFormat="1" x14ac:dyDescent="0.2">
      <c r="G555" s="36"/>
    </row>
    <row r="556" spans="7:7" s="30" customFormat="1" x14ac:dyDescent="0.2">
      <c r="G556" s="36"/>
    </row>
    <row r="557" spans="7:7" s="30" customFormat="1" x14ac:dyDescent="0.2">
      <c r="G557" s="36"/>
    </row>
    <row r="558" spans="7:7" s="30" customFormat="1" x14ac:dyDescent="0.2">
      <c r="G558" s="36"/>
    </row>
    <row r="559" spans="7:7" s="30" customFormat="1" x14ac:dyDescent="0.2">
      <c r="G559" s="36"/>
    </row>
    <row r="560" spans="7:7" s="30" customFormat="1" x14ac:dyDescent="0.2">
      <c r="G560" s="36"/>
    </row>
    <row r="561" spans="7:7" s="30" customFormat="1" x14ac:dyDescent="0.2">
      <c r="G561" s="36"/>
    </row>
    <row r="562" spans="7:7" s="30" customFormat="1" x14ac:dyDescent="0.2">
      <c r="G562" s="36"/>
    </row>
    <row r="563" spans="7:7" s="30" customFormat="1" x14ac:dyDescent="0.2">
      <c r="G563" s="36"/>
    </row>
    <row r="564" spans="7:7" s="30" customFormat="1" x14ac:dyDescent="0.2">
      <c r="G564" s="36"/>
    </row>
    <row r="565" spans="7:7" s="30" customFormat="1" x14ac:dyDescent="0.2">
      <c r="G565" s="36"/>
    </row>
    <row r="566" spans="7:7" s="30" customFormat="1" x14ac:dyDescent="0.2">
      <c r="G566" s="36"/>
    </row>
    <row r="567" spans="7:7" s="30" customFormat="1" x14ac:dyDescent="0.2">
      <c r="G567" s="36"/>
    </row>
    <row r="568" spans="7:7" s="30" customFormat="1" x14ac:dyDescent="0.2">
      <c r="G568" s="36"/>
    </row>
    <row r="569" spans="7:7" s="30" customFormat="1" x14ac:dyDescent="0.2">
      <c r="G569" s="36"/>
    </row>
    <row r="570" spans="7:7" s="30" customFormat="1" x14ac:dyDescent="0.2">
      <c r="G570" s="36"/>
    </row>
    <row r="571" spans="7:7" s="30" customFormat="1" x14ac:dyDescent="0.2">
      <c r="G571" s="36"/>
    </row>
    <row r="572" spans="7:7" s="30" customFormat="1" x14ac:dyDescent="0.2">
      <c r="G572" s="36"/>
    </row>
    <row r="573" spans="7:7" s="30" customFormat="1" x14ac:dyDescent="0.2">
      <c r="G573" s="36"/>
    </row>
    <row r="574" spans="7:7" s="30" customFormat="1" x14ac:dyDescent="0.2">
      <c r="G574" s="36"/>
    </row>
    <row r="575" spans="7:7" s="30" customFormat="1" x14ac:dyDescent="0.2">
      <c r="G575" s="36"/>
    </row>
    <row r="576" spans="7:7" s="30" customFormat="1" x14ac:dyDescent="0.2">
      <c r="G576" s="36"/>
    </row>
    <row r="577" spans="7:7" s="30" customFormat="1" x14ac:dyDescent="0.2">
      <c r="G577" s="36"/>
    </row>
    <row r="578" spans="7:7" s="30" customFormat="1" x14ac:dyDescent="0.2">
      <c r="G578" s="36"/>
    </row>
    <row r="579" spans="7:7" s="30" customFormat="1" x14ac:dyDescent="0.2">
      <c r="G579" s="36"/>
    </row>
    <row r="580" spans="7:7" s="30" customFormat="1" x14ac:dyDescent="0.2">
      <c r="G580" s="36"/>
    </row>
    <row r="581" spans="7:7" s="30" customFormat="1" x14ac:dyDescent="0.2">
      <c r="G581" s="36"/>
    </row>
    <row r="582" spans="7:7" s="30" customFormat="1" x14ac:dyDescent="0.2">
      <c r="G582" s="36"/>
    </row>
    <row r="583" spans="7:7" s="30" customFormat="1" x14ac:dyDescent="0.2">
      <c r="G583" s="36"/>
    </row>
    <row r="584" spans="7:7" s="30" customFormat="1" x14ac:dyDescent="0.2">
      <c r="G584" s="36"/>
    </row>
    <row r="585" spans="7:7" s="30" customFormat="1" x14ac:dyDescent="0.2">
      <c r="G585" s="36"/>
    </row>
    <row r="586" spans="7:7" s="30" customFormat="1" x14ac:dyDescent="0.2">
      <c r="G586" s="36"/>
    </row>
    <row r="587" spans="7:7" s="30" customFormat="1" x14ac:dyDescent="0.2">
      <c r="G587" s="36"/>
    </row>
    <row r="588" spans="7:7" s="30" customFormat="1" x14ac:dyDescent="0.2">
      <c r="G588" s="36"/>
    </row>
  </sheetData>
  <sheetProtection password="C692" sheet="1" objects="1" scenarios="1" selectLockedCells="1"/>
  <mergeCells count="15">
    <mergeCell ref="D31:F31"/>
    <mergeCell ref="A2:D2"/>
    <mergeCell ref="A31:B31"/>
    <mergeCell ref="A32:B32"/>
    <mergeCell ref="B6:C6"/>
    <mergeCell ref="B4:D4"/>
    <mergeCell ref="E20:F20"/>
    <mergeCell ref="E21:F21"/>
    <mergeCell ref="E22:F22"/>
    <mergeCell ref="E23:F23"/>
    <mergeCell ref="E24:F24"/>
    <mergeCell ref="E25:F25"/>
    <mergeCell ref="E26:F26"/>
    <mergeCell ref="E27:F27"/>
    <mergeCell ref="E29:F29"/>
  </mergeCells>
  <phoneticPr fontId="3" type="noConversion"/>
  <pageMargins left="0.44" right="0.48" top="0.51" bottom="0.51" header="0.5" footer="0.5"/>
  <pageSetup scale="71" orientation="portrait" r:id="rId1"/>
  <headerFooter alignWithMargins="0"/>
  <ignoredErrors>
    <ignoredError sqref="E21:E26 C21:C27 B10:C10 B8:C8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LDC_Data!$A$2:$A$77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opLeftCell="D1" workbookViewId="0">
      <selection activeCell="D12" sqref="D12"/>
    </sheetView>
  </sheetViews>
  <sheetFormatPr defaultRowHeight="12.75" x14ac:dyDescent="0.2"/>
  <cols>
    <col min="1" max="1" width="45.85546875" hidden="1" customWidth="1"/>
    <col min="2" max="2" width="11.28515625" hidden="1" customWidth="1"/>
    <col min="3" max="3" width="10.85546875" hidden="1" customWidth="1"/>
  </cols>
  <sheetData>
    <row r="1" spans="1:3" ht="15" x14ac:dyDescent="0.2">
      <c r="A1" s="23" t="s">
        <v>94</v>
      </c>
      <c r="B1" s="24" t="s">
        <v>95</v>
      </c>
      <c r="C1" s="25" t="s">
        <v>96</v>
      </c>
    </row>
    <row r="2" spans="1:3" ht="15" x14ac:dyDescent="0.25">
      <c r="A2" s="18" t="s">
        <v>18</v>
      </c>
      <c r="B2" s="16">
        <v>1.28</v>
      </c>
      <c r="C2" s="19">
        <v>7.37</v>
      </c>
    </row>
    <row r="3" spans="1:3" ht="15" x14ac:dyDescent="0.25">
      <c r="A3" s="18" t="s">
        <v>19</v>
      </c>
      <c r="B3" s="17">
        <v>0.2</v>
      </c>
      <c r="C3" s="19">
        <v>1.1599999999999999</v>
      </c>
    </row>
    <row r="4" spans="1:3" ht="15" x14ac:dyDescent="0.25">
      <c r="A4" s="18" t="s">
        <v>20</v>
      </c>
      <c r="B4" s="17">
        <v>7.0000000000000007E-2</v>
      </c>
      <c r="C4" s="19">
        <v>0.28999999999999998</v>
      </c>
    </row>
    <row r="5" spans="1:3" ht="15" x14ac:dyDescent="0.25">
      <c r="A5" s="18" t="s">
        <v>21</v>
      </c>
      <c r="B5" s="17">
        <v>10.65</v>
      </c>
      <c r="C5" s="19">
        <v>53.73</v>
      </c>
    </row>
    <row r="6" spans="1:3" ht="15" x14ac:dyDescent="0.25">
      <c r="A6" s="18" t="s">
        <v>22</v>
      </c>
      <c r="B6" s="17">
        <v>3.3</v>
      </c>
      <c r="C6" s="19">
        <v>9.85</v>
      </c>
    </row>
    <row r="7" spans="1:3" ht="15" x14ac:dyDescent="0.25">
      <c r="A7" s="18" t="s">
        <v>23</v>
      </c>
      <c r="B7" s="17">
        <v>11.38</v>
      </c>
      <c r="C7" s="19">
        <v>48.92</v>
      </c>
    </row>
    <row r="8" spans="1:3" ht="15" x14ac:dyDescent="0.25">
      <c r="A8" s="18" t="s">
        <v>24</v>
      </c>
      <c r="B8" s="17">
        <v>21.95</v>
      </c>
      <c r="C8" s="19">
        <v>82.37</v>
      </c>
    </row>
    <row r="9" spans="1:3" ht="15" x14ac:dyDescent="0.25">
      <c r="A9" s="18" t="s">
        <v>25</v>
      </c>
      <c r="B9" s="17">
        <v>17.68</v>
      </c>
      <c r="C9" s="19">
        <v>73.66</v>
      </c>
    </row>
    <row r="10" spans="1:3" ht="15" x14ac:dyDescent="0.25">
      <c r="A10" s="18" t="s">
        <v>26</v>
      </c>
      <c r="B10" s="17">
        <v>6.4</v>
      </c>
      <c r="C10" s="19">
        <v>25.08</v>
      </c>
    </row>
    <row r="11" spans="1:3" ht="15" x14ac:dyDescent="0.25">
      <c r="A11" s="18" t="s">
        <v>27</v>
      </c>
      <c r="B11" s="17">
        <v>1.64</v>
      </c>
      <c r="C11" s="19">
        <v>7.81</v>
      </c>
    </row>
    <row r="12" spans="1:3" ht="15" x14ac:dyDescent="0.25">
      <c r="A12" s="18" t="s">
        <v>28</v>
      </c>
      <c r="B12" s="17">
        <v>0.17</v>
      </c>
      <c r="C12" s="19">
        <v>1.21</v>
      </c>
    </row>
    <row r="13" spans="1:3" ht="15" x14ac:dyDescent="0.25">
      <c r="A13" s="18" t="s">
        <v>29</v>
      </c>
      <c r="B13" s="17">
        <v>3.14</v>
      </c>
      <c r="C13" s="19">
        <v>14.97</v>
      </c>
    </row>
    <row r="14" spans="1:3" ht="15" x14ac:dyDescent="0.25">
      <c r="A14" s="18" t="s">
        <v>30</v>
      </c>
      <c r="B14" s="17">
        <v>0.34</v>
      </c>
      <c r="C14" s="19">
        <v>1.1200000000000001</v>
      </c>
    </row>
    <row r="15" spans="1:3" ht="15" x14ac:dyDescent="0.25">
      <c r="A15" s="18" t="s">
        <v>31</v>
      </c>
      <c r="B15" s="17">
        <v>2.69</v>
      </c>
      <c r="C15" s="19">
        <v>8.25</v>
      </c>
    </row>
    <row r="16" spans="1:3" ht="15" x14ac:dyDescent="0.25">
      <c r="A16" s="18" t="s">
        <v>32</v>
      </c>
      <c r="B16" s="17">
        <v>92.98</v>
      </c>
      <c r="C16" s="19">
        <v>417.22</v>
      </c>
    </row>
    <row r="17" spans="1:3" ht="15" x14ac:dyDescent="0.25">
      <c r="A17" s="18" t="s">
        <v>33</v>
      </c>
      <c r="B17" s="17">
        <v>12.120000000000001</v>
      </c>
      <c r="C17" s="19">
        <v>46.53</v>
      </c>
    </row>
    <row r="18" spans="1:3" ht="15" x14ac:dyDescent="0.25">
      <c r="A18" s="18" t="s">
        <v>34</v>
      </c>
      <c r="B18" s="17">
        <v>26.81</v>
      </c>
      <c r="C18" s="19">
        <v>117.89</v>
      </c>
    </row>
    <row r="19" spans="1:3" ht="15" x14ac:dyDescent="0.25">
      <c r="A19" s="18" t="s">
        <v>35</v>
      </c>
      <c r="B19" s="17">
        <v>5.2200000000000006</v>
      </c>
      <c r="C19" s="19">
        <v>22.970000000000002</v>
      </c>
    </row>
    <row r="20" spans="1:3" ht="15" x14ac:dyDescent="0.25">
      <c r="A20" s="18" t="s">
        <v>36</v>
      </c>
      <c r="B20" s="17">
        <v>0.52</v>
      </c>
      <c r="C20" s="19">
        <v>2.76</v>
      </c>
    </row>
    <row r="21" spans="1:3" ht="15" x14ac:dyDescent="0.25">
      <c r="A21" s="18" t="s">
        <v>37</v>
      </c>
      <c r="B21" s="17">
        <v>7.19</v>
      </c>
      <c r="C21" s="19">
        <v>21.54</v>
      </c>
    </row>
    <row r="22" spans="1:3" ht="15" x14ac:dyDescent="0.25">
      <c r="A22" s="18" t="s">
        <v>38</v>
      </c>
      <c r="B22" s="17">
        <v>6.23</v>
      </c>
      <c r="C22" s="19">
        <v>29.25</v>
      </c>
    </row>
    <row r="23" spans="1:3" ht="15" x14ac:dyDescent="0.25">
      <c r="A23" s="18" t="s">
        <v>39</v>
      </c>
      <c r="B23" s="17">
        <v>0.05</v>
      </c>
      <c r="C23" s="19">
        <v>0.24</v>
      </c>
    </row>
    <row r="24" spans="1:3" ht="15" x14ac:dyDescent="0.25">
      <c r="A24" s="18" t="s">
        <v>40</v>
      </c>
      <c r="B24" s="17">
        <v>0.61</v>
      </c>
      <c r="C24" s="19">
        <v>3.64</v>
      </c>
    </row>
    <row r="25" spans="1:3" ht="15" x14ac:dyDescent="0.25">
      <c r="A25" s="18" t="s">
        <v>41</v>
      </c>
      <c r="B25" s="17">
        <v>8.2200000000000006</v>
      </c>
      <c r="C25" s="19">
        <v>43.71</v>
      </c>
    </row>
    <row r="26" spans="1:3" ht="15" x14ac:dyDescent="0.25">
      <c r="A26" s="18" t="s">
        <v>42</v>
      </c>
      <c r="B26" s="17">
        <v>2.06</v>
      </c>
      <c r="C26" s="19">
        <v>7.76</v>
      </c>
    </row>
    <row r="27" spans="1:3" ht="15" x14ac:dyDescent="0.25">
      <c r="A27" s="18" t="s">
        <v>43</v>
      </c>
      <c r="B27" s="17">
        <v>16.71</v>
      </c>
      <c r="C27" s="19">
        <v>79.53</v>
      </c>
    </row>
    <row r="28" spans="1:3" ht="15" x14ac:dyDescent="0.25">
      <c r="A28" s="18" t="s">
        <v>44</v>
      </c>
      <c r="B28" s="17">
        <v>2.85</v>
      </c>
      <c r="C28" s="19">
        <v>13.3</v>
      </c>
    </row>
    <row r="29" spans="1:3" ht="15" x14ac:dyDescent="0.25">
      <c r="A29" s="18" t="s">
        <v>45</v>
      </c>
      <c r="B29" s="17">
        <v>6.15</v>
      </c>
      <c r="C29" s="19">
        <v>22.48</v>
      </c>
    </row>
    <row r="30" spans="1:3" ht="15" x14ac:dyDescent="0.25">
      <c r="A30" s="18" t="s">
        <v>46</v>
      </c>
      <c r="B30" s="17">
        <v>0.68</v>
      </c>
      <c r="C30" s="19">
        <v>3.91</v>
      </c>
    </row>
    <row r="31" spans="1:3" ht="15" x14ac:dyDescent="0.25">
      <c r="A31" s="18" t="s">
        <v>47</v>
      </c>
      <c r="B31" s="17">
        <v>60.36</v>
      </c>
      <c r="C31" s="19">
        <v>281.42</v>
      </c>
    </row>
    <row r="32" spans="1:3" ht="15" x14ac:dyDescent="0.25">
      <c r="A32" s="18" t="s">
        <v>48</v>
      </c>
      <c r="B32" s="17">
        <v>0.19</v>
      </c>
      <c r="C32" s="19">
        <v>1.04</v>
      </c>
    </row>
    <row r="33" spans="1:3" ht="15" x14ac:dyDescent="0.25">
      <c r="A33" s="18" t="s">
        <v>49</v>
      </c>
      <c r="B33" s="17">
        <v>1.82</v>
      </c>
      <c r="C33" s="19">
        <v>9.2799999999999994</v>
      </c>
    </row>
    <row r="34" spans="1:3" ht="15" x14ac:dyDescent="0.25">
      <c r="A34" s="18" t="s">
        <v>50</v>
      </c>
      <c r="B34" s="17">
        <v>45.61</v>
      </c>
      <c r="C34" s="19">
        <v>189.54</v>
      </c>
    </row>
    <row r="35" spans="1:3" ht="15" x14ac:dyDescent="0.25">
      <c r="A35" s="18" t="s">
        <v>51</v>
      </c>
      <c r="B35" s="17">
        <v>213.66</v>
      </c>
      <c r="C35" s="19">
        <v>1130.21</v>
      </c>
    </row>
    <row r="36" spans="1:3" ht="15" x14ac:dyDescent="0.25">
      <c r="A36" s="18" t="s">
        <v>52</v>
      </c>
      <c r="B36" s="17">
        <v>85.26</v>
      </c>
      <c r="C36" s="19">
        <v>374.73</v>
      </c>
    </row>
    <row r="37" spans="1:3" ht="15" x14ac:dyDescent="0.25">
      <c r="A37" s="18" t="s">
        <v>53</v>
      </c>
      <c r="B37" s="17">
        <v>2.5</v>
      </c>
      <c r="C37" s="19">
        <v>9.1999999999999993</v>
      </c>
    </row>
    <row r="38" spans="1:3" ht="15" x14ac:dyDescent="0.25">
      <c r="A38" s="18" t="s">
        <v>54</v>
      </c>
      <c r="B38" s="17">
        <v>7.0000000000000007E-2</v>
      </c>
      <c r="C38" s="19">
        <v>0.33</v>
      </c>
    </row>
    <row r="39" spans="1:3" ht="15" x14ac:dyDescent="0.25">
      <c r="A39" s="18" t="s">
        <v>55</v>
      </c>
      <c r="B39" s="17">
        <v>0.86</v>
      </c>
      <c r="C39" s="19">
        <v>5.22</v>
      </c>
    </row>
    <row r="40" spans="1:3" ht="15" x14ac:dyDescent="0.25">
      <c r="A40" s="18" t="s">
        <v>56</v>
      </c>
      <c r="B40" s="17">
        <v>6.63</v>
      </c>
      <c r="C40" s="19">
        <v>37.159999999999997</v>
      </c>
    </row>
    <row r="41" spans="1:3" ht="15" x14ac:dyDescent="0.25">
      <c r="A41" s="18" t="s">
        <v>57</v>
      </c>
      <c r="B41" s="17">
        <v>21.56</v>
      </c>
      <c r="C41" s="19">
        <v>90.29</v>
      </c>
    </row>
    <row r="42" spans="1:3" ht="15" x14ac:dyDescent="0.25">
      <c r="A42" s="18" t="s">
        <v>58</v>
      </c>
      <c r="B42" s="17">
        <v>2.77</v>
      </c>
      <c r="C42" s="19">
        <v>13.59</v>
      </c>
    </row>
    <row r="43" spans="1:3" ht="15" x14ac:dyDescent="0.25">
      <c r="A43" s="18" t="s">
        <v>59</v>
      </c>
      <c r="B43" s="17">
        <v>2.3199999999999998</v>
      </c>
      <c r="C43" s="19">
        <v>10.18</v>
      </c>
    </row>
    <row r="44" spans="1:3" ht="15" x14ac:dyDescent="0.25">
      <c r="A44" s="18" t="s">
        <v>60</v>
      </c>
      <c r="B44" s="17">
        <v>41.44</v>
      </c>
      <c r="C44" s="19">
        <v>156.63999999999999</v>
      </c>
    </row>
    <row r="45" spans="1:3" ht="15" x14ac:dyDescent="0.25">
      <c r="A45" s="18" t="s">
        <v>61</v>
      </c>
      <c r="B45" s="17">
        <v>2.39</v>
      </c>
      <c r="C45" s="19">
        <v>10.82</v>
      </c>
    </row>
    <row r="46" spans="1:3" ht="15" x14ac:dyDescent="0.25">
      <c r="A46" s="18" t="s">
        <v>62</v>
      </c>
      <c r="B46" s="17">
        <v>8.0500000000000007</v>
      </c>
      <c r="C46" s="19">
        <v>33.5</v>
      </c>
    </row>
    <row r="47" spans="1:3" ht="15" x14ac:dyDescent="0.25">
      <c r="A47" s="18" t="s">
        <v>63</v>
      </c>
      <c r="B47" s="17">
        <v>8.76</v>
      </c>
      <c r="C47" s="19">
        <v>33.049999999999997</v>
      </c>
    </row>
    <row r="48" spans="1:3" ht="15" x14ac:dyDescent="0.25">
      <c r="A48" s="18" t="s">
        <v>64</v>
      </c>
      <c r="B48" s="17">
        <v>15.49</v>
      </c>
      <c r="C48" s="19">
        <v>58.04</v>
      </c>
    </row>
    <row r="49" spans="1:3" ht="15" x14ac:dyDescent="0.25">
      <c r="A49" s="18" t="s">
        <v>65</v>
      </c>
      <c r="B49" s="17">
        <v>2.42</v>
      </c>
      <c r="C49" s="19">
        <v>8.27</v>
      </c>
    </row>
    <row r="50" spans="1:3" ht="15" x14ac:dyDescent="0.25">
      <c r="A50" s="18" t="s">
        <v>66</v>
      </c>
      <c r="B50" s="17">
        <v>4.25</v>
      </c>
      <c r="C50" s="19">
        <v>15.68</v>
      </c>
    </row>
    <row r="51" spans="1:3" ht="15" x14ac:dyDescent="0.25">
      <c r="A51" s="18" t="s">
        <v>67</v>
      </c>
      <c r="B51" s="17">
        <v>5.05</v>
      </c>
      <c r="C51" s="19">
        <v>26.1</v>
      </c>
    </row>
    <row r="52" spans="1:3" ht="15" x14ac:dyDescent="0.25">
      <c r="A52" s="18" t="s">
        <v>68</v>
      </c>
      <c r="B52" s="17">
        <v>1.06</v>
      </c>
      <c r="C52" s="19">
        <v>5.88</v>
      </c>
    </row>
    <row r="53" spans="1:3" ht="15" x14ac:dyDescent="0.25">
      <c r="A53" s="18" t="s">
        <v>69</v>
      </c>
      <c r="B53" s="17">
        <v>20.7</v>
      </c>
      <c r="C53" s="19">
        <v>74.06</v>
      </c>
    </row>
    <row r="54" spans="1:3" ht="15" x14ac:dyDescent="0.25">
      <c r="A54" s="18" t="s">
        <v>70</v>
      </c>
      <c r="B54" s="17">
        <v>2.78</v>
      </c>
      <c r="C54" s="19">
        <v>11.82</v>
      </c>
    </row>
    <row r="55" spans="1:3" ht="15" x14ac:dyDescent="0.25">
      <c r="A55" s="18" t="s">
        <v>71</v>
      </c>
      <c r="B55" s="17">
        <v>3.07</v>
      </c>
      <c r="C55" s="19">
        <v>15.05</v>
      </c>
    </row>
    <row r="56" spans="1:3" ht="15" x14ac:dyDescent="0.25">
      <c r="A56" s="18" t="s">
        <v>72</v>
      </c>
      <c r="B56" s="17">
        <v>12.52</v>
      </c>
      <c r="C56" s="19">
        <v>52.24</v>
      </c>
    </row>
    <row r="57" spans="1:3" ht="15" x14ac:dyDescent="0.25">
      <c r="A57" s="18" t="s">
        <v>73</v>
      </c>
      <c r="B57" s="17">
        <v>1.61</v>
      </c>
      <c r="C57" s="19">
        <v>8.9700000000000006</v>
      </c>
    </row>
    <row r="58" spans="1:3" ht="15" x14ac:dyDescent="0.25">
      <c r="A58" s="18" t="s">
        <v>74</v>
      </c>
      <c r="B58" s="17">
        <v>0.74</v>
      </c>
      <c r="C58" s="19">
        <v>4.16</v>
      </c>
    </row>
    <row r="59" spans="1:3" ht="15" x14ac:dyDescent="0.25">
      <c r="A59" s="18" t="s">
        <v>75</v>
      </c>
      <c r="B59" s="17">
        <v>8.7200000000000006</v>
      </c>
      <c r="C59" s="19">
        <v>38.450000000000003</v>
      </c>
    </row>
    <row r="60" spans="1:3" ht="15" x14ac:dyDescent="0.25">
      <c r="A60" s="18" t="s">
        <v>76</v>
      </c>
      <c r="B60" s="17">
        <v>95.57</v>
      </c>
      <c r="C60" s="19">
        <v>407.34</v>
      </c>
    </row>
    <row r="61" spans="1:3" ht="15" x14ac:dyDescent="0.25">
      <c r="A61" s="18" t="s">
        <v>77</v>
      </c>
      <c r="B61" s="17">
        <v>5.58</v>
      </c>
      <c r="C61" s="19">
        <v>30.83</v>
      </c>
    </row>
    <row r="62" spans="1:3" ht="15" x14ac:dyDescent="0.25">
      <c r="A62" s="18" t="s">
        <v>78</v>
      </c>
      <c r="B62" s="17">
        <v>1.05</v>
      </c>
      <c r="C62" s="19">
        <v>4.8600000000000003</v>
      </c>
    </row>
    <row r="63" spans="1:3" ht="15" x14ac:dyDescent="0.25">
      <c r="A63" s="18" t="s">
        <v>79</v>
      </c>
      <c r="B63" s="17">
        <v>1.22</v>
      </c>
      <c r="C63" s="19">
        <v>5.0999999999999996</v>
      </c>
    </row>
    <row r="64" spans="1:3" ht="15" x14ac:dyDescent="0.25">
      <c r="A64" s="18" t="s">
        <v>80</v>
      </c>
      <c r="B64" s="17">
        <v>0.51</v>
      </c>
      <c r="C64" s="19">
        <v>3.32</v>
      </c>
    </row>
    <row r="65" spans="1:3" ht="15" x14ac:dyDescent="0.25">
      <c r="A65" s="18" t="s">
        <v>81</v>
      </c>
      <c r="B65" s="17">
        <v>3.94</v>
      </c>
      <c r="C65" s="19">
        <v>14.92</v>
      </c>
    </row>
    <row r="66" spans="1:3" ht="15" x14ac:dyDescent="0.25">
      <c r="A66" s="18" t="s">
        <v>82</v>
      </c>
      <c r="B66" s="17">
        <v>8.48</v>
      </c>
      <c r="C66" s="19">
        <v>47.38</v>
      </c>
    </row>
    <row r="67" spans="1:3" ht="15" x14ac:dyDescent="0.25">
      <c r="A67" s="18" t="s">
        <v>83</v>
      </c>
      <c r="B67" s="17">
        <v>2.29</v>
      </c>
      <c r="C67" s="19">
        <v>10.25</v>
      </c>
    </row>
    <row r="68" spans="1:3" ht="15" x14ac:dyDescent="0.25">
      <c r="A68" s="18" t="s">
        <v>84</v>
      </c>
      <c r="B68" s="17">
        <v>286.27</v>
      </c>
      <c r="C68" s="19">
        <v>1303.99</v>
      </c>
    </row>
    <row r="69" spans="1:3" ht="15" x14ac:dyDescent="0.25">
      <c r="A69" s="18" t="s">
        <v>85</v>
      </c>
      <c r="B69" s="17">
        <v>29.05</v>
      </c>
      <c r="C69" s="19">
        <v>115.74</v>
      </c>
    </row>
    <row r="70" spans="1:3" ht="15" x14ac:dyDescent="0.25">
      <c r="A70" s="18" t="s">
        <v>86</v>
      </c>
      <c r="B70" s="17">
        <v>1.34</v>
      </c>
      <c r="C70" s="19">
        <v>4.01</v>
      </c>
    </row>
    <row r="71" spans="1:3" ht="15" x14ac:dyDescent="0.25">
      <c r="A71" s="18" t="s">
        <v>87</v>
      </c>
      <c r="B71" s="17">
        <v>15.79</v>
      </c>
      <c r="C71" s="19">
        <v>66.489999999999995</v>
      </c>
    </row>
    <row r="72" spans="1:3" ht="15" x14ac:dyDescent="0.25">
      <c r="A72" s="18" t="s">
        <v>88</v>
      </c>
      <c r="B72" s="17">
        <v>5.56</v>
      </c>
      <c r="C72" s="19">
        <v>20.6</v>
      </c>
    </row>
    <row r="73" spans="1:3" ht="15" x14ac:dyDescent="0.25">
      <c r="A73" s="18" t="s">
        <v>89</v>
      </c>
      <c r="B73" s="17">
        <v>0.93</v>
      </c>
      <c r="C73" s="19">
        <v>4.5199999999999996</v>
      </c>
    </row>
    <row r="74" spans="1:3" ht="15" x14ac:dyDescent="0.25">
      <c r="A74" s="18" t="s">
        <v>90</v>
      </c>
      <c r="B74" s="17">
        <v>0.88</v>
      </c>
      <c r="C74" s="19">
        <v>8.2799999999999994</v>
      </c>
    </row>
    <row r="75" spans="1:3" ht="15" x14ac:dyDescent="0.25">
      <c r="A75" s="18" t="s">
        <v>91</v>
      </c>
      <c r="B75" s="17">
        <v>4.24</v>
      </c>
      <c r="C75" s="19">
        <v>20.95</v>
      </c>
    </row>
    <row r="76" spans="1:3" ht="15" x14ac:dyDescent="0.25">
      <c r="A76" s="18" t="s">
        <v>92</v>
      </c>
      <c r="B76" s="17">
        <v>10.9</v>
      </c>
      <c r="C76" s="19">
        <v>39.07</v>
      </c>
    </row>
    <row r="77" spans="1:3" ht="15" x14ac:dyDescent="0.25">
      <c r="A77" s="20" t="s">
        <v>93</v>
      </c>
      <c r="B77" s="21">
        <v>4.49</v>
      </c>
      <c r="C77" s="22">
        <v>18.88</v>
      </c>
    </row>
  </sheetData>
  <sheetProtection password="C692" sheet="1" objects="1" scenarios="1" selectLockedCells="1" selectUnlockedCells="1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Calculator</vt:lpstr>
      <vt:lpstr>LDC_Data</vt:lpstr>
      <vt:lpstr>LDC</vt:lpstr>
      <vt:lpstr>Calculator!Print_Area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CDM Performance Incentive Calculator</dc:title>
  <dc:creator>OEB</dc:creator>
  <cp:keywords>CDM, CDM Code, Performance Incentive</cp:keywords>
  <cp:lastModifiedBy>Joanne Van Panhuis</cp:lastModifiedBy>
  <cp:lastPrinted>2015-12-23T18:19:22Z</cp:lastPrinted>
  <dcterms:created xsi:type="dcterms:W3CDTF">2009-05-27T17:46:37Z</dcterms:created>
  <dcterms:modified xsi:type="dcterms:W3CDTF">2015-12-23T20:13:53Z</dcterms:modified>
  <cp:category>CDM Code, Performance Incentive</cp:category>
</cp:coreProperties>
</file>