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27555" windowHeight="13065"/>
  </bookViews>
  <sheets>
    <sheet name="Appendix 2-PA" sheetId="1" r:id="rId1"/>
  </sheets>
  <externalReferences>
    <externalReference r:id="rId2"/>
  </externalReferences>
  <definedNames>
    <definedName name="EBNUMBER">'[1]LDC Info'!$E$16</definedName>
    <definedName name="_xlnm.Print_Area" localSheetId="0">'Appendix 2-PA'!$A$1:$E$61</definedName>
    <definedName name="TestYear">'[1]LDC Info'!$E$24</definedName>
  </definedNames>
  <calcPr calcId="145621"/>
</workbook>
</file>

<file path=xl/calcChain.xml><?xml version="1.0" encoding="utf-8"?>
<calcChain xmlns="http://schemas.openxmlformats.org/spreadsheetml/2006/main">
  <c r="C30" i="1" l="1"/>
  <c r="D30" i="1" s="1"/>
  <c r="C29" i="1"/>
  <c r="D29" i="1" s="1"/>
  <c r="B24" i="1"/>
  <c r="B23" i="1"/>
  <c r="D31" i="1" l="1"/>
  <c r="E29" i="1" s="1"/>
  <c r="E30" i="1"/>
  <c r="B39" i="1" s="1"/>
  <c r="C39" i="1" s="1"/>
  <c r="D39" i="1" s="1"/>
  <c r="B43" i="1" l="1"/>
  <c r="B38" i="1"/>
  <c r="C38" i="1" l="1"/>
  <c r="D38" i="1" s="1"/>
  <c r="D40" i="1" s="1"/>
  <c r="B40" i="1"/>
  <c r="C43" i="1"/>
  <c r="B44" i="1"/>
  <c r="C44" i="1" s="1"/>
  <c r="D44" i="1" s="1"/>
  <c r="E44" i="1" s="1"/>
  <c r="D43" i="1" l="1"/>
  <c r="C45" i="1"/>
  <c r="E43" i="1" l="1"/>
  <c r="E45" i="1" s="1"/>
  <c r="B48" i="1"/>
  <c r="G48" i="1" s="1"/>
  <c r="G49" i="1" s="1"/>
  <c r="G50" i="1" s="1"/>
  <c r="G51" i="1" s="1"/>
  <c r="B49" i="1"/>
  <c r="B50" i="1" s="1"/>
</calcChain>
</file>

<file path=xl/sharedStrings.xml><?xml version="1.0" encoding="utf-8"?>
<sst xmlns="http://schemas.openxmlformats.org/spreadsheetml/2006/main" count="54" uniqueCount="43">
  <si>
    <t>File Number:</t>
  </si>
  <si>
    <t>EB-2015-0074</t>
  </si>
  <si>
    <t>Exhibit:</t>
  </si>
  <si>
    <t>Tab:</t>
  </si>
  <si>
    <t>Schedule:</t>
  </si>
  <si>
    <t>Page:</t>
  </si>
  <si>
    <t>Date:</t>
  </si>
  <si>
    <t>Appendix 2-PA</t>
  </si>
  <si>
    <t>New Rate Design Policy For Residential Customers</t>
  </si>
  <si>
    <t>Please complete the following tables.</t>
  </si>
  <si>
    <t>A)  Data Inputs</t>
  </si>
  <si>
    <t>Test Year Billing Determinants for Residential Class</t>
  </si>
  <si>
    <t>Customers</t>
  </si>
  <si>
    <t>kWh</t>
  </si>
  <si>
    <r>
      <t>Proposed Residential Class Specific Revenue Requirement</t>
    </r>
    <r>
      <rPr>
        <vertAlign val="superscript"/>
        <sz val="11"/>
        <rFont val="Garamond"/>
        <family val="1"/>
      </rPr>
      <t>1</t>
    </r>
  </si>
  <si>
    <t>Residential Base Rates on Current Tariff</t>
  </si>
  <si>
    <t>Monthly Fixed Charge ($)</t>
  </si>
  <si>
    <t>Distribution Volumetric Rate ($/kWh)</t>
  </si>
  <si>
    <t>B) Current Fixed/Variable Split</t>
  </si>
  <si>
    <t>Base Rates</t>
  </si>
  <si>
    <t>Billing Determinants</t>
  </si>
  <si>
    <t>Revenue</t>
  </si>
  <si>
    <t>% of Total Revenue</t>
  </si>
  <si>
    <t>Fixed</t>
  </si>
  <si>
    <t>Variable</t>
  </si>
  <si>
    <t>TOTAL</t>
  </si>
  <si>
    <t>-</t>
  </si>
  <si>
    <t>C) Calculating Test Year Base Rates</t>
  </si>
  <si>
    <r>
      <t>Number of Required Rate Design Policy Transition Years</t>
    </r>
    <r>
      <rPr>
        <vertAlign val="superscript"/>
        <sz val="11"/>
        <rFont val="Garamond"/>
        <family val="1"/>
      </rPr>
      <t>2</t>
    </r>
  </si>
  <si>
    <t>Test Year Revenue @ Current F/V Split</t>
  </si>
  <si>
    <t>Test Year Base Rates @ Current F/V Split</t>
  </si>
  <si>
    <t>Reconciliation - Test Year Base Rates @ Current F/V Split</t>
  </si>
  <si>
    <t>New F/V Split</t>
  </si>
  <si>
    <t>Revenue @ new
 F/V Split</t>
  </si>
  <si>
    <t>Final Adjusted 
Base Rates</t>
  </si>
  <si>
    <t>Revenue Reconciliation @ Adjusted Rates</t>
  </si>
  <si>
    <r>
      <t>Checks</t>
    </r>
    <r>
      <rPr>
        <b/>
        <vertAlign val="superscript"/>
        <sz val="11"/>
        <rFont val="Garamond"/>
        <family val="1"/>
      </rPr>
      <t>3</t>
    </r>
  </si>
  <si>
    <t>Change in Fixed Rate</t>
  </si>
  <si>
    <t>Difference Between Revenues @ Proposed Rates and Class Specific Revenue Requirement</t>
  </si>
  <si>
    <t>Notes:</t>
  </si>
  <si>
    <r>
      <rPr>
        <sz val="11"/>
        <rFont val="Garamond"/>
        <family val="1"/>
      </rPr>
      <t>1</t>
    </r>
    <r>
      <rPr>
        <b/>
        <sz val="11"/>
        <rFont val="Garamond"/>
        <family val="1"/>
      </rPr>
      <t xml:space="preserve">     </t>
    </r>
    <r>
      <rPr>
        <sz val="11"/>
        <rFont val="Garamond"/>
        <family val="1"/>
      </rPr>
      <t>The final residential class specific revenue requirement, as shown in Appendix 2-P, should be used (i.e. the revenue requirement after any proposed adjustments to R/C ratios).</t>
    </r>
  </si>
  <si>
    <t>2     Default number of transition years for rate design policy change is 4. Where the change in the residential rate design will result in the fixed charge increasing by more than $4/year, a distributor may propose an additional transition year.</t>
  </si>
  <si>
    <t>3     Change in fixed rate due to rate design policy should be less than $4. The difference between the proposed class revenue requirement and the revenue at calculated base rates should be minimal (i.e. should be reasonably considered as a rounding error)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</si>
</sst>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&quot;$&quot;* #,##0_-;\-&quot;$&quot;* #,##0_-;_-&quot;$&quot;* &quot;-&quot;??_-;_-@_-"/>
    <numFmt numFmtId="166" formatCode="#,##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Garamond"/>
      <family val="1"/>
    </font>
    <font>
      <b/>
      <sz val="11"/>
      <name val="Garamond"/>
      <family val="1"/>
    </font>
    <font>
      <b/>
      <sz val="12"/>
      <name val="Garamond"/>
      <family val="1"/>
    </font>
    <font>
      <vertAlign val="superscript"/>
      <sz val="11"/>
      <name val="Garamond"/>
      <family val="1"/>
    </font>
    <font>
      <b/>
      <vertAlign val="superscript"/>
      <sz val="1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86">
    <xf numFmtId="0" fontId="0" fillId="0" borderId="0" xfId="0"/>
    <xf numFmtId="0" fontId="3" fillId="0" borderId="0" xfId="4" applyFont="1" applyProtection="1">
      <protection locked="0"/>
    </xf>
    <xf numFmtId="0" fontId="4" fillId="0" borderId="0" xfId="4" applyFont="1" applyAlignment="1" applyProtection="1">
      <alignment horizontal="left"/>
      <protection locked="0"/>
    </xf>
    <xf numFmtId="0" fontId="3" fillId="0" borderId="0" xfId="4" applyFont="1" applyAlignment="1" applyProtection="1">
      <alignment horizontal="right" vertical="top"/>
      <protection locked="0"/>
    </xf>
    <xf numFmtId="0" fontId="3" fillId="2" borderId="1" xfId="4" applyFont="1" applyFill="1" applyBorder="1" applyAlignment="1" applyProtection="1">
      <alignment horizontal="right" vertical="top"/>
      <protection locked="0"/>
    </xf>
    <xf numFmtId="0" fontId="3" fillId="2" borderId="0" xfId="4" applyFont="1" applyFill="1" applyAlignment="1" applyProtection="1">
      <alignment horizontal="right" vertical="top"/>
      <protection locked="0"/>
    </xf>
    <xf numFmtId="0" fontId="5" fillId="0" borderId="0" xfId="4" applyFont="1" applyProtection="1">
      <protection locked="0"/>
    </xf>
    <xf numFmtId="0" fontId="4" fillId="0" borderId="0" xfId="4" applyFont="1" applyProtection="1">
      <protection locked="0"/>
    </xf>
    <xf numFmtId="0" fontId="3" fillId="0" borderId="4" xfId="4" applyFont="1" applyBorder="1" applyProtection="1">
      <protection locked="0"/>
    </xf>
    <xf numFmtId="0" fontId="3" fillId="0" borderId="5" xfId="4" applyFont="1" applyBorder="1" applyProtection="1">
      <protection locked="0"/>
    </xf>
    <xf numFmtId="0" fontId="3" fillId="0" borderId="6" xfId="4" applyFont="1" applyBorder="1" applyProtection="1">
      <protection locked="0"/>
    </xf>
    <xf numFmtId="164" fontId="3" fillId="2" borderId="7" xfId="1" applyNumberFormat="1" applyFont="1" applyFill="1" applyBorder="1" applyAlignment="1" applyProtection="1">
      <alignment horizontal="right" vertical="top"/>
      <protection locked="0"/>
    </xf>
    <xf numFmtId="0" fontId="3" fillId="0" borderId="0" xfId="4" applyFont="1" applyBorder="1" applyProtection="1">
      <protection locked="0"/>
    </xf>
    <xf numFmtId="0" fontId="3" fillId="0" borderId="8" xfId="4" applyFont="1" applyBorder="1" applyProtection="1">
      <protection locked="0"/>
    </xf>
    <xf numFmtId="0" fontId="3" fillId="0" borderId="9" xfId="4" applyFont="1" applyBorder="1" applyProtection="1">
      <protection locked="0"/>
    </xf>
    <xf numFmtId="164" fontId="3" fillId="2" borderId="10" xfId="1" applyNumberFormat="1" applyFont="1" applyFill="1" applyBorder="1" applyAlignment="1" applyProtection="1">
      <alignment horizontal="right" vertical="top"/>
      <protection locked="0"/>
    </xf>
    <xf numFmtId="0" fontId="3" fillId="4" borderId="11" xfId="4" applyFont="1" applyFill="1" applyBorder="1" applyProtection="1">
      <protection locked="0"/>
    </xf>
    <xf numFmtId="0" fontId="3" fillId="4" borderId="8" xfId="4" applyFont="1" applyFill="1" applyBorder="1" applyProtection="1">
      <protection locked="0"/>
    </xf>
    <xf numFmtId="0" fontId="3" fillId="0" borderId="12" xfId="4" applyFont="1" applyBorder="1" applyAlignment="1" applyProtection="1">
      <alignment wrapText="1"/>
      <protection locked="0"/>
    </xf>
    <xf numFmtId="165" fontId="3" fillId="2" borderId="13" xfId="2" applyNumberFormat="1" applyFont="1" applyFill="1" applyBorder="1" applyAlignment="1" applyProtection="1">
      <alignment horizontal="right" vertical="top"/>
      <protection locked="0"/>
    </xf>
    <xf numFmtId="0" fontId="3" fillId="2" borderId="7" xfId="4" applyFont="1" applyFill="1" applyBorder="1" applyAlignment="1" applyProtection="1">
      <alignment horizontal="right" vertical="top"/>
      <protection locked="0"/>
    </xf>
    <xf numFmtId="0" fontId="3" fillId="2" borderId="10" xfId="4" applyFont="1" applyFill="1" applyBorder="1" applyAlignment="1" applyProtection="1">
      <alignment horizontal="right" vertical="top"/>
      <protection locked="0"/>
    </xf>
    <xf numFmtId="0" fontId="3" fillId="0" borderId="11" xfId="4" applyFont="1" applyBorder="1" applyProtection="1">
      <protection locked="0"/>
    </xf>
    <xf numFmtId="0" fontId="5" fillId="0" borderId="11" xfId="4" applyFont="1" applyBorder="1" applyProtection="1">
      <protection locked="0"/>
    </xf>
    <xf numFmtId="0" fontId="3" fillId="3" borderId="12" xfId="4" applyFont="1" applyFill="1" applyBorder="1" applyAlignment="1" applyProtection="1">
      <alignment horizontal="center"/>
      <protection locked="0"/>
    </xf>
    <xf numFmtId="0" fontId="4" fillId="3" borderId="14" xfId="4" applyFont="1" applyFill="1" applyBorder="1" applyAlignment="1" applyProtection="1">
      <alignment horizontal="center"/>
      <protection locked="0"/>
    </xf>
    <xf numFmtId="0" fontId="4" fillId="3" borderId="15" xfId="4" applyFont="1" applyFill="1" applyBorder="1" applyAlignment="1" applyProtection="1">
      <alignment horizontal="center"/>
      <protection locked="0"/>
    </xf>
    <xf numFmtId="0" fontId="4" fillId="3" borderId="16" xfId="4" applyFont="1" applyFill="1" applyBorder="1" applyAlignment="1" applyProtection="1">
      <alignment horizontal="center"/>
      <protection locked="0"/>
    </xf>
    <xf numFmtId="0" fontId="4" fillId="3" borderId="13" xfId="4" applyFont="1" applyFill="1" applyBorder="1" applyAlignment="1" applyProtection="1">
      <alignment horizontal="center"/>
      <protection locked="0"/>
    </xf>
    <xf numFmtId="0" fontId="3" fillId="0" borderId="17" xfId="4" applyFont="1" applyBorder="1" applyProtection="1">
      <protection locked="0"/>
    </xf>
    <xf numFmtId="164" fontId="3" fillId="0" borderId="17" xfId="1" applyNumberFormat="1" applyFont="1" applyBorder="1" applyProtection="1">
      <protection locked="0"/>
    </xf>
    <xf numFmtId="165" fontId="3" fillId="0" borderId="17" xfId="2" applyNumberFormat="1" applyFont="1" applyBorder="1" applyProtection="1">
      <protection locked="0"/>
    </xf>
    <xf numFmtId="10" fontId="3" fillId="0" borderId="7" xfId="3" applyNumberFormat="1" applyFont="1" applyBorder="1" applyProtection="1">
      <protection locked="0"/>
    </xf>
    <xf numFmtId="0" fontId="3" fillId="0" borderId="18" xfId="4" applyFont="1" applyBorder="1" applyProtection="1">
      <protection locked="0"/>
    </xf>
    <xf numFmtId="164" fontId="3" fillId="0" borderId="18" xfId="1" applyNumberFormat="1" applyFont="1" applyBorder="1" applyProtection="1">
      <protection locked="0"/>
    </xf>
    <xf numFmtId="165" fontId="3" fillId="0" borderId="18" xfId="2" applyNumberFormat="1" applyFont="1" applyBorder="1" applyProtection="1">
      <protection locked="0"/>
    </xf>
    <xf numFmtId="10" fontId="3" fillId="0" borderId="10" xfId="3" applyNumberFormat="1" applyFont="1" applyBorder="1" applyProtection="1">
      <protection locked="0"/>
    </xf>
    <xf numFmtId="0" fontId="4" fillId="0" borderId="19" xfId="4" applyFont="1" applyBorder="1" applyProtection="1">
      <protection locked="0"/>
    </xf>
    <xf numFmtId="0" fontId="3" fillId="0" borderId="20" xfId="4" applyFont="1" applyBorder="1" applyAlignment="1" applyProtection="1">
      <alignment horizontal="center"/>
      <protection locked="0"/>
    </xf>
    <xf numFmtId="164" fontId="3" fillId="0" borderId="21" xfId="1" applyNumberFormat="1" applyFont="1" applyBorder="1" applyAlignment="1" applyProtection="1">
      <alignment horizontal="center"/>
      <protection locked="0"/>
    </xf>
    <xf numFmtId="165" fontId="3" fillId="0" borderId="22" xfId="2" applyNumberFormat="1" applyFont="1" applyBorder="1" applyProtection="1">
      <protection locked="0"/>
    </xf>
    <xf numFmtId="0" fontId="3" fillId="0" borderId="23" xfId="4" applyFont="1" applyBorder="1" applyAlignment="1" applyProtection="1">
      <alignment horizontal="center"/>
      <protection locked="0"/>
    </xf>
    <xf numFmtId="3" fontId="3" fillId="0" borderId="0" xfId="4" applyNumberFormat="1" applyFont="1" applyBorder="1" applyProtection="1">
      <protection locked="0"/>
    </xf>
    <xf numFmtId="0" fontId="5" fillId="0" borderId="11" xfId="4" applyFont="1" applyFill="1" applyBorder="1" applyProtection="1">
      <protection locked="0"/>
    </xf>
    <xf numFmtId="0" fontId="3" fillId="0" borderId="12" xfId="4" applyFont="1" applyFill="1" applyBorder="1" applyAlignment="1" applyProtection="1">
      <alignment wrapText="1"/>
      <protection locked="0"/>
    </xf>
    <xf numFmtId="0" fontId="3" fillId="2" borderId="13" xfId="4" applyFont="1" applyFill="1" applyBorder="1" applyAlignment="1" applyProtection="1">
      <alignment horizontal="center" vertical="center"/>
      <protection locked="0"/>
    </xf>
    <xf numFmtId="0" fontId="3" fillId="3" borderId="12" xfId="4" applyFont="1" applyFill="1" applyBorder="1" applyProtection="1">
      <protection locked="0"/>
    </xf>
    <xf numFmtId="0" fontId="4" fillId="3" borderId="15" xfId="4" applyFont="1" applyFill="1" applyBorder="1" applyAlignment="1" applyProtection="1">
      <alignment horizontal="center" vertical="center" wrapText="1"/>
      <protection locked="0"/>
    </xf>
    <xf numFmtId="0" fontId="4" fillId="3" borderId="14" xfId="4" applyFont="1" applyFill="1" applyBorder="1" applyAlignment="1" applyProtection="1">
      <alignment horizontal="center" vertical="center" wrapText="1"/>
      <protection locked="0"/>
    </xf>
    <xf numFmtId="0" fontId="4" fillId="3" borderId="13" xfId="4" applyFont="1" applyFill="1" applyBorder="1" applyAlignment="1" applyProtection="1">
      <alignment horizontal="center" wrapText="1"/>
      <protection locked="0"/>
    </xf>
    <xf numFmtId="44" fontId="3" fillId="0" borderId="17" xfId="2" applyFont="1" applyBorder="1" applyProtection="1">
      <protection locked="0"/>
    </xf>
    <xf numFmtId="0" fontId="3" fillId="0" borderId="24" xfId="4" applyFont="1" applyBorder="1" applyProtection="1">
      <protection locked="0"/>
    </xf>
    <xf numFmtId="44" fontId="3" fillId="0" borderId="7" xfId="2" applyFont="1" applyBorder="1" applyProtection="1">
      <protection locked="0"/>
    </xf>
    <xf numFmtId="4" fontId="3" fillId="0" borderId="0" xfId="4" applyNumberFormat="1" applyFont="1" applyProtection="1">
      <protection locked="0"/>
    </xf>
    <xf numFmtId="44" fontId="3" fillId="0" borderId="18" xfId="2" applyFont="1" applyBorder="1" applyProtection="1">
      <protection locked="0"/>
    </xf>
    <xf numFmtId="0" fontId="3" fillId="0" borderId="25" xfId="4" applyFont="1" applyBorder="1" applyProtection="1">
      <protection locked="0"/>
    </xf>
    <xf numFmtId="44" fontId="3" fillId="0" borderId="10" xfId="2" applyFont="1" applyBorder="1" applyProtection="1">
      <protection locked="0"/>
    </xf>
    <xf numFmtId="166" fontId="3" fillId="0" borderId="0" xfId="4" applyNumberFormat="1" applyFont="1" applyProtection="1">
      <protection locked="0"/>
    </xf>
    <xf numFmtId="0" fontId="4" fillId="0" borderId="26" xfId="4" applyFont="1" applyFill="1" applyBorder="1" applyProtection="1">
      <protection locked="0"/>
    </xf>
    <xf numFmtId="44" fontId="3" fillId="0" borderId="21" xfId="2" applyFont="1" applyBorder="1" applyProtection="1">
      <protection locked="0"/>
    </xf>
    <xf numFmtId="0" fontId="3" fillId="0" borderId="27" xfId="4" applyFont="1" applyBorder="1" applyAlignment="1" applyProtection="1">
      <alignment horizontal="center"/>
      <protection locked="0"/>
    </xf>
    <xf numFmtId="44" fontId="3" fillId="0" borderId="23" xfId="2" applyFont="1" applyBorder="1" applyProtection="1">
      <protection locked="0"/>
    </xf>
    <xf numFmtId="0" fontId="3" fillId="3" borderId="12" xfId="4" applyFont="1" applyFill="1" applyBorder="1" applyAlignment="1" applyProtection="1">
      <alignment horizontal="center" vertical="center"/>
      <protection locked="0"/>
    </xf>
    <xf numFmtId="0" fontId="4" fillId="3" borderId="15" xfId="4" applyFont="1" applyFill="1" applyBorder="1" applyAlignment="1" applyProtection="1">
      <alignment horizontal="center" vertical="center"/>
      <protection locked="0"/>
    </xf>
    <xf numFmtId="0" fontId="4" fillId="3" borderId="13" xfId="4" applyFont="1" applyFill="1" applyBorder="1" applyAlignment="1" applyProtection="1">
      <alignment horizontal="center" vertical="center" wrapText="1"/>
      <protection locked="0"/>
    </xf>
    <xf numFmtId="10" fontId="3" fillId="0" borderId="17" xfId="3" applyNumberFormat="1" applyFont="1" applyBorder="1" applyProtection="1">
      <protection locked="0"/>
    </xf>
    <xf numFmtId="44" fontId="3" fillId="0" borderId="17" xfId="4" applyNumberFormat="1" applyFont="1" applyBorder="1" applyProtection="1">
      <protection locked="0"/>
    </xf>
    <xf numFmtId="10" fontId="3" fillId="0" borderId="18" xfId="3" applyNumberFormat="1" applyFont="1" applyBorder="1" applyProtection="1">
      <protection locked="0"/>
    </xf>
    <xf numFmtId="44" fontId="3" fillId="0" borderId="18" xfId="4" applyNumberFormat="1" applyFont="1" applyBorder="1" applyProtection="1">
      <protection locked="0"/>
    </xf>
    <xf numFmtId="0" fontId="3" fillId="0" borderId="21" xfId="4" applyFont="1" applyBorder="1" applyAlignment="1" applyProtection="1">
      <alignment horizontal="center"/>
      <protection locked="0"/>
    </xf>
    <xf numFmtId="44" fontId="3" fillId="0" borderId="22" xfId="2" applyFont="1" applyBorder="1" applyProtection="1">
      <protection locked="0"/>
    </xf>
    <xf numFmtId="44" fontId="3" fillId="0" borderId="0" xfId="4" applyNumberFormat="1" applyFont="1" applyProtection="1">
      <protection locked="0"/>
    </xf>
    <xf numFmtId="44" fontId="3" fillId="0" borderId="29" xfId="2" applyFont="1" applyBorder="1" applyProtection="1">
      <protection locked="0"/>
    </xf>
    <xf numFmtId="0" fontId="3" fillId="0" borderId="27" xfId="4" applyFont="1" applyBorder="1" applyProtection="1">
      <protection locked="0"/>
    </xf>
    <xf numFmtId="0" fontId="3" fillId="0" borderId="30" xfId="4" applyFont="1" applyBorder="1" applyProtection="1">
      <protection locked="0"/>
    </xf>
    <xf numFmtId="0" fontId="3" fillId="0" borderId="0" xfId="4" applyFont="1" applyFill="1" applyAlignment="1" applyProtection="1">
      <alignment vertical="top" wrapText="1"/>
      <protection locked="0"/>
    </xf>
    <xf numFmtId="0" fontId="3" fillId="0" borderId="0" xfId="4" applyFont="1" applyFill="1" applyAlignment="1" applyProtection="1">
      <alignment horizontal="left" vertical="top" wrapText="1"/>
      <protection locked="0"/>
    </xf>
    <xf numFmtId="0" fontId="4" fillId="0" borderId="0" xfId="4" applyFont="1" applyFill="1" applyAlignment="1" applyProtection="1">
      <alignment horizontal="left" vertical="center" wrapText="1"/>
      <protection locked="0"/>
    </xf>
    <xf numFmtId="0" fontId="3" fillId="0" borderId="0" xfId="4" applyFont="1" applyFill="1" applyAlignment="1" applyProtection="1">
      <alignment horizontal="left" vertical="top" wrapText="1"/>
      <protection locked="0"/>
    </xf>
    <xf numFmtId="0" fontId="5" fillId="0" borderId="0" xfId="4" applyFont="1" applyAlignment="1" applyProtection="1">
      <alignment horizontal="center"/>
      <protection locked="0"/>
    </xf>
    <xf numFmtId="0" fontId="4" fillId="3" borderId="2" xfId="4" applyFont="1" applyFill="1" applyBorder="1" applyAlignment="1" applyProtection="1">
      <alignment horizontal="center"/>
      <protection locked="0"/>
    </xf>
    <xf numFmtId="0" fontId="4" fillId="3" borderId="3" xfId="4" applyFont="1" applyFill="1" applyBorder="1" applyAlignment="1" applyProtection="1">
      <alignment horizontal="center"/>
      <protection locked="0"/>
    </xf>
    <xf numFmtId="0" fontId="4" fillId="3" borderId="2" xfId="4" applyFont="1" applyFill="1" applyBorder="1" applyAlignment="1" applyProtection="1">
      <alignment horizontal="center" vertical="center"/>
      <protection locked="0"/>
    </xf>
    <xf numFmtId="0" fontId="4" fillId="3" borderId="3" xfId="4" applyFont="1" applyFill="1" applyBorder="1" applyAlignment="1" applyProtection="1">
      <alignment horizontal="center" vertical="center"/>
      <protection locked="0"/>
    </xf>
    <xf numFmtId="0" fontId="3" fillId="0" borderId="28" xfId="4" applyFont="1" applyBorder="1" applyAlignment="1" applyProtection="1">
      <alignment wrapText="1"/>
      <protection locked="0"/>
    </xf>
    <xf numFmtId="0" fontId="3" fillId="0" borderId="26" xfId="4" applyFont="1" applyBorder="1" applyAlignment="1" applyProtection="1">
      <alignment wrapText="1"/>
      <protection locked="0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/OEB/2016%20COS/D.%20OEB%20Appendices/2016_Filing_Requirements_Chapter2_Appendices%20-%20unlocked%20-%20draft%20-%20trr%20201508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A_Capital Projects"/>
      <sheetName val="App.2-AB_Capital Expenditures"/>
      <sheetName val="App. 2-AC_Customer Engagement"/>
      <sheetName val="App.2-B_Acct Instructions"/>
      <sheetName val="App.2-BA_Fixed Asset Cont"/>
      <sheetName val="Appendix 2-BB Service Life  "/>
      <sheetName val="App.2-CA_OldCGAAP_DepExp_2012"/>
      <sheetName val="App.2-CB_NewCGAAP_DepExp_2012"/>
      <sheetName val="App.2-CC_NewCGAAP_DepExp_2013"/>
      <sheetName val="App.2-CD_MIFRS_DepExp_2014"/>
      <sheetName val="App.2-CE_MIFRS_DepExp_2015"/>
      <sheetName val="App.2-CF_MIFRS_DepExp_2016"/>
      <sheetName val="App.2-CG_OldCGAAP_DepExp_2013"/>
      <sheetName val="App.2-CH_NewCGAAP_DepExp_2013"/>
      <sheetName val="App.2-CI_MIFRS_DepExp_2014"/>
      <sheetName val="App.2-CJ MIFRS_DepExp_2015"/>
      <sheetName val="App.2-CK MIFRS_DepExp_2016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Act_Frcst_Data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PA_Res_Rate_Desig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W_Bill Impacts_hidden"/>
      <sheetName val="App.2-Y_MIFRS Summary Impacts"/>
      <sheetName val="App. 2-Z_Tariff"/>
      <sheetName val="lists"/>
      <sheetName val="lists2"/>
      <sheetName val="Sheet19"/>
    </sheetNames>
    <sheetDataSet>
      <sheetData sheetId="0">
        <row r="16">
          <cell r="E16" t="str">
            <v>EB-2015-0074</v>
          </cell>
        </row>
        <row r="24">
          <cell r="E24">
            <v>2016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abSelected="1" zoomScaleNormal="100" workbookViewId="0">
      <selection activeCell="E69" sqref="E69"/>
    </sheetView>
  </sheetViews>
  <sheetFormatPr defaultRowHeight="15" x14ac:dyDescent="0.25"/>
  <cols>
    <col min="1" max="1" width="34" style="1" customWidth="1"/>
    <col min="2" max="2" width="21.5703125" style="1" customWidth="1"/>
    <col min="3" max="4" width="21" style="1" customWidth="1"/>
    <col min="5" max="5" width="19.7109375" style="1" customWidth="1"/>
    <col min="6" max="6" width="15" style="1" customWidth="1"/>
    <col min="7" max="7" width="13.85546875" style="1" bestFit="1" customWidth="1"/>
    <col min="8" max="16384" width="9.140625" style="1"/>
  </cols>
  <sheetData>
    <row r="1" spans="1:6" x14ac:dyDescent="0.25">
      <c r="E1" s="2" t="s">
        <v>0</v>
      </c>
      <c r="F1" s="3" t="s">
        <v>1</v>
      </c>
    </row>
    <row r="2" spans="1:6" x14ac:dyDescent="0.25">
      <c r="E2" s="2" t="s">
        <v>2</v>
      </c>
      <c r="F2" s="4"/>
    </row>
    <row r="3" spans="1:6" x14ac:dyDescent="0.25">
      <c r="E3" s="2" t="s">
        <v>3</v>
      </c>
      <c r="F3" s="4"/>
    </row>
    <row r="4" spans="1:6" x14ac:dyDescent="0.25">
      <c r="E4" s="2" t="s">
        <v>4</v>
      </c>
      <c r="F4" s="4"/>
    </row>
    <row r="5" spans="1:6" x14ac:dyDescent="0.25">
      <c r="E5" s="2" t="s">
        <v>5</v>
      </c>
      <c r="F5" s="5"/>
    </row>
    <row r="6" spans="1:6" x14ac:dyDescent="0.25">
      <c r="E6" s="2"/>
      <c r="F6" s="3"/>
    </row>
    <row r="7" spans="1:6" x14ac:dyDescent="0.25">
      <c r="E7" s="2" t="s">
        <v>6</v>
      </c>
      <c r="F7" s="5"/>
    </row>
    <row r="9" spans="1:6" ht="15.75" x14ac:dyDescent="0.25">
      <c r="A9" s="79" t="s">
        <v>7</v>
      </c>
      <c r="B9" s="79"/>
      <c r="C9" s="79"/>
      <c r="D9" s="79"/>
      <c r="E9" s="79"/>
      <c r="F9" s="79"/>
    </row>
    <row r="10" spans="1:6" ht="15.75" x14ac:dyDescent="0.25">
      <c r="A10" s="79" t="s">
        <v>8</v>
      </c>
      <c r="B10" s="79"/>
      <c r="C10" s="79"/>
      <c r="D10" s="79"/>
      <c r="E10" s="79"/>
      <c r="F10" s="79"/>
    </row>
    <row r="12" spans="1:6" x14ac:dyDescent="0.25">
      <c r="A12" s="1" t="s">
        <v>9</v>
      </c>
    </row>
    <row r="14" spans="1:6" ht="15.75" x14ac:dyDescent="0.25">
      <c r="A14" s="6" t="s">
        <v>10</v>
      </c>
      <c r="B14" s="7"/>
    </row>
    <row r="15" spans="1:6" ht="15.75" thickBot="1" x14ac:dyDescent="0.3"/>
    <row r="16" spans="1:6" ht="18" customHeight="1" thickBot="1" x14ac:dyDescent="0.3">
      <c r="A16" s="80" t="s">
        <v>11</v>
      </c>
      <c r="B16" s="81"/>
      <c r="C16" s="8"/>
      <c r="D16" s="8"/>
      <c r="E16" s="9"/>
    </row>
    <row r="17" spans="1:5" x14ac:dyDescent="0.25">
      <c r="A17" s="10" t="s">
        <v>12</v>
      </c>
      <c r="B17" s="11">
        <v>19954.532840276337</v>
      </c>
      <c r="C17" s="12"/>
      <c r="D17" s="12"/>
      <c r="E17" s="13"/>
    </row>
    <row r="18" spans="1:5" ht="15.75" thickBot="1" x14ac:dyDescent="0.3">
      <c r="A18" s="14" t="s">
        <v>13</v>
      </c>
      <c r="B18" s="15">
        <v>193851900.50438425</v>
      </c>
      <c r="C18" s="12"/>
      <c r="D18" s="12"/>
      <c r="E18" s="13"/>
    </row>
    <row r="19" spans="1:5" ht="12.75" customHeight="1" thickBot="1" x14ac:dyDescent="0.3">
      <c r="A19" s="16"/>
      <c r="B19" s="17"/>
      <c r="C19" s="12"/>
      <c r="D19" s="12"/>
      <c r="E19" s="13"/>
    </row>
    <row r="20" spans="1:5" ht="33" thickBot="1" x14ac:dyDescent="0.3">
      <c r="A20" s="18" t="s">
        <v>14</v>
      </c>
      <c r="B20" s="19">
        <v>6542245.3805013942</v>
      </c>
      <c r="C20" s="12"/>
      <c r="D20" s="12"/>
      <c r="E20" s="13"/>
    </row>
    <row r="21" spans="1:5" ht="12.75" customHeight="1" thickBot="1" x14ac:dyDescent="0.3">
      <c r="A21" s="16"/>
      <c r="B21" s="17"/>
      <c r="C21" s="12"/>
      <c r="D21" s="12"/>
      <c r="E21" s="13"/>
    </row>
    <row r="22" spans="1:5" ht="15.75" thickBot="1" x14ac:dyDescent="0.3">
      <c r="A22" s="80" t="s">
        <v>15</v>
      </c>
      <c r="B22" s="81"/>
      <c r="C22" s="12"/>
      <c r="D22" s="12"/>
      <c r="E22" s="13"/>
    </row>
    <row r="23" spans="1:5" x14ac:dyDescent="0.25">
      <c r="A23" s="10" t="s">
        <v>16</v>
      </c>
      <c r="B23" s="20">
        <f>B29</f>
        <v>12.72</v>
      </c>
      <c r="C23" s="12"/>
      <c r="D23" s="12"/>
      <c r="E23" s="13"/>
    </row>
    <row r="24" spans="1:5" ht="15.75" thickBot="1" x14ac:dyDescent="0.3">
      <c r="A24" s="14" t="s">
        <v>17</v>
      </c>
      <c r="B24" s="21">
        <f>B30</f>
        <v>1.2E-2</v>
      </c>
      <c r="C24" s="12"/>
      <c r="D24" s="12"/>
      <c r="E24" s="13"/>
    </row>
    <row r="25" spans="1:5" ht="28.5" customHeight="1" x14ac:dyDescent="0.25">
      <c r="A25" s="22"/>
      <c r="B25" s="12"/>
      <c r="C25" s="12"/>
      <c r="D25" s="12"/>
      <c r="E25" s="13"/>
    </row>
    <row r="26" spans="1:5" ht="12.75" customHeight="1" x14ac:dyDescent="0.25">
      <c r="A26" s="23" t="s">
        <v>18</v>
      </c>
      <c r="B26" s="12"/>
      <c r="C26" s="12"/>
      <c r="D26" s="12"/>
      <c r="E26" s="13"/>
    </row>
    <row r="27" spans="1:5" ht="12.75" customHeight="1" thickBot="1" x14ac:dyDescent="0.3">
      <c r="A27" s="22"/>
      <c r="B27" s="12"/>
      <c r="C27" s="12"/>
      <c r="D27" s="12"/>
      <c r="E27" s="13"/>
    </row>
    <row r="28" spans="1:5" ht="15.75" thickBot="1" x14ac:dyDescent="0.3">
      <c r="A28" s="24"/>
      <c r="B28" s="25" t="s">
        <v>19</v>
      </c>
      <c r="C28" s="26" t="s">
        <v>20</v>
      </c>
      <c r="D28" s="27" t="s">
        <v>21</v>
      </c>
      <c r="E28" s="28" t="s">
        <v>22</v>
      </c>
    </row>
    <row r="29" spans="1:5" x14ac:dyDescent="0.25">
      <c r="A29" s="10" t="s">
        <v>23</v>
      </c>
      <c r="B29" s="29">
        <v>12.72</v>
      </c>
      <c r="C29" s="30">
        <f>IF(B17="","",B17)</f>
        <v>19954.532840276337</v>
      </c>
      <c r="D29" s="31">
        <f>IF(ISERROR(B29*C29*12),"",B29*C29*12)</f>
        <v>3045859.8927397802</v>
      </c>
      <c r="E29" s="32">
        <f>IF(ISERROR(D29/D31),"",D29/D31)</f>
        <v>0.56697933809255563</v>
      </c>
    </row>
    <row r="30" spans="1:5" ht="15.75" thickBot="1" x14ac:dyDescent="0.3">
      <c r="A30" s="14" t="s">
        <v>24</v>
      </c>
      <c r="B30" s="33">
        <v>1.2E-2</v>
      </c>
      <c r="C30" s="34">
        <f>IF(B18="","",B18)</f>
        <v>193851900.50438425</v>
      </c>
      <c r="D30" s="35">
        <f>IF(ISERROR(B30*C30),"",B30*C30)</f>
        <v>2326222.8060526112</v>
      </c>
      <c r="E30" s="36">
        <f>IF(ISERROR(D30/D31),"",D30/D31)</f>
        <v>0.43302066190744432</v>
      </c>
    </row>
    <row r="31" spans="1:5" ht="15.75" thickBot="1" x14ac:dyDescent="0.3">
      <c r="A31" s="37" t="s">
        <v>25</v>
      </c>
      <c r="B31" s="38" t="s">
        <v>26</v>
      </c>
      <c r="C31" s="39" t="s">
        <v>26</v>
      </c>
      <c r="D31" s="40">
        <f>IF(ISERROR(D29+D30),"",D29+D30)</f>
        <v>5372082.6987923915</v>
      </c>
      <c r="E31" s="41" t="s">
        <v>26</v>
      </c>
    </row>
    <row r="32" spans="1:5" ht="32.25" customHeight="1" x14ac:dyDescent="0.25">
      <c r="A32" s="22"/>
      <c r="B32" s="12"/>
      <c r="C32" s="12"/>
      <c r="D32" s="42"/>
      <c r="E32" s="13"/>
    </row>
    <row r="33" spans="1:8" ht="12.75" customHeight="1" x14ac:dyDescent="0.25">
      <c r="A33" s="43" t="s">
        <v>27</v>
      </c>
      <c r="B33" s="12"/>
      <c r="C33" s="12"/>
      <c r="D33" s="12"/>
      <c r="E33" s="13"/>
    </row>
    <row r="34" spans="1:8" ht="12.75" customHeight="1" thickBot="1" x14ac:dyDescent="0.3">
      <c r="A34" s="22"/>
      <c r="B34" s="12"/>
      <c r="C34" s="12"/>
      <c r="D34" s="12"/>
      <c r="E34" s="13"/>
    </row>
    <row r="35" spans="1:8" ht="33" thickBot="1" x14ac:dyDescent="0.3">
      <c r="A35" s="44" t="s">
        <v>28</v>
      </c>
      <c r="B35" s="45">
        <v>4</v>
      </c>
      <c r="C35" s="8"/>
      <c r="D35" s="8"/>
      <c r="E35" s="9"/>
    </row>
    <row r="36" spans="1:8" ht="12.75" customHeight="1" thickBot="1" x14ac:dyDescent="0.3">
      <c r="A36" s="22"/>
      <c r="B36" s="12"/>
      <c r="C36" s="12"/>
      <c r="D36" s="12"/>
      <c r="E36" s="13"/>
    </row>
    <row r="37" spans="1:8" ht="45.75" thickBot="1" x14ac:dyDescent="0.3">
      <c r="A37" s="46"/>
      <c r="B37" s="47" t="s">
        <v>29</v>
      </c>
      <c r="C37" s="48" t="s">
        <v>30</v>
      </c>
      <c r="D37" s="49" t="s">
        <v>31</v>
      </c>
      <c r="E37" s="13"/>
    </row>
    <row r="38" spans="1:8" x14ac:dyDescent="0.25">
      <c r="A38" s="10" t="s">
        <v>23</v>
      </c>
      <c r="B38" s="50">
        <f>IF(ISERROR(B$20*E29),"",B$20*E29)</f>
        <v>3709317.9554757602</v>
      </c>
      <c r="C38" s="51">
        <f>IF(ISERROR(ROUND(B38/B17/12,2)),"",ROUND(B38/B17/12,2))</f>
        <v>15.49</v>
      </c>
      <c r="D38" s="52">
        <f>IF(ISERROR(C38*B17*12),"",C38*B17*12)</f>
        <v>3709148.5643505659</v>
      </c>
      <c r="E38" s="13"/>
      <c r="G38" s="53"/>
      <c r="H38" s="53"/>
    </row>
    <row r="39" spans="1:8" ht="15.75" thickBot="1" x14ac:dyDescent="0.3">
      <c r="A39" s="14" t="s">
        <v>24</v>
      </c>
      <c r="B39" s="54">
        <f>IF(ISERROR(B$20*E30),"",B$20*E30)</f>
        <v>2832927.4250256335</v>
      </c>
      <c r="C39" s="55">
        <f>IF(ISERROR(ROUND(B39/B18,4)),"",ROUND(B39/B18,4))</f>
        <v>1.46E-2</v>
      </c>
      <c r="D39" s="56">
        <f>IF(ISERROR(C39*B18),"",C39*B18)</f>
        <v>2830237.7473640102</v>
      </c>
      <c r="E39" s="13"/>
      <c r="G39" s="57"/>
      <c r="H39" s="53"/>
    </row>
    <row r="40" spans="1:8" ht="15.75" thickBot="1" x14ac:dyDescent="0.3">
      <c r="A40" s="58" t="s">
        <v>25</v>
      </c>
      <c r="B40" s="59">
        <f>IF(ISERROR(B38+B39),"",B38+B39)</f>
        <v>6542245.3805013932</v>
      </c>
      <c r="C40" s="60" t="s">
        <v>26</v>
      </c>
      <c r="D40" s="61">
        <f>IF(ISERROR(D38+D39),"",D38+D39)</f>
        <v>6539386.3117145766</v>
      </c>
      <c r="E40" s="13"/>
      <c r="H40" s="53"/>
    </row>
    <row r="41" spans="1:8" ht="22.5" customHeight="1" thickBot="1" x14ac:dyDescent="0.3">
      <c r="A41" s="22"/>
      <c r="B41" s="12"/>
      <c r="C41" s="12"/>
      <c r="D41" s="12"/>
      <c r="E41" s="13"/>
    </row>
    <row r="42" spans="1:8" ht="45.75" thickBot="1" x14ac:dyDescent="0.3">
      <c r="A42" s="62"/>
      <c r="B42" s="63" t="s">
        <v>32</v>
      </c>
      <c r="C42" s="47" t="s">
        <v>33</v>
      </c>
      <c r="D42" s="48" t="s">
        <v>34</v>
      </c>
      <c r="E42" s="64" t="s">
        <v>35</v>
      </c>
    </row>
    <row r="43" spans="1:8" x14ac:dyDescent="0.25">
      <c r="A43" s="10" t="s">
        <v>23</v>
      </c>
      <c r="B43" s="65">
        <f>IF(ISERROR(((1-E29)/B35)+E29),"",((1-E29)/B35)+E29)</f>
        <v>0.67523450356941672</v>
      </c>
      <c r="C43" s="66">
        <f>IF(ISERROR(B43*B$20),"",B43*B$20)</f>
        <v>4417549.8117321683</v>
      </c>
      <c r="D43" s="51">
        <f>IF(ISERROR(ROUND(C43/B17/12,2)),"",ROUND(C43/B17/12,2))</f>
        <v>18.45</v>
      </c>
      <c r="E43" s="52">
        <f>IF(ISERROR(D43*12*B17),"",D43*12*B17)</f>
        <v>4417933.5708371801</v>
      </c>
    </row>
    <row r="44" spans="1:8" ht="15.75" thickBot="1" x14ac:dyDescent="0.3">
      <c r="A44" s="14" t="s">
        <v>24</v>
      </c>
      <c r="B44" s="67">
        <f>IF(ISERROR(1-B43),"",1-B43)</f>
        <v>0.32476549643058328</v>
      </c>
      <c r="C44" s="68">
        <f>IF(ISERROR(B44*B$20),"",B44*B$20)</f>
        <v>2124695.5687692254</v>
      </c>
      <c r="D44" s="55">
        <f>IF(ISERROR(ROUND(C44/B18,4)),"",ROUND(C44/B18,4))</f>
        <v>1.0999999999999999E-2</v>
      </c>
      <c r="E44" s="56">
        <f>IF(ISERROR(D44*B18),"",D44*B18)</f>
        <v>2132370.9055482266</v>
      </c>
    </row>
    <row r="45" spans="1:8" ht="15.75" thickBot="1" x14ac:dyDescent="0.3">
      <c r="A45" s="58" t="s">
        <v>25</v>
      </c>
      <c r="B45" s="69" t="s">
        <v>26</v>
      </c>
      <c r="C45" s="70">
        <f>IF(ISERROR(SUM(C43:C44)),"",SUM(C43:C44))</f>
        <v>6542245.3805013932</v>
      </c>
      <c r="D45" s="60" t="s">
        <v>26</v>
      </c>
      <c r="E45" s="61">
        <f>IF(ISERROR(E43+E44),"",E43+E44)</f>
        <v>6550304.4763854071</v>
      </c>
    </row>
    <row r="46" spans="1:8" ht="22.5" customHeight="1" thickBot="1" x14ac:dyDescent="0.3">
      <c r="A46" s="22"/>
      <c r="B46" s="12"/>
      <c r="C46" s="12"/>
      <c r="D46" s="12"/>
      <c r="E46" s="13"/>
    </row>
    <row r="47" spans="1:8" ht="22.5" customHeight="1" thickBot="1" x14ac:dyDescent="0.3">
      <c r="A47" s="82" t="s">
        <v>36</v>
      </c>
      <c r="B47" s="83"/>
      <c r="C47" s="12"/>
      <c r="D47" s="12"/>
      <c r="E47" s="13"/>
    </row>
    <row r="48" spans="1:8" ht="22.5" customHeight="1" x14ac:dyDescent="0.25">
      <c r="A48" s="10" t="s">
        <v>37</v>
      </c>
      <c r="B48" s="52">
        <f>IF(ISERROR(D43-C38),"",D43-C38)</f>
        <v>2.9599999999999991</v>
      </c>
      <c r="C48" s="12"/>
      <c r="D48" s="12"/>
      <c r="E48" s="13"/>
      <c r="G48" s="71">
        <f>G38+B48</f>
        <v>2.9599999999999991</v>
      </c>
      <c r="H48" s="1">
        <v>2016</v>
      </c>
    </row>
    <row r="49" spans="1:8" ht="22.5" customHeight="1" x14ac:dyDescent="0.25">
      <c r="A49" s="84" t="s">
        <v>38</v>
      </c>
      <c r="B49" s="72">
        <f>IF(ISERROR((D43*12*B17)+(D44*B18)-B20),"",(D43*12*B17)+(D44*B18)-B20)</f>
        <v>8059.0958840129897</v>
      </c>
      <c r="C49" s="12"/>
      <c r="D49" s="12"/>
      <c r="E49" s="13"/>
      <c r="G49" s="71">
        <f>G48+B48</f>
        <v>5.9199999999999982</v>
      </c>
      <c r="H49" s="1">
        <v>2017</v>
      </c>
    </row>
    <row r="50" spans="1:8" ht="22.5" customHeight="1" thickBot="1" x14ac:dyDescent="0.3">
      <c r="A50" s="85"/>
      <c r="B50" s="36">
        <f>IF(ISERROR(B49/B20), "", B49/B20)</f>
        <v>1.2318547249897474E-3</v>
      </c>
      <c r="C50" s="73"/>
      <c r="D50" s="73"/>
      <c r="E50" s="74"/>
      <c r="G50" s="71">
        <f>G49+B48</f>
        <v>8.8799999999999972</v>
      </c>
      <c r="H50" s="1">
        <v>2018</v>
      </c>
    </row>
    <row r="51" spans="1:8" ht="12.75" customHeight="1" x14ac:dyDescent="0.25">
      <c r="G51" s="71">
        <f>G50+B48</f>
        <v>11.839999999999996</v>
      </c>
      <c r="H51" s="1">
        <v>2019</v>
      </c>
    </row>
    <row r="52" spans="1:8" ht="12.75" customHeight="1" x14ac:dyDescent="0.25">
      <c r="A52" s="7" t="s">
        <v>39</v>
      </c>
    </row>
    <row r="53" spans="1:8" x14ac:dyDescent="0.25">
      <c r="G53" s="71"/>
    </row>
    <row r="54" spans="1:8" ht="12.75" customHeight="1" x14ac:dyDescent="0.25">
      <c r="A54" s="77" t="s">
        <v>40</v>
      </c>
      <c r="B54" s="77"/>
      <c r="C54" s="77"/>
      <c r="D54" s="77"/>
      <c r="E54" s="77"/>
    </row>
    <row r="55" spans="1:8" x14ac:dyDescent="0.25">
      <c r="A55" s="77"/>
      <c r="B55" s="77"/>
      <c r="C55" s="77"/>
      <c r="D55" s="77"/>
      <c r="E55" s="77"/>
    </row>
    <row r="56" spans="1:8" x14ac:dyDescent="0.25">
      <c r="B56" s="75"/>
      <c r="C56" s="75"/>
      <c r="D56" s="75"/>
      <c r="E56" s="75"/>
      <c r="F56" s="75"/>
    </row>
    <row r="57" spans="1:8" ht="12.75" customHeight="1" x14ac:dyDescent="0.25">
      <c r="A57" s="78" t="s">
        <v>41</v>
      </c>
      <c r="B57" s="78"/>
      <c r="C57" s="78"/>
      <c r="D57" s="78"/>
      <c r="E57" s="78"/>
      <c r="F57" s="75"/>
    </row>
    <row r="58" spans="1:8" x14ac:dyDescent="0.25">
      <c r="A58" s="78"/>
      <c r="B58" s="78"/>
      <c r="C58" s="78"/>
      <c r="D58" s="78"/>
      <c r="E58" s="78"/>
      <c r="F58" s="76"/>
    </row>
    <row r="59" spans="1:8" x14ac:dyDescent="0.25">
      <c r="A59" s="78"/>
      <c r="B59" s="78"/>
      <c r="C59" s="78"/>
      <c r="D59" s="78"/>
      <c r="E59" s="78"/>
      <c r="F59" s="76"/>
    </row>
    <row r="60" spans="1:8" ht="12.75" customHeight="1" x14ac:dyDescent="0.25">
      <c r="A60" s="78" t="s">
        <v>42</v>
      </c>
      <c r="B60" s="78"/>
      <c r="C60" s="78"/>
      <c r="D60" s="78"/>
      <c r="E60" s="78"/>
      <c r="F60" s="76"/>
    </row>
    <row r="61" spans="1:8" x14ac:dyDescent="0.25">
      <c r="A61" s="78"/>
      <c r="B61" s="78"/>
      <c r="C61" s="78"/>
      <c r="D61" s="78"/>
      <c r="E61" s="78"/>
    </row>
  </sheetData>
  <mergeCells count="9">
    <mergeCell ref="A54:E55"/>
    <mergeCell ref="A57:E59"/>
    <mergeCell ref="A60:E61"/>
    <mergeCell ref="A9:F9"/>
    <mergeCell ref="A10:F10"/>
    <mergeCell ref="A16:B16"/>
    <mergeCell ref="A22:B22"/>
    <mergeCell ref="A47:B47"/>
    <mergeCell ref="A49:A50"/>
  </mergeCells>
  <dataValidations count="1">
    <dataValidation allowBlank="1" showInputMessage="1" showErrorMessage="1" promptTitle="Date Format" prompt="E.g:  &quot;August 1, 2011&quot;" sqref="F7"/>
  </dataValidations>
  <pageMargins left="0.7" right="0.7" top="0.75" bottom="0.75" header="0.3" footer="0.3"/>
  <pageSetup scale="74" orientation="portrait" verticalDpi="0" r:id="rId1"/>
  <rowBreaks count="1" manualBreakCount="1">
    <brk id="52" max="4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 2-PA</vt:lpstr>
      <vt:lpstr>'Appendix 2-PA'!Print_Area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Ravi Baichan</dc:creator>
  <cp:lastModifiedBy>Ravi Baichan</cp:lastModifiedBy>
  <dcterms:created xsi:type="dcterms:W3CDTF">2016-01-18T21:13:16Z</dcterms:created>
  <dcterms:modified xsi:type="dcterms:W3CDTF">2016-01-18T21:44:40Z</dcterms:modified>
</cp:coreProperties>
</file>