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wilkinson\Desktop\FromManuelaInterogs\"/>
    </mc:Choice>
  </mc:AlternateContent>
  <bookViews>
    <workbookView xWindow="0" yWindow="0" windowWidth="25200" windowHeight="11985" tabRatio="823" firstSheet="6" activeTab="10"/>
  </bookViews>
  <sheets>
    <sheet name="A. General Information" sheetId="88" r:id="rId1"/>
    <sheet name="Sheet3" sheetId="110" r:id="rId2"/>
    <sheet name="Sheet4" sheetId="111" r:id="rId3"/>
    <sheet name="B. LDC Authorization" sheetId="60" r:id="rId4"/>
    <sheet name="C. CDM Plan Summary" sheetId="2" r:id="rId5"/>
    <sheet name="D. CDM Plan Milestone LDC 1" sheetId="61" r:id="rId6"/>
    <sheet name="D. CDM Plan Milestone LDC 2" sheetId="99" r:id="rId7"/>
    <sheet name="D. CDM Plan Milestone LDC 3" sheetId="100" r:id="rId8"/>
    <sheet name="Sheet5" sheetId="112" r:id="rId9"/>
    <sheet name="D. CDM Plan Milestone LDC 4" sheetId="101" r:id="rId10"/>
    <sheet name="D. CDM Plan Milestone LDC 5" sheetId="102" r:id="rId11"/>
    <sheet name="D. CDM Plan Milestone LDC 6" sheetId="103" r:id="rId12"/>
    <sheet name="D.CDM Plan Milestone LDC 7" sheetId="108" r:id="rId13"/>
    <sheet name="D. CDM Plan Milestone LDC 8" sheetId="105" r:id="rId14"/>
    <sheet name="D. CDM Plan Milestone LDC 9" sheetId="106" r:id="rId15"/>
    <sheet name="D. CDM Plan Milestone LDC 10" sheetId="107" r:id="rId16"/>
    <sheet name="E.  Proposed Program&amp;Pilots" sheetId="5" r:id="rId17"/>
    <sheet name="F. Detailed Information" sheetId="6" r:id="rId18"/>
    <sheet name="G. Additional Documentation" sheetId="81" r:id="rId19"/>
    <sheet name="Dropdown Lists" sheetId="4" state="hidden" r:id="rId20"/>
    <sheet name="Sheet1" sheetId="80" state="hidden" r:id="rId21"/>
    <sheet name="Summary of Version Changes" sheetId="95" r:id="rId22"/>
    <sheet name="Sheet2" sheetId="109" r:id="rId23"/>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3">'B. LDC Authorization'!$A$1:$C$14</definedName>
    <definedName name="_xlnm.Print_Area" localSheetId="4">'C. CDM Plan Summary'!$A$1:$O$21</definedName>
    <definedName name="_xlnm.Print_Area" localSheetId="5">'D. CDM Plan Milestone LDC 1'!$A$1:$AA$83</definedName>
    <definedName name="_xlnm.Print_Area" localSheetId="15">'D. CDM Plan Milestone LDC 10'!$A$1:$AA$83</definedName>
    <definedName name="_xlnm.Print_Area" localSheetId="6">'D. CDM Plan Milestone LDC 2'!$A$1:$AA$83</definedName>
    <definedName name="_xlnm.Print_Area" localSheetId="7">'D. CDM Plan Milestone LDC 3'!$A$1:$AA$83</definedName>
    <definedName name="_xlnm.Print_Area" localSheetId="9">'D. CDM Plan Milestone LDC 4'!$A$1:$AA$83</definedName>
    <definedName name="_xlnm.Print_Area" localSheetId="10">'D. CDM Plan Milestone LDC 5'!$A$1:$AA$83</definedName>
    <definedName name="_xlnm.Print_Area" localSheetId="11">'D. CDM Plan Milestone LDC 6'!$A$1:$AA$83</definedName>
    <definedName name="_xlnm.Print_Area" localSheetId="13">'D. CDM Plan Milestone LDC 8'!$A$1:$AA$83</definedName>
    <definedName name="_xlnm.Print_Area" localSheetId="14">'D. CDM Plan Milestone LDC 9'!$A$1:$AA$83</definedName>
    <definedName name="_xlnm.Print_Area" localSheetId="12">'D.CDM Plan Milestone LDC 7'!$A$1:$AA$83</definedName>
    <definedName name="_xlnm.Print_Area" localSheetId="16">'E.  Proposed Program&amp;Pilots'!$A$1:$AD$49</definedName>
    <definedName name="_xlnm.Print_Area" localSheetId="17">'F. Detailed Information'!$A$1:$C$6</definedName>
    <definedName name="_xlnm.Print_Area" localSheetId="18">'G. Additional Documentation'!$A$1:$C$10</definedName>
    <definedName name="_xlnm.Print_Area" localSheetId="21">'Summary of Version Changes'!$A$1:$D$19</definedName>
    <definedName name="_xlnm.Print_Titles" localSheetId="16">'E.  Proposed Program&amp;Pilots'!$1:$4</definedName>
  </definedNames>
  <calcPr calcId="152511"/>
</workbook>
</file>

<file path=xl/calcChain.xml><?xml version="1.0" encoding="utf-8"?>
<calcChain xmlns="http://schemas.openxmlformats.org/spreadsheetml/2006/main">
  <c r="AA64" i="100" l="1"/>
  <c r="AA63" i="100"/>
  <c r="AA62" i="100"/>
  <c r="AA61" i="100"/>
  <c r="AA60" i="100"/>
  <c r="AA27" i="100"/>
  <c r="AA26" i="100"/>
  <c r="AA25" i="100"/>
  <c r="AA24" i="100"/>
  <c r="AA23" i="100"/>
  <c r="AA22" i="100"/>
  <c r="AA21" i="100"/>
  <c r="AA20" i="100"/>
  <c r="AA19" i="100"/>
  <c r="AA17" i="100"/>
  <c r="AA16" i="100"/>
  <c r="AA25" i="108" l="1"/>
  <c r="AA24" i="108"/>
  <c r="AA23" i="108"/>
  <c r="AA22" i="108"/>
  <c r="AA21" i="108"/>
  <c r="AA20" i="108"/>
  <c r="AA19" i="108"/>
  <c r="AA18" i="108"/>
  <c r="AA17" i="108"/>
  <c r="AA16" i="108"/>
  <c r="AA67" i="108"/>
  <c r="AA66" i="108"/>
  <c r="AA65" i="108"/>
  <c r="AA64" i="108"/>
  <c r="AA63" i="108"/>
  <c r="AA62" i="108"/>
  <c r="AA61" i="108"/>
  <c r="AA60" i="108"/>
  <c r="AA67" i="103" l="1"/>
  <c r="AA66" i="103"/>
  <c r="AA65" i="103"/>
  <c r="AA64" i="103"/>
  <c r="AA63" i="103"/>
  <c r="AA62" i="103"/>
  <c r="AA61" i="103"/>
  <c r="AA60" i="103"/>
  <c r="AA25" i="103"/>
  <c r="AA24" i="103"/>
  <c r="AA23" i="103"/>
  <c r="AA22" i="103"/>
  <c r="AA21" i="103"/>
  <c r="AA20" i="103"/>
  <c r="AA19" i="103"/>
  <c r="AA18" i="103"/>
  <c r="AA17" i="103"/>
  <c r="AA16" i="103"/>
  <c r="AA67" i="102" l="1"/>
  <c r="AA66" i="102"/>
  <c r="AA65" i="102"/>
  <c r="AA64" i="102"/>
  <c r="AA63" i="102"/>
  <c r="AA62" i="102"/>
  <c r="AA61" i="102"/>
  <c r="AA60" i="102"/>
  <c r="AA26" i="102"/>
  <c r="AA25" i="102"/>
  <c r="AA24" i="102"/>
  <c r="AA23" i="102"/>
  <c r="AA22" i="102"/>
  <c r="AA21" i="102"/>
  <c r="AA20" i="102"/>
  <c r="AA19" i="102"/>
  <c r="AA18" i="102"/>
  <c r="AA17" i="102"/>
  <c r="AA16" i="102"/>
  <c r="AA67" i="101"/>
  <c r="AA66" i="101"/>
  <c r="AA65" i="101"/>
  <c r="AA64" i="101"/>
  <c r="AA63" i="101"/>
  <c r="AA62" i="101"/>
  <c r="AA61" i="101"/>
  <c r="AA60" i="101"/>
  <c r="AA25" i="101"/>
  <c r="AA24" i="101"/>
  <c r="AA23" i="101"/>
  <c r="AA22" i="101"/>
  <c r="AA21" i="101"/>
  <c r="AA20" i="101"/>
  <c r="AA19" i="101"/>
  <c r="AA18" i="101"/>
  <c r="AA17" i="101"/>
  <c r="AA16" i="101"/>
  <c r="AA65" i="99" l="1"/>
  <c r="AA64" i="99"/>
  <c r="AA63" i="99"/>
  <c r="AA62" i="99"/>
  <c r="AA61" i="99"/>
  <c r="AA60" i="99"/>
  <c r="AA25" i="99"/>
  <c r="AA24" i="99"/>
  <c r="AA23" i="99"/>
  <c r="AA22" i="99"/>
  <c r="AA21" i="99"/>
  <c r="AA20" i="99"/>
  <c r="AA19" i="99"/>
  <c r="AA18" i="99"/>
  <c r="AA17" i="99"/>
  <c r="AA16" i="99"/>
  <c r="AA75" i="61" l="1"/>
  <c r="AA74" i="61"/>
  <c r="AA73" i="61"/>
  <c r="AA72" i="61"/>
  <c r="AA71" i="61"/>
  <c r="AA70" i="61"/>
  <c r="AA69" i="61"/>
  <c r="AA68" i="61"/>
  <c r="AA67" i="61"/>
  <c r="AA66" i="61"/>
  <c r="AA65" i="61"/>
  <c r="AA64" i="61"/>
  <c r="AA63" i="61"/>
  <c r="AA62" i="61"/>
  <c r="AA61" i="61"/>
  <c r="AA60"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S80" i="108" l="1"/>
  <c r="W80" i="108"/>
  <c r="Z58" i="108"/>
  <c r="Z47" i="108"/>
  <c r="Q80" i="108"/>
  <c r="U80" i="108"/>
  <c r="Y80" i="108"/>
  <c r="P80" i="108"/>
  <c r="T80" i="108"/>
  <c r="X80" i="108"/>
  <c r="O80" i="108"/>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V47" i="107"/>
  <c r="U47" i="107"/>
  <c r="T47" i="107"/>
  <c r="S47"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V47" i="106"/>
  <c r="U47" i="106"/>
  <c r="T47" i="106"/>
  <c r="S47" i="106"/>
  <c r="R47" i="106"/>
  <c r="Q47" i="106"/>
  <c r="P47" i="106"/>
  <c r="P80" i="106" s="1"/>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V47" i="105"/>
  <c r="U47" i="105"/>
  <c r="T47" i="105"/>
  <c r="S47"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V47" i="103"/>
  <c r="U47" i="103"/>
  <c r="T47" i="103"/>
  <c r="S47"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V47" i="102"/>
  <c r="U47" i="102"/>
  <c r="T47" i="102"/>
  <c r="S47"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V47" i="101"/>
  <c r="U47" i="101"/>
  <c r="T47" i="101"/>
  <c r="S47"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Z80" i="108" l="1"/>
  <c r="K8" i="2" s="1"/>
  <c r="N80" i="101"/>
  <c r="R80" i="101"/>
  <c r="V80" i="101"/>
  <c r="N80" i="102"/>
  <c r="R80" i="102"/>
  <c r="V80" i="102"/>
  <c r="P80" i="105"/>
  <c r="T80" i="105"/>
  <c r="X80" i="105"/>
  <c r="N80" i="106"/>
  <c r="R80" i="106"/>
  <c r="V80" i="106"/>
  <c r="S80" i="99"/>
  <c r="W80" i="99"/>
  <c r="Z58" i="99"/>
  <c r="S80" i="100"/>
  <c r="W80" i="100"/>
  <c r="Z58" i="100"/>
  <c r="S80" i="101"/>
  <c r="W80" i="101"/>
  <c r="Z58" i="101"/>
  <c r="S80" i="102"/>
  <c r="W80" i="102"/>
  <c r="Z58" i="102"/>
  <c r="S80" i="103"/>
  <c r="W80" i="103"/>
  <c r="Z58" i="103"/>
  <c r="Z47" i="105"/>
  <c r="S80" i="105"/>
  <c r="W80" i="105"/>
  <c r="Z58" i="105"/>
  <c r="Z47" i="106"/>
  <c r="Z80" i="106" s="1"/>
  <c r="M8" i="2" s="1"/>
  <c r="S80" i="106"/>
  <c r="W80" i="106"/>
  <c r="Z58" i="106"/>
  <c r="Z47" i="107"/>
  <c r="S80" i="107"/>
  <c r="W80" i="107"/>
  <c r="Z58" i="107"/>
  <c r="Z47" i="100"/>
  <c r="P80" i="100"/>
  <c r="T80" i="100"/>
  <c r="X80" i="100"/>
  <c r="Y82" i="108"/>
  <c r="Q82" i="108"/>
  <c r="O82" i="108"/>
  <c r="S82" i="108"/>
  <c r="Z47" i="103"/>
  <c r="Z80" i="103" s="1"/>
  <c r="J8" i="2" s="1"/>
  <c r="P80" i="103"/>
  <c r="T80" i="103"/>
  <c r="X80" i="103"/>
  <c r="Z47" i="102"/>
  <c r="Z47" i="101"/>
  <c r="Z80" i="101" s="1"/>
  <c r="H8" i="2" s="1"/>
  <c r="Z47" i="99"/>
  <c r="P80" i="99"/>
  <c r="T80" i="99"/>
  <c r="X80" i="99"/>
  <c r="Q80" i="99"/>
  <c r="U80" i="99"/>
  <c r="Y80" i="99"/>
  <c r="Q80" i="100"/>
  <c r="U80" i="100"/>
  <c r="Y80" i="100"/>
  <c r="Q80" i="101"/>
  <c r="U80" i="101"/>
  <c r="Y80" i="101"/>
  <c r="Q80" i="102"/>
  <c r="U80" i="102"/>
  <c r="Y80" i="102"/>
  <c r="Q80" i="103"/>
  <c r="U80" i="103"/>
  <c r="Y80" i="103"/>
  <c r="Q80" i="105"/>
  <c r="U80" i="105"/>
  <c r="Y80" i="105"/>
  <c r="Q80" i="106"/>
  <c r="U80" i="106"/>
  <c r="Y80" i="106"/>
  <c r="Q80" i="107"/>
  <c r="U80" i="107"/>
  <c r="Y80" i="107"/>
  <c r="U82" i="108"/>
  <c r="W82" i="108"/>
  <c r="O80" i="99"/>
  <c r="O80" i="100"/>
  <c r="O80" i="101"/>
  <c r="O80" i="102"/>
  <c r="O80" i="103"/>
  <c r="O80" i="105"/>
  <c r="O80" i="106"/>
  <c r="P80" i="107"/>
  <c r="T80" i="107"/>
  <c r="X80" i="107"/>
  <c r="O80" i="107"/>
  <c r="N80" i="99"/>
  <c r="R80" i="99"/>
  <c r="V80" i="99"/>
  <c r="AA80" i="99"/>
  <c r="W82" i="99" s="1"/>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T80" i="106"/>
  <c r="X80" i="106"/>
  <c r="AA80" i="106"/>
  <c r="M6" i="2" s="1"/>
  <c r="N80" i="107"/>
  <c r="R80" i="107"/>
  <c r="V80" i="107"/>
  <c r="AA80" i="107"/>
  <c r="N6" i="2" s="1"/>
  <c r="W82" i="105"/>
  <c r="S82" i="105"/>
  <c r="N76" i="61"/>
  <c r="C9" i="61"/>
  <c r="Z16" i="61"/>
  <c r="O82" i="106" l="1"/>
  <c r="U82" i="105"/>
  <c r="S82" i="106"/>
  <c r="O82" i="107"/>
  <c r="Q82" i="105"/>
  <c r="Q82" i="106"/>
  <c r="Q82" i="107"/>
  <c r="Y82" i="106"/>
  <c r="Y82" i="107"/>
  <c r="Y82" i="100"/>
  <c r="Q82" i="100"/>
  <c r="U82" i="100"/>
  <c r="S82" i="100"/>
  <c r="W82" i="100"/>
  <c r="O82" i="103"/>
  <c r="S82" i="103"/>
  <c r="U82" i="103"/>
  <c r="Y82" i="102"/>
  <c r="S82" i="102"/>
  <c r="U82" i="102"/>
  <c r="W82" i="102"/>
  <c r="Q82" i="102"/>
  <c r="Y82" i="101"/>
  <c r="Q82" i="99"/>
  <c r="S82" i="99"/>
  <c r="U82" i="99"/>
  <c r="Z80" i="99"/>
  <c r="F8" i="2" s="1"/>
  <c r="Z80" i="102"/>
  <c r="I8" i="2" s="1"/>
  <c r="Z80" i="107"/>
  <c r="N8" i="2" s="1"/>
  <c r="Z80" i="105"/>
  <c r="L8" i="2" s="1"/>
  <c r="U82" i="106"/>
  <c r="W82" i="106"/>
  <c r="S82" i="107"/>
  <c r="Y82" i="99"/>
  <c r="Z80" i="100"/>
  <c r="G8" i="2" s="1"/>
  <c r="O82" i="100"/>
  <c r="O82" i="102"/>
  <c r="Q82" i="103"/>
  <c r="W82" i="103"/>
  <c r="Y82" i="105"/>
  <c r="U82" i="101"/>
  <c r="Q82" i="101"/>
  <c r="S82" i="101"/>
  <c r="W82" i="101"/>
  <c r="O82" i="101"/>
  <c r="Y82" i="103"/>
  <c r="O82" i="105"/>
  <c r="U82" i="107"/>
  <c r="W82" i="107"/>
  <c r="O82" i="99"/>
  <c r="F6" i="2"/>
  <c r="G11" i="2"/>
  <c r="J16" i="2"/>
  <c r="J15" i="2"/>
  <c r="J14" i="2"/>
  <c r="J13" i="2"/>
  <c r="J12" i="2"/>
  <c r="J11" i="2"/>
  <c r="G12" i="2"/>
  <c r="G13" i="2"/>
  <c r="L13" i="2" s="1"/>
  <c r="G14" i="2"/>
  <c r="G15" i="2"/>
  <c r="G16" i="2"/>
  <c r="L16" i="2" l="1"/>
  <c r="L12"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AA58" i="61"/>
  <c r="Y58" i="61"/>
  <c r="X58" i="61"/>
  <c r="W58" i="61"/>
  <c r="V58" i="61"/>
  <c r="U58" i="61"/>
  <c r="T58" i="61"/>
  <c r="S58" i="61"/>
  <c r="R58" i="61"/>
  <c r="Q58" i="61"/>
  <c r="P58" i="61"/>
  <c r="O58" i="61"/>
  <c r="N58" i="61"/>
  <c r="Z78" i="61"/>
  <c r="Z76" i="61"/>
  <c r="Z57" i="61"/>
  <c r="Z56" i="61"/>
  <c r="Z55" i="61"/>
  <c r="Z54" i="61"/>
  <c r="Z53" i="61"/>
  <c r="Z52" i="61"/>
  <c r="Z51" i="61"/>
  <c r="Z50" i="61"/>
  <c r="Z49" i="61"/>
  <c r="X47" i="61"/>
  <c r="X80" i="61" s="1"/>
  <c r="V47" i="61"/>
  <c r="V80" i="61" s="1"/>
  <c r="T47" i="61"/>
  <c r="T80" i="61" s="1"/>
  <c r="R47" i="61"/>
  <c r="R80" i="61" s="1"/>
  <c r="P47" i="61"/>
  <c r="P80" i="61" s="1"/>
  <c r="O47" i="61"/>
  <c r="N47" i="61"/>
  <c r="N80" i="61" l="1"/>
  <c r="Z58" i="61"/>
  <c r="Z47" i="61"/>
  <c r="Z80" i="61" l="1"/>
  <c r="E8" i="2" s="1"/>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8" i="2" l="1"/>
  <c r="F17" i="2"/>
  <c r="H17" i="2" l="1"/>
  <c r="J17" i="2" s="1"/>
  <c r="E17" i="2"/>
  <c r="G17" i="2" s="1"/>
  <c r="L17" i="2" l="1"/>
  <c r="O76" i="61" l="1"/>
  <c r="O80" i="61" s="1"/>
  <c r="W47" i="61" l="1"/>
  <c r="W80" i="61" s="1"/>
  <c r="S47" i="61"/>
  <c r="S80" i="61" s="1"/>
  <c r="Y47" i="61"/>
  <c r="Y80" i="61" s="1"/>
  <c r="AA26" i="61"/>
  <c r="U47" i="61"/>
  <c r="U80" i="61" s="1"/>
  <c r="AA25" i="61"/>
  <c r="AA24" i="61"/>
  <c r="AA16" i="61" l="1"/>
  <c r="Q47" i="61"/>
  <c r="Q80" i="61" s="1"/>
  <c r="AA17" i="61"/>
  <c r="AA18" i="61"/>
  <c r="AA19" i="61"/>
  <c r="AA20" i="61"/>
  <c r="AA21" i="61"/>
  <c r="AA22" i="61"/>
  <c r="AA23" i="61"/>
  <c r="AA47" i="61" l="1"/>
  <c r="AA80" i="61" s="1"/>
  <c r="Q82" i="61" s="1"/>
  <c r="W82" i="61" l="1"/>
  <c r="O82" i="61"/>
  <c r="U82" i="61"/>
  <c r="S82" i="61"/>
  <c r="Y82" i="61"/>
  <c r="E6" i="2"/>
  <c r="D6" i="2" s="1"/>
</calcChain>
</file>

<file path=xl/sharedStrings.xml><?xml version="1.0" encoding="utf-8"?>
<sst xmlns="http://schemas.openxmlformats.org/spreadsheetml/2006/main" count="2049" uniqueCount="573">
  <si>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</si>
  <si>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</si>
  <si>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</si>
  <si>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</si>
  <si>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</si>
  <si>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</si>
  <si>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</si>
  <si>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</si>
  <si>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</si>
  <si>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</si>
  <si>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</si>
  <si>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</si>
  <si>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</si>
  <si>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</si>
  <si>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</si>
  <si>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</si>
  <si>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</si>
  <si>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</si>
  <si>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</si>
  <si>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</si>
  <si>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</si>
  <si>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</si>
  <si>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</si>
  <si>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</si>
  <si>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</si>
  <si>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</si>
  <si>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</si>
  <si>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</si>
  <si>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</si>
  <si>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</si>
  <si>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</si>
  <si>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</si>
  <si>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</si>
  <si>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</si>
  <si>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</si>
  <si>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</si>
  <si>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</si>
  <si>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</si>
  <si>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</si>
  <si>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</si>
  <si>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</si>
  <si>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</si>
  <si>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</si>
  <si>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</si>
  <si>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</si>
  <si>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</si>
  <si>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</si>
  <si>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</si>
  <si>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</si>
  <si>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</si>
  <si>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</si>
  <si>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</si>
  <si>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</si>
  <si>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</si>
  <si>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</si>
  <si>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</si>
  <si>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</si>
  <si>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</si>
  <si>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</si>
  <si>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</si>
  <si>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</si>
  <si>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</si>
  <si>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</si>
  <si>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</si>
  <si>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</si>
  <si>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</si>
  <si>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</si>
  <si>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</si>
  <si>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</si>
  <si>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</si>
  <si>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</si>
  <si>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</si>
  <si>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</si>
  <si>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</si>
  <si>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</si>
  <si>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</si>
  <si>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</si>
  <si>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</si>
  <si>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</si>
  <si>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</si>
  <si>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</si>
  <si>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</si>
  <si>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</si>
  <si>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</si>
  <si>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</si>
  <si>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</si>
  <si>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</si>
  <si>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</si>
  <si>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</si>
  <si>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</si>
  <si>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</si>
  <si>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</si>
  <si>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</si>
  <si>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</si>
  <si>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</si>
  <si>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</si>
  <si>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</si>
  <si>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</si>
  <si>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</si>
  <si>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</si>
  <si>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</si>
  <si>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</si>
  <si>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</si>
  <si>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</si>
  <si>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</si>
  <si>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</si>
  <si>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</si>
  <si>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</si>
  <si>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</si>
  <si>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</si>
  <si>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</si>
  <si>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</si>
  <si>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</si>
  <si>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</si>
  <si>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</si>
  <si>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</si>
  <si>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</si>
  <si>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</si>
  <si>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</si>
  <si>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</si>
  <si>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</si>
  <si>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</si>
  <si>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</si>
  <si>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</si>
  <si>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</si>
  <si>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</si>
  <si>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</si>
  <si>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</si>
  <si>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</si>
  <si>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</si>
  <si>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</si>
  <si>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</si>
  <si>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</si>
  <si>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</si>
  <si>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</si>
  <si>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</si>
  <si>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</si>
  <si>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</si>
  <si>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</si>
  <si>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</si>
  <si>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</si>
  <si>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</si>
  <si>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</si>
  <si>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</si>
  <si>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</si>
  <si>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</si>
  <si>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</si>
  <si>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</si>
  <si>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</si>
  <si>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</si>
  <si>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</si>
  <si>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</si>
  <si>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</si>
  <si>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</si>
  <si>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</si>
  <si>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</si>
  <si>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</si>
  <si>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</si>
  <si>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</si>
  <si>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</si>
  <si>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</si>
  <si>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</si>
  <si>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</si>
  <si>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</si>
  <si>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</si>
  <si>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</si>
  <si>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</si>
  <si>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</si>
  <si>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</si>
  <si>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</si>
  <si>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</si>
  <si>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</si>
  <si>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</si>
  <si>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</si>
  <si>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</si>
  <si>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</si>
  <si>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</si>
  <si>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</si>
  <si>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</si>
  <si>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</si>
  <si>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</si>
  <si>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</si>
  <si>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</si>
  <si>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</si>
  <si>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</si>
  <si>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</si>
  <si>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</si>
  <si>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</si>
  <si>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</si>
  <si>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</si>
  <si>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</si>
  <si>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</si>
  <si>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</si>
  <si>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</si>
  <si>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</si>
  <si>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</si>
  <si>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</si>
  <si>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</si>
  <si>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</si>
  <si>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</si>
  <si>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</si>
  <si>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</si>
  <si>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</si>
  <si>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</si>
  <si>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</si>
  <si>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</si>
  <si>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</si>
  <si>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</si>
  <si>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</si>
  <si>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</si>
  <si>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</si>
  <si>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</si>
  <si>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</si>
  <si>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</si>
  <si>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</si>
  <si>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</si>
  <si>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</si>
  <si>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</si>
  <si>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</si>
  <si>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</si>
  <si>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</si>
  <si>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</si>
  <si>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</si>
  <si>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</si>
  <si>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</si>
  <si>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</si>
  <si>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</si>
  <si>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</si>
  <si>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</si>
  <si>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</si>
  <si>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</si>
  <si>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</si>
  <si>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</si>
  <si>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</si>
  <si>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</si>
  <si>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</si>
  <si>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</si>
  <si>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</si>
  <si>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</si>
  <si>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</si>
  <si>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</si>
  <si>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</si>
  <si>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</si>
  <si>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</si>
  <si>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</si>
  <si>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</si>
  <si>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</si>
  <si>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</si>
  <si>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</si>
  <si>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</si>
  <si>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</si>
  <si>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</si>
  <si>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</si>
  <si>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</si>
  <si>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</si>
  <si>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</si>
  <si>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</si>
  <si>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</si>
  <si>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</si>
  <si>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</si>
  <si>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</si>
  <si>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</si>
  <si>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</si>
  <si>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</si>
  <si>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</si>
  <si>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</si>
  <si>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</si>
  <si>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</si>
  <si>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</si>
  <si>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</si>
  <si>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</si>
  <si>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</si>
  <si>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</si>
  <si>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</si>
  <si>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</si>
  <si>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</si>
  <si>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</si>
  <si>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</si>
  <si>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</si>
  <si>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</si>
  <si>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</si>
  <si>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</si>
  <si>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</si>
  <si>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</si>
  <si>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</si>
  <si>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</si>
  <si>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</si>
  <si>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</si>
  <si>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</si>
  <si>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</si>
  <si>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</si>
  <si>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</si>
  <si>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</si>
  <si>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</si>
  <si>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</si>
  <si>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</si>
  <si>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</si>
  <si>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</si>
  <si>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</si>
  <si>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</si>
  <si>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</si>
  <si>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</si>
  <si>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</si>
  <si>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</si>
  <si>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</si>
  <si>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</si>
  <si>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</si>
  <si>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</si>
  <si>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</si>
  <si>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</si>
  <si>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</si>
  <si>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</si>
  <si>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</si>
  <si>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</si>
  <si>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</si>
  <si>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</si>
  <si>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</si>
  <si>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</si>
  <si>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</si>
  <si>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</si>
  <si>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</si>
  <si>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</si>
  <si>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</si>
  <si>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</si>
  <si>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</si>
  <si>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</si>
  <si>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</si>
  <si>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</si>
  <si>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</si>
  <si>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</si>
  <si>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</si>
  <si>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</si>
  <si>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</si>
  <si>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</si>
  <si>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</si>
  <si>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</si>
  <si>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</si>
  <si>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</si>
  <si>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</si>
  <si>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</si>
  <si>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</si>
  <si>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</si>
  <si>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</si>
  <si>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</si>
  <si>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</si>
  <si>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</si>
  <si>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</si>
  <si>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</si>
  <si>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</si>
  <si>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</si>
  <si>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</si>
  <si>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</si>
  <si>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</si>
  <si>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</si>
  <si>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</si>
  <si>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</si>
  <si>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</si>
  <si>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</si>
  <si>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</si>
  <si>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</si>
  <si>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</si>
  <si>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</si>
  <si>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</si>
  <si>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</si>
  <si>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</si>
  <si>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</si>
  <si>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</si>
  <si>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</si>
  <si>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</si>
  <si>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</si>
  <si>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</si>
  <si>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</si>
  <si>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</si>
  <si>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</si>
  <si>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</si>
  <si>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</si>
  <si>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</si>
  <si>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</si>
  <si>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</si>
  <si>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</si>
  <si>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</si>
  <si>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</si>
  <si>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</si>
  <si>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</si>
  <si>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</si>
  <si>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</si>
  <si>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</si>
  <si>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</si>
  <si>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</si>
  <si>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</si>
  <si>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</si>
  <si>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</si>
  <si>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</si>
  <si>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</si>
  <si>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</si>
  <si>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</si>
  <si>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</si>
  <si>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</si>
  <si>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</si>
  <si>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</si>
  <si>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</si>
  <si>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</si>
  <si>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</si>
  <si>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</si>
  <si>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</si>
  <si>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</si>
  <si>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</si>
  <si>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</si>
  <si>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</si>
  <si>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</si>
  <si>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</si>
  <si>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</si>
  <si>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</si>
  <si>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</si>
  <si>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</si>
  <si>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</si>
  <si>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</si>
  <si>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</si>
  <si>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</si>
  <si>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</si>
  <si>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</si>
  <si>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</si>
  <si>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</si>
  <si>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</si>
  <si>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</si>
  <si>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</si>
  <si>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</si>
  <si>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</si>
  <si>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</si>
  <si>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</si>
  <si>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</si>
  <si>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</si>
  <si>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</si>
  <si>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</si>
  <si>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</si>
  <si>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</si>
  <si>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</si>
  <si>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</si>
  <si>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</si>
  <si>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</si>
  <si>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</si>
  <si>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</si>
  <si>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</si>
  <si>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</si>
  <si>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</si>
  <si>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</si>
  <si>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</si>
  <si>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</si>
  <si>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</si>
  <si>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</si>
  <si>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</si>
  <si>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</si>
  <si>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</si>
  <si>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</si>
  <si>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</si>
  <si>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</si>
  <si>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</si>
  <si>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</si>
  <si>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</si>
  <si>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</si>
  <si>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</si>
  <si>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</si>
  <si>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</si>
  <si>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</si>
  <si>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</si>
  <si>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</si>
  <si>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</si>
  <si>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</si>
  <si>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</si>
  <si>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</si>
  <si>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</si>
  <si>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</si>
  <si>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</si>
  <si>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</si>
  <si>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</si>
  <si>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</si>
  <si>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</si>
  <si>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</si>
  <si>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</si>
  <si>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</si>
  <si>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</si>
  <si>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</si>
  <si>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</si>
  <si>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</si>
  <si>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</si>
  <si>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</si>
  <si>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</si>
  <si>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</si>
  <si>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</si>
  <si>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</si>
  <si>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</si>
  <si>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</si>
  <si>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</si>
  <si>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</si>
  <si>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</si>
  <si>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</si>
  <si>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</si>
  <si>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</si>
  <si>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</si>
  <si>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</si>
  <si>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</si>
  <si>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</si>
  <si>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</si>
  <si>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</si>
  <si>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</si>
  <si>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</si>
  <si>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</si>
  <si>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</si>
  <si>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</si>
  <si>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</si>
  <si>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</si>
  <si>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</si>
  <si>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</si>
  <si>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</si>
  <si>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</si>
  <si>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</si>
  <si>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</si>
  <si>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</si>
  <si>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</si>
  <si>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</si>
  <si>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</si>
  <si>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</si>
  <si>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Unassigned Target Consumer</t>
  </si>
  <si>
    <t>Unassigned Target Business</t>
  </si>
  <si>
    <t>Pat Kelly</t>
  </si>
  <si>
    <t>Chris Litschko</t>
  </si>
  <si>
    <t>Christine Bell</t>
  </si>
  <si>
    <t>Ruth Tyrrell</t>
  </si>
  <si>
    <t>Denis Montgomery</t>
  </si>
  <si>
    <t>John Walsh</t>
  </si>
  <si>
    <t>David Stavinga</t>
  </si>
  <si>
    <t>Conservation Officer</t>
  </si>
  <si>
    <t>Chief Executive Officer</t>
  </si>
  <si>
    <t>Chief Financial Officer</t>
  </si>
  <si>
    <t>Chief Corporate Officer</t>
  </si>
  <si>
    <t>President and CEO</t>
  </si>
  <si>
    <t>Director of Energy Services</t>
  </si>
  <si>
    <t>kelly@cwhydro.ca</t>
  </si>
  <si>
    <t>clitschko@lakelandpower.on.ca</t>
  </si>
  <si>
    <t>cbell@midlandpuc.on.ca</t>
  </si>
  <si>
    <t>rtyrrell@orangevillehydro.on.ca</t>
  </si>
  <si>
    <t>dmontgomery@orpowercorp.com</t>
  </si>
  <si>
    <t>jwalsh@rslu.ca</t>
  </si>
  <si>
    <t>d.stavinga@wasagadist.ca</t>
  </si>
  <si>
    <t>519-843-2900 ext 222</t>
  </si>
  <si>
    <t>705-789-5442 Ext. 224</t>
  </si>
  <si>
    <t>705-526-9361</t>
  </si>
  <si>
    <t>519-942-8000</t>
  </si>
  <si>
    <t>613-732-3687 Ext. 28</t>
  </si>
  <si>
    <t>613-925-3851</t>
  </si>
  <si>
    <t>705-429-2517</t>
  </si>
  <si>
    <t>Jennifer Montpetit</t>
  </si>
  <si>
    <t>Lakeland Power Distribution</t>
  </si>
  <si>
    <t>Conservation and Demand Management Officer</t>
  </si>
  <si>
    <t>jmontpetit@lakelandpower.on.ca</t>
  </si>
  <si>
    <t>705-645-2670 Ext. 504</t>
  </si>
  <si>
    <t>Enhanced Appliance</t>
  </si>
  <si>
    <t>Enhanced Compressed Air</t>
  </si>
  <si>
    <t>Enhanced HVAC</t>
  </si>
  <si>
    <t>Enhanced Comp. Air</t>
  </si>
  <si>
    <t xml:space="preserve">The proposed program will be offered to industrial customers and will focus on energy savings obtained from enhanced measures for industrial compressed air systems.  Program Duration July 2017-2020.  Even though the custom program can be used for any miscellaneous savings under the current retrofit programs, an enhanced program will be developed to capture additional savings in Compressed Air and offer additional incentives in order to attract customer participation. Midland PUC is in the research stage for this program and will investigate implementing prescriptive measures for the programs that do not exist under the current retrofit program but will enable the incentives to be higher for our customers.   Incentives are capped under the prescriptive program at 100% of eligible equipment costs, whereas the existing Custom Program is capped at 50% of eligible costs.   Due to the amount of potential savings identified in this segment as shown in the Achievable Potential Study, Midland PUC believes additional opportunities exist in these areas that will enable additional savings but will require new measures and specific equipment to be targeted and additional marketing implemented in order to achieve the potential in this segment.   Program rules with regards to duplication will need to be evaluated in program design.   </t>
  </si>
  <si>
    <t xml:space="preserve">The proposed program will be offered to residential customers and focus on additional savings from the purchase of new energy efficient furnaces and central air conditioners. Given the current changes expected in 2017 in the HVAC field, this program will be designed to capture additional savings from new measures to be implemented. Program Duration July 2017 - 2020.  An enhanced program will be developed to capture additional savings in HVAC and offer additional incentives in order to attract customer participation. Midland PUC is in the research stage for this program and will investigate implementing prescriptive measures for the programs that do not exist under the current retrofit program but will enable the incentives to be higher for our customers.    Due to the amount of potential savings identified in this segment as shown in the Achievable Potential Study, Midland PUC believes additional opportunities exist in these areas that will enable additional savings but will require new measures and specific equipment to be targeted and additional marketing implemented in order to achieve the potential in this segment.   Program rules with regards to duplication will need to be evaluated in program design.   </t>
  </si>
  <si>
    <t>The program will be offered to residential customers. It will focus on savings obtained from replacing appliances and electronic devices with new energy efficient appliances and electronic devices. Program Duration July 2017-2020.  This program will not compete with any current residential programs (coupons) as it will focused on appliances and electronic devices not presently covered in the marketplace.</t>
  </si>
  <si>
    <t xml:space="preserve">Regional Planning - Expand to see full listing
We are aware that Regional planning is conducted through the Integrated Regional Resource Planning (IRRP) process.  The LDCs represented within this joint plan cover the following planning regions:-
Greater Ottawa and Kitchener-Waterloo-Cambridge-Guelph (Group 1) Active
South Georgian Bay/Muskoka (Group 2) Active
St Lawrence (Group 3) Upcoming 
Group 1 - Active
LDC. 1:  
Centre Wellington Hydro Limited CDM Support Pat Kelly
       pkelly@cwhydro.ca
LDC. 5:  
Ottawa River Power Corporation CDM Support Mary Hellingman
       mhellingman@orpowercorp.com
The above mentioned LDCs are aware of the IRRP planning process in their region and will ensure that their CDM plan is aligned with the commitments in the IRRP.
Group 2 - Active
LDC. 2:  
Lakeland Power Distribution Ltd  CDM Support: Jennifer Montpetit
       jmontpetit@lakelandpower.on.ca
LDC. 3:  
Midland Power Utility Corporation CDM Support Blaine Osmond
       bosmond@midlandpuc.on.ca
LDC. 4:  
Orangeville Hydro Limited  CDM Support Ruth Tyrrell
       rtyrrell@orangevillehydro.on.ca       
LDC. 7:  
WA saga Distribution Inc.  DM Support Brandon Weiss
       b.weiss@wasagadist.ca
The above mentioned LDC’s are aware of the IRRP planning process in their region and will ensure that their CDM plan is aligned with the commitments in the IRRP.
Group 3 - Upcoming
LDC. 6:  
Rideau St. Lawrence Distribution CDM Support:  John Walsh
jwalsh@rslu.ca
The above mentioned LDC will work to gain alignment between their CDM plan and commitments required as part of an IRRP.
</t>
  </si>
  <si>
    <t>As Members of the CHEC Association there is plenty of experience with collaboration between utilities on the CDM Portfolio.  The Plan development has been assisted by participation in CHEC and the sharing of information between Members.  Activities of the past including; a shared REM resource, program design, delivery, and marketing as well as procurement of 3rd party services will continue in the collaborative spirit of CHEC.    In addition, further opportunities to collaborate on the delivery of programs with CHEC Members and with neighbouring LDCs will be pursued.  The diverse geographical distribution of CHEC Members will assist with the transfer of best practices from one region to another to facilitate further collaboration and knowledge transfer.</t>
  </si>
  <si>
    <t xml:space="preserve">The opportunity to collaborate with the gas company is welcomed as it can drive delivery efficiencies. With the gas company's mandate to collaborate as well, there should be opportunities moving forward.   Currently there has been no discussions at the local level however, once CDM Plans are in place, the focus will be to discuss opportunities on known programs and to engage in discussions on opportunities for programs to help address the un-accounted for target.  Developing collaboration into the design stage will be an important element to reduce costs, improve outcomes and provide value to the customer.  </t>
  </si>
  <si>
    <t xml:space="preserve">A detailed assumption list has been provided  for each LDC to support the CDM Plan.  </t>
  </si>
  <si>
    <t>A detailed assumption list has been provided  for each LDC to support the CDM Plan.    A further response to the IESO IR and Observations have also been filed as of June 10, 2015</t>
  </si>
  <si>
    <t>This section does not apply at this time.</t>
  </si>
  <si>
    <t xml:space="preserve">A working sheet for each LDC has been provided as an attachment which outlines the historical performance of programs and their extension into 2015.  The historical performance has been assumed in moving these programs forward.   In the CDM Plan it will be noted that funds will be expended in 2015 across all project types. These funds cover the estimated cost of CDM Plan preparation for recovery from the Conservation First Funding once received.   </t>
  </si>
  <si>
    <t>Pay for Performance is not part of the plan at this time.</t>
  </si>
  <si>
    <t>Version 2</t>
  </si>
  <si>
    <t>Small Business Lighting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</si>
</sst>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
    <numFmt numFmtId="167" formatCode="0.0"/>
    <numFmt numFmtId="168" formatCode="[$-409]d\-mmm\-yy;@"/>
    <numFmt numFmtId="169" formatCode="&quot;$&quot;#,##0"/>
    <numFmt numFmtId="170" formatCode="&quot;$&quot;#,##0.00"/>
    <numFmt numFmtId="171" formatCode="#,##0.0"/>
    <numFmt numFmtId="172" formatCode="&quot;$&quot;#,##0.000"/>
    <numFmt numFmtId="173" formatCode="[$-409]d\-mmm\-yyyy;@"/>
  </numFmts>
  <fonts count="65">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sz val="10"/>
      <color indexed="8"/>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name val="Arial"/>
      <family val="2"/>
    </font>
    <font>
      <sz val="12"/>
      <color indexed="8"/>
      <name val="Arial"/>
      <family val="2"/>
    </font>
    <font>
      <sz val="8"/>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1"/>
      <color theme="10"/>
      <name val="Calibri"/>
      <family val="2"/>
      <scheme val="minor"/>
    </font>
    <font>
      <u/>
      <sz val="10"/>
      <color indexed="12"/>
      <name val="Arial"/>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charset val="129"/>
    </font>
    <font>
      <b/>
      <sz val="15"/>
      <name val="Arial"/>
      <family val="2"/>
    </font>
    <font>
      <b/>
      <sz val="18"/>
      <color indexed="56"/>
      <name val="Cambria"/>
      <family val="2"/>
    </font>
    <font>
      <b/>
      <sz val="11"/>
      <color indexed="8"/>
      <name val="Calibri"/>
      <family val="2"/>
    </font>
    <font>
      <sz val="10"/>
      <name val="Verdana"/>
      <family val="2"/>
    </font>
  </fonts>
  <fills count="33">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430">
    <xf numFmtId="0" fontId="0" fillId="0" borderId="0"/>
    <xf numFmtId="0" fontId="9" fillId="3" borderId="0" applyNumberFormat="0" applyBorder="0" applyAlignment="0" applyProtection="0"/>
    <xf numFmtId="0" fontId="10" fillId="0" borderId="0"/>
    <xf numFmtId="168" fontId="10" fillId="0" borderId="0"/>
    <xf numFmtId="164" fontId="10" fillId="0" borderId="0" applyFont="0" applyFill="0" applyBorder="0" applyAlignment="0" applyProtection="0"/>
    <xf numFmtId="43" fontId="10" fillId="0" borderId="0" applyFont="0" applyFill="0" applyBorder="0" applyAlignment="0" applyProtection="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34" fillId="0" borderId="0"/>
    <xf numFmtId="0" fontId="34" fillId="0" borderId="0"/>
    <xf numFmtId="9" fontId="34" fillId="0" borderId="0" applyFont="0" applyFill="0" applyBorder="0" applyAlignment="0" applyProtection="0"/>
    <xf numFmtId="0" fontId="10" fillId="0" borderId="0"/>
    <xf numFmtId="0" fontId="35"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6" borderId="0" applyNumberFormat="0" applyBorder="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1" fillId="0" borderId="17" applyNumberFormat="0" applyFill="0" applyAlignment="0" applyProtection="0"/>
    <xf numFmtId="0" fontId="42" fillId="28" borderId="18"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43" fontId="4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0" fontId="10" fillId="29" borderId="19" applyNumberFormat="0" applyFont="0" applyAlignment="0" applyProtection="0"/>
    <xf numFmtId="164" fontId="10" fillId="0" borderId="0" applyFont="0" applyFill="0" applyBorder="0" applyAlignment="0" applyProtection="0"/>
    <xf numFmtId="44" fontId="10" fillId="0" borderId="0" applyFont="0" applyFill="0" applyBorder="0" applyAlignment="0" applyProtection="0"/>
    <xf numFmtId="44" fontId="45"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0" fontId="47" fillId="14" borderId="16" applyNumberFormat="0" applyAlignment="0" applyProtection="0"/>
    <xf numFmtId="0" fontId="48" fillId="0" borderId="0" applyNumberFormat="0" applyFill="0" applyBorder="0" applyAlignment="0" applyProtection="0"/>
    <xf numFmtId="0" fontId="49" fillId="11" borderId="0" applyNumberFormat="0" applyBorder="0" applyAlignment="0" applyProtection="0"/>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1" fillId="0" borderId="17" applyNumberFormat="0" applyFill="0" applyAlignment="0" applyProtection="0"/>
    <xf numFmtId="0" fontId="56" fillId="30" borderId="0" applyNumberFormat="0" applyBorder="0" applyAlignment="0" applyProtection="0"/>
    <xf numFmtId="0" fontId="10" fillId="0" borderId="1"/>
    <xf numFmtId="0" fontId="10" fillId="0" borderId="0"/>
    <xf numFmtId="0" fontId="35" fillId="0" borderId="0"/>
    <xf numFmtId="0" fontId="10" fillId="0" borderId="1"/>
    <xf numFmtId="0" fontId="10" fillId="0" borderId="0"/>
    <xf numFmtId="0" fontId="34" fillId="0" borderId="0"/>
    <xf numFmtId="0" fontId="10" fillId="0" borderId="0"/>
    <xf numFmtId="0" fontId="34" fillId="0" borderId="0"/>
    <xf numFmtId="0" fontId="34" fillId="0" borderId="0"/>
    <xf numFmtId="0" fontId="35" fillId="0" borderId="0"/>
    <xf numFmtId="168" fontId="10" fillId="0" borderId="0"/>
    <xf numFmtId="0" fontId="44" fillId="0" borderId="0"/>
    <xf numFmtId="168" fontId="10" fillId="0" borderId="0"/>
    <xf numFmtId="0" fontId="36" fillId="0" borderId="0"/>
    <xf numFmtId="0" fontId="57" fillId="0" borderId="0"/>
    <xf numFmtId="0" fontId="10" fillId="0" borderId="0"/>
    <xf numFmtId="168" fontId="10" fillId="0" borderId="0"/>
    <xf numFmtId="0" fontId="10" fillId="0" borderId="0"/>
    <xf numFmtId="0" fontId="58" fillId="0" borderId="0"/>
    <xf numFmtId="0" fontId="57" fillId="0" borderId="0"/>
    <xf numFmtId="0" fontId="58" fillId="0" borderId="0"/>
    <xf numFmtId="0" fontId="44" fillId="0" borderId="0"/>
    <xf numFmtId="0" fontId="57" fillId="0" borderId="0"/>
    <xf numFmtId="0" fontId="10" fillId="0" borderId="0"/>
    <xf numFmtId="0" fontId="34" fillId="0" borderId="0"/>
    <xf numFmtId="0" fontId="10" fillId="0" borderId="0"/>
    <xf numFmtId="168" fontId="10" fillId="0" borderId="0"/>
    <xf numFmtId="0" fontId="34" fillId="0" borderId="0"/>
    <xf numFmtId="0" fontId="45" fillId="0" borderId="0"/>
    <xf numFmtId="168" fontId="10" fillId="0" borderId="0"/>
    <xf numFmtId="0" fontId="10" fillId="0" borderId="0"/>
    <xf numFmtId="168" fontId="10" fillId="0" borderId="0"/>
    <xf numFmtId="0" fontId="10" fillId="0" borderId="0"/>
    <xf numFmtId="168" fontId="10" fillId="0" borderId="0"/>
    <xf numFmtId="0" fontId="10" fillId="0" borderId="0"/>
    <xf numFmtId="168" fontId="10" fillId="0" borderId="0"/>
    <xf numFmtId="168" fontId="10" fillId="0" borderId="0"/>
    <xf numFmtId="0" fontId="10" fillId="0" borderId="0"/>
    <xf numFmtId="0" fontId="34" fillId="0" borderId="0"/>
    <xf numFmtId="0" fontId="10" fillId="0" borderId="0"/>
    <xf numFmtId="0" fontId="10" fillId="0" borderId="0"/>
    <xf numFmtId="0" fontId="10" fillId="0" borderId="0"/>
    <xf numFmtId="0" fontId="34" fillId="0" borderId="0"/>
    <xf numFmtId="0" fontId="10" fillId="0" borderId="0"/>
    <xf numFmtId="0" fontId="10" fillId="0" borderId="0"/>
    <xf numFmtId="0" fontId="46" fillId="0" borderId="0"/>
    <xf numFmtId="0" fontId="35" fillId="0" borderId="0"/>
    <xf numFmtId="0" fontId="10" fillId="0" borderId="0"/>
    <xf numFmtId="0" fontId="46"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0" fillId="0" borderId="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2" fillId="0" borderId="0" applyNumberFormat="0" applyFill="0" applyBorder="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8"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0" fontId="6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168" fontId="10" fillId="0" borderId="0"/>
    <xf numFmtId="16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168" fontId="10" fillId="0" borderId="0"/>
    <xf numFmtId="16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43" fontId="10" fillId="0" borderId="0" applyFont="0" applyFill="0" applyBorder="0" applyAlignment="0" applyProtection="0"/>
    <xf numFmtId="0" fontId="34" fillId="0" borderId="0"/>
    <xf numFmtId="0" fontId="34" fillId="0" borderId="0"/>
    <xf numFmtId="0" fontId="34" fillId="0" borderId="0"/>
    <xf numFmtId="9"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2" fillId="31" borderId="1" applyNumberFormat="0" applyProtection="0">
      <alignment horizontal="center" vertical="center" wrapText="1"/>
    </xf>
    <xf numFmtId="0" fontId="61" fillId="31" borderId="1" applyNumberFormat="0" applyProtection="0">
      <alignment horizontal="center" vertical="center"/>
    </xf>
    <xf numFmtId="0" fontId="10" fillId="0" borderId="1"/>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10" fillId="0" borderId="45"/>
    <xf numFmtId="0" fontId="34" fillId="0" borderId="0"/>
    <xf numFmtId="0" fontId="36" fillId="29" borderId="38" applyNumberFormat="0" applyFont="0" applyAlignment="0" applyProtection="0"/>
    <xf numFmtId="0" fontId="36" fillId="29" borderId="38" applyNumberFormat="0" applyFont="0" applyAlignment="0" applyProtection="0"/>
    <xf numFmtId="0" fontId="10" fillId="0" borderId="39"/>
    <xf numFmtId="0" fontId="10" fillId="29" borderId="32" applyNumberFormat="0" applyFont="0" applyAlignment="0" applyProtection="0"/>
    <xf numFmtId="0" fontId="40" fillId="27" borderId="46" applyNumberFormat="0" applyAlignment="0" applyProtection="0"/>
    <xf numFmtId="0" fontId="12" fillId="31" borderId="35" applyNumberFormat="0" applyProtection="0">
      <alignment horizontal="center" vertical="center" wrapText="1"/>
    </xf>
    <xf numFmtId="0" fontId="12" fillId="31" borderId="45" applyNumberFormat="0" applyProtection="0">
      <alignment horizontal="center" vertical="center" wrapText="1"/>
    </xf>
    <xf numFmtId="0" fontId="12" fillId="32" borderId="45" applyNumberFormat="0" applyProtection="0">
      <alignment horizontal="left" vertical="center" wrapText="1"/>
    </xf>
    <xf numFmtId="0" fontId="12" fillId="31" borderId="35" applyNumberFormat="0" applyProtection="0">
      <alignment horizontal="center" vertical="center" wrapText="1"/>
    </xf>
    <xf numFmtId="0" fontId="10" fillId="0" borderId="45"/>
    <xf numFmtId="0" fontId="12" fillId="31" borderId="39" applyNumberFormat="0" applyProtection="0">
      <alignment horizontal="center" vertical="center" wrapText="1"/>
    </xf>
    <xf numFmtId="0" fontId="12" fillId="31" borderId="25" applyNumberFormat="0" applyProtection="0">
      <alignment horizontal="center" vertical="center" wrapText="1"/>
    </xf>
    <xf numFmtId="0" fontId="10" fillId="0" borderId="45"/>
    <xf numFmtId="0" fontId="61" fillId="31" borderId="25" applyNumberFormat="0" applyProtection="0">
      <alignment horizontal="center" vertical="center"/>
    </xf>
    <xf numFmtId="0" fontId="47" fillId="14" borderId="41" applyNumberFormat="0" applyAlignment="0" applyProtection="0"/>
    <xf numFmtId="0" fontId="12" fillId="31" borderId="35" applyNumberFormat="0" applyProtection="0">
      <alignment horizontal="center" vertical="center" wrapText="1"/>
    </xf>
    <xf numFmtId="0" fontId="12" fillId="32" borderId="29" applyNumberFormat="0" applyProtection="0">
      <alignment horizontal="left" vertical="center" wrapText="1"/>
    </xf>
    <xf numFmtId="0" fontId="10" fillId="8" borderId="39" applyNumberFormat="0" applyProtection="0">
      <alignment horizontal="left" vertical="center" wrapText="1"/>
    </xf>
    <xf numFmtId="0" fontId="61" fillId="31" borderId="35" applyNumberFormat="0" applyProtection="0">
      <alignment horizontal="center" vertical="center"/>
    </xf>
    <xf numFmtId="0" fontId="10" fillId="8" borderId="48" applyNumberFormat="0" applyProtection="0">
      <alignment horizontal="left" vertical="center" wrapText="1"/>
    </xf>
    <xf numFmtId="0" fontId="10" fillId="29" borderId="42" applyNumberFormat="0" applyFont="0" applyAlignment="0" applyProtection="0"/>
    <xf numFmtId="0" fontId="36" fillId="29" borderId="32" applyNumberFormat="0" applyFont="0" applyAlignment="0" applyProtection="0"/>
    <xf numFmtId="0" fontId="47" fillId="14" borderId="31" applyNumberFormat="0" applyAlignment="0" applyProtection="0"/>
    <xf numFmtId="0" fontId="61" fillId="31" borderId="39" applyNumberFormat="0" applyProtection="0">
      <alignment horizontal="center" vertical="center"/>
    </xf>
    <xf numFmtId="0" fontId="47" fillId="14" borderId="31" applyNumberFormat="0" applyAlignment="0" applyProtection="0"/>
    <xf numFmtId="0" fontId="47" fillId="14" borderId="46" applyNumberFormat="0" applyAlignment="0" applyProtection="0"/>
    <xf numFmtId="0" fontId="40" fillId="27" borderId="46" applyNumberFormat="0" applyAlignment="0" applyProtection="0"/>
    <xf numFmtId="0" fontId="12" fillId="31" borderId="45" applyNumberFormat="0" applyProtection="0">
      <alignment horizontal="center" vertical="center" wrapText="1"/>
    </xf>
    <xf numFmtId="0" fontId="61" fillId="31" borderId="45" applyNumberFormat="0" applyProtection="0">
      <alignment horizontal="center" vertical="center"/>
    </xf>
    <xf numFmtId="0" fontId="40" fillId="27" borderId="31" applyNumberFormat="0" applyAlignment="0" applyProtection="0"/>
    <xf numFmtId="0" fontId="10" fillId="0" borderId="35"/>
    <xf numFmtId="0" fontId="10" fillId="0" borderId="35"/>
    <xf numFmtId="0" fontId="12" fillId="32" borderId="35" applyNumberFormat="0" applyProtection="0">
      <alignment horizontal="left" vertical="center" wrapText="1"/>
    </xf>
    <xf numFmtId="0" fontId="36" fillId="29" borderId="47" applyNumberFormat="0" applyFont="0" applyAlignment="0" applyProtection="0"/>
    <xf numFmtId="0" fontId="12" fillId="31" borderId="45" applyNumberFormat="0" applyProtection="0">
      <alignment horizontal="center" vertical="center"/>
    </xf>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40" fillId="27" borderId="46" applyNumberForma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7" fillId="14" borderId="27" applyNumberFormat="0" applyAlignment="0" applyProtection="0"/>
    <xf numFmtId="0" fontId="47" fillId="14" borderId="27" applyNumberFormat="0" applyAlignment="0" applyProtection="0"/>
    <xf numFmtId="0" fontId="36" fillId="29" borderId="28" applyNumberFormat="0" applyFont="0" applyAlignment="0" applyProtection="0"/>
    <xf numFmtId="0" fontId="63" fillId="0" borderId="34" applyNumberFormat="0" applyFill="0" applyAlignment="0" applyProtection="0"/>
    <xf numFmtId="0" fontId="63" fillId="0" borderId="34" applyNumberFormat="0" applyFill="0" applyAlignment="0" applyProtection="0"/>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36" fillId="29" borderId="47" applyNumberFormat="0" applyFont="0" applyAlignment="0" applyProtection="0"/>
    <xf numFmtId="0" fontId="63" fillId="0" borderId="44" applyNumberFormat="0" applyFill="0" applyAlignment="0" applyProtection="0"/>
    <xf numFmtId="0" fontId="63" fillId="0" borderId="34" applyNumberFormat="0" applyFill="0" applyAlignment="0" applyProtection="0"/>
    <xf numFmtId="0" fontId="10" fillId="0" borderId="48"/>
    <xf numFmtId="0" fontId="10" fillId="0" borderId="25"/>
    <xf numFmtId="0" fontId="10" fillId="0" borderId="25"/>
    <xf numFmtId="0" fontId="12" fillId="32" borderId="45" applyNumberFormat="0" applyProtection="0">
      <alignment horizontal="left" vertical="center" wrapText="1"/>
    </xf>
    <xf numFmtId="0" fontId="40" fillId="27" borderId="37" applyNumberFormat="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6" fillId="29" borderId="38" applyNumberFormat="0" applyFont="0" applyAlignment="0" applyProtection="0"/>
    <xf numFmtId="0" fontId="40" fillId="27" borderId="46" applyNumberFormat="0" applyAlignment="0" applyProtection="0"/>
    <xf numFmtId="0" fontId="10" fillId="0" borderId="25"/>
    <xf numFmtId="0" fontId="47" fillId="14" borderId="27" applyNumberFormat="0" applyAlignment="0" applyProtection="0"/>
    <xf numFmtId="0" fontId="47" fillId="14" borderId="27" applyNumberFormat="0" applyAlignment="0" applyProtection="0"/>
    <xf numFmtId="0" fontId="36" fillId="29" borderId="28" applyNumberFormat="0" applyFont="0" applyAlignment="0" applyProtection="0"/>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0"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40" fillId="27" borderId="27" applyNumberFormat="0" applyAlignment="0" applyProtection="0"/>
    <xf numFmtId="0" fontId="40" fillId="27" borderId="27" applyNumberFormat="0" applyAlignment="0" applyProtection="0"/>
    <xf numFmtId="0" fontId="12" fillId="32" borderId="35" applyNumberFormat="0" applyProtection="0">
      <alignment horizontal="left" vertical="center" wrapText="1"/>
    </xf>
    <xf numFmtId="0" fontId="40" fillId="27" borderId="41" applyNumberFormat="0" applyAlignment="0" applyProtection="0"/>
    <xf numFmtId="0" fontId="12" fillId="31" borderId="35" applyNumberFormat="0" applyProtection="0">
      <alignment horizontal="center" vertical="center" wrapText="1"/>
    </xf>
    <xf numFmtId="0" fontId="10" fillId="29" borderId="28" applyNumberFormat="0" applyFon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10" fillId="0" borderId="25"/>
    <xf numFmtId="0" fontId="10" fillId="8" borderId="45" applyNumberFormat="0" applyProtection="0">
      <alignment horizontal="left" vertical="center"/>
    </xf>
    <xf numFmtId="0" fontId="63" fillId="0" borderId="44" applyNumberFormat="0" applyFill="0" applyAlignment="0" applyProtection="0"/>
    <xf numFmtId="0" fontId="63" fillId="0" borderId="34" applyNumberFormat="0" applyFill="0" applyAlignment="0" applyProtection="0"/>
    <xf numFmtId="0" fontId="36"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59" fillId="27" borderId="43" applyNumberFormat="0" applyAlignment="0" applyProtection="0"/>
    <xf numFmtId="0" fontId="47" fillId="14" borderId="37" applyNumberFormat="0" applyAlignment="0" applyProtection="0"/>
    <xf numFmtId="0" fontId="40" fillId="27" borderId="41" applyNumberFormat="0" applyAlignment="0" applyProtection="0"/>
    <xf numFmtId="0" fontId="40" fillId="27" borderId="46" applyNumberFormat="0" applyAlignment="0" applyProtection="0"/>
    <xf numFmtId="0" fontId="10" fillId="29" borderId="47" applyNumberFormat="0" applyFont="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40" fillId="27" borderId="46" applyNumberFormat="0" applyAlignment="0" applyProtection="0"/>
    <xf numFmtId="0" fontId="40" fillId="27" borderId="46" applyNumberFormat="0" applyAlignment="0" applyProtection="0"/>
    <xf numFmtId="0" fontId="47" fillId="14" borderId="46" applyNumberFormat="0" applyAlignment="0" applyProtection="0"/>
    <xf numFmtId="0" fontId="10" fillId="0" borderId="45"/>
    <xf numFmtId="0" fontId="12" fillId="31" borderId="45" applyNumberFormat="0" applyProtection="0">
      <alignment horizontal="center" vertical="center" wrapText="1"/>
    </xf>
    <xf numFmtId="0" fontId="10" fillId="8" borderId="45" applyNumberFormat="0" applyProtection="0">
      <alignment horizontal="left" vertical="center" wrapText="1"/>
    </xf>
    <xf numFmtId="0" fontId="47" fillId="14" borderId="41" applyNumberFormat="0" applyAlignment="0" applyProtection="0"/>
    <xf numFmtId="0" fontId="36" fillId="29" borderId="47" applyNumberFormat="0" applyFont="0" applyAlignment="0" applyProtection="0"/>
    <xf numFmtId="0" fontId="10" fillId="8" borderId="48" applyNumberFormat="0" applyProtection="0">
      <alignment horizontal="left" vertical="center"/>
    </xf>
    <xf numFmtId="0" fontId="40" fillId="27" borderId="37" applyNumberFormat="0" applyAlignment="0" applyProtection="0"/>
    <xf numFmtId="0" fontId="47" fillId="14" borderId="37" applyNumberFormat="0" applyAlignment="0" applyProtection="0"/>
    <xf numFmtId="0" fontId="12" fillId="31" borderId="35" applyNumberFormat="0" applyProtection="0">
      <alignment horizontal="center" vertical="center"/>
    </xf>
    <xf numFmtId="0" fontId="10" fillId="8" borderId="35" applyNumberFormat="0" applyProtection="0">
      <alignment horizontal="left" vertical="center" wrapText="1"/>
    </xf>
    <xf numFmtId="0" fontId="36" fillId="29" borderId="47" applyNumberFormat="0" applyFont="0" applyAlignment="0" applyProtection="0"/>
    <xf numFmtId="0" fontId="40" fillId="27" borderId="31" applyNumberFormat="0" applyAlignment="0" applyProtection="0"/>
    <xf numFmtId="0" fontId="10" fillId="8" borderId="48" applyNumberFormat="0" applyProtection="0">
      <alignment horizontal="left" vertical="center"/>
    </xf>
    <xf numFmtId="0" fontId="10" fillId="8" borderId="48" applyNumberFormat="0" applyProtection="0">
      <alignment horizontal="left" vertical="center" wrapText="1"/>
    </xf>
    <xf numFmtId="0" fontId="36" fillId="29" borderId="32" applyNumberFormat="0" applyFont="0" applyAlignment="0" applyProtection="0"/>
    <xf numFmtId="0" fontId="10" fillId="0" borderId="39"/>
    <xf numFmtId="0" fontId="47" fillId="14" borderId="31" applyNumberFormat="0" applyAlignment="0" applyProtection="0"/>
    <xf numFmtId="0" fontId="40" fillId="27" borderId="37" applyNumberFormat="0" applyAlignment="0" applyProtection="0"/>
    <xf numFmtId="0" fontId="10" fillId="8" borderId="39" applyNumberFormat="0" applyProtection="0">
      <alignment horizontal="left" vertical="center" wrapText="1"/>
    </xf>
    <xf numFmtId="0" fontId="10" fillId="8" borderId="35" applyNumberFormat="0" applyProtection="0">
      <alignment horizontal="left" vertical="center"/>
    </xf>
    <xf numFmtId="0" fontId="40" fillId="27" borderId="31" applyNumberFormat="0" applyAlignment="0" applyProtection="0"/>
    <xf numFmtId="0" fontId="12" fillId="31" borderId="48" applyNumberFormat="0" applyProtection="0">
      <alignment horizontal="center" vertical="center" wrapText="1"/>
    </xf>
    <xf numFmtId="0" fontId="12" fillId="31" borderId="35" applyNumberFormat="0" applyProtection="0">
      <alignment horizontal="center" vertical="center"/>
    </xf>
    <xf numFmtId="0" fontId="10" fillId="8" borderId="35" applyNumberFormat="0" applyProtection="0">
      <alignment horizontal="left" vertical="center" wrapText="1"/>
    </xf>
    <xf numFmtId="0" fontId="61" fillId="31" borderId="3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2" fillId="31" borderId="45" applyNumberFormat="0" applyProtection="0">
      <alignment horizontal="center" vertical="center" wrapText="1"/>
    </xf>
    <xf numFmtId="0" fontId="10" fillId="8" borderId="29" applyNumberFormat="0" applyProtection="0">
      <alignment horizontal="left" vertical="center"/>
    </xf>
    <xf numFmtId="0" fontId="47" fillId="14" borderId="37" applyNumberFormat="0" applyAlignment="0" applyProtection="0"/>
    <xf numFmtId="0" fontId="10" fillId="0" borderId="25"/>
    <xf numFmtId="0" fontId="10" fillId="8" borderId="25" applyNumberFormat="0" applyProtection="0">
      <alignment horizontal="left" vertical="center" wrapText="1"/>
    </xf>
    <xf numFmtId="0" fontId="10" fillId="8" borderId="45" applyNumberFormat="0" applyProtection="0">
      <alignment horizontal="left" vertical="center" wrapText="1"/>
    </xf>
    <xf numFmtId="0" fontId="40" fillId="27" borderId="27" applyNumberFormat="0" applyAlignment="0" applyProtection="0"/>
    <xf numFmtId="0" fontId="36" fillId="29" borderId="28" applyNumberFormat="0" applyFont="0" applyAlignment="0" applyProtection="0"/>
    <xf numFmtId="0" fontId="12" fillId="31" borderId="39" applyNumberFormat="0" applyProtection="0">
      <alignment horizontal="center" vertical="center" wrapText="1"/>
    </xf>
    <xf numFmtId="0" fontId="12" fillId="31" borderId="35" applyNumberFormat="0" applyProtection="0">
      <alignment horizontal="center" vertical="center" wrapText="1"/>
    </xf>
    <xf numFmtId="0" fontId="10" fillId="8" borderId="35" applyNumberFormat="0" applyProtection="0">
      <alignment horizontal="left" vertical="center" wrapText="1"/>
    </xf>
    <xf numFmtId="0" fontId="47" fillId="14" borderId="41" applyNumberFormat="0" applyAlignment="0" applyProtection="0"/>
    <xf numFmtId="0" fontId="12" fillId="32" borderId="25" applyNumberFormat="0" applyProtection="0">
      <alignment horizontal="left" vertical="center" wrapText="1"/>
    </xf>
    <xf numFmtId="0" fontId="40" fillId="27" borderId="41" applyNumberFormat="0" applyAlignment="0" applyProtection="0"/>
    <xf numFmtId="0" fontId="36" fillId="29" borderId="42" applyNumberFormat="0" applyFont="0" applyAlignment="0" applyProtection="0"/>
    <xf numFmtId="0" fontId="36" fillId="29" borderId="28" applyNumberFormat="0" applyFont="0" applyAlignment="0" applyProtection="0"/>
    <xf numFmtId="0" fontId="40" fillId="27" borderId="41" applyNumberFormat="0" applyAlignment="0" applyProtection="0"/>
    <xf numFmtId="0" fontId="61" fillId="31" borderId="35" applyNumberFormat="0" applyProtection="0">
      <alignment horizontal="center" vertical="center"/>
    </xf>
    <xf numFmtId="0" fontId="10" fillId="0" borderId="35"/>
    <xf numFmtId="0" fontId="10" fillId="8" borderId="45" applyNumberFormat="0" applyProtection="0">
      <alignment horizontal="left" vertical="center"/>
    </xf>
    <xf numFmtId="0" fontId="12" fillId="31" borderId="25" applyNumberFormat="0" applyProtection="0">
      <alignment horizontal="center" vertical="center" wrapText="1"/>
    </xf>
    <xf numFmtId="0" fontId="10" fillId="29" borderId="28" applyNumberFormat="0" applyFont="0" applyAlignment="0" applyProtection="0"/>
    <xf numFmtId="0" fontId="10" fillId="8" borderId="29" applyNumberFormat="0" applyProtection="0">
      <alignment horizontal="left" vertical="center" wrapText="1"/>
    </xf>
    <xf numFmtId="0" fontId="10" fillId="8" borderId="39" applyNumberFormat="0" applyProtection="0">
      <alignment horizontal="left" vertical="center"/>
    </xf>
    <xf numFmtId="0" fontId="59" fillId="27" borderId="33" applyNumberFormat="0" applyAlignment="0" applyProtection="0"/>
    <xf numFmtId="0" fontId="40" fillId="27" borderId="41" applyNumberFormat="0" applyAlignment="0" applyProtection="0"/>
    <xf numFmtId="0" fontId="40" fillId="27" borderId="46" applyNumberFormat="0" applyAlignment="0" applyProtection="0"/>
    <xf numFmtId="0" fontId="40" fillId="27" borderId="31" applyNumberFormat="0" applyAlignment="0" applyProtection="0"/>
    <xf numFmtId="0" fontId="63" fillId="0" borderId="44" applyNumberFormat="0" applyFill="0" applyAlignment="0" applyProtection="0"/>
    <xf numFmtId="0" fontId="10" fillId="0" borderId="45"/>
    <xf numFmtId="0" fontId="40" fillId="27" borderId="37" applyNumberFormat="0" applyAlignment="0" applyProtection="0"/>
    <xf numFmtId="0" fontId="12" fillId="31" borderId="25" applyNumberFormat="0" applyProtection="0">
      <alignment horizontal="center" vertical="center" wrapText="1"/>
    </xf>
    <xf numFmtId="0" fontId="47" fillId="14" borderId="37" applyNumberFormat="0" applyAlignment="0" applyProtection="0"/>
    <xf numFmtId="0" fontId="36" fillId="29" borderId="32" applyNumberFormat="0" applyFont="0" applyAlignment="0" applyProtection="0"/>
    <xf numFmtId="0" fontId="40" fillId="27" borderId="37" applyNumberFormat="0" applyAlignment="0" applyProtection="0"/>
    <xf numFmtId="0" fontId="12" fillId="32" borderId="39" applyNumberFormat="0" applyProtection="0">
      <alignment horizontal="left" vertical="center" wrapText="1"/>
    </xf>
    <xf numFmtId="0" fontId="61" fillId="31" borderId="45" applyNumberFormat="0" applyProtection="0">
      <alignment horizontal="center" vertical="center"/>
    </xf>
    <xf numFmtId="0" fontId="10" fillId="0" borderId="25"/>
    <xf numFmtId="0" fontId="40" fillId="27" borderId="37" applyNumberFormat="0" applyAlignment="0" applyProtection="0"/>
    <xf numFmtId="0" fontId="36" fillId="29" borderId="28" applyNumberFormat="0" applyFont="0" applyAlignment="0" applyProtection="0"/>
    <xf numFmtId="0" fontId="10" fillId="8" borderId="35" applyNumberFormat="0" applyProtection="0">
      <alignment horizontal="left" vertical="center"/>
    </xf>
    <xf numFmtId="0" fontId="59" fillId="27" borderId="43" applyNumberFormat="0" applyAlignment="0" applyProtection="0"/>
    <xf numFmtId="0" fontId="12" fillId="32" borderId="25" applyNumberFormat="0" applyProtection="0">
      <alignment horizontal="left" vertical="center" wrapText="1"/>
    </xf>
    <xf numFmtId="0" fontId="36" fillId="29" borderId="28" applyNumberFormat="0" applyFont="0" applyAlignment="0" applyProtection="0"/>
    <xf numFmtId="0" fontId="36" fillId="29" borderId="28" applyNumberFormat="0" applyFont="0" applyAlignment="0" applyProtection="0"/>
    <xf numFmtId="0" fontId="10" fillId="0" borderId="25"/>
    <xf numFmtId="0" fontId="10" fillId="29" borderId="47" applyNumberFormat="0" applyFont="0" applyAlignment="0" applyProtection="0"/>
    <xf numFmtId="0" fontId="40" fillId="27" borderId="27" applyNumberFormat="0" applyAlignment="0" applyProtection="0"/>
    <xf numFmtId="0" fontId="47" fillId="14" borderId="41" applyNumberFormat="0" applyAlignment="0" applyProtection="0"/>
    <xf numFmtId="0" fontId="10" fillId="8" borderId="35" applyNumberFormat="0" applyProtection="0">
      <alignment horizontal="left" vertical="center" wrapText="1"/>
    </xf>
    <xf numFmtId="0" fontId="47" fillId="14" borderId="31" applyNumberFormat="0" applyAlignment="0" applyProtection="0"/>
    <xf numFmtId="0" fontId="40" fillId="27" borderId="31" applyNumberFormat="0" applyAlignment="0" applyProtection="0"/>
    <xf numFmtId="0" fontId="40" fillId="27" borderId="37" applyNumberFormat="0" applyAlignment="0" applyProtection="0"/>
    <xf numFmtId="0" fontId="36" fillId="29" borderId="42" applyNumberFormat="0" applyFont="0" applyAlignment="0" applyProtection="0"/>
    <xf numFmtId="0" fontId="47" fillId="14" borderId="41" applyNumberFormat="0" applyAlignment="0" applyProtection="0"/>
    <xf numFmtId="0" fontId="40" fillId="27" borderId="27" applyNumberFormat="0" applyAlignment="0" applyProtection="0"/>
    <xf numFmtId="0" fontId="36" fillId="29" borderId="28" applyNumberFormat="0" applyFont="0" applyAlignment="0" applyProtection="0"/>
    <xf numFmtId="0" fontId="36" fillId="29" borderId="28" applyNumberFormat="0" applyFont="0" applyAlignment="0" applyProtection="0"/>
    <xf numFmtId="0" fontId="10" fillId="8" borderId="25" applyNumberFormat="0" applyProtection="0">
      <alignment horizontal="left" vertical="center"/>
    </xf>
    <xf numFmtId="0" fontId="40" fillId="27" borderId="31" applyNumberFormat="0" applyAlignment="0" applyProtection="0"/>
    <xf numFmtId="0" fontId="10" fillId="29" borderId="38" applyNumberFormat="0" applyFont="0" applyAlignment="0" applyProtection="0"/>
    <xf numFmtId="0" fontId="12" fillId="31" borderId="48" applyNumberFormat="0" applyProtection="0">
      <alignment horizontal="center" vertical="center" wrapText="1"/>
    </xf>
    <xf numFmtId="0" fontId="10" fillId="29" borderId="38" applyNumberFormat="0" applyFont="0" applyAlignment="0" applyProtection="0"/>
    <xf numFmtId="0" fontId="10" fillId="8" borderId="35" applyNumberFormat="0" applyProtection="0">
      <alignment horizontal="left" vertical="center"/>
    </xf>
    <xf numFmtId="0" fontId="36" fillId="29" borderId="38" applyNumberFormat="0" applyFont="0" applyAlignment="0" applyProtection="0"/>
    <xf numFmtId="0" fontId="59" fillId="27" borderId="43" applyNumberFormat="0" applyAlignment="0" applyProtection="0"/>
    <xf numFmtId="0" fontId="36" fillId="29" borderId="42" applyNumberFormat="0" applyFont="0" applyAlignment="0" applyProtection="0"/>
    <xf numFmtId="0" fontId="47" fillId="14" borderId="41" applyNumberFormat="0" applyAlignment="0" applyProtection="0"/>
    <xf numFmtId="0" fontId="59" fillId="27" borderId="43" applyNumberFormat="0" applyAlignment="0" applyProtection="0"/>
    <xf numFmtId="0" fontId="10" fillId="29" borderId="28" applyNumberFormat="0" applyFont="0" applyAlignment="0" applyProtection="0"/>
    <xf numFmtId="0" fontId="12" fillId="32" borderId="45" applyNumberFormat="0" applyProtection="0">
      <alignment horizontal="left" vertical="center" wrapText="1"/>
    </xf>
    <xf numFmtId="0" fontId="47" fillId="14" borderId="37" applyNumberFormat="0" applyAlignment="0" applyProtection="0"/>
    <xf numFmtId="0" fontId="40" fillId="27" borderId="27" applyNumberFormat="0" applyAlignment="0" applyProtection="0"/>
    <xf numFmtId="0" fontId="10" fillId="8" borderId="25" applyNumberFormat="0" applyProtection="0">
      <alignment horizontal="left" vertical="center" wrapText="1"/>
    </xf>
    <xf numFmtId="0" fontId="61" fillId="31" borderId="25" applyNumberFormat="0" applyProtection="0">
      <alignment horizontal="center" vertical="center"/>
    </xf>
    <xf numFmtId="0" fontId="10" fillId="29" borderId="28" applyNumberFormat="0" applyFont="0" applyAlignment="0" applyProtection="0"/>
    <xf numFmtId="0" fontId="36" fillId="29" borderId="47" applyNumberFormat="0" applyFont="0" applyAlignment="0" applyProtection="0"/>
    <xf numFmtId="0" fontId="59" fillId="27" borderId="33" applyNumberFormat="0" applyAlignment="0" applyProtection="0"/>
    <xf numFmtId="0" fontId="10" fillId="8" borderId="35" applyNumberFormat="0" applyProtection="0">
      <alignment horizontal="left" vertical="center" wrapText="1"/>
    </xf>
    <xf numFmtId="0" fontId="47" fillId="14" borderId="27" applyNumberFormat="0" applyAlignment="0" applyProtection="0"/>
    <xf numFmtId="0" fontId="47" fillId="14" borderId="31" applyNumberFormat="0" applyAlignment="0" applyProtection="0"/>
    <xf numFmtId="0" fontId="10" fillId="29" borderId="42" applyNumberFormat="0" applyFont="0" applyAlignment="0" applyProtection="0"/>
    <xf numFmtId="0" fontId="47" fillId="14" borderId="46" applyNumberFormat="0" applyAlignment="0" applyProtection="0"/>
    <xf numFmtId="0" fontId="63" fillId="0" borderId="34" applyNumberFormat="0" applyFill="0" applyAlignment="0" applyProtection="0"/>
    <xf numFmtId="0" fontId="47" fillId="14" borderId="27" applyNumberFormat="0" applyAlignment="0" applyProtection="0"/>
    <xf numFmtId="0" fontId="12" fillId="31" borderId="29" applyNumberFormat="0" applyProtection="0">
      <alignment horizontal="center" vertical="center"/>
    </xf>
    <xf numFmtId="0" fontId="36" fillId="29" borderId="42" applyNumberFormat="0" applyFont="0" applyAlignment="0" applyProtection="0"/>
    <xf numFmtId="0" fontId="47" fillId="14" borderId="27" applyNumberFormat="0" applyAlignment="0" applyProtection="0"/>
    <xf numFmtId="0" fontId="10" fillId="8" borderId="29" applyNumberFormat="0" applyProtection="0">
      <alignment horizontal="left" vertical="center" wrapText="1"/>
    </xf>
    <xf numFmtId="0" fontId="36" fillId="29" borderId="28" applyNumberFormat="0" applyFont="0" applyAlignment="0" applyProtection="0"/>
    <xf numFmtId="0" fontId="12" fillId="31" borderId="35" applyNumberFormat="0" applyProtection="0">
      <alignment horizontal="center" vertical="center"/>
    </xf>
    <xf numFmtId="0" fontId="36" fillId="29" borderId="28" applyNumberFormat="0" applyFont="0" applyAlignment="0" applyProtection="0"/>
    <xf numFmtId="0" fontId="10" fillId="0" borderId="25"/>
    <xf numFmtId="0" fontId="36" fillId="29" borderId="42" applyNumberFormat="0" applyFont="0" applyAlignment="0" applyProtection="0"/>
    <xf numFmtId="0" fontId="10" fillId="0" borderId="35"/>
    <xf numFmtId="0" fontId="10" fillId="8" borderId="45" applyNumberFormat="0" applyProtection="0">
      <alignment horizontal="left" vertical="center" wrapText="1"/>
    </xf>
    <xf numFmtId="0" fontId="36" fillId="29" borderId="28" applyNumberFormat="0" applyFont="0" applyAlignment="0" applyProtection="0"/>
    <xf numFmtId="0" fontId="10" fillId="8" borderId="35" applyNumberFormat="0" applyProtection="0">
      <alignment horizontal="left" vertical="center"/>
    </xf>
    <xf numFmtId="0" fontId="40" fillId="27" borderId="31" applyNumberFormat="0" applyAlignment="0" applyProtection="0"/>
    <xf numFmtId="0" fontId="36" fillId="29" borderId="28" applyNumberFormat="0" applyFont="0" applyAlignment="0" applyProtection="0"/>
    <xf numFmtId="0" fontId="40" fillId="27" borderId="27" applyNumberFormat="0" applyAlignment="0" applyProtection="0"/>
    <xf numFmtId="0" fontId="10" fillId="8" borderId="45" applyNumberFormat="0" applyProtection="0">
      <alignment horizontal="left" vertical="center" wrapText="1"/>
    </xf>
    <xf numFmtId="0" fontId="40" fillId="27" borderId="41" applyNumberFormat="0" applyAlignment="0" applyProtection="0"/>
    <xf numFmtId="0" fontId="10" fillId="0" borderId="29"/>
    <xf numFmtId="0" fontId="40" fillId="27" borderId="37" applyNumberFormat="0" applyAlignment="0" applyProtection="0"/>
    <xf numFmtId="0" fontId="47" fillId="14" borderId="27" applyNumberFormat="0" applyAlignment="0" applyProtection="0"/>
    <xf numFmtId="0" fontId="10" fillId="0" borderId="45"/>
    <xf numFmtId="0" fontId="36" fillId="29" borderId="28" applyNumberFormat="0" applyFont="0" applyAlignment="0" applyProtection="0"/>
    <xf numFmtId="0" fontId="59" fillId="27" borderId="33" applyNumberFormat="0" applyAlignment="0" applyProtection="0"/>
    <xf numFmtId="0" fontId="10" fillId="0" borderId="45"/>
    <xf numFmtId="0" fontId="10" fillId="8" borderId="35" applyNumberFormat="0" applyProtection="0">
      <alignment horizontal="left" vertical="center"/>
    </xf>
    <xf numFmtId="0" fontId="10" fillId="8" borderId="29" applyNumberFormat="0" applyProtection="0">
      <alignment horizontal="left" vertical="center"/>
    </xf>
    <xf numFmtId="0" fontId="40" fillId="27" borderId="27" applyNumberFormat="0" applyAlignment="0" applyProtection="0"/>
    <xf numFmtId="0" fontId="36" fillId="29" borderId="38" applyNumberFormat="0" applyFont="0" applyAlignment="0" applyProtection="0"/>
    <xf numFmtId="0" fontId="36" fillId="29" borderId="38" applyNumberFormat="0" applyFont="0" applyAlignment="0" applyProtection="0"/>
    <xf numFmtId="0" fontId="12" fillId="32" borderId="35" applyNumberFormat="0" applyProtection="0">
      <alignment horizontal="left" vertical="center" wrapText="1"/>
    </xf>
    <xf numFmtId="0" fontId="40" fillId="27" borderId="27" applyNumberFormat="0" applyAlignment="0" applyProtection="0"/>
    <xf numFmtId="0" fontId="12" fillId="32" borderId="45" applyNumberFormat="0" applyProtection="0">
      <alignment horizontal="left" vertical="center" wrapText="1"/>
    </xf>
    <xf numFmtId="0" fontId="10" fillId="0" borderId="29"/>
    <xf numFmtId="0" fontId="63" fillId="0" borderId="34" applyNumberFormat="0" applyFill="0" applyAlignment="0" applyProtection="0"/>
    <xf numFmtId="0" fontId="12" fillId="32" borderId="39" applyNumberFormat="0" applyProtection="0">
      <alignment horizontal="left" vertical="center" wrapText="1"/>
    </xf>
    <xf numFmtId="0" fontId="36" fillId="29" borderId="28" applyNumberFormat="0" applyFont="0" applyAlignment="0" applyProtection="0"/>
    <xf numFmtId="0" fontId="40" fillId="27" borderId="27" applyNumberFormat="0" applyAlignment="0" applyProtection="0"/>
    <xf numFmtId="0" fontId="12" fillId="31" borderId="25" applyNumberFormat="0" applyProtection="0">
      <alignment horizontal="center" vertical="center"/>
    </xf>
    <xf numFmtId="0" fontId="59" fillId="27" borderId="33" applyNumberFormat="0" applyAlignment="0" applyProtection="0"/>
    <xf numFmtId="0" fontId="12" fillId="32" borderId="35" applyNumberFormat="0" applyProtection="0">
      <alignment horizontal="left" vertical="center" wrapText="1"/>
    </xf>
    <xf numFmtId="0" fontId="12" fillId="32" borderId="35" applyNumberFormat="0" applyProtection="0">
      <alignment horizontal="left" vertical="center" wrapText="1"/>
    </xf>
    <xf numFmtId="0" fontId="47" fillId="14" borderId="37" applyNumberFormat="0" applyAlignment="0" applyProtection="0"/>
    <xf numFmtId="0" fontId="36" fillId="29" borderId="28" applyNumberFormat="0" applyFont="0" applyAlignment="0" applyProtection="0"/>
    <xf numFmtId="0" fontId="40" fillId="27" borderId="46" applyNumberFormat="0" applyAlignment="0" applyProtection="0"/>
    <xf numFmtId="0" fontId="10" fillId="29" borderId="38" applyNumberFormat="0" applyFont="0" applyAlignment="0" applyProtection="0"/>
    <xf numFmtId="0" fontId="36" fillId="29" borderId="47" applyNumberFormat="0" applyFont="0" applyAlignment="0" applyProtection="0"/>
    <xf numFmtId="0" fontId="12" fillId="32" borderId="29" applyNumberFormat="0" applyProtection="0">
      <alignment horizontal="left" vertical="center" wrapText="1"/>
    </xf>
    <xf numFmtId="0" fontId="10" fillId="29" borderId="28" applyNumberFormat="0" applyFont="0" applyAlignment="0" applyProtection="0"/>
    <xf numFmtId="0" fontId="36" fillId="29" borderId="32" applyNumberFormat="0" applyFont="0" applyAlignment="0" applyProtection="0"/>
    <xf numFmtId="0" fontId="12" fillId="31" borderId="45" applyNumberFormat="0" applyProtection="0">
      <alignment horizontal="center" vertical="center" wrapText="1"/>
    </xf>
    <xf numFmtId="0" fontId="10" fillId="0" borderId="35"/>
    <xf numFmtId="0" fontId="47" fillId="14" borderId="31" applyNumberFormat="0" applyAlignment="0" applyProtection="0"/>
    <xf numFmtId="0" fontId="12" fillId="31" borderId="29" applyNumberFormat="0" applyProtection="0">
      <alignment horizontal="center" vertical="center" wrapText="1"/>
    </xf>
    <xf numFmtId="0" fontId="10" fillId="8" borderId="45" applyNumberFormat="0" applyProtection="0">
      <alignment horizontal="left" vertical="center"/>
    </xf>
    <xf numFmtId="0" fontId="47" fillId="14" borderId="27" applyNumberFormat="0" applyAlignment="0" applyProtection="0"/>
    <xf numFmtId="0" fontId="36" fillId="29" borderId="32" applyNumberFormat="0" applyFont="0" applyAlignment="0" applyProtection="0"/>
    <xf numFmtId="0" fontId="12" fillId="32" borderId="48" applyNumberFormat="0" applyProtection="0">
      <alignment horizontal="left" vertical="center" wrapText="1"/>
    </xf>
    <xf numFmtId="0" fontId="40" fillId="27" borderId="41" applyNumberFormat="0" applyAlignment="0" applyProtection="0"/>
    <xf numFmtId="0" fontId="36" fillId="29" borderId="32" applyNumberFormat="0" applyFont="0" applyAlignment="0" applyProtection="0"/>
    <xf numFmtId="0" fontId="10" fillId="8" borderId="45" applyNumberFormat="0" applyProtection="0">
      <alignment horizontal="left" vertical="center"/>
    </xf>
    <xf numFmtId="0" fontId="10" fillId="29" borderId="28" applyNumberFormat="0" applyFont="0" applyAlignment="0" applyProtection="0"/>
    <xf numFmtId="0" fontId="61" fillId="31" borderId="45" applyNumberFormat="0" applyProtection="0">
      <alignment horizontal="center" vertical="center"/>
    </xf>
    <xf numFmtId="0" fontId="10" fillId="0" borderId="45"/>
    <xf numFmtId="0" fontId="12" fillId="32" borderId="25" applyNumberFormat="0" applyProtection="0">
      <alignment horizontal="left" vertical="center" wrapText="1"/>
    </xf>
    <xf numFmtId="0" fontId="12" fillId="32" borderId="48" applyNumberFormat="0" applyProtection="0">
      <alignment horizontal="left" vertical="center" wrapText="1"/>
    </xf>
    <xf numFmtId="0" fontId="40" fillId="27" borderId="27" applyNumberFormat="0" applyAlignment="0" applyProtection="0"/>
    <xf numFmtId="0" fontId="36" fillId="29" borderId="38" applyNumberFormat="0" applyFont="0" applyAlignment="0" applyProtection="0"/>
    <xf numFmtId="0" fontId="10" fillId="8" borderId="39" applyNumberFormat="0" applyProtection="0">
      <alignment horizontal="left" vertical="center"/>
    </xf>
    <xf numFmtId="0" fontId="36" fillId="29" borderId="28" applyNumberFormat="0" applyFont="0" applyAlignment="0" applyProtection="0"/>
    <xf numFmtId="0" fontId="40" fillId="27" borderId="27" applyNumberFormat="0" applyAlignment="0" applyProtection="0"/>
    <xf numFmtId="0" fontId="10" fillId="0" borderId="35"/>
    <xf numFmtId="0" fontId="47" fillId="14" borderId="31" applyNumberFormat="0" applyAlignment="0" applyProtection="0"/>
    <xf numFmtId="0" fontId="47" fillId="14" borderId="27" applyNumberFormat="0" applyAlignment="0" applyProtection="0"/>
    <xf numFmtId="0" fontId="61" fillId="31" borderId="29" applyNumberFormat="0" applyProtection="0">
      <alignment horizontal="center" vertical="center"/>
    </xf>
    <xf numFmtId="0" fontId="12" fillId="31" borderId="35" applyNumberFormat="0" applyProtection="0">
      <alignment horizontal="center" vertical="center" wrapText="1"/>
    </xf>
    <xf numFmtId="0" fontId="47" fillId="14" borderId="27" applyNumberFormat="0" applyAlignment="0" applyProtection="0"/>
    <xf numFmtId="0" fontId="10" fillId="8" borderId="35" applyNumberFormat="0" applyProtection="0">
      <alignment horizontal="left" vertical="center" wrapText="1"/>
    </xf>
    <xf numFmtId="0" fontId="47" fillId="14" borderId="27" applyNumberFormat="0" applyAlignment="0" applyProtection="0"/>
    <xf numFmtId="0" fontId="47" fillId="14" borderId="31" applyNumberFormat="0" applyAlignment="0" applyProtection="0"/>
    <xf numFmtId="0" fontId="36" fillId="29" borderId="28" applyNumberFormat="0" applyFont="0" applyAlignment="0" applyProtection="0"/>
    <xf numFmtId="0" fontId="40" fillId="27" borderId="31" applyNumberFormat="0" applyAlignment="0" applyProtection="0"/>
    <xf numFmtId="0" fontId="10" fillId="8" borderId="45" applyNumberFormat="0" applyProtection="0">
      <alignment horizontal="left" vertical="center"/>
    </xf>
    <xf numFmtId="0" fontId="36" fillId="29" borderId="38" applyNumberFormat="0" applyFont="0" applyAlignment="0" applyProtection="0"/>
    <xf numFmtId="0" fontId="59" fillId="27" borderId="33" applyNumberFormat="0" applyAlignment="0" applyProtection="0"/>
    <xf numFmtId="0" fontId="12" fillId="32" borderId="35" applyNumberFormat="0" applyProtection="0">
      <alignment horizontal="left" vertical="center" wrapText="1"/>
    </xf>
    <xf numFmtId="0" fontId="61" fillId="31" borderId="48" applyNumberFormat="0" applyProtection="0">
      <alignment horizontal="center" vertical="center"/>
    </xf>
    <xf numFmtId="0" fontId="10" fillId="8" borderId="45" applyNumberFormat="0" applyProtection="0">
      <alignment horizontal="left" vertical="center" wrapText="1"/>
    </xf>
    <xf numFmtId="0" fontId="36" fillId="29" borderId="38" applyNumberFormat="0" applyFont="0" applyAlignment="0" applyProtection="0"/>
    <xf numFmtId="0" fontId="10" fillId="8" borderId="25" applyNumberFormat="0" applyProtection="0">
      <alignment horizontal="left" vertical="center" wrapText="1"/>
    </xf>
    <xf numFmtId="0" fontId="40" fillId="27" borderId="27" applyNumberFormat="0" applyAlignment="0" applyProtection="0"/>
    <xf numFmtId="0" fontId="59" fillId="27" borderId="33" applyNumberFormat="0" applyAlignment="0" applyProtection="0"/>
    <xf numFmtId="0" fontId="47" fillId="14" borderId="27" applyNumberFormat="0" applyAlignment="0" applyProtection="0"/>
    <xf numFmtId="0" fontId="10" fillId="0" borderId="35"/>
    <xf numFmtId="0" fontId="10" fillId="29" borderId="32" applyNumberFormat="0" applyFont="0" applyAlignment="0" applyProtection="0"/>
    <xf numFmtId="0" fontId="12" fillId="32" borderId="45" applyNumberFormat="0" applyProtection="0">
      <alignment horizontal="left" vertical="center" wrapText="1"/>
    </xf>
    <xf numFmtId="0" fontId="47" fillId="14" borderId="46" applyNumberFormat="0" applyAlignment="0" applyProtection="0"/>
    <xf numFmtId="0" fontId="10" fillId="8" borderId="45" applyNumberFormat="0" applyProtection="0">
      <alignment horizontal="left" vertical="center" wrapText="1"/>
    </xf>
    <xf numFmtId="0" fontId="12" fillId="31" borderId="39" applyNumberFormat="0" applyProtection="0">
      <alignment horizontal="center" vertical="center"/>
    </xf>
    <xf numFmtId="0" fontId="10" fillId="29" borderId="28" applyNumberFormat="0" applyFont="0" applyAlignment="0" applyProtection="0"/>
    <xf numFmtId="0" fontId="12" fillId="31" borderId="45" applyNumberFormat="0" applyProtection="0">
      <alignment horizontal="center" vertical="center"/>
    </xf>
    <xf numFmtId="0" fontId="12" fillId="31" borderId="35" applyNumberFormat="0" applyProtection="0">
      <alignment horizontal="center" vertical="center" wrapText="1"/>
    </xf>
    <xf numFmtId="0" fontId="12" fillId="31" borderId="29" applyNumberFormat="0" applyProtection="0">
      <alignment horizontal="center" vertical="center" wrapText="1"/>
    </xf>
    <xf numFmtId="0" fontId="59" fillId="27" borderId="43" applyNumberFormat="0" applyAlignment="0" applyProtection="0"/>
    <xf numFmtId="0" fontId="47" fillId="14" borderId="46" applyNumberForma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7" fillId="14" borderId="37"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59" fillId="27" borderId="43" applyNumberForma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44" applyNumberFormat="0" applyFill="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8" borderId="35" applyNumberFormat="0" applyProtection="0">
      <alignment horizontal="left" vertical="center"/>
    </xf>
    <xf numFmtId="0" fontId="61" fillId="31" borderId="35" applyNumberFormat="0" applyProtection="0">
      <alignment horizontal="center" vertical="center"/>
    </xf>
    <xf numFmtId="0" fontId="10" fillId="0" borderId="35"/>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7"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1" fillId="31" borderId="45" applyNumberFormat="0" applyProtection="0">
      <alignment horizontal="center" vertical="center"/>
    </xf>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41"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10" fillId="29" borderId="38" applyNumberFormat="0" applyFon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7" fillId="14" borderId="46" applyNumberFormat="0" applyAlignment="0" applyProtection="0"/>
    <xf numFmtId="0" fontId="12" fillId="31" borderId="35" applyNumberFormat="0" applyProtection="0">
      <alignment horizontal="center" vertical="center"/>
    </xf>
    <xf numFmtId="0" fontId="12" fillId="31" borderId="35" applyNumberFormat="0" applyProtection="0">
      <alignment horizontal="center" vertical="center" wrapText="1"/>
    </xf>
    <xf numFmtId="0" fontId="10" fillId="8" borderId="35" applyNumberFormat="0" applyProtection="0">
      <alignment horizontal="left" vertical="center"/>
    </xf>
    <xf numFmtId="0" fontId="10" fillId="8" borderId="35" applyNumberFormat="0" applyProtection="0">
      <alignment horizontal="left" vertical="center"/>
    </xf>
    <xf numFmtId="0" fontId="12" fillId="32" borderId="35" applyNumberFormat="0" applyProtection="0">
      <alignment horizontal="left" vertical="center" wrapText="1"/>
    </xf>
    <xf numFmtId="0" fontId="10" fillId="8" borderId="35" applyNumberFormat="0" applyProtection="0">
      <alignment horizontal="left" vertical="center" wrapText="1"/>
    </xf>
    <xf numFmtId="0" fontId="10" fillId="8" borderId="35" applyNumberFormat="0" applyProtection="0">
      <alignment horizontal="left" vertical="center" wrapText="1"/>
    </xf>
    <xf numFmtId="0" fontId="12" fillId="32" borderId="35" applyNumberFormat="0" applyProtection="0">
      <alignment horizontal="left" vertical="center" wrapText="1"/>
    </xf>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10" fillId="0" borderId="35"/>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12" fillId="31" borderId="48" applyNumberFormat="0" applyProtection="0">
      <alignment horizontal="center" vertical="center"/>
    </xf>
    <xf numFmtId="0" fontId="63" fillId="0" borderId="44" applyNumberFormat="0" applyFill="0" applyAlignment="0" applyProtection="0"/>
    <xf numFmtId="0" fontId="12" fillId="31" borderId="45" applyNumberFormat="0" applyProtection="0">
      <alignment horizontal="center" vertical="center"/>
    </xf>
    <xf numFmtId="0" fontId="10" fillId="29" borderId="38" applyNumberFormat="0" applyFon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10" fillId="0" borderId="35"/>
    <xf numFmtId="0" fontId="63" fillId="0" borderId="44" applyNumberFormat="0" applyFill="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7" fillId="14" borderId="46" applyNumberFormat="0" applyAlignment="0" applyProtection="0"/>
    <xf numFmtId="0" fontId="61" fillId="31" borderId="35" applyNumberFormat="0" applyProtection="0">
      <alignment horizontal="center" vertical="center"/>
    </xf>
    <xf numFmtId="0" fontId="12" fillId="31" borderId="35" applyNumberFormat="0" applyProtection="0">
      <alignment horizontal="center" vertical="center" wrapText="1"/>
    </xf>
    <xf numFmtId="0" fontId="12" fillId="31" borderId="35" applyNumberFormat="0" applyProtection="0">
      <alignment horizontal="center" vertical="center"/>
    </xf>
    <xf numFmtId="0" fontId="12" fillId="31" borderId="35" applyNumberFormat="0" applyProtection="0">
      <alignment horizontal="center" vertical="center" wrapText="1"/>
    </xf>
    <xf numFmtId="0" fontId="10" fillId="8" borderId="35" applyNumberFormat="0" applyProtection="0">
      <alignment horizontal="left" vertical="center"/>
    </xf>
    <xf numFmtId="0" fontId="10" fillId="8" borderId="35" applyNumberFormat="0" applyProtection="0">
      <alignment horizontal="left" vertical="center"/>
    </xf>
    <xf numFmtId="0" fontId="12" fillId="32" borderId="35" applyNumberFormat="0" applyProtection="0">
      <alignment horizontal="left" vertical="center" wrapText="1"/>
    </xf>
    <xf numFmtId="0" fontId="10" fillId="8" borderId="35" applyNumberFormat="0" applyProtection="0">
      <alignment horizontal="left" vertical="center" wrapText="1"/>
    </xf>
    <xf numFmtId="0" fontId="10" fillId="8" borderId="35" applyNumberFormat="0" applyProtection="0">
      <alignment horizontal="left" vertical="center" wrapText="1"/>
    </xf>
    <xf numFmtId="0" fontId="12" fillId="32" borderId="35" applyNumberFormat="0" applyProtection="0">
      <alignment horizontal="left" vertical="center" wrapText="1"/>
    </xf>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0" borderId="48"/>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2" fillId="32" borderId="45" applyNumberFormat="0" applyProtection="0">
      <alignment horizontal="left" vertical="center" wrapText="1"/>
    </xf>
    <xf numFmtId="0" fontId="12" fillId="31" borderId="45" applyNumberFormat="0" applyProtection="0">
      <alignment horizontal="center" vertical="center" wrapText="1"/>
    </xf>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6"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10" fillId="29" borderId="47" applyNumberFormat="0" applyFon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2" fillId="31" borderId="4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0" fillId="8" borderId="45" applyNumberFormat="0" applyProtection="0">
      <alignment horizontal="left" vertical="center"/>
    </xf>
    <xf numFmtId="0" fontId="12" fillId="32" borderId="45" applyNumberFormat="0" applyProtection="0">
      <alignment horizontal="left" vertical="center" wrapText="1"/>
    </xf>
    <xf numFmtId="0" fontId="10" fillId="8" borderId="45" applyNumberFormat="0" applyProtection="0">
      <alignment horizontal="left" vertical="center" wrapText="1"/>
    </xf>
    <xf numFmtId="0" fontId="10" fillId="8" borderId="45" applyNumberFormat="0" applyProtection="0">
      <alignment horizontal="left" vertical="center" wrapText="1"/>
    </xf>
    <xf numFmtId="0" fontId="12" fillId="32" borderId="45" applyNumberFormat="0" applyProtection="0">
      <alignment horizontal="left" vertical="center" wrapText="1"/>
    </xf>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10" fillId="0" borderId="45"/>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10" fillId="29" borderId="47" applyNumberFormat="0" applyFon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10" fillId="0" borderId="45"/>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61" fillId="31" borderId="45" applyNumberFormat="0" applyProtection="0">
      <alignment horizontal="center" vertical="center"/>
    </xf>
    <xf numFmtId="0" fontId="12" fillId="31" borderId="45" applyNumberFormat="0" applyProtection="0">
      <alignment horizontal="center" vertical="center" wrapText="1"/>
    </xf>
    <xf numFmtId="0" fontId="12" fillId="31" borderId="4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0" fillId="8" borderId="45" applyNumberFormat="0" applyProtection="0">
      <alignment horizontal="left" vertical="center"/>
    </xf>
    <xf numFmtId="0" fontId="12" fillId="32" borderId="45" applyNumberFormat="0" applyProtection="0">
      <alignment horizontal="left" vertical="center" wrapText="1"/>
    </xf>
    <xf numFmtId="0" fontId="10" fillId="8" borderId="45" applyNumberFormat="0" applyProtection="0">
      <alignment horizontal="left" vertical="center" wrapText="1"/>
    </xf>
    <xf numFmtId="0" fontId="10" fillId="8" borderId="45" applyNumberFormat="0" applyProtection="0">
      <alignment horizontal="left" vertical="center" wrapText="1"/>
    </xf>
    <xf numFmtId="0" fontId="12" fillId="32" borderId="45" applyNumberFormat="0" applyProtection="0">
      <alignment horizontal="left" vertical="center" wrapText="1"/>
    </xf>
  </cellStyleXfs>
  <cellXfs count="336">
    <xf numFmtId="0" fontId="0" fillId="0" borderId="0" xfId="0"/>
    <xf numFmtId="0" fontId="1" fillId="0" borderId="0" xfId="0" applyFont="1"/>
    <xf numFmtId="166"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8" fontId="12" fillId="2" borderId="7" xfId="0" applyNumberFormat="1" applyFont="1" applyFill="1" applyBorder="1" applyAlignment="1">
      <alignment horizontal="center" vertical="center" wrapText="1"/>
    </xf>
    <xf numFmtId="168" fontId="12" fillId="2" borderId="1" xfId="0" applyNumberFormat="1" applyFont="1" applyFill="1" applyBorder="1" applyAlignment="1">
      <alignment horizontal="center" vertical="center" wrapText="1"/>
    </xf>
    <xf numFmtId="168"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8"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7"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8"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7"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8"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7"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9" fontId="16" fillId="3" borderId="1" xfId="1" applyNumberFormat="1" applyFont="1" applyBorder="1" applyAlignment="1" applyProtection="1">
      <alignment horizontal="center" vertical="center"/>
    </xf>
    <xf numFmtId="169" fontId="14" fillId="3" borderId="1" xfId="1" applyNumberFormat="1" applyFont="1" applyBorder="1" applyAlignment="1" applyProtection="1">
      <alignment horizontal="center" vertical="center"/>
    </xf>
    <xf numFmtId="170"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71" fontId="11" fillId="4" borderId="1" xfId="2" applyNumberFormat="1" applyFont="1" applyFill="1" applyBorder="1" applyAlignment="1" applyProtection="1">
      <alignment horizontal="center" vertical="center" wrapText="1"/>
      <protection locked="0"/>
    </xf>
    <xf numFmtId="171" fontId="16" fillId="3" borderId="1" xfId="1" applyNumberFormat="1" applyFont="1" applyBorder="1" applyAlignment="1" applyProtection="1">
      <alignment horizontal="center" vertical="center"/>
    </xf>
    <xf numFmtId="171" fontId="15" fillId="4" borderId="1" xfId="2" applyNumberFormat="1" applyFont="1" applyFill="1" applyBorder="1" applyAlignment="1" applyProtection="1">
      <alignment horizontal="center" vertical="center" wrapText="1"/>
      <protection locked="0"/>
    </xf>
    <xf numFmtId="172" fontId="11" fillId="4" borderId="1" xfId="2" applyNumberFormat="1" applyFont="1" applyFill="1" applyBorder="1" applyAlignment="1" applyProtection="1">
      <alignment horizontal="center" vertical="center" wrapText="1"/>
      <protection locked="0"/>
    </xf>
    <xf numFmtId="172"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8"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3"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3"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7" borderId="3" xfId="2" applyNumberFormat="1" applyFont="1" applyFill="1" applyBorder="1" applyAlignment="1" applyProtection="1">
      <alignment horizontal="center" vertical="center" wrapText="1"/>
      <protection locked="0"/>
    </xf>
    <xf numFmtId="3" fontId="11" fillId="7" borderId="1" xfId="2" applyNumberFormat="1" applyFont="1" applyFill="1" applyBorder="1" applyAlignment="1" applyProtection="1">
      <alignment horizontal="center" vertical="center" wrapText="1"/>
      <protection locked="0"/>
    </xf>
    <xf numFmtId="171" fontId="11" fillId="7" borderId="1" xfId="2" applyNumberFormat="1" applyFont="1" applyFill="1" applyBorder="1" applyAlignment="1" applyProtection="1">
      <alignment horizontal="center" vertical="center" wrapText="1"/>
      <protection locked="0"/>
    </xf>
    <xf numFmtId="169" fontId="11" fillId="7" borderId="1" xfId="2" applyNumberFormat="1" applyFont="1" applyFill="1" applyBorder="1" applyAlignment="1" applyProtection="1">
      <alignment horizontal="center" vertical="center" wrapText="1"/>
      <protection locked="0"/>
    </xf>
    <xf numFmtId="3" fontId="11" fillId="4" borderId="1" xfId="2" applyNumberFormat="1" applyFont="1" applyFill="1" applyBorder="1" applyAlignment="1" applyProtection="1">
      <alignment vertical="center" wrapText="1"/>
      <protection locked="0"/>
    </xf>
    <xf numFmtId="49" fontId="11" fillId="4" borderId="25" xfId="2" applyNumberFormat="1" applyFont="1" applyFill="1" applyBorder="1" applyAlignment="1" applyProtection="1">
      <alignment vertical="center" wrapText="1"/>
      <protection locked="0"/>
    </xf>
    <xf numFmtId="171" fontId="11" fillId="7" borderId="36" xfId="2" applyNumberFormat="1" applyFont="1" applyFill="1" applyBorder="1" applyAlignment="1" applyProtection="1">
      <alignment horizontal="center" vertical="center"/>
    </xf>
    <xf numFmtId="3" fontId="11" fillId="7" borderId="30" xfId="2" applyNumberFormat="1" applyFont="1" applyFill="1" applyBorder="1" applyAlignment="1" applyProtection="1">
      <alignment horizontal="center" vertical="center" wrapText="1"/>
      <protection locked="0"/>
    </xf>
    <xf numFmtId="3" fontId="11" fillId="7" borderId="49" xfId="2" applyNumberFormat="1" applyFont="1" applyFill="1" applyBorder="1" applyAlignment="1" applyProtection="1">
      <alignment horizontal="center" vertical="center" wrapText="1"/>
      <protection locked="0"/>
    </xf>
    <xf numFmtId="171" fontId="11" fillId="7" borderId="30" xfId="2" applyNumberFormat="1" applyFont="1" applyFill="1" applyBorder="1" applyAlignment="1" applyProtection="1">
      <alignment horizontal="center" vertical="center"/>
    </xf>
    <xf numFmtId="173" fontId="11" fillId="4" borderId="25" xfId="2" applyNumberFormat="1" applyFont="1" applyFill="1" applyBorder="1" applyAlignment="1" applyProtection="1">
      <alignment horizontal="center" vertical="center" wrapText="1"/>
      <protection locked="0"/>
    </xf>
    <xf numFmtId="3" fontId="15" fillId="7" borderId="49" xfId="2" applyNumberFormat="1" applyFont="1" applyFill="1" applyBorder="1" applyAlignment="1" applyProtection="1">
      <alignment horizontal="center" vertical="center" wrapText="1"/>
      <protection locked="0"/>
    </xf>
    <xf numFmtId="3" fontId="11" fillId="7" borderId="30" xfId="2" applyNumberFormat="1" applyFont="1" applyFill="1" applyBorder="1" applyAlignment="1" applyProtection="1">
      <alignment vertical="center"/>
      <protection locked="0"/>
    </xf>
    <xf numFmtId="3" fontId="11" fillId="7" borderId="40" xfId="2" applyNumberFormat="1" applyFont="1" applyFill="1" applyBorder="1" applyAlignment="1" applyProtection="1">
      <alignment vertical="center"/>
      <protection locked="0"/>
    </xf>
    <xf numFmtId="3" fontId="11" fillId="7" borderId="36" xfId="2" applyNumberFormat="1" applyFont="1" applyFill="1" applyBorder="1" applyAlignment="1" applyProtection="1">
      <alignment horizontal="center" vertical="center" wrapText="1"/>
      <protection locked="0"/>
    </xf>
    <xf numFmtId="171" fontId="11" fillId="7" borderId="26" xfId="2" applyNumberFormat="1" applyFont="1" applyFill="1" applyBorder="1" applyAlignment="1" applyProtection="1">
      <alignment horizontal="center" vertical="center"/>
    </xf>
    <xf numFmtId="171" fontId="11" fillId="7" borderId="3" xfId="2" applyNumberFormat="1" applyFont="1" applyFill="1" applyBorder="1" applyAlignment="1" applyProtection="1">
      <alignment horizontal="center" vertical="center"/>
    </xf>
    <xf numFmtId="171" fontId="11" fillId="7" borderId="40" xfId="2" applyNumberFormat="1" applyFont="1" applyFill="1" applyBorder="1" applyAlignment="1" applyProtection="1">
      <alignment horizontal="center" vertical="center"/>
    </xf>
    <xf numFmtId="169" fontId="11" fillId="7" borderId="3" xfId="2" applyNumberFormat="1" applyFont="1" applyFill="1" applyBorder="1" applyAlignment="1" applyProtection="1">
      <alignment horizontal="center" vertical="center"/>
      <protection locked="0"/>
    </xf>
    <xf numFmtId="0" fontId="11" fillId="4" borderId="52" xfId="2" applyFont="1" applyFill="1" applyBorder="1" applyAlignment="1" applyProtection="1">
      <alignment horizontal="left" vertical="top" wrapText="1"/>
      <protection locked="0"/>
    </xf>
    <xf numFmtId="0" fontId="11" fillId="4" borderId="53" xfId="2" applyFont="1" applyFill="1" applyBorder="1" applyAlignment="1" applyProtection="1">
      <alignment horizontal="left" vertical="top" wrapText="1"/>
      <protection locked="0"/>
    </xf>
    <xf numFmtId="0" fontId="11" fillId="4" borderId="29" xfId="2" applyFont="1" applyFill="1" applyBorder="1" applyAlignment="1" applyProtection="1">
      <alignment horizontal="left" vertical="top" wrapText="1"/>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8" fontId="12" fillId="2" borderId="2" xfId="0" applyNumberFormat="1" applyFont="1" applyFill="1" applyBorder="1" applyAlignment="1">
      <alignment horizontal="left" vertical="center" wrapText="1"/>
    </xf>
    <xf numFmtId="168"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50" xfId="2" applyFont="1" applyFill="1" applyBorder="1" applyAlignment="1" applyProtection="1">
      <alignment horizontal="left" vertical="top" wrapText="1"/>
      <protection locked="0"/>
    </xf>
    <xf numFmtId="0" fontId="11" fillId="4" borderId="51" xfId="2" applyFont="1" applyFill="1" applyBorder="1" applyAlignment="1" applyProtection="1">
      <alignment horizontal="left" vertical="top" wrapText="1"/>
      <protection locked="0"/>
    </xf>
    <xf numFmtId="0" fontId="11" fillId="4" borderId="49" xfId="2" applyFont="1" applyFill="1" applyBorder="1" applyAlignment="1" applyProtection="1">
      <alignment horizontal="left" vertical="top" wrapText="1"/>
      <protection locked="0"/>
    </xf>
    <xf numFmtId="0" fontId="3" fillId="0" borderId="0" xfId="0" applyFont="1" applyAlignment="1">
      <alignment horizontal="left" vertical="top" wrapText="1"/>
    </xf>
    <xf numFmtId="173" fontId="11" fillId="4" borderId="2" xfId="2" applyNumberFormat="1" applyFont="1" applyFill="1" applyBorder="1" applyAlignment="1" applyProtection="1">
      <alignment horizontal="center" vertical="center" wrapText="1"/>
      <protection locked="0"/>
    </xf>
    <xf numFmtId="173" fontId="11" fillId="4" borderId="15" xfId="2" applyNumberFormat="1" applyFont="1" applyFill="1" applyBorder="1" applyAlignment="1" applyProtection="1">
      <alignment horizontal="center" vertical="center" wrapText="1"/>
      <protection locked="0"/>
    </xf>
    <xf numFmtId="173"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1" fillId="4" borderId="50" xfId="2" applyFont="1" applyFill="1" applyBorder="1" applyAlignment="1" applyProtection="1">
      <alignment horizontal="center" vertical="center" wrapText="1"/>
      <protection locked="0"/>
    </xf>
    <xf numFmtId="0" fontId="11" fillId="4" borderId="51" xfId="2" applyFont="1" applyFill="1" applyBorder="1" applyAlignment="1" applyProtection="1">
      <alignment horizontal="center" vertical="center" wrapText="1"/>
      <protection locked="0"/>
    </xf>
    <xf numFmtId="0" fontId="11" fillId="4" borderId="49" xfId="2"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2430">
    <cellStyle name=" 3]_x000d__x000a_Zoomed=1_x000d__x000a_Row=0_x000d__x000a_Column=0_x000d__x000a_Height=300_x000d__x000a_Width=300_x000d__x000a_FontName=細明體_x000d__x000a_FontStyle=0_x000d__x000a_FontSize=9_x000d__x000a_PrtFontName=Co" xfId="1344"/>
    <cellStyle name="=C:\WINNT\SYSTEM32\COMMAND.COM" xfId="1345"/>
    <cellStyle name="20 % - Accent1" xfId="1346"/>
    <cellStyle name="20 % - Accent2" xfId="1347"/>
    <cellStyle name="20 % - Accent3" xfId="1348"/>
    <cellStyle name="20 % - Accent4" xfId="1349"/>
    <cellStyle name="20 % - Accent5" xfId="1350"/>
    <cellStyle name="20 % - Accent6" xfId="1351"/>
    <cellStyle name="20% - Accent1 2" xfId="1352"/>
    <cellStyle name="20% - Accent2 2" xfId="1353"/>
    <cellStyle name="20% - Accent3 2" xfId="1354"/>
    <cellStyle name="20% - Accent4 2" xfId="1355"/>
    <cellStyle name="20% - Accent5 2" xfId="1356"/>
    <cellStyle name="20% - Accent6 2" xfId="1357"/>
    <cellStyle name="40 % - Accent1" xfId="1358"/>
    <cellStyle name="40 % - Accent2" xfId="1359"/>
    <cellStyle name="40 % - Accent3" xfId="1360"/>
    <cellStyle name="40 % - Accent4" xfId="1361"/>
    <cellStyle name="40 % - Accent5" xfId="1362"/>
    <cellStyle name="40 % - Accent6" xfId="1363"/>
    <cellStyle name="40% - Accent1 2" xfId="1364"/>
    <cellStyle name="40% - Accent2 2" xfId="1365"/>
    <cellStyle name="40% - Accent3 2" xfId="1366"/>
    <cellStyle name="40% - Accent4 2" xfId="1367"/>
    <cellStyle name="40% - Accent5 2" xfId="1368"/>
    <cellStyle name="40% - Accent6 2" xfId="1369"/>
    <cellStyle name="60 % - Accent1" xfId="1370"/>
    <cellStyle name="60 % - Accent2" xfId="1371"/>
    <cellStyle name="60 % - Accent3" xfId="1372"/>
    <cellStyle name="60 % - Accent4" xfId="1373"/>
    <cellStyle name="60 % - Accent5" xfId="1374"/>
    <cellStyle name="60 % - Accent6" xfId="1375"/>
    <cellStyle name="60% - Accent1 2" xfId="1376"/>
    <cellStyle name="60% - Accent2 2" xfId="1377"/>
    <cellStyle name="60% - Accent3 2" xfId="1378"/>
    <cellStyle name="60% - Accent4 2" xfId="1379"/>
    <cellStyle name="60% - Accent5 2" xfId="1380"/>
    <cellStyle name="60% - Accent6 2" xfId="1381"/>
    <cellStyle name="Accent1 2" xfId="1382"/>
    <cellStyle name="Accent2 2" xfId="1383"/>
    <cellStyle name="Accent3 2" xfId="1384"/>
    <cellStyle name="Accent4 2" xfId="1385"/>
    <cellStyle name="Accent5 2" xfId="1386"/>
    <cellStyle name="Accent6 2" xfId="1387"/>
    <cellStyle name="Avertissement" xfId="1388"/>
    <cellStyle name="Bad 2" xfId="1389"/>
    <cellStyle name="Calcul" xfId="1390"/>
    <cellStyle name="Calcul 2" xfId="1547"/>
    <cellStyle name="Calcul 2 2" xfId="2014"/>
    <cellStyle name="Calcul 2 3" xfId="2010"/>
    <cellStyle name="Calcul 2 4" xfId="1938"/>
    <cellStyle name="Calcul 2 5" xfId="2061"/>
    <cellStyle name="Calcul 2 6" xfId="1833"/>
    <cellStyle name="Calcul 3" xfId="1692"/>
    <cellStyle name="Calcul 3 2" xfId="1730"/>
    <cellStyle name="Calcul 3 2 2" xfId="1890"/>
    <cellStyle name="Calcul 3 2 3" xfId="2185"/>
    <cellStyle name="Calcul 3 2 4" xfId="2260"/>
    <cellStyle name="Calcul 3 2 5" xfId="2332"/>
    <cellStyle name="Calcul 3 2 6" xfId="2398"/>
    <cellStyle name="Calcul 3 3" xfId="2114"/>
    <cellStyle name="Calcul 3 4" xfId="2154"/>
    <cellStyle name="Calcul 3 5" xfId="2227"/>
    <cellStyle name="Calcul 3 6" xfId="2302"/>
    <cellStyle name="Calcul 3 7" xfId="1846"/>
    <cellStyle name="Calcul 4" xfId="1751"/>
    <cellStyle name="Calcul 4 2" xfId="1897"/>
    <cellStyle name="Calcul 4 3" xfId="2200"/>
    <cellStyle name="Calcul 4 4" xfId="2269"/>
    <cellStyle name="Calcul 4 5" xfId="2346"/>
    <cellStyle name="Calcul 4 6" xfId="2407"/>
    <cellStyle name="Calcul 5" xfId="2075"/>
    <cellStyle name="Calcul 6" xfId="1986"/>
    <cellStyle name="Calcul 7" xfId="2011"/>
    <cellStyle name="Calcul 8" xfId="1975"/>
    <cellStyle name="Calcul 9" xfId="1917"/>
    <cellStyle name="Calculation 2" xfId="1391"/>
    <cellStyle name="Calculation 2 10" xfId="1984"/>
    <cellStyle name="Calculation 2 11" xfId="1985"/>
    <cellStyle name="Calculation 2 2" xfId="1392"/>
    <cellStyle name="Calculation 2 2 2" xfId="1549"/>
    <cellStyle name="Calculation 2 2 2 2" xfId="1848"/>
    <cellStyle name="Calculation 2 2 2 3" xfId="2018"/>
    <cellStyle name="Calculation 2 2 2 4" xfId="1949"/>
    <cellStyle name="Calculation 2 2 2 5" xfId="2102"/>
    <cellStyle name="Calculation 2 2 2 6" xfId="2088"/>
    <cellStyle name="Calculation 2 2 3" xfId="1694"/>
    <cellStyle name="Calculation 2 2 3 2" xfId="1732"/>
    <cellStyle name="Calculation 2 2 3 2 2" xfId="1892"/>
    <cellStyle name="Calculation 2 2 3 2 3" xfId="2187"/>
    <cellStyle name="Calculation 2 2 3 2 4" xfId="2262"/>
    <cellStyle name="Calculation 2 2 3 2 5" xfId="2334"/>
    <cellStyle name="Calculation 2 2 3 2 6" xfId="2400"/>
    <cellStyle name="Calculation 2 2 3 3" xfId="1965"/>
    <cellStyle name="Calculation 2 2 3 4" xfId="2156"/>
    <cellStyle name="Calculation 2 2 3 5" xfId="2229"/>
    <cellStyle name="Calculation 2 2 3 6" xfId="2304"/>
    <cellStyle name="Calculation 2 2 3 7" xfId="2368"/>
    <cellStyle name="Calculation 2 2 4" xfId="1753"/>
    <cellStyle name="Calculation 2 2 4 2" xfId="2110"/>
    <cellStyle name="Calculation 2 2 4 3" xfId="2202"/>
    <cellStyle name="Calculation 2 2 4 4" xfId="2271"/>
    <cellStyle name="Calculation 2 2 4 5" xfId="2348"/>
    <cellStyle name="Calculation 2 2 4 6" xfId="2409"/>
    <cellStyle name="Calculation 2 2 5" xfId="2134"/>
    <cellStyle name="Calculation 2 2 6" xfId="1952"/>
    <cellStyle name="Calculation 2 2 7" xfId="1865"/>
    <cellStyle name="Calculation 2 2 8" xfId="2226"/>
    <cellStyle name="Calculation 2 2 9" xfId="1929"/>
    <cellStyle name="Calculation 2 3" xfId="1393"/>
    <cellStyle name="Calculation 2 3 2" xfId="1550"/>
    <cellStyle name="Calculation 2 3 2 2" xfId="1849"/>
    <cellStyle name="Calculation 2 3 2 3" xfId="2125"/>
    <cellStyle name="Calculation 2 3 2 4" xfId="1993"/>
    <cellStyle name="Calculation 2 3 2 5" xfId="1972"/>
    <cellStyle name="Calculation 2 3 2 6" xfId="1877"/>
    <cellStyle name="Calculation 2 3 3" xfId="1695"/>
    <cellStyle name="Calculation 2 3 3 2" xfId="1733"/>
    <cellStyle name="Calculation 2 3 3 2 2" xfId="1893"/>
    <cellStyle name="Calculation 2 3 3 2 3" xfId="2188"/>
    <cellStyle name="Calculation 2 3 3 2 4" xfId="2263"/>
    <cellStyle name="Calculation 2 3 3 2 5" xfId="2335"/>
    <cellStyle name="Calculation 2 3 3 2 6" xfId="2401"/>
    <cellStyle name="Calculation 2 3 3 3" xfId="2031"/>
    <cellStyle name="Calculation 2 3 3 4" xfId="2157"/>
    <cellStyle name="Calculation 2 3 3 5" xfId="2230"/>
    <cellStyle name="Calculation 2 3 3 6" xfId="2305"/>
    <cellStyle name="Calculation 2 3 3 7" xfId="2369"/>
    <cellStyle name="Calculation 2 3 4" xfId="1754"/>
    <cellStyle name="Calculation 2 3 4 2" xfId="2071"/>
    <cellStyle name="Calculation 2 3 4 3" xfId="2203"/>
    <cellStyle name="Calculation 2 3 4 4" xfId="2272"/>
    <cellStyle name="Calculation 2 3 4 5" xfId="2349"/>
    <cellStyle name="Calculation 2 3 4 6" xfId="2410"/>
    <cellStyle name="Calculation 2 3 5" xfId="2006"/>
    <cellStyle name="Calculation 2 3 6" xfId="1836"/>
    <cellStyle name="Calculation 2 3 7" xfId="1997"/>
    <cellStyle name="Calculation 2 3 8" xfId="1900"/>
    <cellStyle name="Calculation 2 3 9" xfId="1811"/>
    <cellStyle name="Calculation 2 4" xfId="1548"/>
    <cellStyle name="Calculation 2 4 2" xfId="1847"/>
    <cellStyle name="Calculation 2 4 3" xfId="1943"/>
    <cellStyle name="Calculation 2 4 4" xfId="1989"/>
    <cellStyle name="Calculation 2 4 5" xfId="1916"/>
    <cellStyle name="Calculation 2 4 6" xfId="1930"/>
    <cellStyle name="Calculation 2 5" xfId="1693"/>
    <cellStyle name="Calculation 2 5 2" xfId="1731"/>
    <cellStyle name="Calculation 2 5 2 2" xfId="1891"/>
    <cellStyle name="Calculation 2 5 2 3" xfId="2186"/>
    <cellStyle name="Calculation 2 5 2 4" xfId="2261"/>
    <cellStyle name="Calculation 2 5 2 5" xfId="2333"/>
    <cellStyle name="Calculation 2 5 2 6" xfId="2399"/>
    <cellStyle name="Calculation 2 5 3" xfId="2081"/>
    <cellStyle name="Calculation 2 5 4" xfId="2155"/>
    <cellStyle name="Calculation 2 5 5" xfId="2228"/>
    <cellStyle name="Calculation 2 5 6" xfId="2303"/>
    <cellStyle name="Calculation 2 5 7" xfId="2367"/>
    <cellStyle name="Calculation 2 6" xfId="1752"/>
    <cellStyle name="Calculation 2 6 2" xfId="1898"/>
    <cellStyle name="Calculation 2 6 3" xfId="2201"/>
    <cellStyle name="Calculation 2 6 4" xfId="2270"/>
    <cellStyle name="Calculation 2 6 5" xfId="2347"/>
    <cellStyle name="Calculation 2 6 6" xfId="2408"/>
    <cellStyle name="Calculation 2 7" xfId="2059"/>
    <cellStyle name="Calculation 2 8" xfId="2057"/>
    <cellStyle name="Calculation 2 9" xfId="2063"/>
    <cellStyle name="Cellule liée" xfId="1394"/>
    <cellStyle name="Check Cell 2" xfId="1395"/>
    <cellStyle name="Comma 2" xfId="5"/>
    <cellStyle name="Comma 2 2" xfId="1396"/>
    <cellStyle name="Comma 2 2 2" xfId="1397"/>
    <cellStyle name="Comma 2 2 3" xfId="1398"/>
    <cellStyle name="Comma 2 3" xfId="1399"/>
    <cellStyle name="Comma 3" xfId="1400"/>
    <cellStyle name="Comma 3 2" xfId="1401"/>
    <cellStyle name="Comma 3 2 2" xfId="1551"/>
    <cellStyle name="Comma 3 2 2 2" xfId="1649"/>
    <cellStyle name="Comma 3 2 3" xfId="1608"/>
    <cellStyle name="Comma 3 2 4" xfId="1755"/>
    <cellStyle name="Comma 3 3" xfId="1402"/>
    <cellStyle name="Comma 3 3 2" xfId="1552"/>
    <cellStyle name="Comma 3 3 2 2" xfId="1650"/>
    <cellStyle name="Comma 3 3 3" xfId="1609"/>
    <cellStyle name="Comma 3 3 4" xfId="1756"/>
    <cellStyle name="Comma 3 4" xfId="1403"/>
    <cellStyle name="Comma 3 4 2" xfId="1404"/>
    <cellStyle name="Comma 3 4 2 2" xfId="1553"/>
    <cellStyle name="Comma 3 4 2 2 2" xfId="1651"/>
    <cellStyle name="Comma 3 4 2 3" xfId="1610"/>
    <cellStyle name="Comma 3 4 2 4" xfId="1757"/>
    <cellStyle name="Comma 4" xfId="1405"/>
    <cellStyle name="Comma 4 2" xfId="1406"/>
    <cellStyle name="Comma 4 3" xfId="1407"/>
    <cellStyle name="Comma 4 4" xfId="1408"/>
    <cellStyle name="Comma 4 4 2" xfId="1555"/>
    <cellStyle name="Comma 4 4 2 2" xfId="1653"/>
    <cellStyle name="Comma 4 4 3" xfId="1612"/>
    <cellStyle name="Comma 4 4 4" xfId="1759"/>
    <cellStyle name="Comma 4 5" xfId="1554"/>
    <cellStyle name="Comma 4 5 2" xfId="1652"/>
    <cellStyle name="Comma 4 6" xfId="1611"/>
    <cellStyle name="Comma 4 7" xfId="1758"/>
    <cellStyle name="Comma 5" xfId="1409"/>
    <cellStyle name="Comma 5 2" xfId="1410"/>
    <cellStyle name="Comma 5 3" xfId="1411"/>
    <cellStyle name="Comma 6" xfId="1538"/>
    <cellStyle name="Comma 6 2" xfId="1599"/>
    <cellStyle name="Comma 6 2 2" xfId="1682"/>
    <cellStyle name="Comma 6 3" xfId="1642"/>
    <cellStyle name="Comma 6 4" xfId="1760"/>
    <cellStyle name="Comma 7" xfId="1601"/>
    <cellStyle name="Comma 8" xfId="1644"/>
    <cellStyle name="Comma 9" xfId="1540"/>
    <cellStyle name="Commentaire" xfId="1412"/>
    <cellStyle name="Commentaire 2" xfId="1556"/>
    <cellStyle name="Commentaire 2 2" xfId="1684"/>
    <cellStyle name="Commentaire 2 2 2" xfId="1722"/>
    <cellStyle name="Commentaire 2 2 2 2" xfId="2092"/>
    <cellStyle name="Commentaire 2 2 2 3" xfId="2177"/>
    <cellStyle name="Commentaire 2 2 2 4" xfId="2252"/>
    <cellStyle name="Commentaire 2 2 2 5" xfId="2324"/>
    <cellStyle name="Commentaire 2 2 2 6" xfId="2390"/>
    <cellStyle name="Commentaire 2 2 3" xfId="2028"/>
    <cellStyle name="Commentaire 2 2 4" xfId="2149"/>
    <cellStyle name="Commentaire 2 2 5" xfId="2021"/>
    <cellStyle name="Commentaire 2 2 6" xfId="2297"/>
    <cellStyle name="Commentaire 2 2 7" xfId="1842"/>
    <cellStyle name="Commentaire 2 3" xfId="1718"/>
    <cellStyle name="Commentaire 2 3 2" xfId="1886"/>
    <cellStyle name="Commentaire 2 3 3" xfId="2173"/>
    <cellStyle name="Commentaire 2 3 4" xfId="2248"/>
    <cellStyle name="Commentaire 2 3 5" xfId="2320"/>
    <cellStyle name="Commentaire 2 3 6" xfId="2386"/>
    <cellStyle name="Commentaire 2 4" xfId="2143"/>
    <cellStyle name="Commentaire 2 5" xfId="2138"/>
    <cellStyle name="Commentaire 2 6" xfId="2089"/>
    <cellStyle name="Commentaire 2 7" xfId="2040"/>
    <cellStyle name="Commentaire 2 8" xfId="2005"/>
    <cellStyle name="Commentaire 3" xfId="1696"/>
    <cellStyle name="Commentaire 3 2" xfId="1726"/>
    <cellStyle name="Commentaire 3 2 2" xfId="2034"/>
    <cellStyle name="Commentaire 3 2 3" xfId="2181"/>
    <cellStyle name="Commentaire 3 2 4" xfId="2256"/>
    <cellStyle name="Commentaire 3 2 5" xfId="2328"/>
    <cellStyle name="Commentaire 3 2 6" xfId="2394"/>
    <cellStyle name="Commentaire 3 3" xfId="1980"/>
    <cellStyle name="Commentaire 3 4" xfId="2158"/>
    <cellStyle name="Commentaire 3 5" xfId="2231"/>
    <cellStyle name="Commentaire 3 6" xfId="2306"/>
    <cellStyle name="Commentaire 3 7" xfId="2370"/>
    <cellStyle name="Commentaire 4" xfId="1761"/>
    <cellStyle name="Commentaire 4 2" xfId="1902"/>
    <cellStyle name="Commentaire 4 3" xfId="2207"/>
    <cellStyle name="Commentaire 4 4" xfId="2276"/>
    <cellStyle name="Commentaire 4 5" xfId="2352"/>
    <cellStyle name="Commentaire 4 6" xfId="2411"/>
    <cellStyle name="Commentaire 5" xfId="2105"/>
    <cellStyle name="Commentaire 6" xfId="1810"/>
    <cellStyle name="Commentaire 7" xfId="2019"/>
    <cellStyle name="Commentaire 8" xfId="1827"/>
    <cellStyle name="Commentaire 9" xfId="1918"/>
    <cellStyle name="Currency 10" xfId="4"/>
    <cellStyle name="Currency 2" xfId="1413"/>
    <cellStyle name="Currency 2 2" xfId="1414"/>
    <cellStyle name="Currency 2 2 2" xfId="1415"/>
    <cellStyle name="Currency 2 2 3" xfId="1416"/>
    <cellStyle name="Currency 2 3" xfId="1417"/>
    <cellStyle name="Currency 3" xfId="1418"/>
    <cellStyle name="Currency 4" xfId="1419"/>
    <cellStyle name="Currency 4 2" xfId="1420"/>
    <cellStyle name="Currency 4 3" xfId="1421"/>
    <cellStyle name="Currency 5" xfId="1422"/>
    <cellStyle name="Currency 5 2" xfId="1423"/>
    <cellStyle name="Currency 6" xfId="1424"/>
    <cellStyle name="Currency 7" xfId="1425"/>
    <cellStyle name="Currency 8" xfId="1543"/>
    <cellStyle name="Currency 9" xfId="1604"/>
    <cellStyle name="Entrée" xfId="1426"/>
    <cellStyle name="Entrée 2" xfId="1557"/>
    <cellStyle name="Entrée 2 2" xfId="2043"/>
    <cellStyle name="Entrée 2 3" xfId="2116"/>
    <cellStyle name="Entrée 2 4" xfId="2212"/>
    <cellStyle name="Entrée 2 5" xfId="1935"/>
    <cellStyle name="Entrée 2 6" xfId="2148"/>
    <cellStyle name="Entrée 3" xfId="1697"/>
    <cellStyle name="Entrée 3 2" xfId="1734"/>
    <cellStyle name="Entrée 3 2 2" xfId="1894"/>
    <cellStyle name="Entrée 3 2 3" xfId="2189"/>
    <cellStyle name="Entrée 3 2 4" xfId="2264"/>
    <cellStyle name="Entrée 3 2 5" xfId="2336"/>
    <cellStyle name="Entrée 3 2 6" xfId="2402"/>
    <cellStyle name="Entrée 3 3" xfId="2122"/>
    <cellStyle name="Entrée 3 4" xfId="2159"/>
    <cellStyle name="Entrée 3 5" xfId="2232"/>
    <cellStyle name="Entrée 3 6" xfId="2307"/>
    <cellStyle name="Entrée 3 7" xfId="2371"/>
    <cellStyle name="Entrée 4" xfId="1762"/>
    <cellStyle name="Entrée 4 2" xfId="1903"/>
    <cellStyle name="Entrée 4 3" xfId="2208"/>
    <cellStyle name="Entrée 4 4" xfId="2277"/>
    <cellStyle name="Entrée 4 5" xfId="2353"/>
    <cellStyle name="Entrée 4 6" xfId="2412"/>
    <cellStyle name="Entrée 5" xfId="2038"/>
    <cellStyle name="Entrée 6" xfId="1831"/>
    <cellStyle name="Entrée 7" xfId="1991"/>
    <cellStyle name="Entrée 8" xfId="2220"/>
    <cellStyle name="Entrée 9" xfId="2239"/>
    <cellStyle name="Explanatory Text 2" xfId="1427"/>
    <cellStyle name="Good" xfId="1" builtinId="26"/>
    <cellStyle name="Good 2" xfId="1428"/>
    <cellStyle name="Heading 1 2" xfId="1429"/>
    <cellStyle name="Heading 2 2" xfId="1430"/>
    <cellStyle name="Heading 3 2" xfId="1431"/>
    <cellStyle name="Heading 4 2" xfId="1432"/>
    <cellStyle name="Hyperlink 2" xfId="1433"/>
    <cellStyle name="Hyperlink 2 2" xfId="1434"/>
    <cellStyle name="Hyperlink 2 3" xfId="1435"/>
    <cellStyle name="Hyperlink 2 4" xfId="1436"/>
    <cellStyle name="Hyperlink 3" xfId="1437"/>
    <cellStyle name="Input 2" xfId="1438"/>
    <cellStyle name="Input 2 10" xfId="2007"/>
    <cellStyle name="Input 2 11" xfId="1832"/>
    <cellStyle name="Input 2 2" xfId="1439"/>
    <cellStyle name="Input 2 2 2" xfId="1559"/>
    <cellStyle name="Input 2 2 2 2" xfId="1850"/>
    <cellStyle name="Input 2 2 2 3" xfId="2039"/>
    <cellStyle name="Input 2 2 2 4" xfId="1939"/>
    <cellStyle name="Input 2 2 2 5" xfId="2026"/>
    <cellStyle name="Input 2 2 2 6" xfId="2140"/>
    <cellStyle name="Input 2 2 3" xfId="1699"/>
    <cellStyle name="Input 2 2 3 2" xfId="1736"/>
    <cellStyle name="Input 2 2 3 2 2" xfId="1895"/>
    <cellStyle name="Input 2 2 3 2 3" xfId="2191"/>
    <cellStyle name="Input 2 2 3 2 4" xfId="2266"/>
    <cellStyle name="Input 2 2 3 2 5" xfId="2338"/>
    <cellStyle name="Input 2 2 3 2 6" xfId="2404"/>
    <cellStyle name="Input 2 2 3 3" xfId="1879"/>
    <cellStyle name="Input 2 2 3 4" xfId="2161"/>
    <cellStyle name="Input 2 2 3 5" xfId="2234"/>
    <cellStyle name="Input 2 2 3 6" xfId="2309"/>
    <cellStyle name="Input 2 2 3 7" xfId="2373"/>
    <cellStyle name="Input 2 2 4" xfId="1764"/>
    <cellStyle name="Input 2 2 4 2" xfId="1905"/>
    <cellStyle name="Input 2 2 4 3" xfId="2210"/>
    <cellStyle name="Input 2 2 4 4" xfId="2279"/>
    <cellStyle name="Input 2 2 4 5" xfId="2355"/>
    <cellStyle name="Input 2 2 4 6" xfId="2414"/>
    <cellStyle name="Input 2 2 5" xfId="2046"/>
    <cellStyle name="Input 2 2 6" xfId="1948"/>
    <cellStyle name="Input 2 2 7" xfId="1915"/>
    <cellStyle name="Input 2 2 8" xfId="2221"/>
    <cellStyle name="Input 2 2 9" xfId="2286"/>
    <cellStyle name="Input 2 3" xfId="1440"/>
    <cellStyle name="Input 2 3 2" xfId="1560"/>
    <cellStyle name="Input 2 3 2 2" xfId="1851"/>
    <cellStyle name="Input 2 3 2 3" xfId="2009"/>
    <cellStyle name="Input 2 3 2 4" xfId="2153"/>
    <cellStyle name="Input 2 3 2 5" xfId="1821"/>
    <cellStyle name="Input 2 3 2 6" xfId="1931"/>
    <cellStyle name="Input 2 3 3" xfId="1700"/>
    <cellStyle name="Input 2 3 3 2" xfId="1737"/>
    <cellStyle name="Input 2 3 3 2 2" xfId="1896"/>
    <cellStyle name="Input 2 3 3 2 3" xfId="2192"/>
    <cellStyle name="Input 2 3 3 2 4" xfId="2267"/>
    <cellStyle name="Input 2 3 3 2 5" xfId="2339"/>
    <cellStyle name="Input 2 3 3 2 6" xfId="2405"/>
    <cellStyle name="Input 2 3 3 3" xfId="1880"/>
    <cellStyle name="Input 2 3 3 4" xfId="2162"/>
    <cellStyle name="Input 2 3 3 5" xfId="2235"/>
    <cellStyle name="Input 2 3 3 6" xfId="2310"/>
    <cellStyle name="Input 2 3 3 7" xfId="2374"/>
    <cellStyle name="Input 2 3 4" xfId="1765"/>
    <cellStyle name="Input 2 3 4 2" xfId="1906"/>
    <cellStyle name="Input 2 3 4 3" xfId="2211"/>
    <cellStyle name="Input 2 3 4 4" xfId="2280"/>
    <cellStyle name="Input 2 3 4 5" xfId="2356"/>
    <cellStyle name="Input 2 3 4 6" xfId="2415"/>
    <cellStyle name="Input 2 3 5" xfId="2064"/>
    <cellStyle name="Input 2 3 6" xfId="1829"/>
    <cellStyle name="Input 2 3 7" xfId="2086"/>
    <cellStyle name="Input 2 3 8" xfId="1970"/>
    <cellStyle name="Input 2 3 9" xfId="2041"/>
    <cellStyle name="Input 2 4" xfId="1558"/>
    <cellStyle name="Input 2 4 2" xfId="2099"/>
    <cellStyle name="Input 2 4 3" xfId="2096"/>
    <cellStyle name="Input 2 4 4" xfId="2030"/>
    <cellStyle name="Input 2 4 5" xfId="2013"/>
    <cellStyle name="Input 2 4 6" xfId="2357"/>
    <cellStyle name="Input 2 5" xfId="1698"/>
    <cellStyle name="Input 2 5 2" xfId="1735"/>
    <cellStyle name="Input 2 5 2 2" xfId="2117"/>
    <cellStyle name="Input 2 5 2 3" xfId="2190"/>
    <cellStyle name="Input 2 5 2 4" xfId="2265"/>
    <cellStyle name="Input 2 5 2 5" xfId="2337"/>
    <cellStyle name="Input 2 5 2 6" xfId="2403"/>
    <cellStyle name="Input 2 5 3" xfId="2120"/>
    <cellStyle name="Input 2 5 4" xfId="2160"/>
    <cellStyle name="Input 2 5 5" xfId="2233"/>
    <cellStyle name="Input 2 5 6" xfId="2308"/>
    <cellStyle name="Input 2 5 7" xfId="2372"/>
    <cellStyle name="Input 2 6" xfId="1763"/>
    <cellStyle name="Input 2 6 2" xfId="1904"/>
    <cellStyle name="Input 2 6 3" xfId="2209"/>
    <cellStyle name="Input 2 6 4" xfId="2278"/>
    <cellStyle name="Input 2 6 5" xfId="2354"/>
    <cellStyle name="Input 2 6 6" xfId="2413"/>
    <cellStyle name="Input 2 7" xfId="2136"/>
    <cellStyle name="Input 2 8" xfId="2123"/>
    <cellStyle name="Input 2 9" xfId="1961"/>
    <cellStyle name="Linked Cell 2" xfId="1441"/>
    <cellStyle name="Neutral 2" xfId="1442"/>
    <cellStyle name="Normal" xfId="0" builtinId="0"/>
    <cellStyle name="Normal 10" xfId="1443"/>
    <cellStyle name="Normal 10 2" xfId="1561"/>
    <cellStyle name="Normal 10 2 2" xfId="1691"/>
    <cellStyle name="Normal 10 2 2 2" xfId="2051"/>
    <cellStyle name="Normal 10 2 2 3" xfId="1977"/>
    <cellStyle name="Normal 10 2 2 4" xfId="1816"/>
    <cellStyle name="Normal 10 2 3" xfId="1654"/>
    <cellStyle name="Normal 10 2 3 2" xfId="1862"/>
    <cellStyle name="Normal 10 2 3 3" xfId="1837"/>
    <cellStyle name="Normal 10 2 3 4" xfId="2107"/>
    <cellStyle name="Normal 10 2 4" xfId="2077"/>
    <cellStyle name="Normal 10 2 5" xfId="2137"/>
    <cellStyle name="Normal 10 2 6" xfId="1809"/>
    <cellStyle name="Normal 10 2 7" xfId="2068"/>
    <cellStyle name="Normal 10 2 8" xfId="2301"/>
    <cellStyle name="Normal 10 3" xfId="1613"/>
    <cellStyle name="Normal 10 3 2" xfId="1962"/>
    <cellStyle name="Normal 10 3 3" xfId="2095"/>
    <cellStyle name="Normal 10 3 4" xfId="1932"/>
    <cellStyle name="Normal 10 4" xfId="1750"/>
    <cellStyle name="Normal 10 4 2" xfId="2004"/>
    <cellStyle name="Normal 10 4 3" xfId="2268"/>
    <cellStyle name="Normal 10 4 4" xfId="2406"/>
    <cellStyle name="Normal 11" xfId="1444"/>
    <cellStyle name="Normal 12" xfId="1445"/>
    <cellStyle name="Normal 13" xfId="1446"/>
    <cellStyle name="Normal 13 2" xfId="1562"/>
    <cellStyle name="Normal 13 2 2" xfId="1690"/>
    <cellStyle name="Normal 13 2 2 2" xfId="1878"/>
    <cellStyle name="Normal 13 2 2 3" xfId="2053"/>
    <cellStyle name="Normal 13 2 2 4" xfId="1988"/>
    <cellStyle name="Normal 13 2 3" xfId="1655"/>
    <cellStyle name="Normal 13 2 3 2" xfId="1863"/>
    <cellStyle name="Normal 13 2 3 3" xfId="1838"/>
    <cellStyle name="Normal 13 2 3 4" xfId="1805"/>
    <cellStyle name="Normal 13 2 4" xfId="2062"/>
    <cellStyle name="Normal 13 2 5" xfId="2115"/>
    <cellStyle name="Normal 13 2 6" xfId="1947"/>
    <cellStyle name="Normal 13 2 7" xfId="2065"/>
    <cellStyle name="Normal 13 2 8" xfId="1861"/>
    <cellStyle name="Normal 13 3" xfId="1614"/>
    <cellStyle name="Normal 13 3 2" xfId="1996"/>
    <cellStyle name="Normal 13 3 3" xfId="2206"/>
    <cellStyle name="Normal 13 3 4" xfId="1819"/>
    <cellStyle name="Normal 13 4" xfId="1766"/>
    <cellStyle name="Normal 13 4 2" xfId="1907"/>
    <cellStyle name="Normal 13 4 3" xfId="2281"/>
    <cellStyle name="Normal 13 4 4" xfId="2416"/>
    <cellStyle name="Normal 14" xfId="1447"/>
    <cellStyle name="Normal 14 2" xfId="1448"/>
    <cellStyle name="Normal 14 2 2" xfId="1563"/>
    <cellStyle name="Normal 14 2 2 2" xfId="1656"/>
    <cellStyle name="Normal 14 2 3" xfId="1615"/>
    <cellStyle name="Normal 14 2 4" xfId="1767"/>
    <cellStyle name="Normal 14 3" xfId="1449"/>
    <cellStyle name="Normal 15" xfId="1450"/>
    <cellStyle name="Normal 15 2" xfId="1564"/>
    <cellStyle name="Normal 15 2 2" xfId="1657"/>
    <cellStyle name="Normal 15 3" xfId="1616"/>
    <cellStyle name="Normal 15 4" xfId="1768"/>
    <cellStyle name="Normal 16" xfId="1451"/>
    <cellStyle name="Normal 16 2" xfId="1565"/>
    <cellStyle name="Normal 16 2 2" xfId="1658"/>
    <cellStyle name="Normal 16 3" xfId="1617"/>
    <cellStyle name="Normal 16 4" xfId="1769"/>
    <cellStyle name="Normal 17" xfId="1534"/>
    <cellStyle name="Normal 17 2" xfId="1539"/>
    <cellStyle name="Normal 17 2 2" xfId="1600"/>
    <cellStyle name="Normal 17 2 2 2" xfId="1683"/>
    <cellStyle name="Normal 17 2 3" xfId="1643"/>
    <cellStyle name="Normal 17 2 4" xfId="1748"/>
    <cellStyle name="Normal 17 3" xfId="1596"/>
    <cellStyle name="Normal 17 3 2" xfId="1679"/>
    <cellStyle name="Normal 17 4" xfId="1639"/>
    <cellStyle name="Normal 17 5" xfId="1770"/>
    <cellStyle name="Normal 18" xfId="1536"/>
    <cellStyle name="Normal 18 2" xfId="1598"/>
    <cellStyle name="Normal 18 2 2" xfId="1681"/>
    <cellStyle name="Normal 18 3" xfId="1641"/>
    <cellStyle name="Normal 18 4" xfId="1771"/>
    <cellStyle name="Normal 19" xfId="1542"/>
    <cellStyle name="Normal 2" xfId="6"/>
    <cellStyle name="Normal 2 10" xfId="7"/>
    <cellStyle name="Normal 2 11" xfId="8"/>
    <cellStyle name="Normal 2 12" xfId="9"/>
    <cellStyle name="Normal 2 13" xfId="10"/>
    <cellStyle name="Normal 2 14" xfId="11"/>
    <cellStyle name="Normal 2 15" xfId="12"/>
    <cellStyle name="Normal 2 16" xfId="13"/>
    <cellStyle name="Normal 2 17" xfId="14"/>
    <cellStyle name="Normal 2 18" xfId="15"/>
    <cellStyle name="Normal 2 19" xfId="16"/>
    <cellStyle name="Normal 2 2" xfId="17"/>
    <cellStyle name="Normal 2 2 2" xfId="1452"/>
    <cellStyle name="Normal 2 2 3" xfId="1453"/>
    <cellStyle name="Normal 2 20" xfId="18"/>
    <cellStyle name="Normal 2 21" xfId="19"/>
    <cellStyle name="Normal 2 22" xfId="20"/>
    <cellStyle name="Normal 2 23" xfId="21"/>
    <cellStyle name="Normal 2 24" xfId="22"/>
    <cellStyle name="Normal 2 25" xfId="23"/>
    <cellStyle name="Normal 2 26" xfId="24"/>
    <cellStyle name="Normal 2 27" xfId="25"/>
    <cellStyle name="Normal 2 28" xfId="26"/>
    <cellStyle name="Normal 2 29" xfId="27"/>
    <cellStyle name="Normal 2 3" xfId="28"/>
    <cellStyle name="Normal 2 3 2" xfId="1454"/>
    <cellStyle name="Normal 2 3 3" xfId="1455"/>
    <cellStyle name="Normal 2 30" xfId="29"/>
    <cellStyle name="Normal 2 31" xfId="30"/>
    <cellStyle name="Normal 2 32" xfId="31"/>
    <cellStyle name="Normal 2 33" xfId="32"/>
    <cellStyle name="Normal 2 34" xfId="33"/>
    <cellStyle name="Normal 2 35" xfId="34"/>
    <cellStyle name="Normal 2 36" xfId="35"/>
    <cellStyle name="Normal 2 37" xfId="1456"/>
    <cellStyle name="Normal 2 38" xfId="1457"/>
    <cellStyle name="Normal 2 38 2" xfId="1458"/>
    <cellStyle name="Normal 2 39" xfId="1459"/>
    <cellStyle name="Normal 2 4" xfId="36"/>
    <cellStyle name="Normal 2 40" xfId="1460"/>
    <cellStyle name="Normal 2 5" xfId="37"/>
    <cellStyle name="Normal 2 6" xfId="38"/>
    <cellStyle name="Normal 2 7" xfId="39"/>
    <cellStyle name="Normal 2 8" xfId="40"/>
    <cellStyle name="Normal 2 9" xfId="41"/>
    <cellStyle name="Normal 20" xfId="1541"/>
    <cellStyle name="Normal 20 2" xfId="1645"/>
    <cellStyle name="Normal 21" xfId="1603"/>
    <cellStyle name="Normal 22" xfId="1602"/>
    <cellStyle name="Normal 23" xfId="1744"/>
    <cellStyle name="Normal 24" xfId="1746"/>
    <cellStyle name="Normal 25" xfId="42"/>
    <cellStyle name="Normal 25 10" xfId="43"/>
    <cellStyle name="Normal 25 100" xfId="44"/>
    <cellStyle name="Normal 25 101" xfId="45"/>
    <cellStyle name="Normal 25 102" xfId="46"/>
    <cellStyle name="Normal 25 103" xfId="47"/>
    <cellStyle name="Normal 25 104" xfId="48"/>
    <cellStyle name="Normal 25 105" xfId="49"/>
    <cellStyle name="Normal 25 106" xfId="50"/>
    <cellStyle name="Normal 25 107" xfId="51"/>
    <cellStyle name="Normal 25 108" xfId="52"/>
    <cellStyle name="Normal 25 11" xfId="53"/>
    <cellStyle name="Normal 25 12" xfId="54"/>
    <cellStyle name="Normal 25 13" xfId="55"/>
    <cellStyle name="Normal 25 14" xfId="56"/>
    <cellStyle name="Normal 25 15" xfId="57"/>
    <cellStyle name="Normal 25 16" xfId="58"/>
    <cellStyle name="Normal 25 17" xfId="59"/>
    <cellStyle name="Normal 25 18" xfId="60"/>
    <cellStyle name="Normal 25 19" xfId="61"/>
    <cellStyle name="Normal 25 2" xfId="62"/>
    <cellStyle name="Normal 25 20" xfId="63"/>
    <cellStyle name="Normal 25 21" xfId="64"/>
    <cellStyle name="Normal 25 22" xfId="65"/>
    <cellStyle name="Normal 25 23" xfId="66"/>
    <cellStyle name="Normal 25 24" xfId="67"/>
    <cellStyle name="Normal 25 25" xfId="68"/>
    <cellStyle name="Normal 25 26" xfId="69"/>
    <cellStyle name="Normal 25 27" xfId="70"/>
    <cellStyle name="Normal 25 28" xfId="71"/>
    <cellStyle name="Normal 25 29" xfId="72"/>
    <cellStyle name="Normal 25 3" xfId="73"/>
    <cellStyle name="Normal 25 30" xfId="74"/>
    <cellStyle name="Normal 25 31" xfId="75"/>
    <cellStyle name="Normal 25 32" xfId="76"/>
    <cellStyle name="Normal 25 33" xfId="77"/>
    <cellStyle name="Normal 25 34" xfId="78"/>
    <cellStyle name="Normal 25 35" xfId="79"/>
    <cellStyle name="Normal 25 36" xfId="80"/>
    <cellStyle name="Normal 25 37" xfId="81"/>
    <cellStyle name="Normal 25 38" xfId="82"/>
    <cellStyle name="Normal 25 39" xfId="83"/>
    <cellStyle name="Normal 25 4" xfId="84"/>
    <cellStyle name="Normal 25 40" xfId="85"/>
    <cellStyle name="Normal 25 41" xfId="86"/>
    <cellStyle name="Normal 25 42" xfId="87"/>
    <cellStyle name="Normal 25 43" xfId="88"/>
    <cellStyle name="Normal 25 44" xfId="89"/>
    <cellStyle name="Normal 25 45" xfId="90"/>
    <cellStyle name="Normal 25 46" xfId="91"/>
    <cellStyle name="Normal 25 47" xfId="92"/>
    <cellStyle name="Normal 25 48" xfId="93"/>
    <cellStyle name="Normal 25 49" xfId="94"/>
    <cellStyle name="Normal 25 5" xfId="95"/>
    <cellStyle name="Normal 25 50" xfId="96"/>
    <cellStyle name="Normal 25 51" xfId="97"/>
    <cellStyle name="Normal 25 52" xfId="98"/>
    <cellStyle name="Normal 25 53" xfId="99"/>
    <cellStyle name="Normal 25 54" xfId="100"/>
    <cellStyle name="Normal 25 55" xfId="101"/>
    <cellStyle name="Normal 25 56" xfId="102"/>
    <cellStyle name="Normal 25 57" xfId="103"/>
    <cellStyle name="Normal 25 58" xfId="104"/>
    <cellStyle name="Normal 25 59" xfId="105"/>
    <cellStyle name="Normal 25 6" xfId="106"/>
    <cellStyle name="Normal 25 60" xfId="107"/>
    <cellStyle name="Normal 25 61" xfId="108"/>
    <cellStyle name="Normal 25 62" xfId="109"/>
    <cellStyle name="Normal 25 63" xfId="110"/>
    <cellStyle name="Normal 25 64" xfId="111"/>
    <cellStyle name="Normal 25 65" xfId="112"/>
    <cellStyle name="Normal 25 66" xfId="113"/>
    <cellStyle name="Normal 25 67" xfId="114"/>
    <cellStyle name="Normal 25 68" xfId="115"/>
    <cellStyle name="Normal 25 69" xfId="116"/>
    <cellStyle name="Normal 25 7" xfId="117"/>
    <cellStyle name="Normal 25 70" xfId="118"/>
    <cellStyle name="Normal 25 71" xfId="119"/>
    <cellStyle name="Normal 25 72" xfId="120"/>
    <cellStyle name="Normal 25 73" xfId="121"/>
    <cellStyle name="Normal 25 74" xfId="122"/>
    <cellStyle name="Normal 25 75" xfId="123"/>
    <cellStyle name="Normal 25 76" xfId="124"/>
    <cellStyle name="Normal 25 77" xfId="125"/>
    <cellStyle name="Normal 25 78" xfId="126"/>
    <cellStyle name="Normal 25 79" xfId="127"/>
    <cellStyle name="Normal 25 8" xfId="128"/>
    <cellStyle name="Normal 25 80" xfId="129"/>
    <cellStyle name="Normal 25 81" xfId="130"/>
    <cellStyle name="Normal 25 82" xfId="131"/>
    <cellStyle name="Normal 25 83" xfId="132"/>
    <cellStyle name="Normal 25 84" xfId="133"/>
    <cellStyle name="Normal 25 85" xfId="134"/>
    <cellStyle name="Normal 25 86" xfId="135"/>
    <cellStyle name="Normal 25 87" xfId="136"/>
    <cellStyle name="Normal 25 88" xfId="137"/>
    <cellStyle name="Normal 25 89" xfId="138"/>
    <cellStyle name="Normal 25 9" xfId="139"/>
    <cellStyle name="Normal 25 90" xfId="140"/>
    <cellStyle name="Normal 25 91" xfId="141"/>
    <cellStyle name="Normal 25 92" xfId="142"/>
    <cellStyle name="Normal 25 93" xfId="143"/>
    <cellStyle name="Normal 25 94" xfId="144"/>
    <cellStyle name="Normal 25 95" xfId="145"/>
    <cellStyle name="Normal 25 96" xfId="146"/>
    <cellStyle name="Normal 25 97" xfId="147"/>
    <cellStyle name="Normal 25 98" xfId="148"/>
    <cellStyle name="Normal 25 99" xfId="149"/>
    <cellStyle name="Normal 26" xfId="150"/>
    <cellStyle name="Normal 26 10" xfId="151"/>
    <cellStyle name="Normal 26 100" xfId="152"/>
    <cellStyle name="Normal 26 101" xfId="153"/>
    <cellStyle name="Normal 26 102" xfId="154"/>
    <cellStyle name="Normal 26 103" xfId="155"/>
    <cellStyle name="Normal 26 104" xfId="156"/>
    <cellStyle name="Normal 26 105" xfId="157"/>
    <cellStyle name="Normal 26 106" xfId="158"/>
    <cellStyle name="Normal 26 107" xfId="159"/>
    <cellStyle name="Normal 26 108" xfId="160"/>
    <cellStyle name="Normal 26 11" xfId="161"/>
    <cellStyle name="Normal 26 12" xfId="162"/>
    <cellStyle name="Normal 26 13" xfId="163"/>
    <cellStyle name="Normal 26 14" xfId="164"/>
    <cellStyle name="Normal 26 15" xfId="165"/>
    <cellStyle name="Normal 26 16" xfId="166"/>
    <cellStyle name="Normal 26 17" xfId="167"/>
    <cellStyle name="Normal 26 18" xfId="168"/>
    <cellStyle name="Normal 26 19" xfId="169"/>
    <cellStyle name="Normal 26 2" xfId="170"/>
    <cellStyle name="Normal 26 20" xfId="171"/>
    <cellStyle name="Normal 26 21" xfId="172"/>
    <cellStyle name="Normal 26 22" xfId="173"/>
    <cellStyle name="Normal 26 23" xfId="174"/>
    <cellStyle name="Normal 26 24" xfId="175"/>
    <cellStyle name="Normal 26 25" xfId="176"/>
    <cellStyle name="Normal 26 26" xfId="177"/>
    <cellStyle name="Normal 26 27" xfId="178"/>
    <cellStyle name="Normal 26 28" xfId="179"/>
    <cellStyle name="Normal 26 29" xfId="180"/>
    <cellStyle name="Normal 26 3" xfId="181"/>
    <cellStyle name="Normal 26 30" xfId="182"/>
    <cellStyle name="Normal 26 31" xfId="183"/>
    <cellStyle name="Normal 26 32" xfId="184"/>
    <cellStyle name="Normal 26 33" xfId="185"/>
    <cellStyle name="Normal 26 34" xfId="186"/>
    <cellStyle name="Normal 26 35" xfId="187"/>
    <cellStyle name="Normal 26 36" xfId="188"/>
    <cellStyle name="Normal 26 37" xfId="189"/>
    <cellStyle name="Normal 26 38" xfId="190"/>
    <cellStyle name="Normal 26 39" xfId="191"/>
    <cellStyle name="Normal 26 4" xfId="192"/>
    <cellStyle name="Normal 26 40" xfId="193"/>
    <cellStyle name="Normal 26 41" xfId="194"/>
    <cellStyle name="Normal 26 42" xfId="195"/>
    <cellStyle name="Normal 26 43" xfId="196"/>
    <cellStyle name="Normal 26 44" xfId="197"/>
    <cellStyle name="Normal 26 45" xfId="198"/>
    <cellStyle name="Normal 26 46" xfId="199"/>
    <cellStyle name="Normal 26 47" xfId="200"/>
    <cellStyle name="Normal 26 48" xfId="201"/>
    <cellStyle name="Normal 26 49" xfId="202"/>
    <cellStyle name="Normal 26 5" xfId="203"/>
    <cellStyle name="Normal 26 50" xfId="204"/>
    <cellStyle name="Normal 26 51" xfId="205"/>
    <cellStyle name="Normal 26 52" xfId="206"/>
    <cellStyle name="Normal 26 53" xfId="207"/>
    <cellStyle name="Normal 26 54" xfId="208"/>
    <cellStyle name="Normal 26 55" xfId="209"/>
    <cellStyle name="Normal 26 56" xfId="210"/>
    <cellStyle name="Normal 26 57" xfId="211"/>
    <cellStyle name="Normal 26 58" xfId="212"/>
    <cellStyle name="Normal 26 59" xfId="213"/>
    <cellStyle name="Normal 26 6" xfId="214"/>
    <cellStyle name="Normal 26 60" xfId="215"/>
    <cellStyle name="Normal 26 61" xfId="216"/>
    <cellStyle name="Normal 26 62" xfId="217"/>
    <cellStyle name="Normal 26 63" xfId="218"/>
    <cellStyle name="Normal 26 64" xfId="219"/>
    <cellStyle name="Normal 26 65" xfId="220"/>
    <cellStyle name="Normal 26 66" xfId="221"/>
    <cellStyle name="Normal 26 67" xfId="222"/>
    <cellStyle name="Normal 26 68" xfId="223"/>
    <cellStyle name="Normal 26 69" xfId="224"/>
    <cellStyle name="Normal 26 7" xfId="225"/>
    <cellStyle name="Normal 26 70" xfId="226"/>
    <cellStyle name="Normal 26 71" xfId="227"/>
    <cellStyle name="Normal 26 72" xfId="228"/>
    <cellStyle name="Normal 26 73" xfId="229"/>
    <cellStyle name="Normal 26 74" xfId="230"/>
    <cellStyle name="Normal 26 75" xfId="231"/>
    <cellStyle name="Normal 26 76" xfId="232"/>
    <cellStyle name="Normal 26 77" xfId="233"/>
    <cellStyle name="Normal 26 78" xfId="234"/>
    <cellStyle name="Normal 26 79" xfId="235"/>
    <cellStyle name="Normal 26 8" xfId="236"/>
    <cellStyle name="Normal 26 80" xfId="237"/>
    <cellStyle name="Normal 26 81" xfId="238"/>
    <cellStyle name="Normal 26 82" xfId="239"/>
    <cellStyle name="Normal 26 83" xfId="240"/>
    <cellStyle name="Normal 26 84" xfId="241"/>
    <cellStyle name="Normal 26 85" xfId="242"/>
    <cellStyle name="Normal 26 86" xfId="243"/>
    <cellStyle name="Normal 26 87" xfId="244"/>
    <cellStyle name="Normal 26 88" xfId="245"/>
    <cellStyle name="Normal 26 89" xfId="246"/>
    <cellStyle name="Normal 26 9" xfId="247"/>
    <cellStyle name="Normal 26 90" xfId="248"/>
    <cellStyle name="Normal 26 91" xfId="249"/>
    <cellStyle name="Normal 26 92" xfId="250"/>
    <cellStyle name="Normal 26 93" xfId="251"/>
    <cellStyle name="Normal 26 94" xfId="252"/>
    <cellStyle name="Normal 26 95" xfId="253"/>
    <cellStyle name="Normal 26 96" xfId="254"/>
    <cellStyle name="Normal 26 97" xfId="255"/>
    <cellStyle name="Normal 26 98" xfId="256"/>
    <cellStyle name="Normal 26 99" xfId="257"/>
    <cellStyle name="Normal 27" xfId="258"/>
    <cellStyle name="Normal 27 10" xfId="259"/>
    <cellStyle name="Normal 27 100" xfId="260"/>
    <cellStyle name="Normal 27 101" xfId="261"/>
    <cellStyle name="Normal 27 102" xfId="262"/>
    <cellStyle name="Normal 27 103" xfId="263"/>
    <cellStyle name="Normal 27 104" xfId="264"/>
    <cellStyle name="Normal 27 105" xfId="265"/>
    <cellStyle name="Normal 27 106" xfId="266"/>
    <cellStyle name="Normal 27 107" xfId="267"/>
    <cellStyle name="Normal 27 108" xfId="268"/>
    <cellStyle name="Normal 27 11" xfId="269"/>
    <cellStyle name="Normal 27 12" xfId="270"/>
    <cellStyle name="Normal 27 13" xfId="271"/>
    <cellStyle name="Normal 27 14" xfId="272"/>
    <cellStyle name="Normal 27 15" xfId="273"/>
    <cellStyle name="Normal 27 16" xfId="274"/>
    <cellStyle name="Normal 27 17" xfId="275"/>
    <cellStyle name="Normal 27 18" xfId="276"/>
    <cellStyle name="Normal 27 19" xfId="277"/>
    <cellStyle name="Normal 27 2" xfId="278"/>
    <cellStyle name="Normal 27 20" xfId="279"/>
    <cellStyle name="Normal 27 21" xfId="280"/>
    <cellStyle name="Normal 27 22" xfId="281"/>
    <cellStyle name="Normal 27 23" xfId="282"/>
    <cellStyle name="Normal 27 24" xfId="283"/>
    <cellStyle name="Normal 27 25" xfId="284"/>
    <cellStyle name="Normal 27 26" xfId="285"/>
    <cellStyle name="Normal 27 27" xfId="286"/>
    <cellStyle name="Normal 27 28" xfId="287"/>
    <cellStyle name="Normal 27 29" xfId="288"/>
    <cellStyle name="Normal 27 3" xfId="289"/>
    <cellStyle name="Normal 27 30" xfId="290"/>
    <cellStyle name="Normal 27 31" xfId="291"/>
    <cellStyle name="Normal 27 32" xfId="292"/>
    <cellStyle name="Normal 27 33" xfId="293"/>
    <cellStyle name="Normal 27 34" xfId="294"/>
    <cellStyle name="Normal 27 35" xfId="295"/>
    <cellStyle name="Normal 27 36" xfId="296"/>
    <cellStyle name="Normal 27 37" xfId="297"/>
    <cellStyle name="Normal 27 38" xfId="298"/>
    <cellStyle name="Normal 27 39" xfId="299"/>
    <cellStyle name="Normal 27 4" xfId="300"/>
    <cellStyle name="Normal 27 40" xfId="301"/>
    <cellStyle name="Normal 27 41" xfId="302"/>
    <cellStyle name="Normal 27 42" xfId="303"/>
    <cellStyle name="Normal 27 43" xfId="304"/>
    <cellStyle name="Normal 27 44" xfId="305"/>
    <cellStyle name="Normal 27 45" xfId="306"/>
    <cellStyle name="Normal 27 46" xfId="307"/>
    <cellStyle name="Normal 27 47" xfId="308"/>
    <cellStyle name="Normal 27 48" xfId="309"/>
    <cellStyle name="Normal 27 49" xfId="310"/>
    <cellStyle name="Normal 27 5" xfId="311"/>
    <cellStyle name="Normal 27 50" xfId="312"/>
    <cellStyle name="Normal 27 51" xfId="313"/>
    <cellStyle name="Normal 27 52" xfId="314"/>
    <cellStyle name="Normal 27 53" xfId="315"/>
    <cellStyle name="Normal 27 54" xfId="316"/>
    <cellStyle name="Normal 27 55" xfId="317"/>
    <cellStyle name="Normal 27 56" xfId="318"/>
    <cellStyle name="Normal 27 57" xfId="319"/>
    <cellStyle name="Normal 27 58" xfId="320"/>
    <cellStyle name="Normal 27 59" xfId="321"/>
    <cellStyle name="Normal 27 6" xfId="322"/>
    <cellStyle name="Normal 27 60" xfId="323"/>
    <cellStyle name="Normal 27 61" xfId="324"/>
    <cellStyle name="Normal 27 62" xfId="325"/>
    <cellStyle name="Normal 27 63" xfId="326"/>
    <cellStyle name="Normal 27 64" xfId="327"/>
    <cellStyle name="Normal 27 65" xfId="328"/>
    <cellStyle name="Normal 27 66" xfId="329"/>
    <cellStyle name="Normal 27 67" xfId="330"/>
    <cellStyle name="Normal 27 68" xfId="331"/>
    <cellStyle name="Normal 27 69" xfId="332"/>
    <cellStyle name="Normal 27 7" xfId="333"/>
    <cellStyle name="Normal 27 70" xfId="334"/>
    <cellStyle name="Normal 27 71" xfId="335"/>
    <cellStyle name="Normal 27 72" xfId="336"/>
    <cellStyle name="Normal 27 73" xfId="337"/>
    <cellStyle name="Normal 27 74" xfId="338"/>
    <cellStyle name="Normal 27 75" xfId="339"/>
    <cellStyle name="Normal 27 76" xfId="340"/>
    <cellStyle name="Normal 27 77" xfId="341"/>
    <cellStyle name="Normal 27 78" xfId="342"/>
    <cellStyle name="Normal 27 79" xfId="343"/>
    <cellStyle name="Normal 27 8" xfId="344"/>
    <cellStyle name="Normal 27 80" xfId="345"/>
    <cellStyle name="Normal 27 81" xfId="346"/>
    <cellStyle name="Normal 27 82" xfId="347"/>
    <cellStyle name="Normal 27 83" xfId="348"/>
    <cellStyle name="Normal 27 84" xfId="349"/>
    <cellStyle name="Normal 27 85" xfId="350"/>
    <cellStyle name="Normal 27 86" xfId="351"/>
    <cellStyle name="Normal 27 87" xfId="352"/>
    <cellStyle name="Normal 27 88" xfId="353"/>
    <cellStyle name="Normal 27 89" xfId="354"/>
    <cellStyle name="Normal 27 9" xfId="355"/>
    <cellStyle name="Normal 27 90" xfId="356"/>
    <cellStyle name="Normal 27 91" xfId="357"/>
    <cellStyle name="Normal 27 92" xfId="358"/>
    <cellStyle name="Normal 27 93" xfId="359"/>
    <cellStyle name="Normal 27 94" xfId="360"/>
    <cellStyle name="Normal 27 95" xfId="361"/>
    <cellStyle name="Normal 27 96" xfId="362"/>
    <cellStyle name="Normal 27 97" xfId="363"/>
    <cellStyle name="Normal 27 98" xfId="364"/>
    <cellStyle name="Normal 27 99" xfId="365"/>
    <cellStyle name="Normal 28" xfId="366"/>
    <cellStyle name="Normal 28 10" xfId="367"/>
    <cellStyle name="Normal 28 100" xfId="368"/>
    <cellStyle name="Normal 28 101" xfId="369"/>
    <cellStyle name="Normal 28 102" xfId="370"/>
    <cellStyle name="Normal 28 103" xfId="371"/>
    <cellStyle name="Normal 28 104" xfId="372"/>
    <cellStyle name="Normal 28 105" xfId="373"/>
    <cellStyle name="Normal 28 106" xfId="374"/>
    <cellStyle name="Normal 28 107" xfId="375"/>
    <cellStyle name="Normal 28 108" xfId="376"/>
    <cellStyle name="Normal 28 11" xfId="377"/>
    <cellStyle name="Normal 28 12" xfId="378"/>
    <cellStyle name="Normal 28 13" xfId="379"/>
    <cellStyle name="Normal 28 14" xfId="380"/>
    <cellStyle name="Normal 28 15" xfId="381"/>
    <cellStyle name="Normal 28 16" xfId="382"/>
    <cellStyle name="Normal 28 17" xfId="383"/>
    <cellStyle name="Normal 28 18" xfId="384"/>
    <cellStyle name="Normal 28 19" xfId="385"/>
    <cellStyle name="Normal 28 2" xfId="386"/>
    <cellStyle name="Normal 28 20" xfId="387"/>
    <cellStyle name="Normal 28 21" xfId="388"/>
    <cellStyle name="Normal 28 22" xfId="389"/>
    <cellStyle name="Normal 28 23" xfId="390"/>
    <cellStyle name="Normal 28 24" xfId="391"/>
    <cellStyle name="Normal 28 25" xfId="392"/>
    <cellStyle name="Normal 28 26" xfId="393"/>
    <cellStyle name="Normal 28 27" xfId="394"/>
    <cellStyle name="Normal 28 28" xfId="395"/>
    <cellStyle name="Normal 28 29" xfId="396"/>
    <cellStyle name="Normal 28 3" xfId="397"/>
    <cellStyle name="Normal 28 30" xfId="398"/>
    <cellStyle name="Normal 28 31" xfId="399"/>
    <cellStyle name="Normal 28 32" xfId="400"/>
    <cellStyle name="Normal 28 33" xfId="401"/>
    <cellStyle name="Normal 28 34" xfId="402"/>
    <cellStyle name="Normal 28 35" xfId="403"/>
    <cellStyle name="Normal 28 36" xfId="404"/>
    <cellStyle name="Normal 28 37" xfId="405"/>
    <cellStyle name="Normal 28 38" xfId="406"/>
    <cellStyle name="Normal 28 39" xfId="407"/>
    <cellStyle name="Normal 28 4" xfId="408"/>
    <cellStyle name="Normal 28 40" xfId="409"/>
    <cellStyle name="Normal 28 41" xfId="410"/>
    <cellStyle name="Normal 28 42" xfId="411"/>
    <cellStyle name="Normal 28 43" xfId="412"/>
    <cellStyle name="Normal 28 44" xfId="413"/>
    <cellStyle name="Normal 28 45" xfId="414"/>
    <cellStyle name="Normal 28 46" xfId="415"/>
    <cellStyle name="Normal 28 47" xfId="416"/>
    <cellStyle name="Normal 28 48" xfId="417"/>
    <cellStyle name="Normal 28 49" xfId="418"/>
    <cellStyle name="Normal 28 5" xfId="419"/>
    <cellStyle name="Normal 28 50" xfId="420"/>
    <cellStyle name="Normal 28 51" xfId="421"/>
    <cellStyle name="Normal 28 52" xfId="422"/>
    <cellStyle name="Normal 28 53" xfId="423"/>
    <cellStyle name="Normal 28 54" xfId="424"/>
    <cellStyle name="Normal 28 55" xfId="425"/>
    <cellStyle name="Normal 28 56" xfId="426"/>
    <cellStyle name="Normal 28 57" xfId="427"/>
    <cellStyle name="Normal 28 58" xfId="428"/>
    <cellStyle name="Normal 28 59" xfId="429"/>
    <cellStyle name="Normal 28 6" xfId="430"/>
    <cellStyle name="Normal 28 60" xfId="431"/>
    <cellStyle name="Normal 28 61" xfId="432"/>
    <cellStyle name="Normal 28 62" xfId="433"/>
    <cellStyle name="Normal 28 63" xfId="434"/>
    <cellStyle name="Normal 28 64" xfId="435"/>
    <cellStyle name="Normal 28 65" xfId="436"/>
    <cellStyle name="Normal 28 66" xfId="437"/>
    <cellStyle name="Normal 28 67" xfId="438"/>
    <cellStyle name="Normal 28 68" xfId="439"/>
    <cellStyle name="Normal 28 69" xfId="440"/>
    <cellStyle name="Normal 28 7" xfId="441"/>
    <cellStyle name="Normal 28 70" xfId="442"/>
    <cellStyle name="Normal 28 71" xfId="443"/>
    <cellStyle name="Normal 28 72" xfId="444"/>
    <cellStyle name="Normal 28 73" xfId="445"/>
    <cellStyle name="Normal 28 74" xfId="446"/>
    <cellStyle name="Normal 28 75" xfId="447"/>
    <cellStyle name="Normal 28 76" xfId="448"/>
    <cellStyle name="Normal 28 77" xfId="449"/>
    <cellStyle name="Normal 28 78" xfId="450"/>
    <cellStyle name="Normal 28 79" xfId="451"/>
    <cellStyle name="Normal 28 8" xfId="452"/>
    <cellStyle name="Normal 28 80" xfId="453"/>
    <cellStyle name="Normal 28 81" xfId="454"/>
    <cellStyle name="Normal 28 82" xfId="455"/>
    <cellStyle name="Normal 28 83" xfId="456"/>
    <cellStyle name="Normal 28 84" xfId="457"/>
    <cellStyle name="Normal 28 85" xfId="458"/>
    <cellStyle name="Normal 28 86" xfId="459"/>
    <cellStyle name="Normal 28 87" xfId="460"/>
    <cellStyle name="Normal 28 88" xfId="461"/>
    <cellStyle name="Normal 28 89" xfId="462"/>
    <cellStyle name="Normal 28 9" xfId="463"/>
    <cellStyle name="Normal 28 90" xfId="464"/>
    <cellStyle name="Normal 28 91" xfId="465"/>
    <cellStyle name="Normal 28 92" xfId="466"/>
    <cellStyle name="Normal 28 93" xfId="467"/>
    <cellStyle name="Normal 28 94" xfId="468"/>
    <cellStyle name="Normal 28 95" xfId="469"/>
    <cellStyle name="Normal 28 96" xfId="470"/>
    <cellStyle name="Normal 28 97" xfId="471"/>
    <cellStyle name="Normal 28 98" xfId="472"/>
    <cellStyle name="Normal 28 99" xfId="473"/>
    <cellStyle name="Normal 29" xfId="474"/>
    <cellStyle name="Normal 29 10" xfId="475"/>
    <cellStyle name="Normal 29 100" xfId="476"/>
    <cellStyle name="Normal 29 101" xfId="477"/>
    <cellStyle name="Normal 29 102" xfId="478"/>
    <cellStyle name="Normal 29 103" xfId="479"/>
    <cellStyle name="Normal 29 104" xfId="480"/>
    <cellStyle name="Normal 29 105" xfId="481"/>
    <cellStyle name="Normal 29 106" xfId="482"/>
    <cellStyle name="Normal 29 107" xfId="483"/>
    <cellStyle name="Normal 29 108" xfId="484"/>
    <cellStyle name="Normal 29 11" xfId="485"/>
    <cellStyle name="Normal 29 12" xfId="486"/>
    <cellStyle name="Normal 29 13" xfId="487"/>
    <cellStyle name="Normal 29 14" xfId="488"/>
    <cellStyle name="Normal 29 15" xfId="489"/>
    <cellStyle name="Normal 29 16" xfId="490"/>
    <cellStyle name="Normal 29 17" xfId="491"/>
    <cellStyle name="Normal 29 18" xfId="492"/>
    <cellStyle name="Normal 29 19" xfId="493"/>
    <cellStyle name="Normal 29 2" xfId="494"/>
    <cellStyle name="Normal 29 20" xfId="495"/>
    <cellStyle name="Normal 29 21" xfId="496"/>
    <cellStyle name="Normal 29 22" xfId="497"/>
    <cellStyle name="Normal 29 23" xfId="498"/>
    <cellStyle name="Normal 29 24" xfId="499"/>
    <cellStyle name="Normal 29 25" xfId="500"/>
    <cellStyle name="Normal 29 26" xfId="501"/>
    <cellStyle name="Normal 29 27" xfId="502"/>
    <cellStyle name="Normal 29 28" xfId="503"/>
    <cellStyle name="Normal 29 29" xfId="504"/>
    <cellStyle name="Normal 29 3" xfId="505"/>
    <cellStyle name="Normal 29 30" xfId="506"/>
    <cellStyle name="Normal 29 31" xfId="507"/>
    <cellStyle name="Normal 29 32" xfId="508"/>
    <cellStyle name="Normal 29 33" xfId="509"/>
    <cellStyle name="Normal 29 34" xfId="510"/>
    <cellStyle name="Normal 29 35" xfId="511"/>
    <cellStyle name="Normal 29 36" xfId="512"/>
    <cellStyle name="Normal 29 37" xfId="513"/>
    <cellStyle name="Normal 29 38" xfId="514"/>
    <cellStyle name="Normal 29 39" xfId="515"/>
    <cellStyle name="Normal 29 4" xfId="516"/>
    <cellStyle name="Normal 29 40" xfId="517"/>
    <cellStyle name="Normal 29 41" xfId="518"/>
    <cellStyle name="Normal 29 42" xfId="519"/>
    <cellStyle name="Normal 29 43" xfId="520"/>
    <cellStyle name="Normal 29 44" xfId="521"/>
    <cellStyle name="Normal 29 45" xfId="522"/>
    <cellStyle name="Normal 29 46" xfId="523"/>
    <cellStyle name="Normal 29 47" xfId="524"/>
    <cellStyle name="Normal 29 48" xfId="525"/>
    <cellStyle name="Normal 29 49" xfId="526"/>
    <cellStyle name="Normal 29 5" xfId="527"/>
    <cellStyle name="Normal 29 50" xfId="528"/>
    <cellStyle name="Normal 29 51" xfId="529"/>
    <cellStyle name="Normal 29 52" xfId="530"/>
    <cellStyle name="Normal 29 53" xfId="531"/>
    <cellStyle name="Normal 29 54" xfId="532"/>
    <cellStyle name="Normal 29 55" xfId="533"/>
    <cellStyle name="Normal 29 56" xfId="534"/>
    <cellStyle name="Normal 29 57" xfId="535"/>
    <cellStyle name="Normal 29 58" xfId="536"/>
    <cellStyle name="Normal 29 59" xfId="537"/>
    <cellStyle name="Normal 29 6" xfId="538"/>
    <cellStyle name="Normal 29 60" xfId="539"/>
    <cellStyle name="Normal 29 61" xfId="540"/>
    <cellStyle name="Normal 29 62" xfId="541"/>
    <cellStyle name="Normal 29 63" xfId="542"/>
    <cellStyle name="Normal 29 64" xfId="543"/>
    <cellStyle name="Normal 29 65" xfId="544"/>
    <cellStyle name="Normal 29 66" xfId="545"/>
    <cellStyle name="Normal 29 67" xfId="546"/>
    <cellStyle name="Normal 29 68" xfId="547"/>
    <cellStyle name="Normal 29 69" xfId="548"/>
    <cellStyle name="Normal 29 7" xfId="549"/>
    <cellStyle name="Normal 29 70" xfId="550"/>
    <cellStyle name="Normal 29 71" xfId="551"/>
    <cellStyle name="Normal 29 72" xfId="552"/>
    <cellStyle name="Normal 29 73" xfId="553"/>
    <cellStyle name="Normal 29 74" xfId="554"/>
    <cellStyle name="Normal 29 75" xfId="555"/>
    <cellStyle name="Normal 29 76" xfId="556"/>
    <cellStyle name="Normal 29 77" xfId="557"/>
    <cellStyle name="Normal 29 78" xfId="558"/>
    <cellStyle name="Normal 29 79" xfId="559"/>
    <cellStyle name="Normal 29 8" xfId="560"/>
    <cellStyle name="Normal 29 80" xfId="561"/>
    <cellStyle name="Normal 29 81" xfId="562"/>
    <cellStyle name="Normal 29 82" xfId="563"/>
    <cellStyle name="Normal 29 83" xfId="564"/>
    <cellStyle name="Normal 29 84" xfId="565"/>
    <cellStyle name="Normal 29 85" xfId="566"/>
    <cellStyle name="Normal 29 86" xfId="567"/>
    <cellStyle name="Normal 29 87" xfId="568"/>
    <cellStyle name="Normal 29 88" xfId="569"/>
    <cellStyle name="Normal 29 89" xfId="570"/>
    <cellStyle name="Normal 29 9" xfId="571"/>
    <cellStyle name="Normal 29 90" xfId="572"/>
    <cellStyle name="Normal 29 91" xfId="573"/>
    <cellStyle name="Normal 29 92" xfId="574"/>
    <cellStyle name="Normal 29 93" xfId="575"/>
    <cellStyle name="Normal 29 94" xfId="576"/>
    <cellStyle name="Normal 29 95" xfId="577"/>
    <cellStyle name="Normal 29 96" xfId="578"/>
    <cellStyle name="Normal 29 97" xfId="579"/>
    <cellStyle name="Normal 29 98" xfId="580"/>
    <cellStyle name="Normal 29 99" xfId="581"/>
    <cellStyle name="Normal 3" xfId="582"/>
    <cellStyle name="Normal 3 2" xfId="1461"/>
    <cellStyle name="Normal 3 2 2" xfId="1462"/>
    <cellStyle name="Normal 3 2 3" xfId="1463"/>
    <cellStyle name="Normal 3 3" xfId="1464"/>
    <cellStyle name="Normal 3 4" xfId="1465"/>
    <cellStyle name="Normal 3 5" xfId="1466"/>
    <cellStyle name="Normal 3 6" xfId="1537"/>
    <cellStyle name="Normal 30" xfId="583"/>
    <cellStyle name="Normal 30 10" xfId="584"/>
    <cellStyle name="Normal 30 100" xfId="585"/>
    <cellStyle name="Normal 30 101" xfId="586"/>
    <cellStyle name="Normal 30 102" xfId="587"/>
    <cellStyle name="Normal 30 103" xfId="588"/>
    <cellStyle name="Normal 30 104" xfId="589"/>
    <cellStyle name="Normal 30 105" xfId="590"/>
    <cellStyle name="Normal 30 106" xfId="591"/>
    <cellStyle name="Normal 30 107" xfId="592"/>
    <cellStyle name="Normal 30 108" xfId="593"/>
    <cellStyle name="Normal 30 11" xfId="594"/>
    <cellStyle name="Normal 30 12" xfId="595"/>
    <cellStyle name="Normal 30 13" xfId="596"/>
    <cellStyle name="Normal 30 14" xfId="597"/>
    <cellStyle name="Normal 30 15" xfId="598"/>
    <cellStyle name="Normal 30 16" xfId="599"/>
    <cellStyle name="Normal 30 17" xfId="600"/>
    <cellStyle name="Normal 30 18" xfId="601"/>
    <cellStyle name="Normal 30 19" xfId="602"/>
    <cellStyle name="Normal 30 2" xfId="603"/>
    <cellStyle name="Normal 30 20" xfId="604"/>
    <cellStyle name="Normal 30 21" xfId="605"/>
    <cellStyle name="Normal 30 22" xfId="606"/>
    <cellStyle name="Normal 30 23" xfId="607"/>
    <cellStyle name="Normal 30 24" xfId="608"/>
    <cellStyle name="Normal 30 25" xfId="609"/>
    <cellStyle name="Normal 30 26" xfId="610"/>
    <cellStyle name="Normal 30 27" xfId="611"/>
    <cellStyle name="Normal 30 28" xfId="612"/>
    <cellStyle name="Normal 30 29" xfId="613"/>
    <cellStyle name="Normal 30 3" xfId="614"/>
    <cellStyle name="Normal 30 30" xfId="615"/>
    <cellStyle name="Normal 30 31" xfId="616"/>
    <cellStyle name="Normal 30 32" xfId="617"/>
    <cellStyle name="Normal 30 33" xfId="618"/>
    <cellStyle name="Normal 30 34" xfId="619"/>
    <cellStyle name="Normal 30 35" xfId="620"/>
    <cellStyle name="Normal 30 36" xfId="621"/>
    <cellStyle name="Normal 30 37" xfId="622"/>
    <cellStyle name="Normal 30 38" xfId="623"/>
    <cellStyle name="Normal 30 39" xfId="624"/>
    <cellStyle name="Normal 30 4" xfId="625"/>
    <cellStyle name="Normal 30 40" xfId="626"/>
    <cellStyle name="Normal 30 41" xfId="627"/>
    <cellStyle name="Normal 30 42" xfId="628"/>
    <cellStyle name="Normal 30 43" xfId="629"/>
    <cellStyle name="Normal 30 44" xfId="630"/>
    <cellStyle name="Normal 30 45" xfId="631"/>
    <cellStyle name="Normal 30 46" xfId="632"/>
    <cellStyle name="Normal 30 47" xfId="633"/>
    <cellStyle name="Normal 30 48" xfId="634"/>
    <cellStyle name="Normal 30 49" xfId="635"/>
    <cellStyle name="Normal 30 5" xfId="636"/>
    <cellStyle name="Normal 30 50" xfId="637"/>
    <cellStyle name="Normal 30 51" xfId="638"/>
    <cellStyle name="Normal 30 52" xfId="639"/>
    <cellStyle name="Normal 30 53" xfId="640"/>
    <cellStyle name="Normal 30 54" xfId="641"/>
    <cellStyle name="Normal 30 55" xfId="642"/>
    <cellStyle name="Normal 30 56" xfId="643"/>
    <cellStyle name="Normal 30 57" xfId="644"/>
    <cellStyle name="Normal 30 58" xfId="645"/>
    <cellStyle name="Normal 30 59" xfId="646"/>
    <cellStyle name="Normal 30 6" xfId="647"/>
    <cellStyle name="Normal 30 60" xfId="648"/>
    <cellStyle name="Normal 30 61" xfId="649"/>
    <cellStyle name="Normal 30 62" xfId="650"/>
    <cellStyle name="Normal 30 63" xfId="651"/>
    <cellStyle name="Normal 30 64" xfId="652"/>
    <cellStyle name="Normal 30 65" xfId="653"/>
    <cellStyle name="Normal 30 66" xfId="654"/>
    <cellStyle name="Normal 30 67" xfId="655"/>
    <cellStyle name="Normal 30 68" xfId="656"/>
    <cellStyle name="Normal 30 69" xfId="657"/>
    <cellStyle name="Normal 30 7" xfId="658"/>
    <cellStyle name="Normal 30 70" xfId="659"/>
    <cellStyle name="Normal 30 71" xfId="660"/>
    <cellStyle name="Normal 30 72" xfId="661"/>
    <cellStyle name="Normal 30 73" xfId="662"/>
    <cellStyle name="Normal 30 74" xfId="663"/>
    <cellStyle name="Normal 30 75" xfId="664"/>
    <cellStyle name="Normal 30 76" xfId="665"/>
    <cellStyle name="Normal 30 77" xfId="666"/>
    <cellStyle name="Normal 30 78" xfId="667"/>
    <cellStyle name="Normal 30 79" xfId="668"/>
    <cellStyle name="Normal 30 8" xfId="669"/>
    <cellStyle name="Normal 30 80" xfId="670"/>
    <cellStyle name="Normal 30 81" xfId="671"/>
    <cellStyle name="Normal 30 82" xfId="672"/>
    <cellStyle name="Normal 30 83" xfId="673"/>
    <cellStyle name="Normal 30 84" xfId="674"/>
    <cellStyle name="Normal 30 85" xfId="675"/>
    <cellStyle name="Normal 30 86" xfId="676"/>
    <cellStyle name="Normal 30 87" xfId="677"/>
    <cellStyle name="Normal 30 88" xfId="678"/>
    <cellStyle name="Normal 30 89" xfId="679"/>
    <cellStyle name="Normal 30 9" xfId="680"/>
    <cellStyle name="Normal 30 90" xfId="681"/>
    <cellStyle name="Normal 30 91" xfId="682"/>
    <cellStyle name="Normal 30 92" xfId="683"/>
    <cellStyle name="Normal 30 93" xfId="684"/>
    <cellStyle name="Normal 30 94" xfId="685"/>
    <cellStyle name="Normal 30 95" xfId="686"/>
    <cellStyle name="Normal 30 96" xfId="687"/>
    <cellStyle name="Normal 30 97" xfId="688"/>
    <cellStyle name="Normal 30 98" xfId="689"/>
    <cellStyle name="Normal 30 99" xfId="690"/>
    <cellStyle name="Normal 31" xfId="691"/>
    <cellStyle name="Normal 31 10" xfId="692"/>
    <cellStyle name="Normal 31 100" xfId="693"/>
    <cellStyle name="Normal 31 101" xfId="694"/>
    <cellStyle name="Normal 31 102" xfId="695"/>
    <cellStyle name="Normal 31 103" xfId="696"/>
    <cellStyle name="Normal 31 104" xfId="697"/>
    <cellStyle name="Normal 31 105" xfId="698"/>
    <cellStyle name="Normal 31 106" xfId="699"/>
    <cellStyle name="Normal 31 107" xfId="700"/>
    <cellStyle name="Normal 31 108" xfId="701"/>
    <cellStyle name="Normal 31 11" xfId="702"/>
    <cellStyle name="Normal 31 12" xfId="703"/>
    <cellStyle name="Normal 31 13" xfId="704"/>
    <cellStyle name="Normal 31 14" xfId="705"/>
    <cellStyle name="Normal 31 15" xfId="706"/>
    <cellStyle name="Normal 31 16" xfId="707"/>
    <cellStyle name="Normal 31 17" xfId="708"/>
    <cellStyle name="Normal 31 18" xfId="709"/>
    <cellStyle name="Normal 31 19" xfId="710"/>
    <cellStyle name="Normal 31 2" xfId="711"/>
    <cellStyle name="Normal 31 20" xfId="712"/>
    <cellStyle name="Normal 31 21" xfId="713"/>
    <cellStyle name="Normal 31 22" xfId="714"/>
    <cellStyle name="Normal 31 23" xfId="715"/>
    <cellStyle name="Normal 31 24" xfId="716"/>
    <cellStyle name="Normal 31 25" xfId="717"/>
    <cellStyle name="Normal 31 26" xfId="718"/>
    <cellStyle name="Normal 31 27" xfId="719"/>
    <cellStyle name="Normal 31 28" xfId="720"/>
    <cellStyle name="Normal 31 29" xfId="721"/>
    <cellStyle name="Normal 31 3" xfId="722"/>
    <cellStyle name="Normal 31 30" xfId="723"/>
    <cellStyle name="Normal 31 31" xfId="724"/>
    <cellStyle name="Normal 31 32" xfId="725"/>
    <cellStyle name="Normal 31 33" xfId="726"/>
    <cellStyle name="Normal 31 34" xfId="727"/>
    <cellStyle name="Normal 31 35" xfId="728"/>
    <cellStyle name="Normal 31 36" xfId="729"/>
    <cellStyle name="Normal 31 37" xfId="730"/>
    <cellStyle name="Normal 31 38" xfId="731"/>
    <cellStyle name="Normal 31 39" xfId="732"/>
    <cellStyle name="Normal 31 4" xfId="733"/>
    <cellStyle name="Normal 31 40" xfId="734"/>
    <cellStyle name="Normal 31 41" xfId="735"/>
    <cellStyle name="Normal 31 42" xfId="736"/>
    <cellStyle name="Normal 31 43" xfId="737"/>
    <cellStyle name="Normal 31 44" xfId="738"/>
    <cellStyle name="Normal 31 45" xfId="739"/>
    <cellStyle name="Normal 31 46" xfId="740"/>
    <cellStyle name="Normal 31 47" xfId="741"/>
    <cellStyle name="Normal 31 48" xfId="742"/>
    <cellStyle name="Normal 31 49" xfId="743"/>
    <cellStyle name="Normal 31 5" xfId="744"/>
    <cellStyle name="Normal 31 50" xfId="745"/>
    <cellStyle name="Normal 31 51" xfId="746"/>
    <cellStyle name="Normal 31 52" xfId="747"/>
    <cellStyle name="Normal 31 53" xfId="748"/>
    <cellStyle name="Normal 31 54" xfId="749"/>
    <cellStyle name="Normal 31 55" xfId="750"/>
    <cellStyle name="Normal 31 56" xfId="751"/>
    <cellStyle name="Normal 31 57" xfId="752"/>
    <cellStyle name="Normal 31 58" xfId="753"/>
    <cellStyle name="Normal 31 59" xfId="754"/>
    <cellStyle name="Normal 31 6" xfId="755"/>
    <cellStyle name="Normal 31 60" xfId="756"/>
    <cellStyle name="Normal 31 61" xfId="757"/>
    <cellStyle name="Normal 31 62" xfId="758"/>
    <cellStyle name="Normal 31 63" xfId="759"/>
    <cellStyle name="Normal 31 64" xfId="760"/>
    <cellStyle name="Normal 31 65" xfId="761"/>
    <cellStyle name="Normal 31 66" xfId="762"/>
    <cellStyle name="Normal 31 67" xfId="763"/>
    <cellStyle name="Normal 31 68" xfId="764"/>
    <cellStyle name="Normal 31 69" xfId="765"/>
    <cellStyle name="Normal 31 7" xfId="766"/>
    <cellStyle name="Normal 31 70" xfId="767"/>
    <cellStyle name="Normal 31 71" xfId="768"/>
    <cellStyle name="Normal 31 72" xfId="769"/>
    <cellStyle name="Normal 31 73" xfId="770"/>
    <cellStyle name="Normal 31 74" xfId="771"/>
    <cellStyle name="Normal 31 75" xfId="772"/>
    <cellStyle name="Normal 31 76" xfId="773"/>
    <cellStyle name="Normal 31 77" xfId="774"/>
    <cellStyle name="Normal 31 78" xfId="775"/>
    <cellStyle name="Normal 31 79" xfId="776"/>
    <cellStyle name="Normal 31 8" xfId="777"/>
    <cellStyle name="Normal 31 80" xfId="778"/>
    <cellStyle name="Normal 31 81" xfId="779"/>
    <cellStyle name="Normal 31 82" xfId="780"/>
    <cellStyle name="Normal 31 83" xfId="781"/>
    <cellStyle name="Normal 31 84" xfId="782"/>
    <cellStyle name="Normal 31 85" xfId="783"/>
    <cellStyle name="Normal 31 86" xfId="784"/>
    <cellStyle name="Normal 31 87" xfId="785"/>
    <cellStyle name="Normal 31 88" xfId="786"/>
    <cellStyle name="Normal 31 89" xfId="787"/>
    <cellStyle name="Normal 31 9" xfId="788"/>
    <cellStyle name="Normal 31 90" xfId="789"/>
    <cellStyle name="Normal 31 91" xfId="790"/>
    <cellStyle name="Normal 31 92" xfId="791"/>
    <cellStyle name="Normal 31 93" xfId="792"/>
    <cellStyle name="Normal 31 94" xfId="793"/>
    <cellStyle name="Normal 31 95" xfId="794"/>
    <cellStyle name="Normal 31 96" xfId="795"/>
    <cellStyle name="Normal 31 97" xfId="796"/>
    <cellStyle name="Normal 31 98" xfId="797"/>
    <cellStyle name="Normal 31 99" xfId="798"/>
    <cellStyle name="Normal 32" xfId="799"/>
    <cellStyle name="Normal 33" xfId="800"/>
    <cellStyle name="Normal 34" xfId="1804"/>
    <cellStyle name="Normal 35" xfId="801"/>
    <cellStyle name="Normal 35 10" xfId="802"/>
    <cellStyle name="Normal 35 100" xfId="803"/>
    <cellStyle name="Normal 35 101" xfId="804"/>
    <cellStyle name="Normal 35 102" xfId="805"/>
    <cellStyle name="Normal 35 103" xfId="806"/>
    <cellStyle name="Normal 35 104" xfId="807"/>
    <cellStyle name="Normal 35 105" xfId="808"/>
    <cellStyle name="Normal 35 106" xfId="809"/>
    <cellStyle name="Normal 35 107" xfId="810"/>
    <cellStyle name="Normal 35 108" xfId="811"/>
    <cellStyle name="Normal 35 11" xfId="812"/>
    <cellStyle name="Normal 35 12" xfId="813"/>
    <cellStyle name="Normal 35 13" xfId="814"/>
    <cellStyle name="Normal 35 14" xfId="815"/>
    <cellStyle name="Normal 35 15" xfId="816"/>
    <cellStyle name="Normal 35 16" xfId="817"/>
    <cellStyle name="Normal 35 17" xfId="818"/>
    <cellStyle name="Normal 35 18" xfId="819"/>
    <cellStyle name="Normal 35 19" xfId="820"/>
    <cellStyle name="Normal 35 2" xfId="821"/>
    <cellStyle name="Normal 35 20" xfId="822"/>
    <cellStyle name="Normal 35 21" xfId="823"/>
    <cellStyle name="Normal 35 22" xfId="824"/>
    <cellStyle name="Normal 35 23" xfId="825"/>
    <cellStyle name="Normal 35 24" xfId="826"/>
    <cellStyle name="Normal 35 25" xfId="827"/>
    <cellStyle name="Normal 35 26" xfId="828"/>
    <cellStyle name="Normal 35 27" xfId="829"/>
    <cellStyle name="Normal 35 28" xfId="830"/>
    <cellStyle name="Normal 35 29" xfId="831"/>
    <cellStyle name="Normal 35 3" xfId="832"/>
    <cellStyle name="Normal 35 30" xfId="833"/>
    <cellStyle name="Normal 35 31" xfId="834"/>
    <cellStyle name="Normal 35 32" xfId="835"/>
    <cellStyle name="Normal 35 33" xfId="836"/>
    <cellStyle name="Normal 35 34" xfId="837"/>
    <cellStyle name="Normal 35 35" xfId="838"/>
    <cellStyle name="Normal 35 36" xfId="839"/>
    <cellStyle name="Normal 35 37" xfId="840"/>
    <cellStyle name="Normal 35 38" xfId="841"/>
    <cellStyle name="Normal 35 39" xfId="842"/>
    <cellStyle name="Normal 35 4" xfId="843"/>
    <cellStyle name="Normal 35 40" xfId="844"/>
    <cellStyle name="Normal 35 41" xfId="845"/>
    <cellStyle name="Normal 35 42" xfId="846"/>
    <cellStyle name="Normal 35 43" xfId="847"/>
    <cellStyle name="Normal 35 44" xfId="848"/>
    <cellStyle name="Normal 35 45" xfId="849"/>
    <cellStyle name="Normal 35 46" xfId="850"/>
    <cellStyle name="Normal 35 47" xfId="851"/>
    <cellStyle name="Normal 35 48" xfId="852"/>
    <cellStyle name="Normal 35 49" xfId="853"/>
    <cellStyle name="Normal 35 5" xfId="854"/>
    <cellStyle name="Normal 35 50" xfId="855"/>
    <cellStyle name="Normal 35 51" xfId="856"/>
    <cellStyle name="Normal 35 52" xfId="857"/>
    <cellStyle name="Normal 35 53" xfId="858"/>
    <cellStyle name="Normal 35 54" xfId="859"/>
    <cellStyle name="Normal 35 55" xfId="860"/>
    <cellStyle name="Normal 35 56" xfId="861"/>
    <cellStyle name="Normal 35 57" xfId="862"/>
    <cellStyle name="Normal 35 58" xfId="863"/>
    <cellStyle name="Normal 35 59" xfId="864"/>
    <cellStyle name="Normal 35 6" xfId="865"/>
    <cellStyle name="Normal 35 60" xfId="866"/>
    <cellStyle name="Normal 35 61" xfId="867"/>
    <cellStyle name="Normal 35 62" xfId="868"/>
    <cellStyle name="Normal 35 63" xfId="869"/>
    <cellStyle name="Normal 35 64" xfId="870"/>
    <cellStyle name="Normal 35 65" xfId="871"/>
    <cellStyle name="Normal 35 66" xfId="872"/>
    <cellStyle name="Normal 35 67" xfId="873"/>
    <cellStyle name="Normal 35 68" xfId="874"/>
    <cellStyle name="Normal 35 69" xfId="875"/>
    <cellStyle name="Normal 35 7" xfId="876"/>
    <cellStyle name="Normal 35 70" xfId="877"/>
    <cellStyle name="Normal 35 71" xfId="878"/>
    <cellStyle name="Normal 35 72" xfId="879"/>
    <cellStyle name="Normal 35 73" xfId="880"/>
    <cellStyle name="Normal 35 74" xfId="881"/>
    <cellStyle name="Normal 35 75" xfId="882"/>
    <cellStyle name="Normal 35 76" xfId="883"/>
    <cellStyle name="Normal 35 77" xfId="884"/>
    <cellStyle name="Normal 35 78" xfId="885"/>
    <cellStyle name="Normal 35 79" xfId="886"/>
    <cellStyle name="Normal 35 8" xfId="887"/>
    <cellStyle name="Normal 35 80" xfId="888"/>
    <cellStyle name="Normal 35 81" xfId="889"/>
    <cellStyle name="Normal 35 82" xfId="890"/>
    <cellStyle name="Normal 35 83" xfId="891"/>
    <cellStyle name="Normal 35 84" xfId="892"/>
    <cellStyle name="Normal 35 85" xfId="893"/>
    <cellStyle name="Normal 35 86" xfId="894"/>
    <cellStyle name="Normal 35 87" xfId="895"/>
    <cellStyle name="Normal 35 88" xfId="896"/>
    <cellStyle name="Normal 35 89" xfId="897"/>
    <cellStyle name="Normal 35 9" xfId="898"/>
    <cellStyle name="Normal 35 90" xfId="899"/>
    <cellStyle name="Normal 35 91" xfId="900"/>
    <cellStyle name="Normal 35 92" xfId="901"/>
    <cellStyle name="Normal 35 93" xfId="902"/>
    <cellStyle name="Normal 35 94" xfId="903"/>
    <cellStyle name="Normal 35 95" xfId="904"/>
    <cellStyle name="Normal 35 96" xfId="905"/>
    <cellStyle name="Normal 35 97" xfId="906"/>
    <cellStyle name="Normal 35 98" xfId="907"/>
    <cellStyle name="Normal 35 99" xfId="908"/>
    <cellStyle name="Normal 36" xfId="909"/>
    <cellStyle name="Normal 36 10" xfId="910"/>
    <cellStyle name="Normal 36 100" xfId="911"/>
    <cellStyle name="Normal 36 101" xfId="912"/>
    <cellStyle name="Normal 36 102" xfId="913"/>
    <cellStyle name="Normal 36 103" xfId="914"/>
    <cellStyle name="Normal 36 104" xfId="915"/>
    <cellStyle name="Normal 36 105" xfId="916"/>
    <cellStyle name="Normal 36 106" xfId="917"/>
    <cellStyle name="Normal 36 107" xfId="918"/>
    <cellStyle name="Normal 36 108" xfId="919"/>
    <cellStyle name="Normal 36 11" xfId="920"/>
    <cellStyle name="Normal 36 12" xfId="921"/>
    <cellStyle name="Normal 36 13" xfId="922"/>
    <cellStyle name="Normal 36 14" xfId="923"/>
    <cellStyle name="Normal 36 15" xfId="924"/>
    <cellStyle name="Normal 36 16" xfId="925"/>
    <cellStyle name="Normal 36 17" xfId="926"/>
    <cellStyle name="Normal 36 18" xfId="927"/>
    <cellStyle name="Normal 36 19" xfId="928"/>
    <cellStyle name="Normal 36 2" xfId="929"/>
    <cellStyle name="Normal 36 20" xfId="930"/>
    <cellStyle name="Normal 36 21" xfId="931"/>
    <cellStyle name="Normal 36 22" xfId="932"/>
    <cellStyle name="Normal 36 23" xfId="933"/>
    <cellStyle name="Normal 36 24" xfId="934"/>
    <cellStyle name="Normal 36 25" xfId="935"/>
    <cellStyle name="Normal 36 26" xfId="936"/>
    <cellStyle name="Normal 36 27" xfId="937"/>
    <cellStyle name="Normal 36 28" xfId="938"/>
    <cellStyle name="Normal 36 29" xfId="939"/>
    <cellStyle name="Normal 36 3" xfId="940"/>
    <cellStyle name="Normal 36 30" xfId="941"/>
    <cellStyle name="Normal 36 31" xfId="942"/>
    <cellStyle name="Normal 36 32" xfId="943"/>
    <cellStyle name="Normal 36 33" xfId="944"/>
    <cellStyle name="Normal 36 34" xfId="945"/>
    <cellStyle name="Normal 36 35" xfId="946"/>
    <cellStyle name="Normal 36 36" xfId="947"/>
    <cellStyle name="Normal 36 37" xfId="948"/>
    <cellStyle name="Normal 36 38" xfId="949"/>
    <cellStyle name="Normal 36 39" xfId="950"/>
    <cellStyle name="Normal 36 4" xfId="951"/>
    <cellStyle name="Normal 36 40" xfId="952"/>
    <cellStyle name="Normal 36 41" xfId="953"/>
    <cellStyle name="Normal 36 42" xfId="954"/>
    <cellStyle name="Normal 36 43" xfId="955"/>
    <cellStyle name="Normal 36 44" xfId="956"/>
    <cellStyle name="Normal 36 45" xfId="957"/>
    <cellStyle name="Normal 36 46" xfId="958"/>
    <cellStyle name="Normal 36 47" xfId="959"/>
    <cellStyle name="Normal 36 48" xfId="960"/>
    <cellStyle name="Normal 36 49" xfId="961"/>
    <cellStyle name="Normal 36 5" xfId="962"/>
    <cellStyle name="Normal 36 50" xfId="963"/>
    <cellStyle name="Normal 36 51" xfId="964"/>
    <cellStyle name="Normal 36 52" xfId="965"/>
    <cellStyle name="Normal 36 53" xfId="966"/>
    <cellStyle name="Normal 36 54" xfId="967"/>
    <cellStyle name="Normal 36 55" xfId="968"/>
    <cellStyle name="Normal 36 56" xfId="969"/>
    <cellStyle name="Normal 36 57" xfId="970"/>
    <cellStyle name="Normal 36 58" xfId="971"/>
    <cellStyle name="Normal 36 59" xfId="972"/>
    <cellStyle name="Normal 36 6" xfId="973"/>
    <cellStyle name="Normal 36 60" xfId="974"/>
    <cellStyle name="Normal 36 61" xfId="975"/>
    <cellStyle name="Normal 36 62" xfId="976"/>
    <cellStyle name="Normal 36 63" xfId="977"/>
    <cellStyle name="Normal 36 64" xfId="978"/>
    <cellStyle name="Normal 36 65" xfId="979"/>
    <cellStyle name="Normal 36 66" xfId="980"/>
    <cellStyle name="Normal 36 67" xfId="981"/>
    <cellStyle name="Normal 36 68" xfId="982"/>
    <cellStyle name="Normal 36 69" xfId="983"/>
    <cellStyle name="Normal 36 7" xfId="984"/>
    <cellStyle name="Normal 36 70" xfId="985"/>
    <cellStyle name="Normal 36 71" xfId="986"/>
    <cellStyle name="Normal 36 72" xfId="987"/>
    <cellStyle name="Normal 36 73" xfId="988"/>
    <cellStyle name="Normal 36 74" xfId="989"/>
    <cellStyle name="Normal 36 75" xfId="990"/>
    <cellStyle name="Normal 36 76" xfId="991"/>
    <cellStyle name="Normal 36 77" xfId="992"/>
    <cellStyle name="Normal 36 78" xfId="993"/>
    <cellStyle name="Normal 36 79" xfId="994"/>
    <cellStyle name="Normal 36 8" xfId="995"/>
    <cellStyle name="Normal 36 80" xfId="996"/>
    <cellStyle name="Normal 36 81" xfId="997"/>
    <cellStyle name="Normal 36 82" xfId="998"/>
    <cellStyle name="Normal 36 83" xfId="999"/>
    <cellStyle name="Normal 36 84" xfId="1000"/>
    <cellStyle name="Normal 36 85" xfId="1001"/>
    <cellStyle name="Normal 36 86" xfId="1002"/>
    <cellStyle name="Normal 36 87" xfId="1003"/>
    <cellStyle name="Normal 36 88" xfId="1004"/>
    <cellStyle name="Normal 36 89" xfId="1005"/>
    <cellStyle name="Normal 36 9" xfId="1006"/>
    <cellStyle name="Normal 36 90" xfId="1007"/>
    <cellStyle name="Normal 36 91" xfId="1008"/>
    <cellStyle name="Normal 36 92" xfId="1009"/>
    <cellStyle name="Normal 36 93" xfId="1010"/>
    <cellStyle name="Normal 36 94" xfId="1011"/>
    <cellStyle name="Normal 36 95" xfId="1012"/>
    <cellStyle name="Normal 36 96" xfId="1013"/>
    <cellStyle name="Normal 36 97" xfId="1014"/>
    <cellStyle name="Normal 36 98" xfId="1015"/>
    <cellStyle name="Normal 36 99" xfId="1016"/>
    <cellStyle name="Normal 37" xfId="1806"/>
    <cellStyle name="Normal 38" xfId="3"/>
    <cellStyle name="Normal 4" xfId="1017"/>
    <cellStyle name="Normal 4 10" xfId="1018"/>
    <cellStyle name="Normal 4 100" xfId="1019"/>
    <cellStyle name="Normal 4 101" xfId="1020"/>
    <cellStyle name="Normal 4 102" xfId="1021"/>
    <cellStyle name="Normal 4 103" xfId="1022"/>
    <cellStyle name="Normal 4 104" xfId="1023"/>
    <cellStyle name="Normal 4 105" xfId="1024"/>
    <cellStyle name="Normal 4 106" xfId="1025"/>
    <cellStyle name="Normal 4 107" xfId="1026"/>
    <cellStyle name="Normal 4 108" xfId="1027"/>
    <cellStyle name="Normal 4 109" xfId="1467"/>
    <cellStyle name="Normal 4 109 2" xfId="1566"/>
    <cellStyle name="Normal 4 109 2 2" xfId="1659"/>
    <cellStyle name="Normal 4 109 3" xfId="1618"/>
    <cellStyle name="Normal 4 109 4" xfId="1772"/>
    <cellStyle name="Normal 4 11" xfId="1028"/>
    <cellStyle name="Normal 4 110" xfId="1468"/>
    <cellStyle name="Normal 4 111" xfId="1469"/>
    <cellStyle name="Normal 4 12" xfId="1029"/>
    <cellStyle name="Normal 4 13" xfId="1030"/>
    <cellStyle name="Normal 4 14" xfId="1031"/>
    <cellStyle name="Normal 4 15" xfId="1032"/>
    <cellStyle name="Normal 4 16" xfId="1033"/>
    <cellStyle name="Normal 4 17" xfId="1034"/>
    <cellStyle name="Normal 4 18" xfId="1035"/>
    <cellStyle name="Normal 4 19" xfId="1036"/>
    <cellStyle name="Normal 4 2" xfId="1037"/>
    <cellStyle name="Normal 4 2 2" xfId="1470"/>
    <cellStyle name="Normal 4 2 2 2" xfId="1567"/>
    <cellStyle name="Normal 4 2 2 2 2" xfId="1660"/>
    <cellStyle name="Normal 4 2 2 3" xfId="1619"/>
    <cellStyle name="Normal 4 2 2 4" xfId="1773"/>
    <cellStyle name="Normal 4 2 3" xfId="1471"/>
    <cellStyle name="Normal 4 2 4" xfId="1472"/>
    <cellStyle name="Normal 4 20" xfId="1038"/>
    <cellStyle name="Normal 4 21" xfId="1039"/>
    <cellStyle name="Normal 4 22" xfId="1040"/>
    <cellStyle name="Normal 4 23" xfId="1041"/>
    <cellStyle name="Normal 4 24" xfId="1042"/>
    <cellStyle name="Normal 4 25" xfId="1043"/>
    <cellStyle name="Normal 4 26" xfId="1044"/>
    <cellStyle name="Normal 4 27" xfId="1045"/>
    <cellStyle name="Normal 4 28" xfId="1046"/>
    <cellStyle name="Normal 4 29" xfId="1047"/>
    <cellStyle name="Normal 4 3" xfId="1048"/>
    <cellStyle name="Normal 4 30" xfId="1049"/>
    <cellStyle name="Normal 4 31" xfId="1050"/>
    <cellStyle name="Normal 4 32" xfId="1051"/>
    <cellStyle name="Normal 4 33" xfId="1052"/>
    <cellStyle name="Normal 4 34" xfId="1053"/>
    <cellStyle name="Normal 4 35" xfId="1054"/>
    <cellStyle name="Normal 4 36" xfId="1055"/>
    <cellStyle name="Normal 4 37" xfId="1056"/>
    <cellStyle name="Normal 4 38" xfId="1057"/>
    <cellStyle name="Normal 4 39" xfId="1058"/>
    <cellStyle name="Normal 4 4" xfId="1059"/>
    <cellStyle name="Normal 4 40" xfId="1060"/>
    <cellStyle name="Normal 4 41" xfId="1061"/>
    <cellStyle name="Normal 4 42" xfId="1062"/>
    <cellStyle name="Normal 4 43" xfId="1063"/>
    <cellStyle name="Normal 4 44" xfId="1064"/>
    <cellStyle name="Normal 4 45" xfId="1065"/>
    <cellStyle name="Normal 4 46" xfId="1066"/>
    <cellStyle name="Normal 4 47" xfId="1067"/>
    <cellStyle name="Normal 4 48" xfId="1068"/>
    <cellStyle name="Normal 4 49" xfId="1069"/>
    <cellStyle name="Normal 4 5" xfId="1070"/>
    <cellStyle name="Normal 4 50" xfId="1071"/>
    <cellStyle name="Normal 4 51" xfId="1072"/>
    <cellStyle name="Normal 4 52" xfId="1073"/>
    <cellStyle name="Normal 4 53" xfId="1074"/>
    <cellStyle name="Normal 4 54" xfId="1075"/>
    <cellStyle name="Normal 4 55" xfId="1076"/>
    <cellStyle name="Normal 4 56" xfId="1077"/>
    <cellStyle name="Normal 4 57" xfId="1078"/>
    <cellStyle name="Normal 4 58" xfId="1079"/>
    <cellStyle name="Normal 4 59" xfId="1080"/>
    <cellStyle name="Normal 4 6" xfId="1081"/>
    <cellStyle name="Normal 4 60" xfId="1082"/>
    <cellStyle name="Normal 4 61" xfId="1083"/>
    <cellStyle name="Normal 4 62" xfId="1084"/>
    <cellStyle name="Normal 4 63" xfId="1085"/>
    <cellStyle name="Normal 4 64" xfId="1086"/>
    <cellStyle name="Normal 4 65" xfId="1087"/>
    <cellStyle name="Normal 4 66" xfId="1088"/>
    <cellStyle name="Normal 4 67" xfId="1089"/>
    <cellStyle name="Normal 4 68" xfId="1090"/>
    <cellStyle name="Normal 4 69" xfId="1091"/>
    <cellStyle name="Normal 4 7" xfId="1092"/>
    <cellStyle name="Normal 4 70" xfId="1093"/>
    <cellStyle name="Normal 4 71" xfId="1094"/>
    <cellStyle name="Normal 4 72" xfId="1095"/>
    <cellStyle name="Normal 4 73" xfId="1096"/>
    <cellStyle name="Normal 4 74" xfId="1097"/>
    <cellStyle name="Normal 4 75" xfId="1098"/>
    <cellStyle name="Normal 4 76" xfId="1099"/>
    <cellStyle name="Normal 4 77" xfId="1100"/>
    <cellStyle name="Normal 4 78" xfId="1101"/>
    <cellStyle name="Normal 4 79" xfId="1102"/>
    <cellStyle name="Normal 4 8" xfId="1103"/>
    <cellStyle name="Normal 4 80" xfId="1104"/>
    <cellStyle name="Normal 4 81" xfId="1105"/>
    <cellStyle name="Normal 4 82" xfId="1106"/>
    <cellStyle name="Normal 4 83" xfId="1107"/>
    <cellStyle name="Normal 4 84" xfId="1108"/>
    <cellStyle name="Normal 4 85" xfId="1109"/>
    <cellStyle name="Normal 4 86" xfId="1110"/>
    <cellStyle name="Normal 4 87" xfId="1111"/>
    <cellStyle name="Normal 4 88" xfId="1112"/>
    <cellStyle name="Normal 4 89" xfId="1113"/>
    <cellStyle name="Normal 4 9" xfId="1114"/>
    <cellStyle name="Normal 4 90" xfId="1115"/>
    <cellStyle name="Normal 4 91" xfId="1116"/>
    <cellStyle name="Normal 4 92" xfId="1117"/>
    <cellStyle name="Normal 4 93" xfId="1118"/>
    <cellStyle name="Normal 4 94" xfId="1119"/>
    <cellStyle name="Normal 4 95" xfId="1120"/>
    <cellStyle name="Normal 4 96" xfId="1121"/>
    <cellStyle name="Normal 4 97" xfId="1122"/>
    <cellStyle name="Normal 4 98" xfId="1123"/>
    <cellStyle name="Normal 4 99" xfId="1124"/>
    <cellStyle name="Normal 5" xfId="1125"/>
    <cellStyle name="Normal 5 10" xfId="1126"/>
    <cellStyle name="Normal 5 100" xfId="1127"/>
    <cellStyle name="Normal 5 101" xfId="1128"/>
    <cellStyle name="Normal 5 102" xfId="1129"/>
    <cellStyle name="Normal 5 103" xfId="1130"/>
    <cellStyle name="Normal 5 104" xfId="1131"/>
    <cellStyle name="Normal 5 105" xfId="1132"/>
    <cellStyle name="Normal 5 106" xfId="1133"/>
    <cellStyle name="Normal 5 107" xfId="1134"/>
    <cellStyle name="Normal 5 108" xfId="1135"/>
    <cellStyle name="Normal 5 109" xfId="1473"/>
    <cellStyle name="Normal 5 11" xfId="1136"/>
    <cellStyle name="Normal 5 110" xfId="1474"/>
    <cellStyle name="Normal 5 12" xfId="1137"/>
    <cellStyle name="Normal 5 13" xfId="1138"/>
    <cellStyle name="Normal 5 14" xfId="1139"/>
    <cellStyle name="Normal 5 15" xfId="1140"/>
    <cellStyle name="Normal 5 16" xfId="1141"/>
    <cellStyle name="Normal 5 17" xfId="1142"/>
    <cellStyle name="Normal 5 18" xfId="1143"/>
    <cellStyle name="Normal 5 19" xfId="1144"/>
    <cellStyle name="Normal 5 2" xfId="1145"/>
    <cellStyle name="Normal 5 2 2" xfId="1475"/>
    <cellStyle name="Normal 5 2 3" xfId="1476"/>
    <cellStyle name="Normal 5 20" xfId="1146"/>
    <cellStyle name="Normal 5 21" xfId="1147"/>
    <cellStyle name="Normal 5 22" xfId="1148"/>
    <cellStyle name="Normal 5 23" xfId="1149"/>
    <cellStyle name="Normal 5 24" xfId="1150"/>
    <cellStyle name="Normal 5 25" xfId="1151"/>
    <cellStyle name="Normal 5 26" xfId="1152"/>
    <cellStyle name="Normal 5 27" xfId="1153"/>
    <cellStyle name="Normal 5 28" xfId="1154"/>
    <cellStyle name="Normal 5 29" xfId="1155"/>
    <cellStyle name="Normal 5 3" xfId="1156"/>
    <cellStyle name="Normal 5 30" xfId="1157"/>
    <cellStyle name="Normal 5 31" xfId="1158"/>
    <cellStyle name="Normal 5 32" xfId="1159"/>
    <cellStyle name="Normal 5 33" xfId="1160"/>
    <cellStyle name="Normal 5 34" xfId="1161"/>
    <cellStyle name="Normal 5 35" xfId="1162"/>
    <cellStyle name="Normal 5 36" xfId="1163"/>
    <cellStyle name="Normal 5 37" xfId="1164"/>
    <cellStyle name="Normal 5 38" xfId="1165"/>
    <cellStyle name="Normal 5 39" xfId="1166"/>
    <cellStyle name="Normal 5 4" xfId="1167"/>
    <cellStyle name="Normal 5 40" xfId="1168"/>
    <cellStyle name="Normal 5 41" xfId="1169"/>
    <cellStyle name="Normal 5 42" xfId="1170"/>
    <cellStyle name="Normal 5 43" xfId="1171"/>
    <cellStyle name="Normal 5 44" xfId="1172"/>
    <cellStyle name="Normal 5 45" xfId="1173"/>
    <cellStyle name="Normal 5 46" xfId="1174"/>
    <cellStyle name="Normal 5 47" xfId="1175"/>
    <cellStyle name="Normal 5 48" xfId="1176"/>
    <cellStyle name="Normal 5 49" xfId="1177"/>
    <cellStyle name="Normal 5 5" xfId="1178"/>
    <cellStyle name="Normal 5 50" xfId="1179"/>
    <cellStyle name="Normal 5 51" xfId="1180"/>
    <cellStyle name="Normal 5 52" xfId="1181"/>
    <cellStyle name="Normal 5 53" xfId="1182"/>
    <cellStyle name="Normal 5 54" xfId="1183"/>
    <cellStyle name="Normal 5 55" xfId="1184"/>
    <cellStyle name="Normal 5 56" xfId="1185"/>
    <cellStyle name="Normal 5 57" xfId="1186"/>
    <cellStyle name="Normal 5 58" xfId="1187"/>
    <cellStyle name="Normal 5 59" xfId="1188"/>
    <cellStyle name="Normal 5 6" xfId="1189"/>
    <cellStyle name="Normal 5 60" xfId="1190"/>
    <cellStyle name="Normal 5 61" xfId="1191"/>
    <cellStyle name="Normal 5 62" xfId="1192"/>
    <cellStyle name="Normal 5 63" xfId="1193"/>
    <cellStyle name="Normal 5 64" xfId="1194"/>
    <cellStyle name="Normal 5 65" xfId="1195"/>
    <cellStyle name="Normal 5 66" xfId="1196"/>
    <cellStyle name="Normal 5 67" xfId="1197"/>
    <cellStyle name="Normal 5 68" xfId="1198"/>
    <cellStyle name="Normal 5 69" xfId="1199"/>
    <cellStyle name="Normal 5 7" xfId="1200"/>
    <cellStyle name="Normal 5 70" xfId="1201"/>
    <cellStyle name="Normal 5 71" xfId="1202"/>
    <cellStyle name="Normal 5 72" xfId="1203"/>
    <cellStyle name="Normal 5 73" xfId="1204"/>
    <cellStyle name="Normal 5 74" xfId="1205"/>
    <cellStyle name="Normal 5 75" xfId="1206"/>
    <cellStyle name="Normal 5 76" xfId="1207"/>
    <cellStyle name="Normal 5 77" xfId="1208"/>
    <cellStyle name="Normal 5 78" xfId="1209"/>
    <cellStyle name="Normal 5 79" xfId="1210"/>
    <cellStyle name="Normal 5 8" xfId="1211"/>
    <cellStyle name="Normal 5 80" xfId="1212"/>
    <cellStyle name="Normal 5 81" xfId="1213"/>
    <cellStyle name="Normal 5 82" xfId="1214"/>
    <cellStyle name="Normal 5 83" xfId="1215"/>
    <cellStyle name="Normal 5 84" xfId="1216"/>
    <cellStyle name="Normal 5 85" xfId="1217"/>
    <cellStyle name="Normal 5 86" xfId="1218"/>
    <cellStyle name="Normal 5 87" xfId="1219"/>
    <cellStyle name="Normal 5 88" xfId="1220"/>
    <cellStyle name="Normal 5 89" xfId="1221"/>
    <cellStyle name="Normal 5 9" xfId="1222"/>
    <cellStyle name="Normal 5 90" xfId="1223"/>
    <cellStyle name="Normal 5 91" xfId="1224"/>
    <cellStyle name="Normal 5 92" xfId="1225"/>
    <cellStyle name="Normal 5 93" xfId="1226"/>
    <cellStyle name="Normal 5 94" xfId="1227"/>
    <cellStyle name="Normal 5 95" xfId="1228"/>
    <cellStyle name="Normal 5 96" xfId="1229"/>
    <cellStyle name="Normal 5 97" xfId="1230"/>
    <cellStyle name="Normal 5 98" xfId="1231"/>
    <cellStyle name="Normal 5 99" xfId="1232"/>
    <cellStyle name="Normal 6" xfId="1233"/>
    <cellStyle name="Normal 6 10" xfId="1234"/>
    <cellStyle name="Normal 6 100" xfId="1235"/>
    <cellStyle name="Normal 6 101" xfId="1236"/>
    <cellStyle name="Normal 6 102" xfId="1237"/>
    <cellStyle name="Normal 6 103" xfId="1238"/>
    <cellStyle name="Normal 6 104" xfId="1239"/>
    <cellStyle name="Normal 6 105" xfId="1240"/>
    <cellStyle name="Normal 6 106" xfId="1241"/>
    <cellStyle name="Normal 6 107" xfId="1242"/>
    <cellStyle name="Normal 6 108" xfId="1243"/>
    <cellStyle name="Normal 6 109" xfId="1477"/>
    <cellStyle name="Normal 6 11" xfId="1244"/>
    <cellStyle name="Normal 6 110" xfId="1478"/>
    <cellStyle name="Normal 6 12" xfId="1245"/>
    <cellStyle name="Normal 6 13" xfId="1246"/>
    <cellStyle name="Normal 6 14" xfId="1247"/>
    <cellStyle name="Normal 6 15" xfId="1248"/>
    <cellStyle name="Normal 6 16" xfId="1249"/>
    <cellStyle name="Normal 6 17" xfId="1250"/>
    <cellStyle name="Normal 6 18" xfId="1251"/>
    <cellStyle name="Normal 6 19" xfId="1252"/>
    <cellStyle name="Normal 6 2" xfId="1253"/>
    <cellStyle name="Normal 6 2 2" xfId="1342"/>
    <cellStyle name="Normal 6 2 2 2" xfId="1545"/>
    <cellStyle name="Normal 6 2 2 2 2" xfId="1647"/>
    <cellStyle name="Normal 6 2 2 3" xfId="1606"/>
    <cellStyle name="Normal 6 2 2 4" xfId="1774"/>
    <cellStyle name="Normal 6 2 3" xfId="1479"/>
    <cellStyle name="Normal 6 20" xfId="1254"/>
    <cellStyle name="Normal 6 21" xfId="1255"/>
    <cellStyle name="Normal 6 22" xfId="1256"/>
    <cellStyle name="Normal 6 23" xfId="1257"/>
    <cellStyle name="Normal 6 24" xfId="1258"/>
    <cellStyle name="Normal 6 25" xfId="1259"/>
    <cellStyle name="Normal 6 26" xfId="1260"/>
    <cellStyle name="Normal 6 27" xfId="1261"/>
    <cellStyle name="Normal 6 28" xfId="1262"/>
    <cellStyle name="Normal 6 29" xfId="1263"/>
    <cellStyle name="Normal 6 3" xfId="1264"/>
    <cellStyle name="Normal 6 30" xfId="1265"/>
    <cellStyle name="Normal 6 31" xfId="1266"/>
    <cellStyle name="Normal 6 32" xfId="1267"/>
    <cellStyle name="Normal 6 33" xfId="1268"/>
    <cellStyle name="Normal 6 34" xfId="1269"/>
    <cellStyle name="Normal 6 35" xfId="1270"/>
    <cellStyle name="Normal 6 36" xfId="1271"/>
    <cellStyle name="Normal 6 37" xfId="1272"/>
    <cellStyle name="Normal 6 38" xfId="1273"/>
    <cellStyle name="Normal 6 39" xfId="1274"/>
    <cellStyle name="Normal 6 4" xfId="1275"/>
    <cellStyle name="Normal 6 40" xfId="1276"/>
    <cellStyle name="Normal 6 41" xfId="1277"/>
    <cellStyle name="Normal 6 42" xfId="1278"/>
    <cellStyle name="Normal 6 43" xfId="1279"/>
    <cellStyle name="Normal 6 44" xfId="1280"/>
    <cellStyle name="Normal 6 45" xfId="1281"/>
    <cellStyle name="Normal 6 46" xfId="1282"/>
    <cellStyle name="Normal 6 47" xfId="1283"/>
    <cellStyle name="Normal 6 48" xfId="1284"/>
    <cellStyle name="Normal 6 49" xfId="1285"/>
    <cellStyle name="Normal 6 5" xfId="1286"/>
    <cellStyle name="Normal 6 50" xfId="1287"/>
    <cellStyle name="Normal 6 51" xfId="1288"/>
    <cellStyle name="Normal 6 52" xfId="1289"/>
    <cellStyle name="Normal 6 53" xfId="1290"/>
    <cellStyle name="Normal 6 54" xfId="1291"/>
    <cellStyle name="Normal 6 55" xfId="1292"/>
    <cellStyle name="Normal 6 56" xfId="1293"/>
    <cellStyle name="Normal 6 57" xfId="1294"/>
    <cellStyle name="Normal 6 58" xfId="1295"/>
    <cellStyle name="Normal 6 59" xfId="1296"/>
    <cellStyle name="Normal 6 6" xfId="1297"/>
    <cellStyle name="Normal 6 60" xfId="1298"/>
    <cellStyle name="Normal 6 61" xfId="1299"/>
    <cellStyle name="Normal 6 62" xfId="1300"/>
    <cellStyle name="Normal 6 63" xfId="1301"/>
    <cellStyle name="Normal 6 64" xfId="1302"/>
    <cellStyle name="Normal 6 65" xfId="1303"/>
    <cellStyle name="Normal 6 66" xfId="1304"/>
    <cellStyle name="Normal 6 67" xfId="1305"/>
    <cellStyle name="Normal 6 68" xfId="1306"/>
    <cellStyle name="Normal 6 69" xfId="1307"/>
    <cellStyle name="Normal 6 7" xfId="1308"/>
    <cellStyle name="Normal 6 70" xfId="1309"/>
    <cellStyle name="Normal 6 71" xfId="1310"/>
    <cellStyle name="Normal 6 72" xfId="1311"/>
    <cellStyle name="Normal 6 73" xfId="1312"/>
    <cellStyle name="Normal 6 74" xfId="1313"/>
    <cellStyle name="Normal 6 75" xfId="1314"/>
    <cellStyle name="Normal 6 76" xfId="1315"/>
    <cellStyle name="Normal 6 77" xfId="1316"/>
    <cellStyle name="Normal 6 78" xfId="1317"/>
    <cellStyle name="Normal 6 79" xfId="1318"/>
    <cellStyle name="Normal 6 8" xfId="1319"/>
    <cellStyle name="Normal 6 80" xfId="1320"/>
    <cellStyle name="Normal 6 81" xfId="1321"/>
    <cellStyle name="Normal 6 82" xfId="1322"/>
    <cellStyle name="Normal 6 83" xfId="1323"/>
    <cellStyle name="Normal 6 84" xfId="1324"/>
    <cellStyle name="Normal 6 85" xfId="1325"/>
    <cellStyle name="Normal 6 86" xfId="1326"/>
    <cellStyle name="Normal 6 87" xfId="1327"/>
    <cellStyle name="Normal 6 88" xfId="1328"/>
    <cellStyle name="Normal 6 89" xfId="1329"/>
    <cellStyle name="Normal 6 9" xfId="1330"/>
    <cellStyle name="Normal 6 90" xfId="1331"/>
    <cellStyle name="Normal 6 91" xfId="1332"/>
    <cellStyle name="Normal 6 92" xfId="1333"/>
    <cellStyle name="Normal 6 93" xfId="1334"/>
    <cellStyle name="Normal 6 94" xfId="1335"/>
    <cellStyle name="Normal 6 95" xfId="1336"/>
    <cellStyle name="Normal 6 96" xfId="1337"/>
    <cellStyle name="Normal 6 97" xfId="1338"/>
    <cellStyle name="Normal 6 98" xfId="1339"/>
    <cellStyle name="Normal 6 99" xfId="1340"/>
    <cellStyle name="Normal 7" xfId="1341"/>
    <cellStyle name="Normal 7 2" xfId="1480"/>
    <cellStyle name="Normal 7 3" xfId="1481"/>
    <cellStyle name="Normal 7 3 2" xfId="1568"/>
    <cellStyle name="Normal 7 3 2 2" xfId="1661"/>
    <cellStyle name="Normal 7 3 3" xfId="1620"/>
    <cellStyle name="Normal 7 3 4" xfId="1776"/>
    <cellStyle name="Normal 7 4" xfId="1482"/>
    <cellStyle name="Normal 7 5" xfId="1544"/>
    <cellStyle name="Normal 7 5 2" xfId="1646"/>
    <cellStyle name="Normal 7 6" xfId="1605"/>
    <cellStyle name="Normal 7 7" xfId="1775"/>
    <cellStyle name="Normal 8" xfId="1483"/>
    <cellStyle name="Normal 8 2" xfId="1484"/>
    <cellStyle name="Normal 8 2 2" xfId="1485"/>
    <cellStyle name="Normal 8 2 2 2" xfId="1569"/>
    <cellStyle name="Normal 8 2 2 2 2" xfId="1662"/>
    <cellStyle name="Normal 8 2 2 3" xfId="1621"/>
    <cellStyle name="Normal 8 2 2 4" xfId="1777"/>
    <cellStyle name="Normal 8 2 3" xfId="1486"/>
    <cellStyle name="Normal 8 3" xfId="1487"/>
    <cellStyle name="Normal 9" xfId="1488"/>
    <cellStyle name="Normal 9 2" xfId="1489"/>
    <cellStyle name="Normal 9 3" xfId="1490"/>
    <cellStyle name="Normal 9 4" xfId="1491"/>
    <cellStyle name="Normal_Example 1" xfId="2"/>
    <cellStyle name="Note 2" xfId="1492"/>
    <cellStyle name="Note 2 10" xfId="2052"/>
    <cellStyle name="Note 2 11" xfId="1942"/>
    <cellStyle name="Note 2 2" xfId="1493"/>
    <cellStyle name="Note 2 2 2" xfId="1571"/>
    <cellStyle name="Note 2 2 2 2" xfId="1686"/>
    <cellStyle name="Note 2 2 2 2 2" xfId="1724"/>
    <cellStyle name="Note 2 2 2 2 2 2" xfId="1888"/>
    <cellStyle name="Note 2 2 2 2 2 3" xfId="2179"/>
    <cellStyle name="Note 2 2 2 2 2 4" xfId="2254"/>
    <cellStyle name="Note 2 2 2 2 2 5" xfId="2326"/>
    <cellStyle name="Note 2 2 2 2 2 6" xfId="2392"/>
    <cellStyle name="Note 2 2 2 2 3" xfId="2055"/>
    <cellStyle name="Note 2 2 2 2 4" xfId="2151"/>
    <cellStyle name="Note 2 2 2 2 5" xfId="2127"/>
    <cellStyle name="Note 2 2 2 2 6" xfId="2299"/>
    <cellStyle name="Note 2 2 2 2 7" xfId="1844"/>
    <cellStyle name="Note 2 2 2 3" xfId="1720"/>
    <cellStyle name="Note 2 2 2 3 2" xfId="2124"/>
    <cellStyle name="Note 2 2 2 3 3" xfId="2175"/>
    <cellStyle name="Note 2 2 2 3 4" xfId="2250"/>
    <cellStyle name="Note 2 2 2 3 5" xfId="2322"/>
    <cellStyle name="Note 2 2 2 3 6" xfId="2388"/>
    <cellStyle name="Note 2 2 2 4" xfId="2016"/>
    <cellStyle name="Note 2 2 2 5" xfId="2100"/>
    <cellStyle name="Note 2 2 2 6" xfId="1808"/>
    <cellStyle name="Note 2 2 2 7" xfId="2045"/>
    <cellStyle name="Note 2 2 2 8" xfId="1936"/>
    <cellStyle name="Note 2 2 3" xfId="1702"/>
    <cellStyle name="Note 2 2 3 2" xfId="1728"/>
    <cellStyle name="Note 2 2 3 2 2" xfId="2003"/>
    <cellStyle name="Note 2 2 3 2 3" xfId="2183"/>
    <cellStyle name="Note 2 2 3 2 4" xfId="2258"/>
    <cellStyle name="Note 2 2 3 2 5" xfId="2330"/>
    <cellStyle name="Note 2 2 3 2 6" xfId="2396"/>
    <cellStyle name="Note 2 2 3 3" xfId="2087"/>
    <cellStyle name="Note 2 2 3 4" xfId="2164"/>
    <cellStyle name="Note 2 2 3 5" xfId="2237"/>
    <cellStyle name="Note 2 2 3 6" xfId="2312"/>
    <cellStyle name="Note 2 2 3 7" xfId="2376"/>
    <cellStyle name="Note 2 2 4" xfId="1779"/>
    <cellStyle name="Note 2 2 4 2" xfId="1912"/>
    <cellStyle name="Note 2 2 4 3" xfId="2214"/>
    <cellStyle name="Note 2 2 4 4" xfId="2284"/>
    <cellStyle name="Note 2 2 4 5" xfId="2359"/>
    <cellStyle name="Note 2 2 4 6" xfId="2418"/>
    <cellStyle name="Note 2 2 5" xfId="2080"/>
    <cellStyle name="Note 2 2 6" xfId="1946"/>
    <cellStyle name="Note 2 2 7" xfId="2132"/>
    <cellStyle name="Note 2 2 8" xfId="2222"/>
    <cellStyle name="Note 2 2 9" xfId="2090"/>
    <cellStyle name="Note 2 3" xfId="1494"/>
    <cellStyle name="Note 2 3 2" xfId="1572"/>
    <cellStyle name="Note 2 3 2 2" xfId="1687"/>
    <cellStyle name="Note 2 3 2 2 2" xfId="1725"/>
    <cellStyle name="Note 2 3 2 2 2 2" xfId="1966"/>
    <cellStyle name="Note 2 3 2 2 2 3" xfId="2180"/>
    <cellStyle name="Note 2 3 2 2 2 4" xfId="2255"/>
    <cellStyle name="Note 2 3 2 2 2 5" xfId="2327"/>
    <cellStyle name="Note 2 3 2 2 2 6" xfId="2393"/>
    <cellStyle name="Note 2 3 2 2 3" xfId="1974"/>
    <cellStyle name="Note 2 3 2 2 4" xfId="2152"/>
    <cellStyle name="Note 2 3 2 2 5" xfId="1807"/>
    <cellStyle name="Note 2 3 2 2 6" xfId="2300"/>
    <cellStyle name="Note 2 3 2 2 7" xfId="1845"/>
    <cellStyle name="Note 2 3 2 3" xfId="1721"/>
    <cellStyle name="Note 2 3 2 3 2" xfId="1998"/>
    <cellStyle name="Note 2 3 2 3 3" xfId="2176"/>
    <cellStyle name="Note 2 3 2 3 4" xfId="2251"/>
    <cellStyle name="Note 2 3 2 3 5" xfId="2323"/>
    <cellStyle name="Note 2 3 2 3 6" xfId="2389"/>
    <cellStyle name="Note 2 3 2 4" xfId="1852"/>
    <cellStyle name="Note 2 3 2 5" xfId="2103"/>
    <cellStyle name="Note 2 3 2 6" xfId="2023"/>
    <cellStyle name="Note 2 3 2 7" xfId="2012"/>
    <cellStyle name="Note 2 3 2 8" xfId="1858"/>
    <cellStyle name="Note 2 3 3" xfId="1703"/>
    <cellStyle name="Note 2 3 3 2" xfId="1729"/>
    <cellStyle name="Note 2 3 3 2 2" xfId="1889"/>
    <cellStyle name="Note 2 3 3 2 3" xfId="2184"/>
    <cellStyle name="Note 2 3 3 2 4" xfId="2259"/>
    <cellStyle name="Note 2 3 3 2 5" xfId="2331"/>
    <cellStyle name="Note 2 3 3 2 6" xfId="2397"/>
    <cellStyle name="Note 2 3 3 3" xfId="2058"/>
    <cellStyle name="Note 2 3 3 4" xfId="2165"/>
    <cellStyle name="Note 2 3 3 5" xfId="2238"/>
    <cellStyle name="Note 2 3 3 6" xfId="2313"/>
    <cellStyle name="Note 2 3 3 7" xfId="2377"/>
    <cellStyle name="Note 2 3 4" xfId="1780"/>
    <cellStyle name="Note 2 3 4 2" xfId="1913"/>
    <cellStyle name="Note 2 3 4 3" xfId="2215"/>
    <cellStyle name="Note 2 3 4 4" xfId="2285"/>
    <cellStyle name="Note 2 3 4 5" xfId="2360"/>
    <cellStyle name="Note 2 3 4 6" xfId="2419"/>
    <cellStyle name="Note 2 3 5" xfId="2066"/>
    <cellStyle name="Note 2 3 6" xfId="1828"/>
    <cellStyle name="Note 2 3 7" xfId="1876"/>
    <cellStyle name="Note 2 3 8" xfId="1973"/>
    <cellStyle name="Note 2 3 9" xfId="1840"/>
    <cellStyle name="Note 2 4" xfId="1570"/>
    <cellStyle name="Note 2 4 2" xfId="1685"/>
    <cellStyle name="Note 2 4 2 2" xfId="1723"/>
    <cellStyle name="Note 2 4 2 2 2" xfId="2002"/>
    <cellStyle name="Note 2 4 2 2 3" xfId="2178"/>
    <cellStyle name="Note 2 4 2 2 4" xfId="2253"/>
    <cellStyle name="Note 2 4 2 2 5" xfId="2325"/>
    <cellStyle name="Note 2 4 2 2 6" xfId="2391"/>
    <cellStyle name="Note 2 4 2 3" xfId="2050"/>
    <cellStyle name="Note 2 4 2 4" xfId="2150"/>
    <cellStyle name="Note 2 4 2 5" xfId="2072"/>
    <cellStyle name="Note 2 4 2 6" xfId="2298"/>
    <cellStyle name="Note 2 4 2 7" xfId="1843"/>
    <cellStyle name="Note 2 4 3" xfId="1719"/>
    <cellStyle name="Note 2 4 3 2" xfId="1887"/>
    <cellStyle name="Note 2 4 3 3" xfId="2174"/>
    <cellStyle name="Note 2 4 3 4" xfId="2249"/>
    <cellStyle name="Note 2 4 3 5" xfId="2321"/>
    <cellStyle name="Note 2 4 3 6" xfId="2387"/>
    <cellStyle name="Note 2 4 4" xfId="2015"/>
    <cellStyle name="Note 2 4 5" xfId="2093"/>
    <cellStyle name="Note 2 4 6" xfId="2073"/>
    <cellStyle name="Note 2 4 7" xfId="2025"/>
    <cellStyle name="Note 2 4 8" xfId="2035"/>
    <cellStyle name="Note 2 5" xfId="1701"/>
    <cellStyle name="Note 2 5 2" xfId="1727"/>
    <cellStyle name="Note 2 5 2 2" xfId="2113"/>
    <cellStyle name="Note 2 5 2 3" xfId="2182"/>
    <cellStyle name="Note 2 5 2 4" xfId="2257"/>
    <cellStyle name="Note 2 5 2 5" xfId="2329"/>
    <cellStyle name="Note 2 5 2 6" xfId="2395"/>
    <cellStyle name="Note 2 5 3" xfId="1881"/>
    <cellStyle name="Note 2 5 4" xfId="2163"/>
    <cellStyle name="Note 2 5 5" xfId="2236"/>
    <cellStyle name="Note 2 5 6" xfId="2311"/>
    <cellStyle name="Note 2 5 7" xfId="2375"/>
    <cellStyle name="Note 2 6" xfId="1778"/>
    <cellStyle name="Note 2 6 2" xfId="1911"/>
    <cellStyle name="Note 2 6 3" xfId="2213"/>
    <cellStyle name="Note 2 6 4" xfId="2283"/>
    <cellStyle name="Note 2 6 5" xfId="2358"/>
    <cellStyle name="Note 2 6 6" xfId="2417"/>
    <cellStyle name="Note 2 7" xfId="2048"/>
    <cellStyle name="Note 2 8" xfId="1992"/>
    <cellStyle name="Note 2 9" xfId="2111"/>
    <cellStyle name="Output 2" xfId="1495"/>
    <cellStyle name="Output 2 2" xfId="1496"/>
    <cellStyle name="Output 2 2 2" xfId="1574"/>
    <cellStyle name="Output 2 2 2 2" xfId="2036"/>
    <cellStyle name="Output 2 2 2 3" xfId="2027"/>
    <cellStyle name="Output 2 2 3" xfId="1705"/>
    <cellStyle name="Output 2 2 3 2" xfId="1739"/>
    <cellStyle name="Output 2 2 3 2 2" xfId="2194"/>
    <cellStyle name="Output 2 2 3 2 3" xfId="2341"/>
    <cellStyle name="Output 2 2 3 3" xfId="2167"/>
    <cellStyle name="Output 2 2 3 4" xfId="2315"/>
    <cellStyle name="Output 2 2 4" xfId="1782"/>
    <cellStyle name="Output 2 2 4 2" xfId="2217"/>
    <cellStyle name="Output 2 2 4 3" xfId="2362"/>
    <cellStyle name="Output 2 2 5" xfId="2128"/>
    <cellStyle name="Output 2 2 6" xfId="2147"/>
    <cellStyle name="Output 2 3" xfId="1497"/>
    <cellStyle name="Output 2 3 2" xfId="1575"/>
    <cellStyle name="Output 2 3 2 2" xfId="2135"/>
    <cellStyle name="Output 2 3 2 3" xfId="2000"/>
    <cellStyle name="Output 2 3 3" xfId="1706"/>
    <cellStyle name="Output 2 3 3 2" xfId="1740"/>
    <cellStyle name="Output 2 3 3 2 2" xfId="2195"/>
    <cellStyle name="Output 2 3 3 2 3" xfId="2342"/>
    <cellStyle name="Output 2 3 3 3" xfId="2168"/>
    <cellStyle name="Output 2 3 3 4" xfId="2316"/>
    <cellStyle name="Output 2 3 4" xfId="1783"/>
    <cellStyle name="Output 2 3 4 2" xfId="2218"/>
    <cellStyle name="Output 2 3 4 3" xfId="2363"/>
    <cellStyle name="Output 2 3 5" xfId="1983"/>
    <cellStyle name="Output 2 3 6" xfId="2024"/>
    <cellStyle name="Output 2 4" xfId="1573"/>
    <cellStyle name="Output 2 4 2" xfId="2083"/>
    <cellStyle name="Output 2 4 3" xfId="1914"/>
    <cellStyle name="Output 2 5" xfId="1704"/>
    <cellStyle name="Output 2 5 2" xfId="1738"/>
    <cellStyle name="Output 2 5 2 2" xfId="2193"/>
    <cellStyle name="Output 2 5 2 3" xfId="2340"/>
    <cellStyle name="Output 2 5 3" xfId="2166"/>
    <cellStyle name="Output 2 5 4" xfId="2314"/>
    <cellStyle name="Output 2 6" xfId="1781"/>
    <cellStyle name="Output 2 6 2" xfId="2216"/>
    <cellStyle name="Output 2 6 3" xfId="2361"/>
    <cellStyle name="Output 2 7" xfId="2067"/>
    <cellStyle name="Output 2 8" xfId="2172"/>
    <cellStyle name="Percent 10" xfId="1595"/>
    <cellStyle name="Percent 11" xfId="1638"/>
    <cellStyle name="Percent 12" xfId="1745"/>
    <cellStyle name="Percent 13" xfId="1747"/>
    <cellStyle name="Percent 14" xfId="1533"/>
    <cellStyle name="Percent 2" xfId="1343"/>
    <cellStyle name="Percent 2 2" xfId="1498"/>
    <cellStyle name="Percent 2 3" xfId="1546"/>
    <cellStyle name="Percent 2 3 2" xfId="1648"/>
    <cellStyle name="Percent 2 4" xfId="1607"/>
    <cellStyle name="Percent 2 5" xfId="1784"/>
    <cellStyle name="Percent 3" xfId="1499"/>
    <cellStyle name="Percent 3 2" xfId="1500"/>
    <cellStyle name="Percent 3 2 2" xfId="1576"/>
    <cellStyle name="Percent 3 2 2 2" xfId="1663"/>
    <cellStyle name="Percent 3 2 3" xfId="1622"/>
    <cellStyle name="Percent 3 2 4" xfId="1785"/>
    <cellStyle name="Percent 4" xfId="1501"/>
    <cellStyle name="Percent 4 2" xfId="1502"/>
    <cellStyle name="Percent 4 2 2" xfId="1503"/>
    <cellStyle name="Percent 4 2 2 2" xfId="1577"/>
    <cellStyle name="Percent 4 2 2 2 2" xfId="1664"/>
    <cellStyle name="Percent 4 2 2 3" xfId="1623"/>
    <cellStyle name="Percent 4 2 2 4" xfId="1786"/>
    <cellStyle name="Percent 4 2 3" xfId="1504"/>
    <cellStyle name="Percent 4 3" xfId="1505"/>
    <cellStyle name="Percent 4 4" xfId="1506"/>
    <cellStyle name="Percent 5" xfId="1507"/>
    <cellStyle name="Percent 5 2" xfId="1508"/>
    <cellStyle name="Percent 5 2 2" xfId="1509"/>
    <cellStyle name="Percent 5 2 2 2" xfId="1578"/>
    <cellStyle name="Percent 5 2 2 2 2" xfId="1665"/>
    <cellStyle name="Percent 5 2 2 3" xfId="1624"/>
    <cellStyle name="Percent 5 2 2 4" xfId="1787"/>
    <cellStyle name="Percent 5 2 3" xfId="1510"/>
    <cellStyle name="Percent 6" xfId="1511"/>
    <cellStyle name="Percent 6 2" xfId="1512"/>
    <cellStyle name="Percent 6 2 2" xfId="1579"/>
    <cellStyle name="Percent 6 2 2 2" xfId="1666"/>
    <cellStyle name="Percent 6 2 3" xfId="1625"/>
    <cellStyle name="Percent 6 2 4" xfId="1788"/>
    <cellStyle name="Percent 6 3" xfId="1513"/>
    <cellStyle name="Percent 7" xfId="1514"/>
    <cellStyle name="Percent 7 2" xfId="1580"/>
    <cellStyle name="Percent 7 2 2" xfId="1667"/>
    <cellStyle name="Percent 7 3" xfId="1626"/>
    <cellStyle name="Percent 7 4" xfId="1789"/>
    <cellStyle name="Percent 8" xfId="1515"/>
    <cellStyle name="Percent 8 2" xfId="1581"/>
    <cellStyle name="Percent 8 2 2" xfId="1668"/>
    <cellStyle name="Percent 8 3" xfId="1627"/>
    <cellStyle name="Percent 8 4" xfId="1790"/>
    <cellStyle name="Percent 9" xfId="1535"/>
    <cellStyle name="Percent 9 2" xfId="1597"/>
    <cellStyle name="Percent 9 2 2" xfId="1680"/>
    <cellStyle name="Percent 9 3" xfId="1640"/>
    <cellStyle name="Percent 9 4" xfId="1749"/>
    <cellStyle name="Style 1" xfId="1516"/>
    <cellStyle name="Style 21" xfId="1517"/>
    <cellStyle name="Style 21 2" xfId="1582"/>
    <cellStyle name="Style 21 2 2" xfId="1689"/>
    <cellStyle name="Style 21 2 2 2" xfId="1820"/>
    <cellStyle name="Style 21 2 2 3" xfId="1956"/>
    <cellStyle name="Style 21 2 2 4" xfId="1995"/>
    <cellStyle name="Style 21 2 3" xfId="1669"/>
    <cellStyle name="Style 21 2 3 2" xfId="1866"/>
    <cellStyle name="Style 21 2 3 3" xfId="1976"/>
    <cellStyle name="Style 21 2 3 4" xfId="2106"/>
    <cellStyle name="Style 21 2 4" xfId="2118"/>
    <cellStyle name="Style 21 2 5" xfId="1825"/>
    <cellStyle name="Style 21 2 6" xfId="1830"/>
    <cellStyle name="Style 21 2 7" xfId="1835"/>
    <cellStyle name="Style 21 2 8" xfId="2130"/>
    <cellStyle name="Style 21 3" xfId="1628"/>
    <cellStyle name="Style 21 3 2" xfId="2033"/>
    <cellStyle name="Style 21 3 3" xfId="2205"/>
    <cellStyle name="Style 21 3 4" xfId="2219"/>
    <cellStyle name="Style 21 4" xfId="1791"/>
    <cellStyle name="Style 21 4 2" xfId="1919"/>
    <cellStyle name="Style 21 4 3" xfId="2287"/>
    <cellStyle name="Style 21 4 4" xfId="2420"/>
    <cellStyle name="Style 22" xfId="1518"/>
    <cellStyle name="Style 22 2" xfId="1519"/>
    <cellStyle name="Style 22 2 2" xfId="1584"/>
    <cellStyle name="Style 22 2 2 2" xfId="1710"/>
    <cellStyle name="Style 22 2 2 2 2" xfId="1882"/>
    <cellStyle name="Style 22 2 2 2 3" xfId="2240"/>
    <cellStyle name="Style 22 2 2 2 4" xfId="2378"/>
    <cellStyle name="Style 22 2 2 3" xfId="1671"/>
    <cellStyle name="Style 22 2 2 3 2" xfId="1868"/>
    <cellStyle name="Style 22 2 2 3 3" xfId="1954"/>
    <cellStyle name="Style 22 2 2 3 4" xfId="1841"/>
    <cellStyle name="Style 22 2 2 4" xfId="2044"/>
    <cellStyle name="Style 22 2 2 5" xfId="2049"/>
    <cellStyle name="Style 22 2 2 6" xfId="2142"/>
    <cellStyle name="Style 22 2 2 7" xfId="2275"/>
    <cellStyle name="Style 22 2 2 8" xfId="2273"/>
    <cellStyle name="Style 22 2 3" xfId="1630"/>
    <cellStyle name="Style 22 2 3 2" xfId="2082"/>
    <cellStyle name="Style 22 2 3 3" xfId="1940"/>
    <cellStyle name="Style 22 2 3 4" xfId="2144"/>
    <cellStyle name="Style 22 2 4" xfId="1793"/>
    <cellStyle name="Style 22 2 4 2" xfId="1921"/>
    <cellStyle name="Style 22 2 4 3" xfId="2289"/>
    <cellStyle name="Style 22 2 4 4" xfId="2422"/>
    <cellStyle name="Style 22 3" xfId="1520"/>
    <cellStyle name="Style 22 3 2" xfId="1585"/>
    <cellStyle name="Style 22 3 2 2" xfId="1711"/>
    <cellStyle name="Style 22 3 2 2 2" xfId="1883"/>
    <cellStyle name="Style 22 3 2 2 3" xfId="2241"/>
    <cellStyle name="Style 22 3 2 2 4" xfId="2379"/>
    <cellStyle name="Style 22 3 2 3" xfId="1672"/>
    <cellStyle name="Style 22 3 2 3 2" xfId="1869"/>
    <cellStyle name="Style 22 3 2 3 3" xfId="1968"/>
    <cellStyle name="Style 22 3 2 3 4" xfId="1957"/>
    <cellStyle name="Style 22 3 2 4" xfId="2097"/>
    <cellStyle name="Style 22 3 2 5" xfId="2145"/>
    <cellStyle name="Style 22 3 2 6" xfId="1967"/>
    <cellStyle name="Style 22 3 2 7" xfId="1834"/>
    <cellStyle name="Style 22 3 2 8" xfId="1953"/>
    <cellStyle name="Style 22 3 3" xfId="1631"/>
    <cellStyle name="Style 22 3 3 2" xfId="1818"/>
    <cellStyle name="Style 22 3 3 3" xfId="2119"/>
    <cellStyle name="Style 22 3 3 4" xfId="1933"/>
    <cellStyle name="Style 22 3 4" xfId="1794"/>
    <cellStyle name="Style 22 3 4 2" xfId="1922"/>
    <cellStyle name="Style 22 3 4 3" xfId="2290"/>
    <cellStyle name="Style 22 3 4 4" xfId="2423"/>
    <cellStyle name="Style 22 4" xfId="1583"/>
    <cellStyle name="Style 22 4 2" xfId="1688"/>
    <cellStyle name="Style 22 4 2 2" xfId="1979"/>
    <cellStyle name="Style 22 4 2 3" xfId="1815"/>
    <cellStyle name="Style 22 4 2 4" xfId="1959"/>
    <cellStyle name="Style 22 4 3" xfId="1670"/>
    <cellStyle name="Style 22 4 3 2" xfId="1867"/>
    <cellStyle name="Style 22 4 3 3" xfId="1812"/>
    <cellStyle name="Style 22 4 3 4" xfId="1813"/>
    <cellStyle name="Style 22 4 4" xfId="2146"/>
    <cellStyle name="Style 22 4 5" xfId="1901"/>
    <cellStyle name="Style 22 4 6" xfId="1817"/>
    <cellStyle name="Style 22 4 7" xfId="2094"/>
    <cellStyle name="Style 22 4 8" xfId="2020"/>
    <cellStyle name="Style 22 5" xfId="1629"/>
    <cellStyle name="Style 22 5 2" xfId="1990"/>
    <cellStyle name="Style 22 5 3" xfId="1822"/>
    <cellStyle name="Style 22 5 4" xfId="2351"/>
    <cellStyle name="Style 22 6" xfId="1792"/>
    <cellStyle name="Style 22 6 2" xfId="1920"/>
    <cellStyle name="Style 22 6 3" xfId="2288"/>
    <cellStyle name="Style 22 6 4" xfId="2421"/>
    <cellStyle name="Style 23" xfId="1521"/>
    <cellStyle name="Style 23 2" xfId="1522"/>
    <cellStyle name="Style 23 2 2" xfId="1587"/>
    <cellStyle name="Style 23 2 2 2" xfId="1713"/>
    <cellStyle name="Style 23 2 2 2 2" xfId="1885"/>
    <cellStyle name="Style 23 2 2 2 3" xfId="2243"/>
    <cellStyle name="Style 23 2 2 2 4" xfId="2381"/>
    <cellStyle name="Style 23 2 2 3" xfId="1674"/>
    <cellStyle name="Style 23 2 2 3 2" xfId="1871"/>
    <cellStyle name="Style 23 2 2 3 3" xfId="1999"/>
    <cellStyle name="Style 23 2 2 3 4" xfId="1978"/>
    <cellStyle name="Style 23 2 2 4" xfId="1960"/>
    <cellStyle name="Style 23 2 2 5" xfId="2022"/>
    <cellStyle name="Style 23 2 2 6" xfId="1982"/>
    <cellStyle name="Style 23 2 2 7" xfId="1908"/>
    <cellStyle name="Style 23 2 2 8" xfId="1937"/>
    <cellStyle name="Style 23 2 3" xfId="1633"/>
    <cellStyle name="Style 23 2 3 2" xfId="2017"/>
    <cellStyle name="Style 23 2 3 3" xfId="2204"/>
    <cellStyle name="Style 23 2 3 4" xfId="2104"/>
    <cellStyle name="Style 23 2 4" xfId="1796"/>
    <cellStyle name="Style 23 2 4 2" xfId="1924"/>
    <cellStyle name="Style 23 2 4 3" xfId="2292"/>
    <cellStyle name="Style 23 2 4 4" xfId="2425"/>
    <cellStyle name="Style 23 3" xfId="1586"/>
    <cellStyle name="Style 23 3 2" xfId="1712"/>
    <cellStyle name="Style 23 3 2 2" xfId="1884"/>
    <cellStyle name="Style 23 3 2 3" xfId="2242"/>
    <cellStyle name="Style 23 3 2 4" xfId="2380"/>
    <cellStyle name="Style 23 3 3" xfId="1673"/>
    <cellStyle name="Style 23 3 3 2" xfId="1870"/>
    <cellStyle name="Style 23 3 3 3" xfId="2056"/>
    <cellStyle name="Style 23 3 3 4" xfId="2126"/>
    <cellStyle name="Style 23 3 4" xfId="2070"/>
    <cellStyle name="Style 23 3 5" xfId="2069"/>
    <cellStyle name="Style 23 3 6" xfId="2112"/>
    <cellStyle name="Style 23 3 7" xfId="1958"/>
    <cellStyle name="Style 23 3 8" xfId="1944"/>
    <cellStyle name="Style 23 4" xfId="1632"/>
    <cellStyle name="Style 23 4 2" xfId="1855"/>
    <cellStyle name="Style 23 4 3" xfId="1951"/>
    <cellStyle name="Style 23 4 4" xfId="2098"/>
    <cellStyle name="Style 23 5" xfId="1795"/>
    <cellStyle name="Style 23 5 2" xfId="1923"/>
    <cellStyle name="Style 23 5 3" xfId="2291"/>
    <cellStyle name="Style 23 5 4" xfId="2424"/>
    <cellStyle name="Style 24" xfId="1523"/>
    <cellStyle name="Style 24 2" xfId="1588"/>
    <cellStyle name="Style 24 2 2" xfId="1714"/>
    <cellStyle name="Style 24 2 2 2" xfId="2108"/>
    <cellStyle name="Style 24 2 2 3" xfId="2244"/>
    <cellStyle name="Style 24 2 2 4" xfId="2382"/>
    <cellStyle name="Style 24 2 3" xfId="1675"/>
    <cellStyle name="Style 24 2 3 2" xfId="1872"/>
    <cellStyle name="Style 24 2 3 3" xfId="1839"/>
    <cellStyle name="Style 24 2 3 4" xfId="2029"/>
    <cellStyle name="Style 24 2 4" xfId="2091"/>
    <cellStyle name="Style 24 2 5" xfId="2085"/>
    <cellStyle name="Style 24 2 6" xfId="2079"/>
    <cellStyle name="Style 24 2 7" xfId="2139"/>
    <cellStyle name="Style 24 2 8" xfId="2101"/>
    <cellStyle name="Style 24 3" xfId="1634"/>
    <cellStyle name="Style 24 3 2" xfId="1856"/>
    <cellStyle name="Style 24 3 3" xfId="2084"/>
    <cellStyle name="Style 24 3 4" xfId="2350"/>
    <cellStyle name="Style 24 4" xfId="1797"/>
    <cellStyle name="Style 24 4 2" xfId="1925"/>
    <cellStyle name="Style 24 4 3" xfId="2293"/>
    <cellStyle name="Style 24 4 4" xfId="2426"/>
    <cellStyle name="Style 25" xfId="1524"/>
    <cellStyle name="Style 25 2" xfId="1525"/>
    <cellStyle name="Style 25 2 2" xfId="1590"/>
    <cellStyle name="Style 25 2 2 2" xfId="1716"/>
    <cellStyle name="Style 25 2 2 2 2" xfId="2032"/>
    <cellStyle name="Style 25 2 2 2 3" xfId="2246"/>
    <cellStyle name="Style 25 2 2 2 4" xfId="2384"/>
    <cellStyle name="Style 25 2 2 3" xfId="1677"/>
    <cellStyle name="Style 25 2 2 3 2" xfId="1874"/>
    <cellStyle name="Style 25 2 2 3 3" xfId="1969"/>
    <cellStyle name="Style 25 2 2 3 4" xfId="2131"/>
    <cellStyle name="Style 25 2 2 4" xfId="2047"/>
    <cellStyle name="Style 25 2 2 5" xfId="2008"/>
    <cellStyle name="Style 25 2 2 6" xfId="1950"/>
    <cellStyle name="Style 25 2 2 7" xfId="2060"/>
    <cellStyle name="Style 25 2 2 8" xfId="1945"/>
    <cellStyle name="Style 25 2 3" xfId="1636"/>
    <cellStyle name="Style 25 2 3 2" xfId="1963"/>
    <cellStyle name="Style 25 2 3 3" xfId="2121"/>
    <cellStyle name="Style 25 2 3 4" xfId="1934"/>
    <cellStyle name="Style 25 2 4" xfId="1799"/>
    <cellStyle name="Style 25 2 4 2" xfId="1927"/>
    <cellStyle name="Style 25 2 4 3" xfId="2295"/>
    <cellStyle name="Style 25 2 4 4" xfId="2428"/>
    <cellStyle name="Style 25 3" xfId="1589"/>
    <cellStyle name="Style 25 3 2" xfId="1715"/>
    <cellStyle name="Style 25 3 2 2" xfId="2133"/>
    <cellStyle name="Style 25 3 2 3" xfId="2245"/>
    <cellStyle name="Style 25 3 2 4" xfId="2383"/>
    <cellStyle name="Style 25 3 3" xfId="1676"/>
    <cellStyle name="Style 25 3 3 2" xfId="1873"/>
    <cellStyle name="Style 25 3 3 3" xfId="1955"/>
    <cellStyle name="Style 25 3 3 4" xfId="2054"/>
    <cellStyle name="Style 25 3 4" xfId="1981"/>
    <cellStyle name="Style 25 3 5" xfId="2037"/>
    <cellStyle name="Style 25 3 6" xfId="1824"/>
    <cellStyle name="Style 25 3 7" xfId="2141"/>
    <cellStyle name="Style 25 3 8" xfId="1826"/>
    <cellStyle name="Style 25 4" xfId="1635"/>
    <cellStyle name="Style 25 4 2" xfId="1857"/>
    <cellStyle name="Style 25 4 3" xfId="1941"/>
    <cellStyle name="Style 25 4 4" xfId="1964"/>
    <cellStyle name="Style 25 5" xfId="1798"/>
    <cellStyle name="Style 25 5 2" xfId="1926"/>
    <cellStyle name="Style 25 5 3" xfId="2294"/>
    <cellStyle name="Style 25 5 4" xfId="2427"/>
    <cellStyle name="Style 26" xfId="1526"/>
    <cellStyle name="Style 26 2" xfId="1591"/>
    <cellStyle name="Style 26 2 2" xfId="1717"/>
    <cellStyle name="Style 26 2 2 2" xfId="2001"/>
    <cellStyle name="Style 26 2 2 3" xfId="2247"/>
    <cellStyle name="Style 26 2 2 4" xfId="2385"/>
    <cellStyle name="Style 26 2 3" xfId="1678"/>
    <cellStyle name="Style 26 2 3 2" xfId="1875"/>
    <cellStyle name="Style 26 2 3 3" xfId="2129"/>
    <cellStyle name="Style 26 2 3 4" xfId="1814"/>
    <cellStyle name="Style 26 2 4" xfId="1823"/>
    <cellStyle name="Style 26 2 5" xfId="1899"/>
    <cellStyle name="Style 26 2 6" xfId="1994"/>
    <cellStyle name="Style 26 2 7" xfId="2076"/>
    <cellStyle name="Style 26 2 8" xfId="2109"/>
    <cellStyle name="Style 26 3" xfId="1637"/>
    <cellStyle name="Style 26 3 2" xfId="1971"/>
    <cellStyle name="Style 26 3 3" xfId="2074"/>
    <cellStyle name="Style 26 3 4" xfId="1864"/>
    <cellStyle name="Style 26 4" xfId="1800"/>
    <cellStyle name="Style 26 4 2" xfId="1928"/>
    <cellStyle name="Style 26 4 3" xfId="2296"/>
    <cellStyle name="Style 26 4 4" xfId="2429"/>
    <cellStyle name="Title 2" xfId="1527"/>
    <cellStyle name="Total 2" xfId="1528"/>
    <cellStyle name="Total 2 2" xfId="1529"/>
    <cellStyle name="Total 2 2 2" xfId="1593"/>
    <cellStyle name="Total 2 2 2 2" xfId="1860"/>
    <cellStyle name="Total 2 2 2 3" xfId="1859"/>
    <cellStyle name="Total 2 2 3" xfId="1708"/>
    <cellStyle name="Total 2 2 3 2" xfId="1742"/>
    <cellStyle name="Total 2 2 3 2 2" xfId="2197"/>
    <cellStyle name="Total 2 2 3 2 3" xfId="2344"/>
    <cellStyle name="Total 2 2 3 3" xfId="2170"/>
    <cellStyle name="Total 2 2 3 4" xfId="2318"/>
    <cellStyle name="Total 2 2 4" xfId="1802"/>
    <cellStyle name="Total 2 2 4 2" xfId="2224"/>
    <cellStyle name="Total 2 2 4 3" xfId="2365"/>
    <cellStyle name="Total 2 2 5" xfId="1910"/>
    <cellStyle name="Total 2 2 6" xfId="2199"/>
    <cellStyle name="Total 2 3" xfId="1530"/>
    <cellStyle name="Total 2 3 2" xfId="1594"/>
    <cellStyle name="Total 2 3 2 2" xfId="2078"/>
    <cellStyle name="Total 2 3 2 3" xfId="1987"/>
    <cellStyle name="Total 2 3 3" xfId="1709"/>
    <cellStyle name="Total 2 3 3 2" xfId="1743"/>
    <cellStyle name="Total 2 3 3 2 2" xfId="2198"/>
    <cellStyle name="Total 2 3 3 2 3" xfId="2345"/>
    <cellStyle name="Total 2 3 3 3" xfId="2171"/>
    <cellStyle name="Total 2 3 3 4" xfId="2319"/>
    <cellStyle name="Total 2 3 4" xfId="1803"/>
    <cellStyle name="Total 2 3 4 2" xfId="2225"/>
    <cellStyle name="Total 2 3 4 3" xfId="2366"/>
    <cellStyle name="Total 2 3 5" xfId="1854"/>
    <cellStyle name="Total 2 3 6" xfId="2282"/>
    <cellStyle name="Total 2 4" xfId="1592"/>
    <cellStyle name="Total 2 4 2" xfId="1853"/>
    <cellStyle name="Total 2 4 3" xfId="2274"/>
    <cellStyle name="Total 2 5" xfId="1707"/>
    <cellStyle name="Total 2 5 2" xfId="1741"/>
    <cellStyle name="Total 2 5 2 2" xfId="2196"/>
    <cellStyle name="Total 2 5 2 3" xfId="2343"/>
    <cellStyle name="Total 2 5 3" xfId="2169"/>
    <cellStyle name="Total 2 5 4" xfId="2317"/>
    <cellStyle name="Total 2 6" xfId="1801"/>
    <cellStyle name="Total 2 6 2" xfId="2223"/>
    <cellStyle name="Total 2 6 3" xfId="2364"/>
    <cellStyle name="Total 2 7" xfId="2042"/>
    <cellStyle name="Total 2 8" xfId="1909"/>
    <cellStyle name="Warning Text 2" xfId="1531"/>
    <cellStyle name="常规 2" xfId="153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FFFF99"/>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70" zoomScaleNormal="70" zoomScalePageLayoutView="55" workbookViewId="0">
      <selection activeCell="E21" sqref="E21"/>
    </sheetView>
  </sheetViews>
  <sheetFormatPr defaultRowHeight="23.25"/>
  <cols>
    <col min="1" max="1" width="4.85546875" style="71" customWidth="1"/>
    <col min="2" max="2" width="42.28515625" customWidth="1"/>
    <col min="3" max="4" width="30.7109375" customWidth="1"/>
    <col min="5" max="12" width="29.7109375" customWidth="1"/>
  </cols>
  <sheetData>
    <row r="1" spans="1:12" ht="28.5">
      <c r="B1" s="72"/>
    </row>
    <row r="2" spans="1:12">
      <c r="B2" s="175" t="s">
        <v>403</v>
      </c>
      <c r="C2" s="176"/>
      <c r="D2" s="176"/>
      <c r="E2" s="176"/>
      <c r="F2" s="176"/>
      <c r="G2" s="176"/>
      <c r="H2" s="176"/>
      <c r="I2" s="177"/>
    </row>
    <row r="3" spans="1:12" ht="38.25" customHeight="1">
      <c r="B3" s="181" t="s">
        <v>500</v>
      </c>
      <c r="C3" s="182"/>
      <c r="D3" s="182"/>
      <c r="E3" s="182"/>
      <c r="F3" s="182"/>
      <c r="G3" s="182"/>
      <c r="H3" s="182"/>
      <c r="I3" s="183"/>
    </row>
    <row r="4" spans="1:12" ht="39" customHeight="1">
      <c r="B4" s="181" t="s">
        <v>363</v>
      </c>
      <c r="C4" s="182"/>
      <c r="D4" s="182"/>
      <c r="E4" s="182"/>
      <c r="F4" s="182"/>
      <c r="G4" s="182"/>
      <c r="H4" s="182"/>
      <c r="I4" s="183"/>
    </row>
    <row r="5" spans="1:12" ht="17.45" customHeight="1">
      <c r="B5" s="73"/>
      <c r="C5" s="73"/>
      <c r="D5" s="73"/>
      <c r="E5" s="73"/>
      <c r="F5" s="73"/>
      <c r="G5" s="73"/>
      <c r="H5" s="73"/>
      <c r="I5" s="73"/>
    </row>
    <row r="6" spans="1:12">
      <c r="A6" s="71" t="s">
        <v>364</v>
      </c>
      <c r="B6" s="4" t="s">
        <v>359</v>
      </c>
    </row>
    <row r="8" spans="1:12" ht="32.25" customHeight="1">
      <c r="A8" s="71" t="s">
        <v>365</v>
      </c>
      <c r="B8" s="74" t="s">
        <v>457</v>
      </c>
      <c r="C8" s="117">
        <v>42353</v>
      </c>
      <c r="D8" s="7"/>
      <c r="I8" s="7"/>
    </row>
    <row r="9" spans="1:12" ht="27" customHeight="1">
      <c r="B9" s="75" t="s">
        <v>366</v>
      </c>
      <c r="C9" s="40" t="s">
        <v>571</v>
      </c>
      <c r="D9" s="7"/>
      <c r="I9" s="7"/>
    </row>
    <row r="10" spans="1:12">
      <c r="B10" s="17"/>
      <c r="C10" s="18"/>
      <c r="D10" s="19"/>
      <c r="E10" s="19"/>
      <c r="F10" s="7"/>
      <c r="G10" s="7"/>
      <c r="H10" s="7"/>
      <c r="I10" s="7"/>
    </row>
    <row r="11" spans="1:12" ht="22.15" customHeight="1">
      <c r="A11" s="71" t="s">
        <v>367</v>
      </c>
      <c r="B11" s="171" t="s">
        <v>303</v>
      </c>
      <c r="C11" s="171"/>
      <c r="D11" s="171"/>
      <c r="E11" s="171"/>
      <c r="F11" s="171"/>
      <c r="G11" s="171"/>
      <c r="H11" s="171"/>
      <c r="I11" s="171"/>
      <c r="J11" s="171"/>
      <c r="K11" s="171"/>
      <c r="L11" s="171"/>
    </row>
    <row r="12" spans="1:12">
      <c r="B12" s="23"/>
      <c r="C12" s="23" t="s">
        <v>315</v>
      </c>
      <c r="D12" s="23" t="s">
        <v>316</v>
      </c>
      <c r="E12" s="23" t="s">
        <v>317</v>
      </c>
      <c r="F12" s="23" t="s">
        <v>318</v>
      </c>
      <c r="G12" s="23" t="s">
        <v>319</v>
      </c>
      <c r="H12" s="23" t="s">
        <v>320</v>
      </c>
      <c r="I12" s="14" t="s">
        <v>321</v>
      </c>
      <c r="J12" s="14" t="s">
        <v>461</v>
      </c>
      <c r="K12" s="14" t="s">
        <v>462</v>
      </c>
      <c r="L12" s="14" t="s">
        <v>463</v>
      </c>
    </row>
    <row r="13" spans="1:12" ht="29.45" customHeight="1">
      <c r="B13" s="13" t="s">
        <v>368</v>
      </c>
      <c r="C13" s="16" t="s">
        <v>45</v>
      </c>
      <c r="D13" s="16" t="s">
        <v>77</v>
      </c>
      <c r="E13" s="16" t="s">
        <v>79</v>
      </c>
      <c r="F13" s="16" t="s">
        <v>88</v>
      </c>
      <c r="G13" s="16" t="s">
        <v>91</v>
      </c>
      <c r="H13" s="16" t="s">
        <v>97</v>
      </c>
      <c r="I13" s="16" t="s">
        <v>104</v>
      </c>
      <c r="J13" s="16"/>
      <c r="K13" s="16"/>
      <c r="L13" s="16"/>
    </row>
    <row r="14" spans="1:12">
      <c r="B14" s="13" t="s">
        <v>1</v>
      </c>
      <c r="C14" s="39"/>
      <c r="D14" s="29"/>
      <c r="E14" s="29"/>
      <c r="F14" s="29"/>
      <c r="G14" s="29"/>
      <c r="H14" s="29"/>
      <c r="I14" s="30"/>
      <c r="J14" s="30"/>
      <c r="K14" s="30"/>
      <c r="L14" s="30"/>
    </row>
    <row r="15" spans="1:12">
      <c r="B15" s="13" t="s">
        <v>258</v>
      </c>
      <c r="C15" s="40" t="s">
        <v>524</v>
      </c>
      <c r="D15" s="40" t="s">
        <v>525</v>
      </c>
      <c r="E15" s="40" t="s">
        <v>526</v>
      </c>
      <c r="F15" s="40" t="s">
        <v>527</v>
      </c>
      <c r="G15" s="40" t="s">
        <v>528</v>
      </c>
      <c r="H15" s="40" t="s">
        <v>529</v>
      </c>
      <c r="I15" s="40" t="s">
        <v>530</v>
      </c>
      <c r="J15" s="40"/>
      <c r="K15" s="40"/>
      <c r="L15" s="40"/>
    </row>
    <row r="16" spans="1:12">
      <c r="B16" s="13" t="s">
        <v>0</v>
      </c>
      <c r="C16" s="40" t="s">
        <v>531</v>
      </c>
      <c r="D16" s="40" t="s">
        <v>532</v>
      </c>
      <c r="E16" s="40" t="s">
        <v>533</v>
      </c>
      <c r="F16" s="40" t="s">
        <v>534</v>
      </c>
      <c r="G16" s="40" t="s">
        <v>535</v>
      </c>
      <c r="H16" s="40" t="s">
        <v>532</v>
      </c>
      <c r="I16" s="40" t="s">
        <v>536</v>
      </c>
      <c r="J16" s="40"/>
      <c r="K16" s="40"/>
      <c r="L16" s="40"/>
    </row>
    <row r="17" spans="1:12" ht="28.5">
      <c r="B17" s="13" t="s">
        <v>370</v>
      </c>
      <c r="C17" s="40" t="s">
        <v>537</v>
      </c>
      <c r="D17" s="40" t="s">
        <v>538</v>
      </c>
      <c r="E17" s="40" t="s">
        <v>539</v>
      </c>
      <c r="F17" s="40" t="s">
        <v>540</v>
      </c>
      <c r="G17" s="40" t="s">
        <v>541</v>
      </c>
      <c r="H17" s="40" t="s">
        <v>542</v>
      </c>
      <c r="I17" s="40" t="s">
        <v>543</v>
      </c>
      <c r="J17" s="40"/>
      <c r="K17" s="40"/>
      <c r="L17" s="40"/>
    </row>
    <row r="18" spans="1:12">
      <c r="B18" s="15" t="s">
        <v>404</v>
      </c>
      <c r="C18" s="40" t="s">
        <v>544</v>
      </c>
      <c r="D18" s="40" t="s">
        <v>545</v>
      </c>
      <c r="E18" s="40" t="s">
        <v>546</v>
      </c>
      <c r="F18" s="40" t="s">
        <v>547</v>
      </c>
      <c r="G18" s="40" t="s">
        <v>548</v>
      </c>
      <c r="H18" s="40" t="s">
        <v>549</v>
      </c>
      <c r="I18" s="40" t="s">
        <v>550</v>
      </c>
      <c r="J18" s="40"/>
      <c r="K18" s="40"/>
      <c r="L18" s="40"/>
    </row>
    <row r="19" spans="1:12">
      <c r="B19" s="184"/>
      <c r="C19" s="184"/>
      <c r="D19" s="185"/>
      <c r="E19" s="185"/>
      <c r="F19" s="185"/>
      <c r="G19" s="185"/>
      <c r="H19" s="185"/>
      <c r="I19" s="185"/>
    </row>
    <row r="20" spans="1:12">
      <c r="A20" s="71" t="s">
        <v>369</v>
      </c>
      <c r="B20" s="186" t="s">
        <v>322</v>
      </c>
      <c r="C20" s="187"/>
      <c r="D20" s="47"/>
      <c r="E20" s="46"/>
      <c r="F20" s="46"/>
      <c r="G20" s="46"/>
      <c r="H20" s="46"/>
      <c r="I20" s="46"/>
    </row>
    <row r="21" spans="1:12">
      <c r="B21" s="13" t="s">
        <v>258</v>
      </c>
      <c r="C21" s="144" t="s">
        <v>551</v>
      </c>
      <c r="D21" s="47"/>
      <c r="E21" s="46"/>
      <c r="F21" s="46"/>
      <c r="G21" s="46"/>
      <c r="H21" s="46"/>
      <c r="I21" s="46"/>
    </row>
    <row r="22" spans="1:12">
      <c r="B22" s="13" t="s">
        <v>368</v>
      </c>
      <c r="C22" s="144" t="s">
        <v>552</v>
      </c>
      <c r="D22" s="47"/>
      <c r="E22" s="46"/>
      <c r="F22" s="46"/>
      <c r="G22" s="46"/>
      <c r="H22" s="46"/>
      <c r="I22" s="46"/>
    </row>
    <row r="23" spans="1:12" ht="28.5">
      <c r="B23" s="13" t="s">
        <v>0</v>
      </c>
      <c r="C23" s="144" t="s">
        <v>553</v>
      </c>
      <c r="D23" s="47"/>
      <c r="E23" s="46"/>
      <c r="F23" s="46"/>
      <c r="G23" s="46"/>
      <c r="H23" s="46"/>
      <c r="I23" s="46"/>
    </row>
    <row r="24" spans="1:12" ht="28.5">
      <c r="B24" s="13" t="s">
        <v>370</v>
      </c>
      <c r="C24" s="144" t="s">
        <v>554</v>
      </c>
      <c r="D24" s="47"/>
      <c r="E24" s="46"/>
      <c r="F24" s="46"/>
      <c r="G24" s="46"/>
      <c r="H24" s="46"/>
      <c r="I24" s="46"/>
    </row>
    <row r="25" spans="1:12">
      <c r="B25" s="15" t="s">
        <v>404</v>
      </c>
      <c r="C25" s="144" t="s">
        <v>555</v>
      </c>
      <c r="D25" s="47"/>
      <c r="E25" s="46"/>
      <c r="F25" s="46"/>
      <c r="G25" s="46"/>
      <c r="H25" s="46"/>
      <c r="I25" s="46"/>
    </row>
    <row r="27" spans="1:12" ht="25.5">
      <c r="B27" s="33" t="s">
        <v>453</v>
      </c>
      <c r="C27" s="149">
        <v>42370</v>
      </c>
    </row>
    <row r="29" spans="1:12" ht="30.95" customHeight="1">
      <c r="B29" s="175" t="s">
        <v>357</v>
      </c>
      <c r="C29" s="176"/>
      <c r="D29" s="176"/>
      <c r="E29" s="176"/>
      <c r="F29" s="177"/>
      <c r="I29" s="38"/>
    </row>
    <row r="30" spans="1:12" ht="30.95" customHeight="1">
      <c r="B30" s="36" t="s">
        <v>371</v>
      </c>
      <c r="C30" s="37"/>
      <c r="D30" s="37"/>
      <c r="E30" s="30"/>
      <c r="F30" s="40" t="s">
        <v>296</v>
      </c>
      <c r="G30" s="8"/>
      <c r="I30" s="38"/>
    </row>
    <row r="31" spans="1:12" ht="30.95" customHeight="1">
      <c r="B31" s="36" t="s">
        <v>372</v>
      </c>
      <c r="C31" s="37"/>
      <c r="D31" s="37"/>
      <c r="E31" s="30"/>
      <c r="F31" s="40" t="s">
        <v>296</v>
      </c>
      <c r="G31" s="8"/>
      <c r="I31" s="7"/>
    </row>
    <row r="32" spans="1:12" ht="30.95" customHeight="1">
      <c r="B32" s="36" t="s">
        <v>373</v>
      </c>
      <c r="C32" s="37"/>
      <c r="D32" s="37"/>
      <c r="E32" s="30"/>
      <c r="F32" s="40" t="s">
        <v>296</v>
      </c>
      <c r="G32" s="8"/>
      <c r="I32" s="7"/>
    </row>
    <row r="33" spans="2:7" ht="30.95" customHeight="1">
      <c r="B33" s="178" t="s">
        <v>374</v>
      </c>
      <c r="C33" s="179"/>
      <c r="D33" s="179"/>
      <c r="E33" s="180"/>
      <c r="F33" s="40" t="s">
        <v>296</v>
      </c>
      <c r="G33" s="8"/>
    </row>
    <row r="34" spans="2:7" ht="30.95" customHeight="1">
      <c r="B34" s="178" t="s">
        <v>375</v>
      </c>
      <c r="C34" s="179"/>
      <c r="D34" s="179"/>
      <c r="E34" s="180"/>
      <c r="F34" s="40" t="s">
        <v>296</v>
      </c>
      <c r="G34" s="8"/>
    </row>
    <row r="35" spans="2:7" ht="30.95" customHeight="1">
      <c r="B35" s="178" t="s">
        <v>399</v>
      </c>
      <c r="C35" s="179"/>
      <c r="D35" s="179"/>
      <c r="E35" s="180"/>
      <c r="F35" s="40" t="s">
        <v>296</v>
      </c>
      <c r="G35" s="8"/>
    </row>
    <row r="36" spans="2:7" ht="30.95" customHeight="1">
      <c r="B36" s="168" t="s">
        <v>494</v>
      </c>
      <c r="C36" s="169"/>
      <c r="D36" s="169"/>
      <c r="E36" s="170"/>
      <c r="F36" s="40" t="s">
        <v>456</v>
      </c>
      <c r="G36" s="8"/>
    </row>
    <row r="37" spans="2:7" ht="30.95" customHeight="1"/>
    <row r="38" spans="2:7" ht="30.95" customHeight="1">
      <c r="B38" s="175" t="s">
        <v>413</v>
      </c>
      <c r="C38" s="176"/>
      <c r="D38" s="176"/>
      <c r="E38" s="176"/>
      <c r="F38" s="177"/>
    </row>
    <row r="39" spans="2:7" ht="30.95" customHeight="1">
      <c r="B39" s="161" t="s">
        <v>411</v>
      </c>
      <c r="C39" s="162"/>
      <c r="D39" s="162"/>
      <c r="E39" s="162"/>
      <c r="F39" s="163"/>
    </row>
    <row r="40" spans="2:7" ht="30.95" customHeight="1">
      <c r="B40" s="164" t="s">
        <v>430</v>
      </c>
      <c r="C40" s="165"/>
      <c r="D40" s="165"/>
      <c r="E40" s="166"/>
      <c r="F40" s="40"/>
    </row>
    <row r="41" spans="2:7" ht="30.95" customHeight="1">
      <c r="B41" s="167" t="s">
        <v>410</v>
      </c>
      <c r="C41" s="165"/>
      <c r="D41" s="165"/>
      <c r="E41" s="166"/>
      <c r="F41" s="40"/>
    </row>
    <row r="42" spans="2:7" ht="30.95" customHeight="1">
      <c r="B42" s="164" t="s">
        <v>431</v>
      </c>
      <c r="C42" s="165"/>
      <c r="D42" s="165"/>
      <c r="E42" s="166"/>
      <c r="F42" s="40"/>
    </row>
    <row r="43" spans="2:7" ht="30.95" customHeight="1">
      <c r="B43" s="164" t="s">
        <v>412</v>
      </c>
      <c r="C43" s="165"/>
      <c r="D43" s="165"/>
      <c r="E43" s="166"/>
      <c r="F43" s="40"/>
    </row>
    <row r="44" spans="2:7" ht="30.95" customHeight="1">
      <c r="B44" s="164" t="s">
        <v>501</v>
      </c>
      <c r="C44" s="165"/>
      <c r="D44" s="165"/>
      <c r="E44" s="166"/>
      <c r="F44" s="40"/>
    </row>
    <row r="45" spans="2:7" ht="30.95" customHeight="1">
      <c r="B45" s="164" t="s">
        <v>508</v>
      </c>
      <c r="C45" s="165"/>
      <c r="D45" s="165"/>
      <c r="E45" s="166"/>
      <c r="F45" s="40"/>
    </row>
    <row r="46" spans="2:7" ht="30.95" customHeight="1">
      <c r="B46" s="164" t="s">
        <v>432</v>
      </c>
      <c r="C46" s="165"/>
      <c r="D46" s="165"/>
      <c r="E46" s="166"/>
      <c r="F46" s="40"/>
    </row>
    <row r="47" spans="2:7" ht="30.95" customHeight="1">
      <c r="B47" s="82" t="s">
        <v>433</v>
      </c>
      <c r="C47" s="172"/>
      <c r="D47" s="173"/>
      <c r="E47" s="174"/>
      <c r="F47" s="40"/>
    </row>
    <row r="48" spans="2:7" ht="24.6" customHeight="1">
      <c r="B48" s="8"/>
    </row>
    <row r="60" hidden="1"/>
    <row r="61" hidden="1"/>
    <row r="62" hidden="1"/>
    <row r="63" hidden="1"/>
    <row r="64" hidden="1"/>
    <row r="65" spans="2:5" hidden="1">
      <c r="B65" t="s">
        <v>409</v>
      </c>
      <c r="D65" t="s">
        <v>296</v>
      </c>
      <c r="E65" s="118" t="s">
        <v>455</v>
      </c>
    </row>
    <row r="66" spans="2:5" hidden="1">
      <c r="B66" t="s">
        <v>37</v>
      </c>
      <c r="D66" t="s">
        <v>297</v>
      </c>
      <c r="E66" s="118"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3" operator="equal">
      <formula>$E$65</formula>
    </cfRule>
    <cfRule type="cellIs" dxfId="20"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6" zoomScale="60" zoomScaleNormal="60" workbookViewId="0">
      <selection activeCell="C21" sqref="C21"/>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440</v>
      </c>
      <c r="C9" s="78" t="str">
        <f>IF('A. General Information'!F13="","",'A. General Information'!F13)</f>
        <v>Orangeville Hydro Limited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68097.531986531991</v>
      </c>
      <c r="Q16" s="64">
        <v>40.078006655556166</v>
      </c>
      <c r="R16" s="63">
        <v>54174.709764309766</v>
      </c>
      <c r="S16" s="64">
        <v>14.550390564047238</v>
      </c>
      <c r="T16" s="63">
        <v>54200.642875420875</v>
      </c>
      <c r="U16" s="64">
        <v>14.550390564047238</v>
      </c>
      <c r="V16" s="63">
        <v>50717.353979865322</v>
      </c>
      <c r="W16" s="64">
        <v>13.580364526444088</v>
      </c>
      <c r="X16" s="63">
        <v>52745.199750776432</v>
      </c>
      <c r="Y16" s="64">
        <v>13.580364526444088</v>
      </c>
      <c r="Z16" s="60">
        <f>IF(SUM(N16,P16,R16,T16,V16,X16)=0,"",SUM(N16,P16,R16,T16,V16,X16))</f>
        <v>279935.43835690443</v>
      </c>
      <c r="AA16" s="66">
        <f>Q16+S16+U16+W16+Y16</f>
        <v>96.339516836538806</v>
      </c>
    </row>
    <row r="17" spans="2:27" ht="14.45" customHeight="1">
      <c r="B17" s="239"/>
      <c r="C17" s="16" t="s">
        <v>448</v>
      </c>
      <c r="D17" s="55"/>
      <c r="E17" s="55"/>
      <c r="F17" s="117">
        <v>42370</v>
      </c>
      <c r="G17" s="48" t="s">
        <v>296</v>
      </c>
      <c r="H17" s="48"/>
      <c r="I17" s="48"/>
      <c r="J17" s="48"/>
      <c r="K17" s="48"/>
      <c r="L17" s="48"/>
      <c r="M17" s="48"/>
      <c r="N17" s="63"/>
      <c r="O17" s="64"/>
      <c r="P17" s="63">
        <v>32987.582491582492</v>
      </c>
      <c r="Q17" s="64">
        <v>92.671977078514402</v>
      </c>
      <c r="R17" s="63">
        <v>33771.08148148148</v>
      </c>
      <c r="S17" s="64">
        <v>97.429214082253154</v>
      </c>
      <c r="T17" s="63">
        <v>33874.859380471382</v>
      </c>
      <c r="U17" s="64">
        <v>97.429214082253154</v>
      </c>
      <c r="V17" s="63">
        <v>35256.20379824916</v>
      </c>
      <c r="W17" s="64">
        <v>102.18645108599193</v>
      </c>
      <c r="X17" s="63">
        <v>37066.253548560271</v>
      </c>
      <c r="Y17" s="64">
        <v>108.38968808973073</v>
      </c>
      <c r="Z17" s="60">
        <f t="shared" ref="Z17:Z46" si="0">IF(SUM(N17,P17,R17,T17,V17,X17)=0,"",SUM(N17,P17,R17,T17,V17,X17))</f>
        <v>172955.98070034478</v>
      </c>
      <c r="AA17" s="66">
        <f t="shared" ref="AA17:AA25" si="1">Q17+S17+U17+W17+Y17</f>
        <v>498.1065444187434</v>
      </c>
    </row>
    <row r="18" spans="2:27" ht="28.5">
      <c r="B18" s="239"/>
      <c r="C18" s="16" t="s">
        <v>449</v>
      </c>
      <c r="D18" s="55"/>
      <c r="E18" s="55"/>
      <c r="F18" s="117">
        <v>42370</v>
      </c>
      <c r="G18" s="48" t="s">
        <v>296</v>
      </c>
      <c r="H18" s="48"/>
      <c r="I18" s="48"/>
      <c r="J18" s="48"/>
      <c r="K18" s="48"/>
      <c r="L18" s="48"/>
      <c r="M18" s="48"/>
      <c r="N18" s="63"/>
      <c r="O18" s="64"/>
      <c r="P18" s="63">
        <v>4759.7003367003363</v>
      </c>
      <c r="Q18" s="64">
        <v>3.6784349814438202</v>
      </c>
      <c r="R18" s="63">
        <v>4513.7225589225582</v>
      </c>
      <c r="S18" s="64">
        <v>3.6784349814438202</v>
      </c>
      <c r="T18" s="63">
        <v>4565.588781144781</v>
      </c>
      <c r="U18" s="64">
        <v>3.6784349814438202</v>
      </c>
      <c r="V18" s="63">
        <v>6119.0109900336702</v>
      </c>
      <c r="W18" s="64">
        <v>7.3568699628876404</v>
      </c>
      <c r="X18" s="63">
        <v>6174.0358651892257</v>
      </c>
      <c r="Y18" s="64">
        <v>7.3568699628876404</v>
      </c>
      <c r="Z18" s="60">
        <f t="shared" si="0"/>
        <v>26132.058531990573</v>
      </c>
      <c r="AA18" s="66">
        <f t="shared" si="1"/>
        <v>25.74904487010674</v>
      </c>
    </row>
    <row r="19" spans="2:27">
      <c r="B19" s="239"/>
      <c r="C19" s="16" t="s">
        <v>295</v>
      </c>
      <c r="D19" s="55"/>
      <c r="E19" s="55"/>
      <c r="F19" s="117">
        <v>42370</v>
      </c>
      <c r="G19" s="48"/>
      <c r="H19" s="48" t="s">
        <v>296</v>
      </c>
      <c r="I19" s="48"/>
      <c r="J19" s="48"/>
      <c r="K19" s="48"/>
      <c r="L19" s="48"/>
      <c r="M19" s="48"/>
      <c r="N19" s="63"/>
      <c r="O19" s="64"/>
      <c r="P19" s="63">
        <v>13603.777777777777</v>
      </c>
      <c r="Q19" s="64">
        <v>7.8439508333084804</v>
      </c>
      <c r="R19" s="63">
        <v>11143.31111111111</v>
      </c>
      <c r="S19" s="64">
        <v>7.8439508333084804</v>
      </c>
      <c r="T19" s="63">
        <v>11221.110444444445</v>
      </c>
      <c r="U19" s="64">
        <v>7.8439508333084804</v>
      </c>
      <c r="V19" s="63">
        <v>11301.243757777778</v>
      </c>
      <c r="W19" s="64">
        <v>7.8439508333084804</v>
      </c>
      <c r="X19" s="63">
        <v>11383.781070511111</v>
      </c>
      <c r="Y19" s="64">
        <v>7.8439508333084804</v>
      </c>
      <c r="Z19" s="60">
        <f t="shared" si="0"/>
        <v>58653.224161622224</v>
      </c>
      <c r="AA19" s="66">
        <f t="shared" si="1"/>
        <v>39.219754166542401</v>
      </c>
    </row>
    <row r="20" spans="2:27">
      <c r="B20" s="239"/>
      <c r="C20" s="16" t="s">
        <v>264</v>
      </c>
      <c r="D20" s="55"/>
      <c r="E20" s="55"/>
      <c r="F20" s="117">
        <v>42370</v>
      </c>
      <c r="G20" s="48"/>
      <c r="H20" s="48"/>
      <c r="I20" s="48" t="s">
        <v>296</v>
      </c>
      <c r="J20" s="48" t="s">
        <v>296</v>
      </c>
      <c r="K20" s="48" t="s">
        <v>296</v>
      </c>
      <c r="L20" s="48" t="s">
        <v>296</v>
      </c>
      <c r="M20" s="48" t="s">
        <v>296</v>
      </c>
      <c r="N20" s="63"/>
      <c r="O20" s="64"/>
      <c r="P20" s="63">
        <v>189596.02350168349</v>
      </c>
      <c r="Q20" s="64">
        <v>849.47978799999999</v>
      </c>
      <c r="R20" s="63">
        <v>189084.13461279462</v>
      </c>
      <c r="S20" s="64">
        <v>859.69856099999993</v>
      </c>
      <c r="T20" s="63">
        <v>196215</v>
      </c>
      <c r="U20" s="64">
        <v>827.32331199999987</v>
      </c>
      <c r="V20" s="63">
        <v>205416.39676835015</v>
      </c>
      <c r="W20" s="64">
        <v>839.954702</v>
      </c>
      <c r="X20" s="63">
        <v>176785.50114412795</v>
      </c>
      <c r="Y20" s="64">
        <v>741.91400099999998</v>
      </c>
      <c r="Z20" s="60">
        <f t="shared" si="0"/>
        <v>957097.05602695618</v>
      </c>
      <c r="AA20" s="66">
        <f t="shared" si="1"/>
        <v>4118.3703639999994</v>
      </c>
    </row>
    <row r="21" spans="2:27">
      <c r="B21" s="239"/>
      <c r="C21" s="16" t="s">
        <v>572</v>
      </c>
      <c r="D21" s="55"/>
      <c r="E21" s="55"/>
      <c r="F21" s="117">
        <v>42370</v>
      </c>
      <c r="G21" s="48"/>
      <c r="H21" s="48"/>
      <c r="I21" s="48" t="s">
        <v>296</v>
      </c>
      <c r="J21" s="48"/>
      <c r="K21" s="48"/>
      <c r="L21" s="48"/>
      <c r="M21" s="48"/>
      <c r="N21" s="63"/>
      <c r="O21" s="64"/>
      <c r="P21" s="63">
        <v>79152.127946127948</v>
      </c>
      <c r="Q21" s="64">
        <v>144.07643200000001</v>
      </c>
      <c r="R21" s="63">
        <v>78660.172390572392</v>
      </c>
      <c r="S21" s="64">
        <v>144.07643200000001</v>
      </c>
      <c r="T21" s="63">
        <v>60623.904835016838</v>
      </c>
      <c r="U21" s="64">
        <v>108.05732400000001</v>
      </c>
      <c r="V21" s="63">
        <v>42590.749252794616</v>
      </c>
      <c r="W21" s="64">
        <v>72.038216000000006</v>
      </c>
      <c r="X21" s="63">
        <v>42700.799003105727</v>
      </c>
      <c r="Y21" s="64">
        <v>72.038216000000006</v>
      </c>
      <c r="Z21" s="60">
        <f t="shared" si="0"/>
        <v>303727.75342761754</v>
      </c>
      <c r="AA21" s="66">
        <f t="shared" si="1"/>
        <v>540.28662000000008</v>
      </c>
    </row>
    <row r="22" spans="2:27" ht="28.5">
      <c r="B22" s="239"/>
      <c r="C22" s="16" t="s">
        <v>266</v>
      </c>
      <c r="D22" s="55"/>
      <c r="E22" s="55"/>
      <c r="F22" s="117">
        <v>42370</v>
      </c>
      <c r="G22" s="48"/>
      <c r="H22" s="48"/>
      <c r="I22" s="48"/>
      <c r="J22" s="48" t="s">
        <v>296</v>
      </c>
      <c r="K22" s="48" t="s">
        <v>296</v>
      </c>
      <c r="L22" s="48" t="s">
        <v>296</v>
      </c>
      <c r="M22" s="48" t="s">
        <v>296</v>
      </c>
      <c r="N22" s="63"/>
      <c r="O22" s="64"/>
      <c r="P22" s="63">
        <v>21970.42760942761</v>
      </c>
      <c r="Q22" s="64">
        <v>56.999964600000006</v>
      </c>
      <c r="R22" s="63">
        <v>3006.4498316498316</v>
      </c>
      <c r="S22" s="64">
        <v>0</v>
      </c>
      <c r="T22" s="63">
        <v>3058.3160538720535</v>
      </c>
      <c r="U22" s="64">
        <v>0</v>
      </c>
      <c r="V22" s="63">
        <v>3111.7382627609427</v>
      </c>
      <c r="W22" s="64">
        <v>0</v>
      </c>
      <c r="X22" s="63">
        <v>3166.7631379164982</v>
      </c>
      <c r="Y22" s="64">
        <v>0</v>
      </c>
      <c r="Z22" s="60">
        <f t="shared" si="0"/>
        <v>34313.694895626941</v>
      </c>
      <c r="AA22" s="66">
        <f t="shared" si="1"/>
        <v>56.999964600000006</v>
      </c>
    </row>
    <row r="23" spans="2:27">
      <c r="B23" s="239"/>
      <c r="C23" s="16" t="s">
        <v>415</v>
      </c>
      <c r="D23" s="55"/>
      <c r="E23" s="55"/>
      <c r="F23" s="117">
        <v>42370</v>
      </c>
      <c r="G23" s="48"/>
      <c r="H23" s="48"/>
      <c r="I23" s="48"/>
      <c r="J23" s="48" t="s">
        <v>296</v>
      </c>
      <c r="K23" s="48" t="s">
        <v>296</v>
      </c>
      <c r="L23" s="48" t="s">
        <v>296</v>
      </c>
      <c r="M23" s="48" t="s">
        <v>296</v>
      </c>
      <c r="N23" s="63"/>
      <c r="O23" s="64"/>
      <c r="P23" s="63">
        <v>1933.1683501683501</v>
      </c>
      <c r="Q23" s="64">
        <v>0</v>
      </c>
      <c r="R23" s="63">
        <v>9135.9494612794624</v>
      </c>
      <c r="S23" s="64">
        <v>75.853529999999992</v>
      </c>
      <c r="T23" s="63">
        <v>1834.6125723905723</v>
      </c>
      <c r="U23" s="64">
        <v>0</v>
      </c>
      <c r="V23" s="63">
        <v>9188.5936768350184</v>
      </c>
      <c r="W23" s="64">
        <v>75.853529999999992</v>
      </c>
      <c r="X23" s="63">
        <v>1888.8361144127946</v>
      </c>
      <c r="Y23" s="64">
        <v>0</v>
      </c>
      <c r="Z23" s="60">
        <f t="shared" si="0"/>
        <v>23981.160175086199</v>
      </c>
      <c r="AA23" s="66">
        <f t="shared" si="1"/>
        <v>151.70705999999998</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297076</v>
      </c>
      <c r="U24" s="64">
        <v>836.16200000000003</v>
      </c>
      <c r="V24" s="63">
        <v>253291</v>
      </c>
      <c r="W24" s="64">
        <v>836.16200000000003</v>
      </c>
      <c r="X24" s="63">
        <v>253291</v>
      </c>
      <c r="Y24" s="64">
        <v>836.16200000000003</v>
      </c>
      <c r="Z24" s="60">
        <f t="shared" si="0"/>
        <v>803658</v>
      </c>
      <c r="AA24" s="66">
        <f t="shared" si="1"/>
        <v>2508.4859999999999</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377573</v>
      </c>
      <c r="U25" s="64">
        <v>1523.875</v>
      </c>
      <c r="V25" s="63">
        <v>333788</v>
      </c>
      <c r="W25" s="64">
        <v>1523.875</v>
      </c>
      <c r="X25" s="63">
        <v>333788</v>
      </c>
      <c r="Y25" s="64">
        <v>1523.875</v>
      </c>
      <c r="Z25" s="60">
        <f t="shared" si="0"/>
        <v>1045149</v>
      </c>
      <c r="AA25" s="66">
        <f t="shared" si="1"/>
        <v>4571.625</v>
      </c>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412100.33999999997</v>
      </c>
      <c r="Q47" s="65">
        <f t="shared" ref="Q47:AA47" si="2">SUM(Q16:Q46)</f>
        <v>1194.8285541488231</v>
      </c>
      <c r="R47" s="60">
        <f>SUM(R16:R46)</f>
        <v>383489.53121212119</v>
      </c>
      <c r="S47" s="65">
        <f t="shared" si="2"/>
        <v>1203.1305134610527</v>
      </c>
      <c r="T47" s="60">
        <f t="shared" si="2"/>
        <v>1040243.0349427609</v>
      </c>
      <c r="U47" s="65">
        <f t="shared" si="2"/>
        <v>3418.9196264610528</v>
      </c>
      <c r="V47" s="60">
        <f t="shared" si="2"/>
        <v>950780.29048666661</v>
      </c>
      <c r="W47" s="65">
        <f t="shared" si="2"/>
        <v>3478.8510844086322</v>
      </c>
      <c r="X47" s="60">
        <f t="shared" si="2"/>
        <v>918990.16963460005</v>
      </c>
      <c r="Y47" s="65">
        <f t="shared" si="2"/>
        <v>3311.1600904123711</v>
      </c>
      <c r="Z47" s="60">
        <f t="shared" si="2"/>
        <v>3705603.3662761487</v>
      </c>
      <c r="AA47" s="65">
        <f t="shared" si="2"/>
        <v>12606.889868891929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46">
        <v>40.078006655556166</v>
      </c>
      <c r="P60" s="56"/>
      <c r="Q60" s="56"/>
      <c r="R60" s="56"/>
      <c r="S60" s="56"/>
      <c r="T60" s="56"/>
      <c r="U60" s="56"/>
      <c r="V60" s="56"/>
      <c r="W60" s="56"/>
      <c r="X60" s="56"/>
      <c r="Y60" s="56"/>
      <c r="Z60" s="69"/>
      <c r="AA60" s="66">
        <f>O60</f>
        <v>40.078006655556166</v>
      </c>
    </row>
    <row r="61" spans="2:27" ht="28.5">
      <c r="B61" s="242"/>
      <c r="C61" s="143" t="s">
        <v>262</v>
      </c>
      <c r="D61" s="254"/>
      <c r="E61" s="255"/>
      <c r="F61" s="255"/>
      <c r="G61" s="255"/>
      <c r="H61" s="255"/>
      <c r="I61" s="255"/>
      <c r="J61" s="255"/>
      <c r="K61" s="255"/>
      <c r="L61" s="255"/>
      <c r="M61" s="256"/>
      <c r="N61" s="56"/>
      <c r="O61" s="146">
        <v>87.812063775149483</v>
      </c>
      <c r="P61" s="56"/>
      <c r="Q61" s="56"/>
      <c r="R61" s="56"/>
      <c r="S61" s="56"/>
      <c r="T61" s="56"/>
      <c r="U61" s="56"/>
      <c r="V61" s="56"/>
      <c r="W61" s="56"/>
      <c r="X61" s="56"/>
      <c r="Y61" s="56"/>
      <c r="Z61" s="69"/>
      <c r="AA61" s="66">
        <f t="shared" ref="AA61:AA67" si="5">O61</f>
        <v>87.812063775149483</v>
      </c>
    </row>
    <row r="62" spans="2:27" ht="28.5">
      <c r="B62" s="242"/>
      <c r="C62" s="143" t="s">
        <v>425</v>
      </c>
      <c r="D62" s="254"/>
      <c r="E62" s="255"/>
      <c r="F62" s="255"/>
      <c r="G62" s="255"/>
      <c r="H62" s="255"/>
      <c r="I62" s="255"/>
      <c r="J62" s="255"/>
      <c r="K62" s="255"/>
      <c r="L62" s="255"/>
      <c r="M62" s="256"/>
      <c r="N62" s="56"/>
      <c r="O62" s="146">
        <v>3.6784349814438202</v>
      </c>
      <c r="P62" s="56"/>
      <c r="Q62" s="56"/>
      <c r="R62" s="56"/>
      <c r="S62" s="56"/>
      <c r="T62" s="56"/>
      <c r="U62" s="56"/>
      <c r="V62" s="56"/>
      <c r="W62" s="56"/>
      <c r="X62" s="56"/>
      <c r="Y62" s="56"/>
      <c r="Z62" s="69"/>
      <c r="AA62" s="66">
        <f t="shared" si="5"/>
        <v>3.6784349814438202</v>
      </c>
    </row>
    <row r="63" spans="2:27" ht="28.5">
      <c r="B63" s="242"/>
      <c r="C63" s="143" t="s">
        <v>416</v>
      </c>
      <c r="D63" s="254"/>
      <c r="E63" s="255"/>
      <c r="F63" s="255"/>
      <c r="G63" s="255"/>
      <c r="H63" s="255"/>
      <c r="I63" s="255"/>
      <c r="J63" s="255"/>
      <c r="K63" s="255"/>
      <c r="L63" s="255"/>
      <c r="M63" s="256"/>
      <c r="N63" s="56"/>
      <c r="O63" s="146">
        <v>11.765926249962723</v>
      </c>
      <c r="P63" s="56"/>
      <c r="Q63" s="56"/>
      <c r="R63" s="56"/>
      <c r="S63" s="56"/>
      <c r="T63" s="56"/>
      <c r="U63" s="56"/>
      <c r="V63" s="56"/>
      <c r="W63" s="56"/>
      <c r="X63" s="56"/>
      <c r="Y63" s="56"/>
      <c r="Z63" s="69"/>
      <c r="AA63" s="66">
        <f t="shared" si="5"/>
        <v>11.765926249962723</v>
      </c>
    </row>
    <row r="64" spans="2:27">
      <c r="B64" s="242"/>
      <c r="C64" s="143" t="s">
        <v>421</v>
      </c>
      <c r="D64" s="254"/>
      <c r="E64" s="255"/>
      <c r="F64" s="255"/>
      <c r="G64" s="255"/>
      <c r="H64" s="255"/>
      <c r="I64" s="255"/>
      <c r="J64" s="255"/>
      <c r="K64" s="255"/>
      <c r="L64" s="255"/>
      <c r="M64" s="256"/>
      <c r="N64" s="56"/>
      <c r="O64" s="155">
        <v>1371.378154</v>
      </c>
      <c r="P64" s="56"/>
      <c r="Q64" s="56"/>
      <c r="R64" s="56"/>
      <c r="S64" s="56"/>
      <c r="T64" s="56"/>
      <c r="U64" s="56"/>
      <c r="V64" s="56"/>
      <c r="W64" s="56"/>
      <c r="X64" s="56"/>
      <c r="Y64" s="56"/>
      <c r="Z64" s="69"/>
      <c r="AA64" s="66">
        <f t="shared" si="5"/>
        <v>1371.378154</v>
      </c>
    </row>
    <row r="65" spans="2:27">
      <c r="B65" s="242"/>
      <c r="C65" s="143" t="s">
        <v>424</v>
      </c>
      <c r="D65" s="254"/>
      <c r="E65" s="255"/>
      <c r="F65" s="255"/>
      <c r="G65" s="255"/>
      <c r="H65" s="255"/>
      <c r="I65" s="255"/>
      <c r="J65" s="255"/>
      <c r="K65" s="255"/>
      <c r="L65" s="255"/>
      <c r="M65" s="256"/>
      <c r="N65" s="56"/>
      <c r="O65" s="146">
        <v>180.09554</v>
      </c>
      <c r="P65" s="56"/>
      <c r="Q65" s="56"/>
      <c r="R65" s="56"/>
      <c r="S65" s="56"/>
      <c r="T65" s="56"/>
      <c r="U65" s="56"/>
      <c r="V65" s="56"/>
      <c r="W65" s="56"/>
      <c r="X65" s="56"/>
      <c r="Y65" s="56"/>
      <c r="Z65" s="69"/>
      <c r="AA65" s="66">
        <f t="shared" si="5"/>
        <v>180.09554</v>
      </c>
    </row>
    <row r="66" spans="2:27" ht="28.5">
      <c r="B66" s="242"/>
      <c r="C66" s="143" t="s">
        <v>423</v>
      </c>
      <c r="D66" s="254"/>
      <c r="E66" s="255"/>
      <c r="F66" s="255"/>
      <c r="G66" s="255"/>
      <c r="H66" s="255"/>
      <c r="I66" s="255"/>
      <c r="J66" s="255"/>
      <c r="K66" s="255"/>
      <c r="L66" s="255"/>
      <c r="M66" s="256"/>
      <c r="N66" s="56"/>
      <c r="O66" s="146">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146"/>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1694.8081256621122</v>
      </c>
      <c r="P76" s="56"/>
      <c r="Q76" s="56"/>
      <c r="R76" s="56"/>
      <c r="S76" s="56"/>
      <c r="T76" s="56"/>
      <c r="U76" s="56"/>
      <c r="V76" s="56"/>
      <c r="W76" s="56"/>
      <c r="X76" s="56"/>
      <c r="Y76" s="56"/>
      <c r="Z76" s="21">
        <f>SUM(Z60:Z75)</f>
        <v>0</v>
      </c>
      <c r="AA76" s="65">
        <f>SUM(AA60:AA75)</f>
        <v>1694.8081256621122</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1694.8081256621122</v>
      </c>
      <c r="P80" s="60">
        <f>P78+P58+P47</f>
        <v>412100.33999999997</v>
      </c>
      <c r="Q80" s="65">
        <f>Q78+Q47+Q58</f>
        <v>1194.8285541488231</v>
      </c>
      <c r="R80" s="60">
        <f>R78+R58+R47</f>
        <v>383489.53121212119</v>
      </c>
      <c r="S80" s="65">
        <f>S78+S47+S58</f>
        <v>1203.1305134610527</v>
      </c>
      <c r="T80" s="60">
        <f>T78+T58+T47</f>
        <v>1040243.0349427609</v>
      </c>
      <c r="U80" s="65">
        <f>U78+U47+U58</f>
        <v>3418.9196264610528</v>
      </c>
      <c r="V80" s="60">
        <f>V78+V58+V47</f>
        <v>950780.29048666661</v>
      </c>
      <c r="W80" s="65">
        <f>W78+W47+W58</f>
        <v>3478.8510844086322</v>
      </c>
      <c r="X80" s="60">
        <f>X78+X58+X47</f>
        <v>918990.16963460005</v>
      </c>
      <c r="Y80" s="65">
        <f>Y78+Y47+Y58</f>
        <v>3311.1600904123711</v>
      </c>
      <c r="Z80" s="60">
        <f>Z78+Z58+Z47</f>
        <v>3705603.3662761487</v>
      </c>
      <c r="AA80" s="58">
        <f>AA78+AA76+AA47+AA58</f>
        <v>14301.697994554041</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abSelected="1" zoomScale="60" zoomScaleNormal="60" workbookViewId="0">
      <selection activeCell="C21" sqref="C21"/>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443</v>
      </c>
      <c r="C9" s="78" t="str">
        <f>IF('A. General Information'!G13="","",'A. General Information'!G13)</f>
        <v>Ottawa River Power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2"/>
      <c r="O16" s="64"/>
      <c r="P16" s="63">
        <v>36615.493434343436</v>
      </c>
      <c r="Q16" s="64">
        <v>17.971254737428765</v>
      </c>
      <c r="R16" s="63">
        <v>31016.343434343435</v>
      </c>
      <c r="S16" s="64">
        <v>7.760208300825191</v>
      </c>
      <c r="T16" s="63">
        <v>31087.0701010101</v>
      </c>
      <c r="U16" s="64">
        <v>7.760208300825191</v>
      </c>
      <c r="V16" s="63">
        <v>31159.918567676767</v>
      </c>
      <c r="W16" s="64">
        <v>7.760208300825191</v>
      </c>
      <c r="X16" s="63">
        <v>31234.952488343435</v>
      </c>
      <c r="Y16" s="64">
        <v>7.760208300825191</v>
      </c>
      <c r="Z16" s="60">
        <f>IF(SUM(N16,P16,R16,T16,V16,X16)=0,"",SUM(N16,P16,R16,T16,V16,X16))</f>
        <v>161113.77802571718</v>
      </c>
      <c r="AA16" s="66">
        <f t="shared" ref="AA16:AA26" si="0">Q16+S16+U16+W16+Y16</f>
        <v>49.012087940729529</v>
      </c>
    </row>
    <row r="17" spans="2:27" ht="14.45" customHeight="1">
      <c r="B17" s="239"/>
      <c r="C17" s="16" t="s">
        <v>448</v>
      </c>
      <c r="D17" s="55"/>
      <c r="E17" s="55"/>
      <c r="F17" s="117">
        <v>42370</v>
      </c>
      <c r="G17" s="48" t="s">
        <v>296</v>
      </c>
      <c r="H17" s="48"/>
      <c r="I17" s="48"/>
      <c r="J17" s="48"/>
      <c r="K17" s="48"/>
      <c r="L17" s="48"/>
      <c r="M17" s="48"/>
      <c r="N17" s="152"/>
      <c r="O17" s="64"/>
      <c r="P17" s="63">
        <v>35472.054646464647</v>
      </c>
      <c r="Q17" s="64">
        <v>83.157503071036828</v>
      </c>
      <c r="R17" s="63">
        <v>36429.464646464643</v>
      </c>
      <c r="S17" s="64">
        <v>87.914740074775608</v>
      </c>
      <c r="T17" s="63">
        <v>36712.371313131312</v>
      </c>
      <c r="U17" s="64">
        <v>87.914740074775608</v>
      </c>
      <c r="V17" s="63">
        <v>38278.765179797978</v>
      </c>
      <c r="W17" s="64">
        <v>92.671977078514402</v>
      </c>
      <c r="X17" s="63">
        <v>38578.900862464645</v>
      </c>
      <c r="Y17" s="64">
        <v>92.671977078514402</v>
      </c>
      <c r="Z17" s="60">
        <f t="shared" ref="Z17:Z46" si="1">IF(SUM(N17,P17,R17,T17,V17,X17)=0,"",SUM(N17,P17,R17,T17,V17,X17))</f>
        <v>185471.55664832323</v>
      </c>
      <c r="AA17" s="66">
        <f t="shared" si="0"/>
        <v>444.33093737761681</v>
      </c>
    </row>
    <row r="18" spans="2:27" ht="28.5">
      <c r="B18" s="239"/>
      <c r="C18" s="16" t="s">
        <v>449</v>
      </c>
      <c r="D18" s="55"/>
      <c r="E18" s="55"/>
      <c r="F18" s="117">
        <v>42370</v>
      </c>
      <c r="G18" s="48" t="s">
        <v>296</v>
      </c>
      <c r="H18" s="48"/>
      <c r="I18" s="48"/>
      <c r="J18" s="48"/>
      <c r="K18" s="48"/>
      <c r="L18" s="48"/>
      <c r="M18" s="48"/>
      <c r="N18" s="152"/>
      <c r="O18" s="64"/>
      <c r="P18" s="63">
        <v>6754.7141414141415</v>
      </c>
      <c r="Q18" s="64">
        <v>1.8392174907219101</v>
      </c>
      <c r="R18" s="63">
        <v>5845.4141414141413</v>
      </c>
      <c r="S18" s="64">
        <v>0</v>
      </c>
      <c r="T18" s="63">
        <v>5986.8674747474752</v>
      </c>
      <c r="U18" s="64">
        <v>0</v>
      </c>
      <c r="V18" s="63">
        <v>6132.5644080808088</v>
      </c>
      <c r="W18" s="64">
        <v>0</v>
      </c>
      <c r="X18" s="63">
        <v>6282.6322494141423</v>
      </c>
      <c r="Y18" s="64">
        <v>0</v>
      </c>
      <c r="Z18" s="60">
        <f t="shared" si="1"/>
        <v>31002.192415070709</v>
      </c>
      <c r="AA18" s="66">
        <f t="shared" si="0"/>
        <v>1.8392174907219101</v>
      </c>
    </row>
    <row r="19" spans="2:27">
      <c r="B19" s="239"/>
      <c r="C19" s="16" t="s">
        <v>295</v>
      </c>
      <c r="D19" s="55"/>
      <c r="E19" s="55"/>
      <c r="F19" s="117">
        <v>42370</v>
      </c>
      <c r="G19" s="48"/>
      <c r="H19" s="48" t="s">
        <v>296</v>
      </c>
      <c r="I19" s="48"/>
      <c r="J19" s="48"/>
      <c r="K19" s="48"/>
      <c r="L19" s="48"/>
      <c r="M19" s="48"/>
      <c r="N19" s="152"/>
      <c r="O19" s="64"/>
      <c r="P19" s="63">
        <v>15378.106666666668</v>
      </c>
      <c r="Q19" s="64">
        <v>3.9219754166542402</v>
      </c>
      <c r="R19" s="63">
        <v>12047.666666666668</v>
      </c>
      <c r="S19" s="64">
        <v>3.9219754166542402</v>
      </c>
      <c r="T19" s="63">
        <v>12259.846666666668</v>
      </c>
      <c r="U19" s="64">
        <v>3.9219754166542402</v>
      </c>
      <c r="V19" s="63">
        <v>12478.392066666667</v>
      </c>
      <c r="W19" s="64">
        <v>3.9219754166542402</v>
      </c>
      <c r="X19" s="63">
        <v>12703</v>
      </c>
      <c r="Y19" s="64">
        <v>3.9219754166542402</v>
      </c>
      <c r="Z19" s="60">
        <f t="shared" si="1"/>
        <v>64867.012066666677</v>
      </c>
      <c r="AA19" s="66">
        <f t="shared" si="0"/>
        <v>19.609877083271201</v>
      </c>
    </row>
    <row r="20" spans="2:27">
      <c r="B20" s="239"/>
      <c r="C20" s="16" t="s">
        <v>264</v>
      </c>
      <c r="D20" s="55"/>
      <c r="E20" s="55"/>
      <c r="F20" s="117">
        <v>42370</v>
      </c>
      <c r="G20" s="48"/>
      <c r="H20" s="48"/>
      <c r="I20" s="48" t="s">
        <v>296</v>
      </c>
      <c r="J20" s="48" t="s">
        <v>296</v>
      </c>
      <c r="K20" s="48" t="s">
        <v>296</v>
      </c>
      <c r="L20" s="48" t="s">
        <v>296</v>
      </c>
      <c r="M20" s="48" t="s">
        <v>296</v>
      </c>
      <c r="N20" s="152"/>
      <c r="O20" s="64"/>
      <c r="P20" s="63">
        <v>159750.76707070708</v>
      </c>
      <c r="Q20" s="64">
        <v>698.69507500000009</v>
      </c>
      <c r="R20" s="63">
        <v>155956.73151515154</v>
      </c>
      <c r="S20" s="64">
        <v>698.69507500000009</v>
      </c>
      <c r="T20" s="63">
        <v>166597.09151515152</v>
      </c>
      <c r="U20" s="64">
        <v>711.32646499999998</v>
      </c>
      <c r="V20" s="63">
        <v>167325.09151515152</v>
      </c>
      <c r="W20" s="64">
        <v>711.32646499999998</v>
      </c>
      <c r="X20" s="63">
        <v>167076.09151515152</v>
      </c>
      <c r="Y20" s="64">
        <v>711.32646499999998</v>
      </c>
      <c r="Z20" s="60">
        <f t="shared" si="1"/>
        <v>816705.77313131327</v>
      </c>
      <c r="AA20" s="66">
        <f t="shared" si="0"/>
        <v>3531.3695450000005</v>
      </c>
    </row>
    <row r="21" spans="2:27">
      <c r="B21" s="239"/>
      <c r="C21" s="16" t="s">
        <v>572</v>
      </c>
      <c r="D21" s="55"/>
      <c r="E21" s="55"/>
      <c r="F21" s="117">
        <v>42370</v>
      </c>
      <c r="G21" s="48"/>
      <c r="H21" s="48"/>
      <c r="I21" s="48" t="s">
        <v>296</v>
      </c>
      <c r="J21" s="48"/>
      <c r="K21" s="48"/>
      <c r="L21" s="48"/>
      <c r="M21" s="48"/>
      <c r="N21" s="152"/>
      <c r="O21" s="64"/>
      <c r="P21" s="63">
        <v>102762.96373737374</v>
      </c>
      <c r="Q21" s="64">
        <v>180.09554</v>
      </c>
      <c r="R21" s="63">
        <v>66165.373737373739</v>
      </c>
      <c r="S21" s="64">
        <v>108.05732400000001</v>
      </c>
      <c r="T21" s="63">
        <v>66448.280404040401</v>
      </c>
      <c r="U21" s="64">
        <v>108.05732400000001</v>
      </c>
      <c r="V21" s="63">
        <v>66739.674270707066</v>
      </c>
      <c r="W21" s="64">
        <v>108.05732400000001</v>
      </c>
      <c r="X21" s="63">
        <v>67039.80995337374</v>
      </c>
      <c r="Y21" s="64">
        <v>108.05732400000001</v>
      </c>
      <c r="Z21" s="60">
        <f t="shared" si="1"/>
        <v>369156.10210286867</v>
      </c>
      <c r="AA21" s="66">
        <f t="shared" si="0"/>
        <v>612.324836</v>
      </c>
    </row>
    <row r="22" spans="2:27" ht="28.5">
      <c r="B22" s="239"/>
      <c r="C22" s="16" t="s">
        <v>266</v>
      </c>
      <c r="D22" s="55"/>
      <c r="E22" s="55"/>
      <c r="F22" s="117">
        <v>42370</v>
      </c>
      <c r="G22" s="48"/>
      <c r="H22" s="48"/>
      <c r="I22" s="48"/>
      <c r="J22" s="48" t="s">
        <v>296</v>
      </c>
      <c r="K22" s="48" t="s">
        <v>296</v>
      </c>
      <c r="L22" s="48" t="s">
        <v>296</v>
      </c>
      <c r="M22" s="48" t="s">
        <v>296</v>
      </c>
      <c r="N22" s="152"/>
      <c r="O22" s="64"/>
      <c r="P22" s="63">
        <v>6078.2595959595956</v>
      </c>
      <c r="Q22" s="64">
        <v>0</v>
      </c>
      <c r="R22" s="63">
        <v>26637.959595959597</v>
      </c>
      <c r="S22" s="64">
        <v>56.999964600000006</v>
      </c>
      <c r="T22" s="63">
        <v>6061.4129292929292</v>
      </c>
      <c r="U22" s="64">
        <v>0</v>
      </c>
      <c r="V22" s="63">
        <v>6207.1098626262628</v>
      </c>
      <c r="W22" s="64">
        <v>0</v>
      </c>
      <c r="X22" s="63">
        <v>6357.1777039595963</v>
      </c>
      <c r="Y22" s="64">
        <v>0</v>
      </c>
      <c r="Z22" s="60">
        <f t="shared" si="1"/>
        <v>51341.919687797985</v>
      </c>
      <c r="AA22" s="66">
        <f t="shared" si="0"/>
        <v>56.999964600000006</v>
      </c>
    </row>
    <row r="23" spans="2:27">
      <c r="B23" s="239"/>
      <c r="C23" s="16" t="s">
        <v>415</v>
      </c>
      <c r="D23" s="55"/>
      <c r="E23" s="55"/>
      <c r="F23" s="117">
        <v>42370</v>
      </c>
      <c r="G23" s="48"/>
      <c r="H23" s="48"/>
      <c r="I23" s="48"/>
      <c r="J23" s="48" t="s">
        <v>296</v>
      </c>
      <c r="K23" s="48" t="s">
        <v>296</v>
      </c>
      <c r="L23" s="48" t="s">
        <v>296</v>
      </c>
      <c r="M23" s="48" t="s">
        <v>296</v>
      </c>
      <c r="N23" s="152"/>
      <c r="O23" s="64"/>
      <c r="P23" s="63">
        <v>3310.0707070707067</v>
      </c>
      <c r="Q23" s="64">
        <v>0</v>
      </c>
      <c r="R23" s="63">
        <v>10556.340707070707</v>
      </c>
      <c r="S23" s="64">
        <v>75.853529999999992</v>
      </c>
      <c r="T23" s="63">
        <v>3299.7973737373732</v>
      </c>
      <c r="U23" s="64">
        <v>0</v>
      </c>
      <c r="V23" s="63">
        <v>10699.915840404039</v>
      </c>
      <c r="W23" s="64">
        <v>75.853529999999992</v>
      </c>
      <c r="X23" s="63">
        <v>3447.6797610707072</v>
      </c>
      <c r="Y23" s="64">
        <v>0</v>
      </c>
      <c r="Z23" s="60">
        <f t="shared" si="1"/>
        <v>31313.804389353532</v>
      </c>
      <c r="AA23" s="66">
        <f t="shared" si="0"/>
        <v>151.70705999999998</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99856</v>
      </c>
      <c r="U24" s="64">
        <v>333.35899999999998</v>
      </c>
      <c r="V24" s="63">
        <v>94856</v>
      </c>
      <c r="W24" s="64">
        <v>333.35899999999998</v>
      </c>
      <c r="X24" s="63">
        <v>94856</v>
      </c>
      <c r="Y24" s="64">
        <v>333.35899999999998</v>
      </c>
      <c r="Z24" s="60">
        <f t="shared" si="1"/>
        <v>289568</v>
      </c>
      <c r="AA24" s="66">
        <f t="shared" si="0"/>
        <v>1000.077</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95297.16</v>
      </c>
      <c r="U25" s="64">
        <v>403.55831999999998</v>
      </c>
      <c r="V25" s="63">
        <v>93267.8</v>
      </c>
      <c r="W25" s="64">
        <v>412.73010000000005</v>
      </c>
      <c r="X25" s="63">
        <v>93267.8</v>
      </c>
      <c r="Y25" s="64">
        <v>412.73010000000005</v>
      </c>
      <c r="Z25" s="60">
        <f t="shared" si="1"/>
        <v>281832.76</v>
      </c>
      <c r="AA25" s="66">
        <f t="shared" si="0"/>
        <v>1229.0185200000001</v>
      </c>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1"/>
        <v/>
      </c>
      <c r="AA26" s="66">
        <f t="shared" si="0"/>
        <v>0</v>
      </c>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1"/>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1"/>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1"/>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366122.43000000005</v>
      </c>
      <c r="Q47" s="65">
        <f t="shared" ref="Q47:AA47" si="2">SUM(Q16:Q46)</f>
        <v>985.68056571584179</v>
      </c>
      <c r="R47" s="60">
        <f>SUM(R16:R46)</f>
        <v>344655.29444444447</v>
      </c>
      <c r="S47" s="65">
        <f t="shared" si="2"/>
        <v>1039.2028173922552</v>
      </c>
      <c r="T47" s="60">
        <f t="shared" si="2"/>
        <v>523605.89777777786</v>
      </c>
      <c r="U47" s="65">
        <f t="shared" si="2"/>
        <v>1655.898032792255</v>
      </c>
      <c r="V47" s="60">
        <f t="shared" si="2"/>
        <v>527145.23171111115</v>
      </c>
      <c r="W47" s="65">
        <f t="shared" si="2"/>
        <v>1745.6805797959937</v>
      </c>
      <c r="X47" s="60">
        <f t="shared" si="2"/>
        <v>520844.04453377775</v>
      </c>
      <c r="Y47" s="65">
        <f t="shared" si="2"/>
        <v>1669.8270497959938</v>
      </c>
      <c r="Z47" s="60">
        <f t="shared" si="2"/>
        <v>2282372.8984671114</v>
      </c>
      <c r="AA47" s="65">
        <f t="shared" si="2"/>
        <v>7096.2890454923399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53">
        <v>17.971254737428765</v>
      </c>
      <c r="P60" s="56"/>
      <c r="Q60" s="56"/>
      <c r="R60" s="56"/>
      <c r="S60" s="56"/>
      <c r="T60" s="56"/>
      <c r="U60" s="56"/>
      <c r="V60" s="56"/>
      <c r="W60" s="56"/>
      <c r="X60" s="56"/>
      <c r="Y60" s="56"/>
      <c r="Z60" s="69"/>
      <c r="AA60" s="66">
        <f>O60</f>
        <v>17.971254737428765</v>
      </c>
    </row>
    <row r="61" spans="2:27" ht="28.5">
      <c r="B61" s="242"/>
      <c r="C61" s="143" t="s">
        <v>262</v>
      </c>
      <c r="D61" s="254"/>
      <c r="E61" s="255"/>
      <c r="F61" s="255"/>
      <c r="G61" s="255"/>
      <c r="H61" s="255"/>
      <c r="I61" s="255"/>
      <c r="J61" s="255"/>
      <c r="K61" s="255"/>
      <c r="L61" s="255"/>
      <c r="M61" s="256"/>
      <c r="N61" s="56"/>
      <c r="O61" s="153">
        <v>81.564770119728252</v>
      </c>
      <c r="P61" s="56"/>
      <c r="Q61" s="56"/>
      <c r="R61" s="56"/>
      <c r="S61" s="56"/>
      <c r="T61" s="56"/>
      <c r="U61" s="56"/>
      <c r="V61" s="56"/>
      <c r="W61" s="56"/>
      <c r="X61" s="56"/>
      <c r="Y61" s="56"/>
      <c r="Z61" s="69"/>
      <c r="AA61" s="66">
        <f t="shared" ref="AA61:AA67" si="5">O61</f>
        <v>81.564770119728252</v>
      </c>
    </row>
    <row r="62" spans="2:27" ht="28.5">
      <c r="B62" s="242"/>
      <c r="C62" s="143" t="s">
        <v>425</v>
      </c>
      <c r="D62" s="254"/>
      <c r="E62" s="255"/>
      <c r="F62" s="255"/>
      <c r="G62" s="255"/>
      <c r="H62" s="255"/>
      <c r="I62" s="255"/>
      <c r="J62" s="255"/>
      <c r="K62" s="255"/>
      <c r="L62" s="255"/>
      <c r="M62" s="256"/>
      <c r="N62" s="56"/>
      <c r="O62" s="153">
        <v>1.8392174907219101</v>
      </c>
      <c r="P62" s="56"/>
      <c r="Q62" s="56"/>
      <c r="R62" s="56"/>
      <c r="S62" s="56"/>
      <c r="T62" s="56"/>
      <c r="U62" s="56"/>
      <c r="V62" s="56"/>
      <c r="W62" s="56"/>
      <c r="X62" s="56"/>
      <c r="Y62" s="56"/>
      <c r="Z62" s="69"/>
      <c r="AA62" s="66">
        <f t="shared" si="5"/>
        <v>1.8392174907219101</v>
      </c>
    </row>
    <row r="63" spans="2:27" ht="28.5">
      <c r="B63" s="242"/>
      <c r="C63" s="143" t="s">
        <v>416</v>
      </c>
      <c r="D63" s="254"/>
      <c r="E63" s="255"/>
      <c r="F63" s="255"/>
      <c r="G63" s="255"/>
      <c r="H63" s="255"/>
      <c r="I63" s="255"/>
      <c r="J63" s="255"/>
      <c r="K63" s="255"/>
      <c r="L63" s="255"/>
      <c r="M63" s="256"/>
      <c r="N63" s="56"/>
      <c r="O63" s="153">
        <v>7.8439508333084804</v>
      </c>
      <c r="P63" s="56"/>
      <c r="Q63" s="56"/>
      <c r="R63" s="56"/>
      <c r="S63" s="56"/>
      <c r="T63" s="56"/>
      <c r="U63" s="56"/>
      <c r="V63" s="56"/>
      <c r="W63" s="56"/>
      <c r="X63" s="56"/>
      <c r="Y63" s="56"/>
      <c r="Z63" s="69"/>
      <c r="AA63" s="66">
        <f t="shared" si="5"/>
        <v>7.8439508333084804</v>
      </c>
    </row>
    <row r="64" spans="2:27">
      <c r="B64" s="242"/>
      <c r="C64" s="143" t="s">
        <v>421</v>
      </c>
      <c r="D64" s="254"/>
      <c r="E64" s="255"/>
      <c r="F64" s="255"/>
      <c r="G64" s="255"/>
      <c r="H64" s="255"/>
      <c r="I64" s="255"/>
      <c r="J64" s="255"/>
      <c r="K64" s="255"/>
      <c r="L64" s="255"/>
      <c r="M64" s="256"/>
      <c r="N64" s="56"/>
      <c r="O64" s="145">
        <v>1102.2480029999999</v>
      </c>
      <c r="P64" s="56"/>
      <c r="Q64" s="56"/>
      <c r="R64" s="56"/>
      <c r="S64" s="56"/>
      <c r="T64" s="56"/>
      <c r="U64" s="56"/>
      <c r="V64" s="56"/>
      <c r="W64" s="56"/>
      <c r="X64" s="56"/>
      <c r="Y64" s="56"/>
      <c r="Z64" s="69"/>
      <c r="AA64" s="66">
        <f t="shared" si="5"/>
        <v>1102.2480029999999</v>
      </c>
    </row>
    <row r="65" spans="2:27">
      <c r="B65" s="242"/>
      <c r="C65" s="143" t="s">
        <v>424</v>
      </c>
      <c r="D65" s="254"/>
      <c r="E65" s="255"/>
      <c r="F65" s="255"/>
      <c r="G65" s="255"/>
      <c r="H65" s="255"/>
      <c r="I65" s="255"/>
      <c r="J65" s="255"/>
      <c r="K65" s="255"/>
      <c r="L65" s="255"/>
      <c r="M65" s="256"/>
      <c r="N65" s="56"/>
      <c r="O65" s="153">
        <v>360.19108</v>
      </c>
      <c r="P65" s="56"/>
      <c r="Q65" s="56"/>
      <c r="R65" s="56"/>
      <c r="S65" s="56"/>
      <c r="T65" s="56"/>
      <c r="U65" s="56"/>
      <c r="V65" s="56"/>
      <c r="W65" s="56"/>
      <c r="X65" s="56"/>
      <c r="Y65" s="56"/>
      <c r="Z65" s="69"/>
      <c r="AA65" s="66">
        <f t="shared" si="5"/>
        <v>360.19108</v>
      </c>
    </row>
    <row r="66" spans="2:27" ht="28.5">
      <c r="B66" s="242"/>
      <c r="C66" s="143" t="s">
        <v>423</v>
      </c>
      <c r="D66" s="254"/>
      <c r="E66" s="255"/>
      <c r="F66" s="255"/>
      <c r="G66" s="255"/>
      <c r="H66" s="255"/>
      <c r="I66" s="255"/>
      <c r="J66" s="255"/>
      <c r="K66" s="255"/>
      <c r="L66" s="255"/>
      <c r="M66" s="256"/>
      <c r="N66" s="56"/>
      <c r="O66" s="153">
        <v>56.999964600000006</v>
      </c>
      <c r="P66" s="56"/>
      <c r="Q66" s="56"/>
      <c r="R66" s="56"/>
      <c r="S66" s="56"/>
      <c r="T66" s="56"/>
      <c r="U66" s="56"/>
      <c r="V66" s="56"/>
      <c r="W66" s="56"/>
      <c r="X66" s="56"/>
      <c r="Y66" s="56"/>
      <c r="Z66" s="69"/>
      <c r="AA66" s="66">
        <f t="shared" si="5"/>
        <v>56.999964600000006</v>
      </c>
    </row>
    <row r="67" spans="2:27">
      <c r="B67" s="242"/>
      <c r="C67" s="143" t="s">
        <v>269</v>
      </c>
      <c r="D67" s="254"/>
      <c r="E67" s="255"/>
      <c r="F67" s="255"/>
      <c r="G67" s="255"/>
      <c r="H67" s="255"/>
      <c r="I67" s="255"/>
      <c r="J67" s="255"/>
      <c r="K67" s="255"/>
      <c r="L67" s="255"/>
      <c r="M67" s="256"/>
      <c r="N67" s="56"/>
      <c r="O67" s="153"/>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1628.6582407811875</v>
      </c>
      <c r="P76" s="56"/>
      <c r="Q76" s="56"/>
      <c r="R76" s="56"/>
      <c r="S76" s="56"/>
      <c r="T76" s="56"/>
      <c r="U76" s="56"/>
      <c r="V76" s="56"/>
      <c r="W76" s="56"/>
      <c r="X76" s="56"/>
      <c r="Y76" s="56"/>
      <c r="Z76" s="21">
        <f>SUM(Z60:Z75)</f>
        <v>0</v>
      </c>
      <c r="AA76" s="65">
        <f>SUM(AA60:AA75)</f>
        <v>1628.6582407811875</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1628.6582407811875</v>
      </c>
      <c r="P80" s="60">
        <f>P78+P58+P47</f>
        <v>366122.43000000005</v>
      </c>
      <c r="Q80" s="65">
        <f>Q78+Q47+Q58</f>
        <v>985.68056571584179</v>
      </c>
      <c r="R80" s="60">
        <f>R78+R58+R47</f>
        <v>344655.29444444447</v>
      </c>
      <c r="S80" s="65">
        <f>S78+S47+S58</f>
        <v>1039.2028173922552</v>
      </c>
      <c r="T80" s="60">
        <f>T78+T58+T47</f>
        <v>523605.89777777786</v>
      </c>
      <c r="U80" s="65">
        <f>U78+U47+U58</f>
        <v>1655.898032792255</v>
      </c>
      <c r="V80" s="60">
        <f>V78+V58+V47</f>
        <v>527145.23171111115</v>
      </c>
      <c r="W80" s="65">
        <f>W78+W47+W58</f>
        <v>1745.6805797959937</v>
      </c>
      <c r="X80" s="60">
        <f>X78+X58+X47</f>
        <v>520844.04453377775</v>
      </c>
      <c r="Y80" s="65">
        <f>Y78+Y47+Y58</f>
        <v>1669.8270497959938</v>
      </c>
      <c r="Z80" s="60">
        <f>Z78+Z58+Z47</f>
        <v>2282372.8984671114</v>
      </c>
      <c r="AA80" s="58">
        <f>AA78+AA76+AA47+AA58</f>
        <v>8724.9472862735274</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25" zoomScale="60" zoomScaleNormal="60" workbookViewId="0">
      <selection activeCell="C21" sqref="C21"/>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444</v>
      </c>
      <c r="C9" s="78" t="str">
        <f>IF('A. General Information'!H13="","",'A. General Information'!H13)</f>
        <v>Rideau St. Lawrence Distribution Inc.</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2"/>
      <c r="O16" s="64"/>
      <c r="P16" s="63">
        <v>32172.634680134681</v>
      </c>
      <c r="Q16" s="64">
        <v>12.865731519126975</v>
      </c>
      <c r="R16" s="63">
        <v>29277.051902356903</v>
      </c>
      <c r="S16" s="64">
        <v>7.760208300825191</v>
      </c>
      <c r="T16" s="63">
        <v>29289.841641245792</v>
      </c>
      <c r="U16" s="64">
        <v>7.760208300825191</v>
      </c>
      <c r="V16" s="63">
        <v>29303.015072301347</v>
      </c>
      <c r="W16" s="64">
        <v>7.760208300825191</v>
      </c>
      <c r="X16" s="63">
        <v>29316.583706288569</v>
      </c>
      <c r="Y16" s="64">
        <v>7.760208300825191</v>
      </c>
      <c r="Z16" s="60">
        <f>IF(SUM(N16,P16,R16,T16,V16,X16)=0,"",SUM(N16,P16,R16,T16,V16,X16))</f>
        <v>149359.1270023273</v>
      </c>
      <c r="AA16" s="66">
        <f t="shared" ref="AA16:AA25" si="0">Q16+S16+U16+W16+Y16</f>
        <v>43.906564722427738</v>
      </c>
    </row>
    <row r="17" spans="2:27" ht="14.45" customHeight="1">
      <c r="B17" s="239"/>
      <c r="C17" s="16" t="s">
        <v>448</v>
      </c>
      <c r="D17" s="55"/>
      <c r="E17" s="55"/>
      <c r="F17" s="117">
        <v>42370</v>
      </c>
      <c r="G17" s="48" t="s">
        <v>296</v>
      </c>
      <c r="H17" s="48"/>
      <c r="I17" s="48"/>
      <c r="J17" s="48"/>
      <c r="K17" s="48"/>
      <c r="L17" s="48"/>
      <c r="M17" s="48"/>
      <c r="N17" s="152"/>
      <c r="O17" s="64"/>
      <c r="P17" s="63">
        <v>22117.084175084176</v>
      </c>
      <c r="Q17" s="64">
        <v>54.194844044865363</v>
      </c>
      <c r="R17" s="63">
        <v>21188.631851851853</v>
      </c>
      <c r="S17" s="64">
        <v>54.194844044865363</v>
      </c>
      <c r="T17" s="63">
        <v>21239.790807407408</v>
      </c>
      <c r="U17" s="64">
        <v>54.194844044865363</v>
      </c>
      <c r="V17" s="63">
        <v>21292.484531629631</v>
      </c>
      <c r="W17" s="64">
        <v>54.194844044865363</v>
      </c>
      <c r="X17" s="63">
        <v>21346.759067578518</v>
      </c>
      <c r="Y17" s="64">
        <v>54.194844044865363</v>
      </c>
      <c r="Z17" s="60">
        <f t="shared" ref="Z17:Z46" si="1">IF(SUM(N17,P17,R17,T17,V17,X17)=0,"",SUM(N17,P17,R17,T17,V17,X17))</f>
        <v>107184.75043355158</v>
      </c>
      <c r="AA17" s="66">
        <f t="shared" si="0"/>
        <v>270.97422022432681</v>
      </c>
    </row>
    <row r="18" spans="2:27" ht="28.5">
      <c r="B18" s="239"/>
      <c r="C18" s="16" t="s">
        <v>449</v>
      </c>
      <c r="D18" s="55"/>
      <c r="E18" s="55"/>
      <c r="F18" s="117">
        <v>42370</v>
      </c>
      <c r="G18" s="48" t="s">
        <v>296</v>
      </c>
      <c r="H18" s="48"/>
      <c r="I18" s="48"/>
      <c r="J18" s="48"/>
      <c r="K18" s="48"/>
      <c r="L18" s="48"/>
      <c r="M18" s="48"/>
      <c r="N18" s="152"/>
      <c r="O18" s="64"/>
      <c r="P18" s="63">
        <v>4117.6329966329968</v>
      </c>
      <c r="Q18" s="64">
        <v>3.6784349814438202</v>
      </c>
      <c r="R18" s="63">
        <v>3846.1341077441075</v>
      </c>
      <c r="S18" s="64">
        <v>3.6784349814438202</v>
      </c>
      <c r="T18" s="63">
        <v>3871.7135855218853</v>
      </c>
      <c r="U18" s="64">
        <v>3.6784349814438202</v>
      </c>
      <c r="V18" s="63">
        <v>3898.0604476329968</v>
      </c>
      <c r="W18" s="64">
        <v>3.6784349814438202</v>
      </c>
      <c r="X18" s="63">
        <v>3925.1977156074413</v>
      </c>
      <c r="Y18" s="64">
        <v>3.6784349814438202</v>
      </c>
      <c r="Z18" s="60">
        <f t="shared" si="1"/>
        <v>19658.738853139428</v>
      </c>
      <c r="AA18" s="66">
        <f t="shared" si="0"/>
        <v>18.392174907219101</v>
      </c>
    </row>
    <row r="19" spans="2:27">
      <c r="B19" s="239"/>
      <c r="C19" s="16" t="s">
        <v>295</v>
      </c>
      <c r="D19" s="55"/>
      <c r="E19" s="55"/>
      <c r="F19" s="117">
        <v>42370</v>
      </c>
      <c r="G19" s="48"/>
      <c r="H19" s="48" t="s">
        <v>296</v>
      </c>
      <c r="I19" s="48"/>
      <c r="J19" s="48"/>
      <c r="K19" s="48"/>
      <c r="L19" s="48"/>
      <c r="M19" s="48"/>
      <c r="N19" s="152"/>
      <c r="O19" s="64"/>
      <c r="P19" s="63">
        <v>22097.722222222223</v>
      </c>
      <c r="Q19" s="64">
        <v>23.531852499925446</v>
      </c>
      <c r="R19" s="63">
        <v>21698.97388888889</v>
      </c>
      <c r="S19" s="64">
        <v>23.531852499925446</v>
      </c>
      <c r="T19" s="63">
        <v>21737.343105555556</v>
      </c>
      <c r="U19" s="64">
        <v>23.531852499925446</v>
      </c>
      <c r="V19" s="63">
        <v>21776.863398722224</v>
      </c>
      <c r="W19" s="64">
        <v>23.531852499925446</v>
      </c>
      <c r="X19" s="63">
        <v>21817.569300683888</v>
      </c>
      <c r="Y19" s="64">
        <v>23.531852499925446</v>
      </c>
      <c r="Z19" s="60">
        <f t="shared" si="1"/>
        <v>109128.47191607278</v>
      </c>
      <c r="AA19" s="66">
        <f t="shared" si="0"/>
        <v>117.65926249962723</v>
      </c>
    </row>
    <row r="20" spans="2:27">
      <c r="B20" s="239"/>
      <c r="C20" s="16" t="s">
        <v>264</v>
      </c>
      <c r="D20" s="55"/>
      <c r="E20" s="55"/>
      <c r="F20" s="117">
        <v>42370</v>
      </c>
      <c r="G20" s="48"/>
      <c r="H20" s="48"/>
      <c r="I20" s="48" t="s">
        <v>296</v>
      </c>
      <c r="J20" s="48" t="s">
        <v>296</v>
      </c>
      <c r="K20" s="48" t="s">
        <v>296</v>
      </c>
      <c r="L20" s="48" t="s">
        <v>296</v>
      </c>
      <c r="M20" s="48" t="s">
        <v>296</v>
      </c>
      <c r="N20" s="152"/>
      <c r="O20" s="64"/>
      <c r="P20" s="63">
        <v>72677.574074074073</v>
      </c>
      <c r="Q20" s="64">
        <v>359.50245699999994</v>
      </c>
      <c r="R20" s="63">
        <v>79969.779629629629</v>
      </c>
      <c r="S20" s="64">
        <v>426.29637099999991</v>
      </c>
      <c r="T20" s="63">
        <v>65965.937018518511</v>
      </c>
      <c r="U20" s="64">
        <v>329.57829699999991</v>
      </c>
      <c r="V20" s="63">
        <v>75539.371329074085</v>
      </c>
      <c r="W20" s="64">
        <v>396.37221099999988</v>
      </c>
      <c r="X20" s="63">
        <v>64422.357668946293</v>
      </c>
      <c r="Y20" s="64">
        <v>329.57829699999991</v>
      </c>
      <c r="Z20" s="60">
        <f t="shared" si="1"/>
        <v>358575.01972024259</v>
      </c>
      <c r="AA20" s="66">
        <f t="shared" si="0"/>
        <v>1841.3276329999994</v>
      </c>
    </row>
    <row r="21" spans="2:27">
      <c r="B21" s="239"/>
      <c r="C21" s="16" t="s">
        <v>572</v>
      </c>
      <c r="D21" s="55"/>
      <c r="E21" s="55"/>
      <c r="F21" s="117">
        <v>42370</v>
      </c>
      <c r="G21" s="48"/>
      <c r="H21" s="48"/>
      <c r="I21" s="48" t="s">
        <v>296</v>
      </c>
      <c r="J21" s="48"/>
      <c r="K21" s="48"/>
      <c r="L21" s="48"/>
      <c r="M21" s="48"/>
      <c r="N21" s="152"/>
      <c r="O21" s="64"/>
      <c r="P21" s="63">
        <v>59752.538720538723</v>
      </c>
      <c r="Q21" s="64">
        <v>108.05732400000001</v>
      </c>
      <c r="R21" s="63">
        <v>41069.540942760941</v>
      </c>
      <c r="S21" s="64">
        <v>72.038216000000006</v>
      </c>
      <c r="T21" s="63">
        <v>41120.699898316496</v>
      </c>
      <c r="U21" s="64">
        <v>72.038216000000006</v>
      </c>
      <c r="V21" s="63">
        <v>41173.393622538722</v>
      </c>
      <c r="W21" s="64">
        <v>72.038216000000006</v>
      </c>
      <c r="X21" s="63">
        <v>40476.759067578518</v>
      </c>
      <c r="Y21" s="64">
        <v>72.038216000000006</v>
      </c>
      <c r="Z21" s="60">
        <f t="shared" si="1"/>
        <v>223592.93225173338</v>
      </c>
      <c r="AA21" s="66">
        <f t="shared" si="0"/>
        <v>396.21018800000002</v>
      </c>
    </row>
    <row r="22" spans="2:27" ht="28.5">
      <c r="B22" s="239"/>
      <c r="C22" s="16" t="s">
        <v>266</v>
      </c>
      <c r="D22" s="55"/>
      <c r="E22" s="55"/>
      <c r="F22" s="117">
        <v>42370</v>
      </c>
      <c r="G22" s="48"/>
      <c r="H22" s="48"/>
      <c r="I22" s="48"/>
      <c r="J22" s="48" t="s">
        <v>296</v>
      </c>
      <c r="K22" s="48" t="s">
        <v>296</v>
      </c>
      <c r="L22" s="48" t="s">
        <v>296</v>
      </c>
      <c r="M22" s="48" t="s">
        <v>296</v>
      </c>
      <c r="N22" s="152"/>
      <c r="O22" s="64"/>
      <c r="P22" s="63">
        <v>2499.9057239057238</v>
      </c>
      <c r="Q22" s="64">
        <v>0</v>
      </c>
      <c r="R22" s="63">
        <v>2228.406835016835</v>
      </c>
      <c r="S22" s="64">
        <v>0</v>
      </c>
      <c r="T22" s="63">
        <v>4253.9863127946128</v>
      </c>
      <c r="U22" s="64">
        <v>0</v>
      </c>
      <c r="V22" s="63">
        <v>2280.3331749057238</v>
      </c>
      <c r="W22" s="64">
        <v>0</v>
      </c>
      <c r="X22" s="63">
        <v>2307.4704428801683</v>
      </c>
      <c r="Y22" s="64">
        <v>0</v>
      </c>
      <c r="Z22" s="60">
        <f t="shared" si="1"/>
        <v>13570.102489503064</v>
      </c>
      <c r="AA22" s="66">
        <f t="shared" si="0"/>
        <v>0</v>
      </c>
    </row>
    <row r="23" spans="2:27">
      <c r="B23" s="239"/>
      <c r="C23" s="16" t="s">
        <v>415</v>
      </c>
      <c r="D23" s="55"/>
      <c r="E23" s="55"/>
      <c r="F23" s="117">
        <v>42370</v>
      </c>
      <c r="G23" s="48"/>
      <c r="H23" s="48"/>
      <c r="I23" s="48"/>
      <c r="J23" s="48" t="s">
        <v>296</v>
      </c>
      <c r="K23" s="48" t="s">
        <v>296</v>
      </c>
      <c r="L23" s="48" t="s">
        <v>296</v>
      </c>
      <c r="M23" s="48" t="s">
        <v>296</v>
      </c>
      <c r="N23" s="152"/>
      <c r="O23" s="64"/>
      <c r="P23" s="63">
        <v>1602.9983164983164</v>
      </c>
      <c r="Q23" s="64">
        <v>0</v>
      </c>
      <c r="R23" s="63">
        <v>8796.0188720538717</v>
      </c>
      <c r="S23" s="64">
        <v>75.853529999999992</v>
      </c>
      <c r="T23" s="63">
        <v>1481.5386109427609</v>
      </c>
      <c r="U23" s="64">
        <v>0</v>
      </c>
      <c r="V23" s="63">
        <v>1494.7120419983164</v>
      </c>
      <c r="W23" s="64">
        <v>0</v>
      </c>
      <c r="X23" s="63">
        <v>1508.2806759855387</v>
      </c>
      <c r="Y23" s="64">
        <v>0</v>
      </c>
      <c r="Z23" s="60">
        <f t="shared" si="1"/>
        <v>14883.548517478805</v>
      </c>
      <c r="AA23" s="66">
        <f t="shared" si="0"/>
        <v>75.853529999999992</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51194</v>
      </c>
      <c r="U24" s="64">
        <v>156.40100000000001</v>
      </c>
      <c r="V24" s="63">
        <v>45929</v>
      </c>
      <c r="W24" s="64">
        <v>156.40100000000001</v>
      </c>
      <c r="X24" s="63">
        <v>45928</v>
      </c>
      <c r="Y24" s="64">
        <v>156.40100000000001</v>
      </c>
      <c r="Z24" s="60">
        <f t="shared" si="1"/>
        <v>143051</v>
      </c>
      <c r="AA24" s="66">
        <f t="shared" si="0"/>
        <v>469.20300000000003</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64285.200000000004</v>
      </c>
      <c r="U25" s="64">
        <v>258.77712000000008</v>
      </c>
      <c r="V25" s="63">
        <v>51475</v>
      </c>
      <c r="W25" s="64">
        <v>231.05099999999999</v>
      </c>
      <c r="X25" s="63">
        <v>51475</v>
      </c>
      <c r="Y25" s="64">
        <v>231.05099999999999</v>
      </c>
      <c r="Z25" s="60">
        <f t="shared" si="1"/>
        <v>167235.20000000001</v>
      </c>
      <c r="AA25" s="66">
        <f t="shared" si="0"/>
        <v>720.87912000000006</v>
      </c>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1"/>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1"/>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1"/>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1"/>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217038.09090909091</v>
      </c>
      <c r="Q47" s="65">
        <f t="shared" ref="Q47:AA47" si="2">SUM(Q16:Q46)</f>
        <v>561.83064404536151</v>
      </c>
      <c r="R47" s="60">
        <f>SUM(R16:R46)</f>
        <v>208074.53803030303</v>
      </c>
      <c r="S47" s="65">
        <f t="shared" si="2"/>
        <v>663.35345682705974</v>
      </c>
      <c r="T47" s="60">
        <f t="shared" si="2"/>
        <v>304440.05098030303</v>
      </c>
      <c r="U47" s="65">
        <f t="shared" si="2"/>
        <v>905.95997282705991</v>
      </c>
      <c r="V47" s="60">
        <f t="shared" si="2"/>
        <v>294162.23361880303</v>
      </c>
      <c r="W47" s="65">
        <f t="shared" si="2"/>
        <v>945.02776682705962</v>
      </c>
      <c r="X47" s="60">
        <f t="shared" si="2"/>
        <v>282523.97764554899</v>
      </c>
      <c r="Y47" s="65">
        <f t="shared" si="2"/>
        <v>878.23385282705976</v>
      </c>
      <c r="Z47" s="60">
        <f t="shared" si="2"/>
        <v>1306238.891184049</v>
      </c>
      <c r="AA47" s="65">
        <f t="shared" si="2"/>
        <v>3954.4056933536003</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64">
        <v>12.865731519126975</v>
      </c>
      <c r="P60" s="56"/>
      <c r="Q60" s="56"/>
      <c r="R60" s="56"/>
      <c r="S60" s="56"/>
      <c r="T60" s="56"/>
      <c r="U60" s="56"/>
      <c r="V60" s="56"/>
      <c r="W60" s="56"/>
      <c r="X60" s="56"/>
      <c r="Y60" s="56"/>
      <c r="Z60" s="69"/>
      <c r="AA60" s="66">
        <f t="shared" ref="AA60:AA67" si="5">O60</f>
        <v>12.865731519126975</v>
      </c>
    </row>
    <row r="61" spans="2:27" ht="28.5">
      <c r="B61" s="242"/>
      <c r="C61" s="143" t="s">
        <v>262</v>
      </c>
      <c r="D61" s="254"/>
      <c r="E61" s="255"/>
      <c r="F61" s="255"/>
      <c r="G61" s="255"/>
      <c r="H61" s="255"/>
      <c r="I61" s="255"/>
      <c r="J61" s="255"/>
      <c r="K61" s="255"/>
      <c r="L61" s="255"/>
      <c r="M61" s="256"/>
      <c r="N61" s="56"/>
      <c r="O61" s="64">
        <v>41.7883700373878</v>
      </c>
      <c r="P61" s="56"/>
      <c r="Q61" s="56"/>
      <c r="R61" s="56"/>
      <c r="S61" s="56"/>
      <c r="T61" s="56"/>
      <c r="U61" s="56"/>
      <c r="V61" s="56"/>
      <c r="W61" s="56"/>
      <c r="X61" s="56"/>
      <c r="Y61" s="56"/>
      <c r="Z61" s="69"/>
      <c r="AA61" s="66">
        <f t="shared" si="5"/>
        <v>41.7883700373878</v>
      </c>
    </row>
    <row r="62" spans="2:27" ht="28.5">
      <c r="B62" s="242"/>
      <c r="C62" s="143" t="s">
        <v>425</v>
      </c>
      <c r="D62" s="254"/>
      <c r="E62" s="255"/>
      <c r="F62" s="255"/>
      <c r="G62" s="255"/>
      <c r="H62" s="255"/>
      <c r="I62" s="255"/>
      <c r="J62" s="255"/>
      <c r="K62" s="255"/>
      <c r="L62" s="255"/>
      <c r="M62" s="256"/>
      <c r="N62" s="56"/>
      <c r="O62" s="64">
        <v>1.8392174907219101</v>
      </c>
      <c r="P62" s="56"/>
      <c r="Q62" s="56"/>
      <c r="R62" s="56"/>
      <c r="S62" s="56"/>
      <c r="T62" s="56"/>
      <c r="U62" s="56"/>
      <c r="V62" s="56"/>
      <c r="W62" s="56"/>
      <c r="X62" s="56"/>
      <c r="Y62" s="56"/>
      <c r="Z62" s="69"/>
      <c r="AA62" s="66">
        <f t="shared" si="5"/>
        <v>1.8392174907219101</v>
      </c>
    </row>
    <row r="63" spans="2:27" ht="28.5">
      <c r="B63" s="242"/>
      <c r="C63" s="143" t="s">
        <v>416</v>
      </c>
      <c r="D63" s="254"/>
      <c r="E63" s="255"/>
      <c r="F63" s="255"/>
      <c r="G63" s="255"/>
      <c r="H63" s="255"/>
      <c r="I63" s="255"/>
      <c r="J63" s="255"/>
      <c r="K63" s="255"/>
      <c r="L63" s="255"/>
      <c r="M63" s="256"/>
      <c r="N63" s="56"/>
      <c r="O63" s="64">
        <v>23.531852499925446</v>
      </c>
      <c r="P63" s="56"/>
      <c r="Q63" s="56"/>
      <c r="R63" s="56"/>
      <c r="S63" s="56"/>
      <c r="T63" s="56"/>
      <c r="U63" s="56"/>
      <c r="V63" s="56"/>
      <c r="W63" s="56"/>
      <c r="X63" s="56"/>
      <c r="Y63" s="56"/>
      <c r="Z63" s="69"/>
      <c r="AA63" s="66">
        <f t="shared" si="5"/>
        <v>23.531852499925446</v>
      </c>
    </row>
    <row r="64" spans="2:27">
      <c r="B64" s="242"/>
      <c r="C64" s="143" t="s">
        <v>421</v>
      </c>
      <c r="D64" s="254"/>
      <c r="E64" s="255"/>
      <c r="F64" s="255"/>
      <c r="G64" s="255"/>
      <c r="H64" s="255"/>
      <c r="I64" s="255"/>
      <c r="J64" s="255"/>
      <c r="K64" s="255"/>
      <c r="L64" s="255"/>
      <c r="M64" s="256"/>
      <c r="N64" s="56"/>
      <c r="O64" s="148">
        <v>878.00687099999993</v>
      </c>
      <c r="P64" s="56"/>
      <c r="Q64" s="56"/>
      <c r="R64" s="56"/>
      <c r="S64" s="56"/>
      <c r="T64" s="56"/>
      <c r="U64" s="56"/>
      <c r="V64" s="56"/>
      <c r="W64" s="56"/>
      <c r="X64" s="56"/>
      <c r="Y64" s="56"/>
      <c r="Z64" s="69"/>
      <c r="AA64" s="66">
        <f t="shared" si="5"/>
        <v>878.00687099999993</v>
      </c>
    </row>
    <row r="65" spans="2:27">
      <c r="B65" s="242"/>
      <c r="C65" s="143" t="s">
        <v>424</v>
      </c>
      <c r="D65" s="254"/>
      <c r="E65" s="255"/>
      <c r="F65" s="255"/>
      <c r="G65" s="255"/>
      <c r="H65" s="255"/>
      <c r="I65" s="255"/>
      <c r="J65" s="255"/>
      <c r="K65" s="255"/>
      <c r="L65" s="255"/>
      <c r="M65" s="256"/>
      <c r="N65" s="56"/>
      <c r="O65" s="64">
        <v>108.05732400000001</v>
      </c>
      <c r="P65" s="56"/>
      <c r="Q65" s="56"/>
      <c r="R65" s="56"/>
      <c r="S65" s="56"/>
      <c r="T65" s="56"/>
      <c r="U65" s="56"/>
      <c r="V65" s="56"/>
      <c r="W65" s="56"/>
      <c r="X65" s="56"/>
      <c r="Y65" s="56"/>
      <c r="Z65" s="69"/>
      <c r="AA65" s="66">
        <f t="shared" si="5"/>
        <v>108.05732400000001</v>
      </c>
    </row>
    <row r="66" spans="2:27" ht="28.5">
      <c r="B66" s="242"/>
      <c r="C66" s="143" t="s">
        <v>423</v>
      </c>
      <c r="D66" s="254"/>
      <c r="E66" s="255"/>
      <c r="F66" s="255"/>
      <c r="G66" s="255"/>
      <c r="H66" s="255"/>
      <c r="I66" s="255"/>
      <c r="J66" s="255"/>
      <c r="K66" s="255"/>
      <c r="L66" s="255"/>
      <c r="M66" s="256"/>
      <c r="N66" s="56"/>
      <c r="O66" s="64">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64">
        <v>0</v>
      </c>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1066.0893665471622</v>
      </c>
      <c r="P76" s="56"/>
      <c r="Q76" s="56"/>
      <c r="R76" s="56"/>
      <c r="S76" s="56"/>
      <c r="T76" s="56"/>
      <c r="U76" s="56"/>
      <c r="V76" s="56"/>
      <c r="W76" s="56"/>
      <c r="X76" s="56"/>
      <c r="Y76" s="56"/>
      <c r="Z76" s="21">
        <f>SUM(Z60:Z75)</f>
        <v>0</v>
      </c>
      <c r="AA76" s="65">
        <f>SUM(AA60:AA75)</f>
        <v>1066.0893665471622</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1066.0893665471622</v>
      </c>
      <c r="P80" s="60">
        <f>P78+P58+P47</f>
        <v>217038.09090909091</v>
      </c>
      <c r="Q80" s="65">
        <f>Q78+Q47+Q58</f>
        <v>561.83064404536151</v>
      </c>
      <c r="R80" s="60">
        <f>R78+R58+R47</f>
        <v>208074.53803030303</v>
      </c>
      <c r="S80" s="65">
        <f>S78+S47+S58</f>
        <v>663.35345682705974</v>
      </c>
      <c r="T80" s="60">
        <f>T78+T58+T47</f>
        <v>304440.05098030303</v>
      </c>
      <c r="U80" s="65">
        <f>U78+U47+U58</f>
        <v>905.95997282705991</v>
      </c>
      <c r="V80" s="60">
        <f>V78+V58+V47</f>
        <v>294162.23361880303</v>
      </c>
      <c r="W80" s="65">
        <f>W78+W47+W58</f>
        <v>945.02776682705962</v>
      </c>
      <c r="X80" s="60">
        <f>X78+X58+X47</f>
        <v>282523.97764554899</v>
      </c>
      <c r="Y80" s="65">
        <f>Y78+Y47+Y58</f>
        <v>878.23385282705976</v>
      </c>
      <c r="Z80" s="60">
        <f>Z78+Z58+Z47</f>
        <v>1306238.891184049</v>
      </c>
      <c r="AA80" s="58">
        <f>AA78+AA76+AA47+AA58</f>
        <v>5020.4950599007625</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6" zoomScale="60" zoomScaleNormal="60" workbookViewId="0">
      <selection activeCell="D60" sqref="D60:M75"/>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36"/>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34"/>
      <c r="N7" s="135"/>
      <c r="O7" s="135"/>
      <c r="P7" s="135"/>
      <c r="Q7" s="135"/>
      <c r="R7" s="135"/>
      <c r="S7" s="135"/>
      <c r="T7" s="135"/>
      <c r="U7" s="135"/>
      <c r="V7" s="135"/>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445</v>
      </c>
      <c r="C9" s="78" t="str">
        <f>IF('A. General Information'!I13="","",'A. General Information'!I13)</f>
        <v>Wasaga Distribution Inc.</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49917.531986531983</v>
      </c>
      <c r="Q16" s="64">
        <v>28.539617677690888</v>
      </c>
      <c r="R16" s="63">
        <v>47155.043097643094</v>
      </c>
      <c r="S16" s="64">
        <v>12.610338488840938</v>
      </c>
      <c r="T16" s="63">
        <v>47180.976208754211</v>
      </c>
      <c r="U16" s="64">
        <v>12.610338488840938</v>
      </c>
      <c r="V16" s="63">
        <v>47207.68731319865</v>
      </c>
      <c r="W16" s="64">
        <v>12.610338488840938</v>
      </c>
      <c r="X16" s="63">
        <v>47235.199750776432</v>
      </c>
      <c r="Y16" s="64">
        <v>12.610338488840938</v>
      </c>
      <c r="Z16" s="60">
        <f>IF(SUM(N16,P16,R16,T16,V16,X16)=0,"",SUM(N16,P16,R16,T16,V16,X16))</f>
        <v>238696.43835690434</v>
      </c>
      <c r="AA16" s="66">
        <f t="shared" ref="AA16:AA25" si="0">Q16+S16+U16+W16+Y16</f>
        <v>78.980971633054637</v>
      </c>
    </row>
    <row r="17" spans="2:27" ht="14.45" customHeight="1">
      <c r="B17" s="239"/>
      <c r="C17" s="16" t="s">
        <v>448</v>
      </c>
      <c r="D17" s="55"/>
      <c r="E17" s="55"/>
      <c r="F17" s="117">
        <v>42370</v>
      </c>
      <c r="G17" s="48" t="s">
        <v>296</v>
      </c>
      <c r="H17" s="48"/>
      <c r="I17" s="48"/>
      <c r="J17" s="48"/>
      <c r="K17" s="48"/>
      <c r="L17" s="48"/>
      <c r="M17" s="48"/>
      <c r="N17" s="63"/>
      <c r="O17" s="64"/>
      <c r="P17" s="63">
        <v>29587.582491582492</v>
      </c>
      <c r="Q17" s="64">
        <v>79.84626606729806</v>
      </c>
      <c r="R17" s="63">
        <v>29945.626936026936</v>
      </c>
      <c r="S17" s="64">
        <v>82.947884569167442</v>
      </c>
      <c r="T17" s="63">
        <v>30049.359380471382</v>
      </c>
      <c r="U17" s="64">
        <v>82.947884569167442</v>
      </c>
      <c r="V17" s="63">
        <v>31006.20379824916</v>
      </c>
      <c r="W17" s="64">
        <v>86.049503071036838</v>
      </c>
      <c r="X17" s="63">
        <v>31116.253548560271</v>
      </c>
      <c r="Y17" s="64">
        <v>86.049503071036838</v>
      </c>
      <c r="Z17" s="60">
        <f t="shared" ref="Z17:Z46" si="1">IF(SUM(N17,P17,R17,T17,V17,X17)=0,"",SUM(N17,P17,R17,T17,V17,X17))</f>
        <v>151705.02615489025</v>
      </c>
      <c r="AA17" s="66">
        <f t="shared" si="0"/>
        <v>417.84104134770661</v>
      </c>
    </row>
    <row r="18" spans="2:27" ht="28.5">
      <c r="B18" s="239"/>
      <c r="C18" s="16" t="s">
        <v>449</v>
      </c>
      <c r="D18" s="55"/>
      <c r="E18" s="55"/>
      <c r="F18" s="117">
        <v>42370</v>
      </c>
      <c r="G18" s="48" t="s">
        <v>296</v>
      </c>
      <c r="H18" s="48"/>
      <c r="I18" s="48"/>
      <c r="J18" s="48"/>
      <c r="K18" s="48"/>
      <c r="L18" s="48"/>
      <c r="M18" s="48"/>
      <c r="N18" s="63"/>
      <c r="O18" s="64"/>
      <c r="P18" s="63">
        <v>4009.7003367003367</v>
      </c>
      <c r="Q18" s="64">
        <v>1.8392174907219101</v>
      </c>
      <c r="R18" s="63">
        <v>3763.7225589225586</v>
      </c>
      <c r="S18" s="64">
        <v>1.8392174907219101</v>
      </c>
      <c r="T18" s="63">
        <v>3815.588781144781</v>
      </c>
      <c r="U18" s="64">
        <v>1.8392174907219101</v>
      </c>
      <c r="V18" s="63">
        <v>4619.0109900336702</v>
      </c>
      <c r="W18" s="64">
        <v>3.6784349814438202</v>
      </c>
      <c r="X18" s="63">
        <v>4674.0358651892257</v>
      </c>
      <c r="Y18" s="64">
        <v>3.6784349814438202</v>
      </c>
      <c r="Z18" s="60">
        <f t="shared" si="1"/>
        <v>20882.058531990573</v>
      </c>
      <c r="AA18" s="66">
        <f t="shared" si="0"/>
        <v>12.87452243505337</v>
      </c>
    </row>
    <row r="19" spans="2:27">
      <c r="B19" s="239"/>
      <c r="C19" s="16" t="s">
        <v>295</v>
      </c>
      <c r="D19" s="55"/>
      <c r="E19" s="55"/>
      <c r="F19" s="117">
        <v>42370</v>
      </c>
      <c r="G19" s="48"/>
      <c r="H19" s="48" t="s">
        <v>296</v>
      </c>
      <c r="I19" s="48"/>
      <c r="J19" s="48"/>
      <c r="K19" s="48"/>
      <c r="L19" s="48"/>
      <c r="M19" s="48"/>
      <c r="N19" s="63"/>
      <c r="O19" s="64"/>
      <c r="P19" s="63">
        <v>11228.777777777777</v>
      </c>
      <c r="Q19" s="64">
        <v>3.9219754166542402</v>
      </c>
      <c r="R19" s="63">
        <v>7768.3111111111111</v>
      </c>
      <c r="S19" s="64">
        <v>3.9219754166542402</v>
      </c>
      <c r="T19" s="63">
        <v>7846.1104444444445</v>
      </c>
      <c r="U19" s="64">
        <v>3.9219754166542402</v>
      </c>
      <c r="V19" s="63">
        <v>7926.2437577777782</v>
      </c>
      <c r="W19" s="64">
        <v>3.9219754166542402</v>
      </c>
      <c r="X19" s="63">
        <v>8008.7810705111115</v>
      </c>
      <c r="Y19" s="64">
        <v>3.9219754166542402</v>
      </c>
      <c r="Z19" s="60">
        <f t="shared" si="1"/>
        <v>42778.224161622224</v>
      </c>
      <c r="AA19" s="66">
        <f t="shared" si="0"/>
        <v>19.609877083271201</v>
      </c>
    </row>
    <row r="20" spans="2:27">
      <c r="B20" s="239"/>
      <c r="C20" s="16" t="s">
        <v>264</v>
      </c>
      <c r="D20" s="55"/>
      <c r="E20" s="55"/>
      <c r="F20" s="117">
        <v>42370</v>
      </c>
      <c r="G20" s="48"/>
      <c r="H20" s="48"/>
      <c r="I20" s="48" t="s">
        <v>296</v>
      </c>
      <c r="J20" s="48" t="s">
        <v>296</v>
      </c>
      <c r="K20" s="48" t="s">
        <v>296</v>
      </c>
      <c r="L20" s="48" t="s">
        <v>296</v>
      </c>
      <c r="M20" s="48" t="s">
        <v>296</v>
      </c>
      <c r="N20" s="63"/>
      <c r="O20" s="64"/>
      <c r="P20" s="63">
        <v>78150.903501683497</v>
      </c>
      <c r="Q20" s="64">
        <v>305.03951499999994</v>
      </c>
      <c r="R20" s="63">
        <v>70589.494612794602</v>
      </c>
      <c r="S20" s="64">
        <v>308.44664400000005</v>
      </c>
      <c r="T20" s="63">
        <v>63561.32572390572</v>
      </c>
      <c r="U20" s="64">
        <v>255.53837100000001</v>
      </c>
      <c r="V20" s="63">
        <v>58257.936768350162</v>
      </c>
      <c r="W20" s="64">
        <v>212.84887099999997</v>
      </c>
      <c r="X20" s="63">
        <v>53997.370235037044</v>
      </c>
      <c r="Y20" s="64">
        <v>204.94723700000003</v>
      </c>
      <c r="Z20" s="60">
        <f t="shared" si="1"/>
        <v>324557.03084177105</v>
      </c>
      <c r="AA20" s="66">
        <f t="shared" si="0"/>
        <v>1286.8206380000001</v>
      </c>
    </row>
    <row r="21" spans="2:27">
      <c r="B21" s="239"/>
      <c r="C21" s="16" t="s">
        <v>572</v>
      </c>
      <c r="D21" s="55"/>
      <c r="E21" s="55"/>
      <c r="F21" s="117">
        <v>42370</v>
      </c>
      <c r="G21" s="48"/>
      <c r="H21" s="48"/>
      <c r="I21" s="48" t="s">
        <v>296</v>
      </c>
      <c r="J21" s="48"/>
      <c r="K21" s="48"/>
      <c r="L21" s="48"/>
      <c r="M21" s="48"/>
      <c r="N21" s="63"/>
      <c r="O21" s="64"/>
      <c r="P21" s="63">
        <v>33802.127946127948</v>
      </c>
      <c r="Q21" s="64">
        <v>54.028662000000004</v>
      </c>
      <c r="R21" s="63">
        <v>33310.172390572392</v>
      </c>
      <c r="S21" s="64">
        <v>54.028662000000004</v>
      </c>
      <c r="T21" s="63">
        <v>33413.904835016838</v>
      </c>
      <c r="U21" s="64">
        <v>54.028662000000004</v>
      </c>
      <c r="V21" s="63">
        <v>33520.749252794616</v>
      </c>
      <c r="W21" s="64">
        <v>54.028662000000004</v>
      </c>
      <c r="X21" s="63">
        <v>33041.708094014815</v>
      </c>
      <c r="Y21" s="64">
        <v>54.028662000000004</v>
      </c>
      <c r="Z21" s="60">
        <f t="shared" si="1"/>
        <v>167088.66251852663</v>
      </c>
      <c r="AA21" s="66">
        <f t="shared" si="0"/>
        <v>270.14331000000004</v>
      </c>
    </row>
    <row r="22" spans="2:27" ht="28.5">
      <c r="B22" s="239"/>
      <c r="C22" s="16" t="s">
        <v>266</v>
      </c>
      <c r="D22" s="55"/>
      <c r="E22" s="55"/>
      <c r="F22" s="117">
        <v>42370</v>
      </c>
      <c r="G22" s="48"/>
      <c r="H22" s="48"/>
      <c r="I22" s="48"/>
      <c r="J22" s="48" t="s">
        <v>296</v>
      </c>
      <c r="K22" s="48" t="s">
        <v>296</v>
      </c>
      <c r="L22" s="48" t="s">
        <v>296</v>
      </c>
      <c r="M22" s="48" t="s">
        <v>296</v>
      </c>
      <c r="N22" s="63"/>
      <c r="O22" s="64"/>
      <c r="P22" s="63">
        <v>23970.42760942761</v>
      </c>
      <c r="Q22" s="64">
        <v>56.999964600000006</v>
      </c>
      <c r="R22" s="63">
        <v>3006.4498316498316</v>
      </c>
      <c r="S22" s="64">
        <v>0</v>
      </c>
      <c r="T22" s="63">
        <v>3058.3160538720535</v>
      </c>
      <c r="U22" s="64">
        <v>0</v>
      </c>
      <c r="V22" s="63">
        <v>23829.738262760944</v>
      </c>
      <c r="W22" s="64">
        <v>56.999964600000006</v>
      </c>
      <c r="X22" s="63">
        <v>23884.7631379165</v>
      </c>
      <c r="Y22" s="64">
        <v>56.999964600000006</v>
      </c>
      <c r="Z22" s="60">
        <f t="shared" si="1"/>
        <v>77749.694895626933</v>
      </c>
      <c r="AA22" s="66">
        <f t="shared" si="0"/>
        <v>170.99989380000002</v>
      </c>
    </row>
    <row r="23" spans="2:27">
      <c r="B23" s="239"/>
      <c r="C23" s="16" t="s">
        <v>415</v>
      </c>
      <c r="D23" s="55"/>
      <c r="E23" s="55"/>
      <c r="F23" s="117">
        <v>42370</v>
      </c>
      <c r="G23" s="48"/>
      <c r="H23" s="48"/>
      <c r="I23" s="48"/>
      <c r="J23" s="48" t="s">
        <v>296</v>
      </c>
      <c r="K23" s="48" t="s">
        <v>296</v>
      </c>
      <c r="L23" s="48" t="s">
        <v>296</v>
      </c>
      <c r="M23" s="48" t="s">
        <v>296</v>
      </c>
      <c r="N23" s="63"/>
      <c r="O23" s="64"/>
      <c r="P23" s="63">
        <v>1933.1683501683501</v>
      </c>
      <c r="Q23" s="64">
        <v>0</v>
      </c>
      <c r="R23" s="63">
        <v>9135.9494612794624</v>
      </c>
      <c r="S23" s="64">
        <v>75.853529999999992</v>
      </c>
      <c r="T23" s="63">
        <v>1834.6125723905723</v>
      </c>
      <c r="U23" s="64">
        <v>0</v>
      </c>
      <c r="V23" s="63">
        <v>1861.3236768350168</v>
      </c>
      <c r="W23" s="64">
        <v>0</v>
      </c>
      <c r="X23" s="63">
        <v>1888.8361144127946</v>
      </c>
      <c r="Y23" s="64">
        <v>0</v>
      </c>
      <c r="Z23" s="60">
        <f t="shared" si="1"/>
        <v>16653.890175086195</v>
      </c>
      <c r="AA23" s="66">
        <f t="shared" si="0"/>
        <v>75.853529999999992</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207798</v>
      </c>
      <c r="U24" s="64">
        <v>697.226</v>
      </c>
      <c r="V24" s="63">
        <v>191050</v>
      </c>
      <c r="W24" s="64">
        <v>697.226</v>
      </c>
      <c r="X24" s="63">
        <v>191049</v>
      </c>
      <c r="Y24" s="64">
        <v>697.226</v>
      </c>
      <c r="Z24" s="60">
        <f t="shared" si="1"/>
        <v>589897</v>
      </c>
      <c r="AA24" s="66">
        <f t="shared" si="0"/>
        <v>2091.6779999999999</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72712</v>
      </c>
      <c r="U25" s="64">
        <v>196.06700000000001</v>
      </c>
      <c r="V25" s="63">
        <v>55964</v>
      </c>
      <c r="W25" s="64">
        <v>196.06700000000001</v>
      </c>
      <c r="X25" s="63">
        <v>55963</v>
      </c>
      <c r="Y25" s="64">
        <v>196.06700000000001</v>
      </c>
      <c r="Z25" s="60">
        <f t="shared" si="1"/>
        <v>184639</v>
      </c>
      <c r="AA25" s="66">
        <f t="shared" si="0"/>
        <v>588.20100000000002</v>
      </c>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1"/>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1"/>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1"/>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1"/>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232600.22</v>
      </c>
      <c r="Q47" s="65">
        <f t="shared" ref="Q47:AA47" si="2">SUM(Q16:Q46)</f>
        <v>530.21521825236505</v>
      </c>
      <c r="R47" s="60">
        <f>SUM(R16:R46)</f>
        <v>204674.77</v>
      </c>
      <c r="S47" s="65">
        <f t="shared" si="2"/>
        <v>539.64825196538459</v>
      </c>
      <c r="T47" s="60">
        <f t="shared" si="2"/>
        <v>471270.19400000002</v>
      </c>
      <c r="U47" s="65">
        <f t="shared" si="2"/>
        <v>1304.1794489653846</v>
      </c>
      <c r="V47" s="60">
        <f t="shared" si="2"/>
        <v>455242.89382</v>
      </c>
      <c r="W47" s="65">
        <f t="shared" si="2"/>
        <v>1323.4307495579758</v>
      </c>
      <c r="X47" s="60">
        <f t="shared" si="2"/>
        <v>450858.94781641819</v>
      </c>
      <c r="Y47" s="65">
        <f t="shared" si="2"/>
        <v>1315.5291155579757</v>
      </c>
      <c r="Z47" s="60">
        <f t="shared" si="2"/>
        <v>1814647.0256364183</v>
      </c>
      <c r="AA47" s="65">
        <f t="shared" si="2"/>
        <v>5013.0027842990858</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6" t="s">
        <v>420</v>
      </c>
      <c r="D60" s="251"/>
      <c r="E60" s="252"/>
      <c r="F60" s="252"/>
      <c r="G60" s="252"/>
      <c r="H60" s="252"/>
      <c r="I60" s="252"/>
      <c r="J60" s="252"/>
      <c r="K60" s="252"/>
      <c r="L60" s="252"/>
      <c r="M60" s="253"/>
      <c r="N60" s="56"/>
      <c r="O60" s="147">
        <v>25.016830030936845</v>
      </c>
      <c r="P60" s="56"/>
      <c r="Q60" s="56"/>
      <c r="R60" s="56"/>
      <c r="S60" s="56"/>
      <c r="T60" s="56"/>
      <c r="U60" s="56"/>
      <c r="V60" s="56"/>
      <c r="W60" s="56"/>
      <c r="X60" s="56"/>
      <c r="Y60" s="56"/>
      <c r="Z60" s="69"/>
      <c r="AA60" s="66">
        <f t="shared" ref="AA60:AA67" si="5">O60</f>
        <v>25.016830030936845</v>
      </c>
    </row>
    <row r="61" spans="2:27" ht="28.5">
      <c r="B61" s="242"/>
      <c r="C61" s="16" t="s">
        <v>262</v>
      </c>
      <c r="D61" s="254"/>
      <c r="E61" s="255"/>
      <c r="F61" s="255"/>
      <c r="G61" s="255"/>
      <c r="H61" s="255"/>
      <c r="I61" s="255"/>
      <c r="J61" s="255"/>
      <c r="K61" s="255"/>
      <c r="L61" s="255"/>
      <c r="M61" s="256"/>
      <c r="N61" s="56"/>
      <c r="O61" s="147">
        <v>73.643029063559268</v>
      </c>
      <c r="P61" s="56"/>
      <c r="Q61" s="56"/>
      <c r="R61" s="56"/>
      <c r="S61" s="56"/>
      <c r="T61" s="56"/>
      <c r="U61" s="56"/>
      <c r="V61" s="56"/>
      <c r="W61" s="56"/>
      <c r="X61" s="56"/>
      <c r="Y61" s="56"/>
      <c r="Z61" s="69"/>
      <c r="AA61" s="66">
        <f t="shared" si="5"/>
        <v>73.643029063559268</v>
      </c>
    </row>
    <row r="62" spans="2:27" ht="28.5">
      <c r="B62" s="242"/>
      <c r="C62" s="16" t="s">
        <v>425</v>
      </c>
      <c r="D62" s="254"/>
      <c r="E62" s="255"/>
      <c r="F62" s="255"/>
      <c r="G62" s="255"/>
      <c r="H62" s="255"/>
      <c r="I62" s="255"/>
      <c r="J62" s="255"/>
      <c r="K62" s="255"/>
      <c r="L62" s="255"/>
      <c r="M62" s="256"/>
      <c r="N62" s="56"/>
      <c r="O62" s="147">
        <v>1.8392174907219101</v>
      </c>
      <c r="P62" s="56"/>
      <c r="Q62" s="56"/>
      <c r="R62" s="56"/>
      <c r="S62" s="56"/>
      <c r="T62" s="56"/>
      <c r="U62" s="56"/>
      <c r="V62" s="56"/>
      <c r="W62" s="56"/>
      <c r="X62" s="56"/>
      <c r="Y62" s="56"/>
      <c r="Z62" s="69"/>
      <c r="AA62" s="66">
        <f t="shared" si="5"/>
        <v>1.8392174907219101</v>
      </c>
    </row>
    <row r="63" spans="2:27" ht="28.5">
      <c r="B63" s="242"/>
      <c r="C63" s="16" t="s">
        <v>416</v>
      </c>
      <c r="D63" s="254"/>
      <c r="E63" s="255"/>
      <c r="F63" s="255"/>
      <c r="G63" s="255"/>
      <c r="H63" s="255"/>
      <c r="I63" s="255"/>
      <c r="J63" s="255"/>
      <c r="K63" s="255"/>
      <c r="L63" s="255"/>
      <c r="M63" s="256"/>
      <c r="N63" s="56"/>
      <c r="O63" s="147">
        <v>3.9219754166542402</v>
      </c>
      <c r="P63" s="56"/>
      <c r="Q63" s="56"/>
      <c r="R63" s="56"/>
      <c r="S63" s="56"/>
      <c r="T63" s="56"/>
      <c r="U63" s="56"/>
      <c r="V63" s="56"/>
      <c r="W63" s="56"/>
      <c r="X63" s="56"/>
      <c r="Y63" s="56"/>
      <c r="Z63" s="69"/>
      <c r="AA63" s="66">
        <f t="shared" si="5"/>
        <v>3.9219754166542402</v>
      </c>
    </row>
    <row r="64" spans="2:27">
      <c r="B64" s="242"/>
      <c r="C64" s="16" t="s">
        <v>421</v>
      </c>
      <c r="D64" s="254"/>
      <c r="E64" s="255"/>
      <c r="F64" s="255"/>
      <c r="G64" s="255"/>
      <c r="H64" s="255"/>
      <c r="I64" s="255"/>
      <c r="J64" s="255"/>
      <c r="K64" s="255"/>
      <c r="L64" s="255"/>
      <c r="M64" s="256"/>
      <c r="N64" s="56"/>
      <c r="O64" s="156">
        <v>1166.403601</v>
      </c>
      <c r="P64" s="56"/>
      <c r="Q64" s="56"/>
      <c r="R64" s="56"/>
      <c r="S64" s="56"/>
      <c r="T64" s="56"/>
      <c r="U64" s="56"/>
      <c r="V64" s="56"/>
      <c r="W64" s="56"/>
      <c r="X64" s="56"/>
      <c r="Y64" s="56"/>
      <c r="Z64" s="69"/>
      <c r="AA64" s="66">
        <f t="shared" si="5"/>
        <v>1166.403601</v>
      </c>
    </row>
    <row r="65" spans="2:27">
      <c r="B65" s="242"/>
      <c r="C65" s="16" t="s">
        <v>424</v>
      </c>
      <c r="D65" s="254"/>
      <c r="E65" s="255"/>
      <c r="F65" s="255"/>
      <c r="G65" s="255"/>
      <c r="H65" s="255"/>
      <c r="I65" s="255"/>
      <c r="J65" s="255"/>
      <c r="K65" s="255"/>
      <c r="L65" s="255"/>
      <c r="M65" s="256"/>
      <c r="N65" s="56"/>
      <c r="O65" s="147">
        <v>36.019108000000003</v>
      </c>
      <c r="P65" s="56"/>
      <c r="Q65" s="56"/>
      <c r="R65" s="56"/>
      <c r="S65" s="56"/>
      <c r="T65" s="56"/>
      <c r="U65" s="56"/>
      <c r="V65" s="56"/>
      <c r="W65" s="56"/>
      <c r="X65" s="56"/>
      <c r="Y65" s="56"/>
      <c r="Z65" s="69"/>
      <c r="AA65" s="66">
        <f t="shared" si="5"/>
        <v>36.019108000000003</v>
      </c>
    </row>
    <row r="66" spans="2:27" ht="28.5">
      <c r="B66" s="242"/>
      <c r="C66" s="16" t="s">
        <v>423</v>
      </c>
      <c r="D66" s="254"/>
      <c r="E66" s="255"/>
      <c r="F66" s="255"/>
      <c r="G66" s="255"/>
      <c r="H66" s="255"/>
      <c r="I66" s="255"/>
      <c r="J66" s="255"/>
      <c r="K66" s="255"/>
      <c r="L66" s="255"/>
      <c r="M66" s="256"/>
      <c r="N66" s="56"/>
      <c r="O66" s="147">
        <v>0</v>
      </c>
      <c r="P66" s="56"/>
      <c r="Q66" s="56"/>
      <c r="R66" s="56"/>
      <c r="S66" s="56"/>
      <c r="T66" s="56"/>
      <c r="U66" s="56"/>
      <c r="V66" s="56"/>
      <c r="W66" s="56"/>
      <c r="X66" s="56"/>
      <c r="Y66" s="56"/>
      <c r="Z66" s="69"/>
      <c r="AA66" s="66">
        <f t="shared" si="5"/>
        <v>0</v>
      </c>
    </row>
    <row r="67" spans="2:27">
      <c r="B67" s="242"/>
      <c r="C67" s="16" t="s">
        <v>269</v>
      </c>
      <c r="D67" s="254"/>
      <c r="E67" s="255"/>
      <c r="F67" s="255"/>
      <c r="G67" s="255"/>
      <c r="H67" s="255"/>
      <c r="I67" s="255"/>
      <c r="J67" s="255"/>
      <c r="K67" s="255"/>
      <c r="L67" s="255"/>
      <c r="M67" s="256"/>
      <c r="N67" s="56"/>
      <c r="O67" s="147"/>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1306.8437610018723</v>
      </c>
      <c r="P76" s="56"/>
      <c r="Q76" s="56"/>
      <c r="R76" s="56"/>
      <c r="S76" s="56"/>
      <c r="T76" s="56"/>
      <c r="U76" s="56"/>
      <c r="V76" s="56"/>
      <c r="W76" s="56"/>
      <c r="X76" s="56"/>
      <c r="Y76" s="56"/>
      <c r="Z76" s="21">
        <f>SUM(Z60:Z75)</f>
        <v>0</v>
      </c>
      <c r="AA76" s="65">
        <f>SUM(AA60:AA75)</f>
        <v>1306.8437610018723</v>
      </c>
    </row>
    <row r="77" spans="2:27" ht="22.9" customHeight="1">
      <c r="B77" s="133"/>
      <c r="C77" s="133"/>
      <c r="D77" s="133"/>
      <c r="E77" s="133"/>
      <c r="F77" s="133"/>
      <c r="G77" s="133"/>
      <c r="H77" s="133"/>
      <c r="I77" s="133"/>
      <c r="J77" s="133"/>
      <c r="K77" s="133"/>
      <c r="L77" s="133"/>
      <c r="M77" s="133"/>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1306.8437610018723</v>
      </c>
      <c r="P80" s="60">
        <f>P78+P58+P47</f>
        <v>232600.22</v>
      </c>
      <c r="Q80" s="65">
        <f>Q78+Q47+Q58</f>
        <v>530.21521825236505</v>
      </c>
      <c r="R80" s="60">
        <f>R78+R58+R47</f>
        <v>204674.77</v>
      </c>
      <c r="S80" s="65">
        <f>S78+S47+S58</f>
        <v>539.64825196538459</v>
      </c>
      <c r="T80" s="60">
        <f>T78+T58+T47</f>
        <v>471270.19400000002</v>
      </c>
      <c r="U80" s="65">
        <f>U78+U47+U58</f>
        <v>1304.1794489653846</v>
      </c>
      <c r="V80" s="60">
        <f>V78+V58+V47</f>
        <v>455242.89382</v>
      </c>
      <c r="W80" s="65">
        <f>W78+W47+W58</f>
        <v>1323.4307495579758</v>
      </c>
      <c r="X80" s="60">
        <f>X78+X58+X47</f>
        <v>450858.94781641819</v>
      </c>
      <c r="Y80" s="65">
        <f>Y78+Y47+Y58</f>
        <v>1315.5291155579757</v>
      </c>
      <c r="Z80" s="60">
        <f>Z78+Z58+Z47</f>
        <v>1814647.0256364183</v>
      </c>
      <c r="AA80" s="58">
        <f>AA78+AA76+AA47+AA58</f>
        <v>6319.8465453009576</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C9" sqref="C9"/>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460</v>
      </c>
      <c r="C9" s="78" t="str">
        <f>IF('A. General Information'!J13="","",'A. General Information'!J13)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0</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10" zoomScale="80" zoomScaleNormal="80" workbookViewId="0"/>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464</v>
      </c>
      <c r="C9" s="78" t="str">
        <f>IF('A. General Information'!K13="","",'A. General Information'!K13)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0</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31" zoomScale="80" zoomScaleNormal="80" workbookViewId="0">
      <selection activeCell="O88" sqref="O88"/>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465</v>
      </c>
      <c r="C9" s="78" t="str">
        <f>IF('A. General Information'!L13="","",'A. General Information'!L13)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v>5</v>
      </c>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5</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5</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election activeCell="B3" sqref="B3:O3"/>
    </sheetView>
  </sheetViews>
  <sheetFormatPr defaultRowHeight="15" outlineLevelRow="1"/>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c r="A1" s="79" t="s">
        <v>392</v>
      </c>
      <c r="B1" s="309" t="s">
        <v>350</v>
      </c>
      <c r="C1" s="309"/>
      <c r="D1" s="309"/>
      <c r="E1" s="309"/>
      <c r="F1" s="309"/>
      <c r="G1" s="309"/>
      <c r="H1" s="309"/>
      <c r="I1" s="309"/>
      <c r="J1" s="309"/>
      <c r="K1" s="309"/>
      <c r="L1" s="309"/>
    </row>
    <row r="2" spans="1:30" ht="25.9" customHeight="1">
      <c r="A2" s="79"/>
      <c r="B2" s="285" t="s">
        <v>407</v>
      </c>
      <c r="C2" s="286"/>
      <c r="D2" s="286"/>
      <c r="E2" s="286"/>
      <c r="F2" s="286"/>
      <c r="G2" s="286"/>
      <c r="H2" s="286"/>
      <c r="I2" s="286"/>
      <c r="J2" s="286"/>
      <c r="K2" s="286"/>
      <c r="L2" s="286"/>
      <c r="M2" s="286"/>
      <c r="N2" s="286"/>
      <c r="O2" s="287"/>
    </row>
    <row r="3" spans="1:30" ht="49.9" customHeight="1">
      <c r="B3" s="288" t="s">
        <v>498</v>
      </c>
      <c r="C3" s="289"/>
      <c r="D3" s="289"/>
      <c r="E3" s="289"/>
      <c r="F3" s="289"/>
      <c r="G3" s="289"/>
      <c r="H3" s="289"/>
      <c r="I3" s="289"/>
      <c r="J3" s="289"/>
      <c r="K3" s="289"/>
      <c r="L3" s="289"/>
      <c r="M3" s="289"/>
      <c r="N3" s="289"/>
      <c r="O3" s="290"/>
    </row>
    <row r="4" spans="1:30" s="7" customFormat="1" ht="27" customHeight="1">
      <c r="B4" s="31"/>
      <c r="C4" s="31"/>
      <c r="D4" s="31"/>
      <c r="E4" s="31"/>
      <c r="F4" s="31"/>
      <c r="G4" s="31"/>
      <c r="H4" s="31"/>
      <c r="I4" s="31"/>
      <c r="J4" s="31"/>
      <c r="K4" s="31"/>
      <c r="L4" s="31"/>
      <c r="M4" s="31"/>
      <c r="N4" s="31"/>
      <c r="O4" s="31"/>
    </row>
    <row r="5" spans="1:30" ht="23.45" customHeight="1">
      <c r="B5" s="319" t="s">
        <v>342</v>
      </c>
      <c r="C5" s="320"/>
      <c r="D5" s="320"/>
      <c r="E5" s="320"/>
      <c r="F5" s="320"/>
      <c r="G5" s="320"/>
      <c r="H5" s="320"/>
      <c r="I5" s="320"/>
      <c r="J5" s="320"/>
      <c r="K5" s="320"/>
      <c r="L5" s="320"/>
      <c r="M5" s="320"/>
      <c r="N5" s="320"/>
      <c r="O5" s="321"/>
      <c r="Q5" s="285" t="s">
        <v>345</v>
      </c>
      <c r="R5" s="286"/>
      <c r="S5" s="286"/>
      <c r="T5" s="286"/>
      <c r="U5" s="286"/>
      <c r="V5" s="286"/>
      <c r="W5" s="286"/>
      <c r="X5" s="286"/>
      <c r="Y5" s="286"/>
      <c r="Z5" s="286"/>
      <c r="AA5" s="286"/>
      <c r="AB5" s="286"/>
      <c r="AC5" s="286"/>
      <c r="AD5" s="287"/>
    </row>
    <row r="6" spans="1:30" ht="14.45" customHeight="1">
      <c r="B6" s="12" t="s">
        <v>5</v>
      </c>
      <c r="C6" s="300" t="s">
        <v>313</v>
      </c>
      <c r="D6" s="301"/>
      <c r="E6" s="301"/>
      <c r="F6" s="302"/>
      <c r="G6" s="297"/>
      <c r="H6" s="298"/>
      <c r="I6" s="299"/>
      <c r="J6" s="313" t="s">
        <v>408</v>
      </c>
      <c r="K6" s="314"/>
      <c r="L6" s="314"/>
      <c r="M6" s="314"/>
      <c r="N6" s="314"/>
      <c r="O6" s="315"/>
      <c r="Q6" s="113" t="s">
        <v>5</v>
      </c>
      <c r="R6" s="300" t="s">
        <v>313</v>
      </c>
      <c r="S6" s="301"/>
      <c r="T6" s="301"/>
      <c r="U6" s="302"/>
      <c r="V6" s="316" t="s">
        <v>559</v>
      </c>
      <c r="W6" s="317"/>
      <c r="X6" s="318"/>
      <c r="Y6" s="303" t="s">
        <v>408</v>
      </c>
      <c r="Z6" s="304"/>
      <c r="AA6" s="304"/>
      <c r="AB6" s="304"/>
      <c r="AC6" s="304"/>
      <c r="AD6" s="305"/>
    </row>
    <row r="7" spans="1:30" ht="14.45" customHeight="1">
      <c r="B7" s="12" t="s">
        <v>6</v>
      </c>
      <c r="C7" s="300" t="s">
        <v>21</v>
      </c>
      <c r="D7" s="301"/>
      <c r="E7" s="301"/>
      <c r="F7" s="302"/>
      <c r="G7" s="297"/>
      <c r="H7" s="298"/>
      <c r="I7" s="299"/>
      <c r="J7" s="313"/>
      <c r="K7" s="314"/>
      <c r="L7" s="314"/>
      <c r="M7" s="314"/>
      <c r="N7" s="314"/>
      <c r="O7" s="315"/>
      <c r="Q7" s="113" t="s">
        <v>6</v>
      </c>
      <c r="R7" s="300" t="s">
        <v>21</v>
      </c>
      <c r="S7" s="301"/>
      <c r="T7" s="301"/>
      <c r="U7" s="302"/>
      <c r="V7" s="297" t="s">
        <v>338</v>
      </c>
      <c r="W7" s="298"/>
      <c r="X7" s="299"/>
      <c r="Y7" s="313"/>
      <c r="Z7" s="314"/>
      <c r="AA7" s="314"/>
      <c r="AB7" s="314"/>
      <c r="AC7" s="314"/>
      <c r="AD7" s="315"/>
    </row>
    <row r="8" spans="1:30" ht="29.45" customHeight="1">
      <c r="B8" s="12" t="s">
        <v>6</v>
      </c>
      <c r="C8" s="300" t="s">
        <v>454</v>
      </c>
      <c r="D8" s="301"/>
      <c r="E8" s="301"/>
      <c r="F8" s="302"/>
      <c r="G8" s="310"/>
      <c r="H8" s="311"/>
      <c r="I8" s="312"/>
      <c r="J8" s="313"/>
      <c r="K8" s="314"/>
      <c r="L8" s="314"/>
      <c r="M8" s="314"/>
      <c r="N8" s="314"/>
      <c r="O8" s="315"/>
      <c r="Q8" s="113" t="s">
        <v>6</v>
      </c>
      <c r="R8" s="300" t="s">
        <v>454</v>
      </c>
      <c r="S8" s="301"/>
      <c r="T8" s="301"/>
      <c r="U8" s="302"/>
      <c r="V8" s="310">
        <v>42917</v>
      </c>
      <c r="W8" s="311"/>
      <c r="X8" s="312"/>
      <c r="Y8" s="313"/>
      <c r="Z8" s="314"/>
      <c r="AA8" s="314"/>
      <c r="AB8" s="314"/>
      <c r="AC8" s="314"/>
      <c r="AD8" s="315"/>
    </row>
    <row r="9" spans="1:30" ht="14.45" customHeight="1">
      <c r="B9" s="12" t="s">
        <v>7</v>
      </c>
      <c r="C9" s="300" t="s">
        <v>314</v>
      </c>
      <c r="D9" s="301"/>
      <c r="E9" s="301"/>
      <c r="F9" s="302"/>
      <c r="G9" s="297"/>
      <c r="H9" s="298"/>
      <c r="I9" s="299"/>
      <c r="J9" s="297"/>
      <c r="K9" s="298"/>
      <c r="L9" s="299"/>
      <c r="M9" s="297"/>
      <c r="N9" s="298"/>
      <c r="O9" s="299"/>
      <c r="Q9" s="113" t="s">
        <v>7</v>
      </c>
      <c r="R9" s="300" t="s">
        <v>314</v>
      </c>
      <c r="S9" s="301"/>
      <c r="T9" s="301"/>
      <c r="U9" s="302"/>
      <c r="V9" s="297" t="s">
        <v>17</v>
      </c>
      <c r="W9" s="298"/>
      <c r="X9" s="299"/>
      <c r="Y9" s="297" t="s">
        <v>351</v>
      </c>
      <c r="Z9" s="298"/>
      <c r="AA9" s="299"/>
      <c r="AB9" s="297"/>
      <c r="AC9" s="298"/>
      <c r="AD9" s="299"/>
    </row>
    <row r="10" spans="1:30" ht="22.9" customHeight="1">
      <c r="B10" s="57" t="s">
        <v>8</v>
      </c>
      <c r="C10" s="293" t="s">
        <v>349</v>
      </c>
      <c r="D10" s="294"/>
      <c r="E10" s="294"/>
      <c r="F10" s="205"/>
      <c r="G10" s="297"/>
      <c r="H10" s="298"/>
      <c r="I10" s="299"/>
      <c r="J10" s="297"/>
      <c r="K10" s="298"/>
      <c r="L10" s="299"/>
      <c r="M10" s="297"/>
      <c r="N10" s="298"/>
      <c r="O10" s="299"/>
      <c r="Q10" s="114" t="s">
        <v>8</v>
      </c>
      <c r="R10" s="293" t="s">
        <v>349</v>
      </c>
      <c r="S10" s="294"/>
      <c r="T10" s="294"/>
      <c r="U10" s="205"/>
      <c r="V10" s="297" t="s">
        <v>79</v>
      </c>
      <c r="W10" s="298"/>
      <c r="X10" s="299"/>
      <c r="Y10" s="297"/>
      <c r="Z10" s="298"/>
      <c r="AA10" s="299"/>
      <c r="AB10" s="297"/>
      <c r="AC10" s="298"/>
      <c r="AD10" s="299"/>
    </row>
    <row r="11" spans="1:30" ht="22.9" customHeight="1">
      <c r="B11" s="57"/>
      <c r="C11" s="295"/>
      <c r="D11" s="296"/>
      <c r="E11" s="296"/>
      <c r="F11" s="207"/>
      <c r="G11" s="297"/>
      <c r="H11" s="298"/>
      <c r="I11" s="299"/>
      <c r="J11" s="297"/>
      <c r="K11" s="298"/>
      <c r="L11" s="299"/>
      <c r="M11" s="297"/>
      <c r="N11" s="298"/>
      <c r="O11" s="299"/>
      <c r="Q11" s="114"/>
      <c r="R11" s="295"/>
      <c r="S11" s="296"/>
      <c r="T11" s="296"/>
      <c r="U11" s="207"/>
      <c r="V11" s="297"/>
      <c r="W11" s="298"/>
      <c r="X11" s="299"/>
      <c r="Y11" s="297"/>
      <c r="Z11" s="298"/>
      <c r="AA11" s="299"/>
      <c r="AB11" s="297"/>
      <c r="AC11" s="298"/>
      <c r="AD11" s="299"/>
    </row>
    <row r="12" spans="1:30" ht="89.45" customHeight="1">
      <c r="B12" s="12" t="s">
        <v>341</v>
      </c>
      <c r="C12" s="300" t="s">
        <v>348</v>
      </c>
      <c r="D12" s="301"/>
      <c r="E12" s="301"/>
      <c r="F12" s="302"/>
      <c r="G12" s="306"/>
      <c r="H12" s="307"/>
      <c r="I12" s="307"/>
      <c r="J12" s="307"/>
      <c r="K12" s="307"/>
      <c r="L12" s="307"/>
      <c r="M12" s="307"/>
      <c r="N12" s="307"/>
      <c r="O12" s="308"/>
      <c r="Q12" s="113" t="s">
        <v>341</v>
      </c>
      <c r="R12" s="300" t="s">
        <v>348</v>
      </c>
      <c r="S12" s="301"/>
      <c r="T12" s="301"/>
      <c r="U12" s="302"/>
      <c r="V12" s="306" t="s">
        <v>560</v>
      </c>
      <c r="W12" s="307"/>
      <c r="X12" s="307"/>
      <c r="Y12" s="307"/>
      <c r="Z12" s="307"/>
      <c r="AA12" s="307"/>
      <c r="AB12" s="307"/>
      <c r="AC12" s="307"/>
      <c r="AD12" s="308"/>
    </row>
    <row r="13" spans="1:30" s="45" customFormat="1" ht="28.9"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c r="B14" s="285" t="s">
        <v>343</v>
      </c>
      <c r="C14" s="286"/>
      <c r="D14" s="286"/>
      <c r="E14" s="286"/>
      <c r="F14" s="286"/>
      <c r="G14" s="286"/>
      <c r="H14" s="286"/>
      <c r="I14" s="286"/>
      <c r="J14" s="286"/>
      <c r="K14" s="286"/>
      <c r="L14" s="286"/>
      <c r="M14" s="286"/>
      <c r="N14" s="286"/>
      <c r="O14" s="287"/>
      <c r="Q14" s="285" t="s">
        <v>344</v>
      </c>
      <c r="R14" s="286"/>
      <c r="S14" s="286"/>
      <c r="T14" s="286"/>
      <c r="U14" s="286"/>
      <c r="V14" s="286"/>
      <c r="W14" s="286"/>
      <c r="X14" s="286"/>
      <c r="Y14" s="286"/>
      <c r="Z14" s="286"/>
      <c r="AA14" s="286"/>
      <c r="AB14" s="286"/>
      <c r="AC14" s="286"/>
      <c r="AD14" s="287"/>
    </row>
    <row r="15" spans="1:30" ht="14.45" customHeight="1">
      <c r="B15" s="113" t="s">
        <v>5</v>
      </c>
      <c r="C15" s="300" t="s">
        <v>313</v>
      </c>
      <c r="D15" s="301"/>
      <c r="E15" s="301"/>
      <c r="F15" s="302"/>
      <c r="G15" s="316" t="s">
        <v>558</v>
      </c>
      <c r="H15" s="317"/>
      <c r="I15" s="318"/>
      <c r="J15" s="303" t="s">
        <v>408</v>
      </c>
      <c r="K15" s="304"/>
      <c r="L15" s="304"/>
      <c r="M15" s="304"/>
      <c r="N15" s="304"/>
      <c r="O15" s="305"/>
      <c r="Q15" s="113" t="s">
        <v>5</v>
      </c>
      <c r="R15" s="300" t="s">
        <v>313</v>
      </c>
      <c r="S15" s="301"/>
      <c r="T15" s="301"/>
      <c r="U15" s="302"/>
      <c r="V15" s="316" t="s">
        <v>556</v>
      </c>
      <c r="W15" s="317"/>
      <c r="X15" s="318"/>
      <c r="Y15" s="303" t="s">
        <v>408</v>
      </c>
      <c r="Z15" s="304"/>
      <c r="AA15" s="304"/>
      <c r="AB15" s="304"/>
      <c r="AC15" s="304"/>
      <c r="AD15" s="305"/>
    </row>
    <row r="16" spans="1:30" ht="14.45" customHeight="1">
      <c r="B16" s="113" t="s">
        <v>6</v>
      </c>
      <c r="C16" s="300" t="s">
        <v>21</v>
      </c>
      <c r="D16" s="301"/>
      <c r="E16" s="301"/>
      <c r="F16" s="302"/>
      <c r="G16" s="297" t="s">
        <v>338</v>
      </c>
      <c r="H16" s="298"/>
      <c r="I16" s="299"/>
      <c r="J16" s="313"/>
      <c r="K16" s="314"/>
      <c r="L16" s="314"/>
      <c r="M16" s="314"/>
      <c r="N16" s="314"/>
      <c r="O16" s="315"/>
      <c r="Q16" s="113" t="s">
        <v>6</v>
      </c>
      <c r="R16" s="300" t="s">
        <v>21</v>
      </c>
      <c r="S16" s="301"/>
      <c r="T16" s="301"/>
      <c r="U16" s="302"/>
      <c r="V16" s="297" t="s">
        <v>338</v>
      </c>
      <c r="W16" s="298"/>
      <c r="X16" s="299"/>
      <c r="Y16" s="313"/>
      <c r="Z16" s="314"/>
      <c r="AA16" s="314"/>
      <c r="AB16" s="314"/>
      <c r="AC16" s="314"/>
      <c r="AD16" s="315"/>
    </row>
    <row r="17" spans="2:30" ht="31.9" customHeight="1">
      <c r="B17" s="113" t="s">
        <v>6</v>
      </c>
      <c r="C17" s="300" t="s">
        <v>454</v>
      </c>
      <c r="D17" s="301"/>
      <c r="E17" s="301"/>
      <c r="F17" s="302"/>
      <c r="G17" s="310">
        <v>42917</v>
      </c>
      <c r="H17" s="311"/>
      <c r="I17" s="312"/>
      <c r="J17" s="313"/>
      <c r="K17" s="314"/>
      <c r="L17" s="314"/>
      <c r="M17" s="314"/>
      <c r="N17" s="314"/>
      <c r="O17" s="315"/>
      <c r="Q17" s="113" t="s">
        <v>6</v>
      </c>
      <c r="R17" s="300" t="s">
        <v>454</v>
      </c>
      <c r="S17" s="301"/>
      <c r="T17" s="301"/>
      <c r="U17" s="302"/>
      <c r="V17" s="310">
        <v>42917</v>
      </c>
      <c r="W17" s="311"/>
      <c r="X17" s="312"/>
      <c r="Y17" s="313"/>
      <c r="Z17" s="314"/>
      <c r="AA17" s="314"/>
      <c r="AB17" s="314"/>
      <c r="AC17" s="314"/>
      <c r="AD17" s="315"/>
    </row>
    <row r="18" spans="2:30" ht="32.25" customHeight="1">
      <c r="B18" s="113" t="s">
        <v>7</v>
      </c>
      <c r="C18" s="300" t="s">
        <v>314</v>
      </c>
      <c r="D18" s="301"/>
      <c r="E18" s="301"/>
      <c r="F18" s="302"/>
      <c r="G18" s="297" t="s">
        <v>12</v>
      </c>
      <c r="H18" s="298"/>
      <c r="I18" s="299"/>
      <c r="J18" s="297"/>
      <c r="K18" s="298"/>
      <c r="L18" s="299"/>
      <c r="M18" s="297"/>
      <c r="N18" s="298"/>
      <c r="O18" s="299"/>
      <c r="Q18" s="113" t="s">
        <v>7</v>
      </c>
      <c r="R18" s="300" t="s">
        <v>314</v>
      </c>
      <c r="S18" s="301"/>
      <c r="T18" s="301"/>
      <c r="U18" s="302"/>
      <c r="V18" s="297" t="s">
        <v>12</v>
      </c>
      <c r="W18" s="298"/>
      <c r="X18" s="299"/>
      <c r="Y18" s="297"/>
      <c r="Z18" s="298"/>
      <c r="AA18" s="299"/>
      <c r="AB18" s="297"/>
      <c r="AC18" s="298"/>
      <c r="AD18" s="299"/>
    </row>
    <row r="19" spans="2:30" ht="22.9" customHeight="1">
      <c r="B19" s="114" t="s">
        <v>8</v>
      </c>
      <c r="C19" s="293" t="s">
        <v>349</v>
      </c>
      <c r="D19" s="294"/>
      <c r="E19" s="294"/>
      <c r="F19" s="205"/>
      <c r="G19" s="297" t="s">
        <v>79</v>
      </c>
      <c r="H19" s="298"/>
      <c r="I19" s="299"/>
      <c r="J19" s="297"/>
      <c r="K19" s="298"/>
      <c r="L19" s="299"/>
      <c r="M19" s="297"/>
      <c r="N19" s="298"/>
      <c r="O19" s="299"/>
      <c r="Q19" s="114" t="s">
        <v>8</v>
      </c>
      <c r="R19" s="293" t="s">
        <v>349</v>
      </c>
      <c r="S19" s="294"/>
      <c r="T19" s="294"/>
      <c r="U19" s="205"/>
      <c r="V19" s="297" t="s">
        <v>79</v>
      </c>
      <c r="W19" s="298"/>
      <c r="X19" s="299"/>
      <c r="Y19" s="297"/>
      <c r="Z19" s="298"/>
      <c r="AA19" s="299"/>
      <c r="AB19" s="297"/>
      <c r="AC19" s="298"/>
      <c r="AD19" s="299"/>
    </row>
    <row r="20" spans="2:30" ht="22.9" customHeight="1">
      <c r="B20" s="114"/>
      <c r="C20" s="295"/>
      <c r="D20" s="296"/>
      <c r="E20" s="296"/>
      <c r="F20" s="207"/>
      <c r="G20" s="297"/>
      <c r="H20" s="298"/>
      <c r="I20" s="299"/>
      <c r="J20" s="297"/>
      <c r="K20" s="298"/>
      <c r="L20" s="299"/>
      <c r="M20" s="297"/>
      <c r="N20" s="298"/>
      <c r="O20" s="299"/>
      <c r="Q20" s="114"/>
      <c r="R20" s="295"/>
      <c r="S20" s="296"/>
      <c r="T20" s="296"/>
      <c r="U20" s="207"/>
      <c r="V20" s="297"/>
      <c r="W20" s="298"/>
      <c r="X20" s="299"/>
      <c r="Y20" s="297"/>
      <c r="Z20" s="298"/>
      <c r="AA20" s="299"/>
      <c r="AB20" s="297"/>
      <c r="AC20" s="298"/>
      <c r="AD20" s="299"/>
    </row>
    <row r="21" spans="2:30" ht="89.45" customHeight="1">
      <c r="B21" s="113" t="s">
        <v>341</v>
      </c>
      <c r="C21" s="300" t="s">
        <v>348</v>
      </c>
      <c r="D21" s="301"/>
      <c r="E21" s="301"/>
      <c r="F21" s="302"/>
      <c r="G21" s="306" t="s">
        <v>561</v>
      </c>
      <c r="H21" s="307"/>
      <c r="I21" s="307"/>
      <c r="J21" s="307"/>
      <c r="K21" s="307"/>
      <c r="L21" s="307"/>
      <c r="M21" s="307"/>
      <c r="N21" s="307"/>
      <c r="O21" s="308"/>
      <c r="Q21" s="113" t="s">
        <v>341</v>
      </c>
      <c r="R21" s="300" t="s">
        <v>348</v>
      </c>
      <c r="S21" s="301"/>
      <c r="T21" s="301"/>
      <c r="U21" s="302"/>
      <c r="V21" s="306" t="s">
        <v>562</v>
      </c>
      <c r="W21" s="307"/>
      <c r="X21" s="307"/>
      <c r="Y21" s="307"/>
      <c r="Z21" s="307"/>
      <c r="AA21" s="307"/>
      <c r="AB21" s="307"/>
      <c r="AC21" s="307"/>
      <c r="AD21" s="308"/>
    </row>
    <row r="22" spans="2:30" s="45" customFormat="1" ht="28.9"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c r="B23" s="285" t="s">
        <v>346</v>
      </c>
      <c r="C23" s="286"/>
      <c r="D23" s="286"/>
      <c r="E23" s="286"/>
      <c r="F23" s="286"/>
      <c r="G23" s="286"/>
      <c r="H23" s="286"/>
      <c r="I23" s="286"/>
      <c r="J23" s="286"/>
      <c r="K23" s="286"/>
      <c r="L23" s="286"/>
      <c r="M23" s="286"/>
      <c r="N23" s="286"/>
      <c r="O23" s="287"/>
      <c r="Q23" s="319" t="s">
        <v>347</v>
      </c>
      <c r="R23" s="320"/>
      <c r="S23" s="320"/>
      <c r="T23" s="320"/>
      <c r="U23" s="320"/>
      <c r="V23" s="320"/>
      <c r="W23" s="320"/>
      <c r="X23" s="320"/>
      <c r="Y23" s="320"/>
      <c r="Z23" s="320"/>
      <c r="AA23" s="320"/>
      <c r="AB23" s="320"/>
      <c r="AC23" s="320"/>
      <c r="AD23" s="321"/>
    </row>
    <row r="24" spans="2:30" ht="14.45" customHeight="1">
      <c r="B24" s="113" t="s">
        <v>5</v>
      </c>
      <c r="C24" s="300" t="s">
        <v>313</v>
      </c>
      <c r="D24" s="301"/>
      <c r="E24" s="301"/>
      <c r="F24" s="302"/>
      <c r="G24" s="297"/>
      <c r="H24" s="298"/>
      <c r="I24" s="299"/>
      <c r="J24" s="303" t="s">
        <v>408</v>
      </c>
      <c r="K24" s="304"/>
      <c r="L24" s="304"/>
      <c r="M24" s="304"/>
      <c r="N24" s="304"/>
      <c r="O24" s="305"/>
      <c r="Q24" s="113" t="s">
        <v>5</v>
      </c>
      <c r="R24" s="300" t="s">
        <v>313</v>
      </c>
      <c r="S24" s="301"/>
      <c r="T24" s="301"/>
      <c r="U24" s="302"/>
      <c r="V24" s="297"/>
      <c r="W24" s="298"/>
      <c r="X24" s="299"/>
      <c r="Y24" s="303" t="s">
        <v>408</v>
      </c>
      <c r="Z24" s="304"/>
      <c r="AA24" s="304"/>
      <c r="AB24" s="304"/>
      <c r="AC24" s="304"/>
      <c r="AD24" s="305"/>
    </row>
    <row r="25" spans="2:30" ht="14.45" customHeight="1">
      <c r="B25" s="113" t="s">
        <v>6</v>
      </c>
      <c r="C25" s="300" t="s">
        <v>21</v>
      </c>
      <c r="D25" s="301"/>
      <c r="E25" s="301"/>
      <c r="F25" s="302"/>
      <c r="G25" s="297"/>
      <c r="H25" s="298"/>
      <c r="I25" s="299"/>
      <c r="J25" s="313"/>
      <c r="K25" s="314"/>
      <c r="L25" s="314"/>
      <c r="M25" s="314"/>
      <c r="N25" s="314"/>
      <c r="O25" s="315"/>
      <c r="Q25" s="113" t="s">
        <v>6</v>
      </c>
      <c r="R25" s="300" t="s">
        <v>21</v>
      </c>
      <c r="S25" s="301"/>
      <c r="T25" s="301"/>
      <c r="U25" s="302"/>
      <c r="V25" s="297"/>
      <c r="W25" s="298"/>
      <c r="X25" s="299"/>
      <c r="Y25" s="313"/>
      <c r="Z25" s="314"/>
      <c r="AA25" s="314"/>
      <c r="AB25" s="314"/>
      <c r="AC25" s="314"/>
      <c r="AD25" s="315"/>
    </row>
    <row r="26" spans="2:30" ht="31.9" customHeight="1">
      <c r="B26" s="113" t="s">
        <v>6</v>
      </c>
      <c r="C26" s="300" t="s">
        <v>454</v>
      </c>
      <c r="D26" s="301"/>
      <c r="E26" s="301"/>
      <c r="F26" s="302"/>
      <c r="G26" s="310"/>
      <c r="H26" s="311"/>
      <c r="I26" s="312"/>
      <c r="J26" s="313"/>
      <c r="K26" s="314"/>
      <c r="L26" s="314"/>
      <c r="M26" s="314"/>
      <c r="N26" s="314"/>
      <c r="O26" s="315"/>
      <c r="Q26" s="113" t="s">
        <v>6</v>
      </c>
      <c r="R26" s="300" t="s">
        <v>454</v>
      </c>
      <c r="S26" s="301"/>
      <c r="T26" s="301"/>
      <c r="U26" s="302"/>
      <c r="V26" s="310"/>
      <c r="W26" s="311"/>
      <c r="X26" s="312"/>
      <c r="Y26" s="313"/>
      <c r="Z26" s="314"/>
      <c r="AA26" s="314"/>
      <c r="AB26" s="314"/>
      <c r="AC26" s="314"/>
      <c r="AD26" s="315"/>
    </row>
    <row r="27" spans="2:30" ht="33.75" customHeight="1">
      <c r="B27" s="113" t="s">
        <v>7</v>
      </c>
      <c r="C27" s="300" t="s">
        <v>314</v>
      </c>
      <c r="D27" s="301"/>
      <c r="E27" s="301"/>
      <c r="F27" s="302"/>
      <c r="G27" s="297"/>
      <c r="H27" s="298"/>
      <c r="I27" s="299"/>
      <c r="J27" s="297"/>
      <c r="K27" s="298"/>
      <c r="L27" s="299"/>
      <c r="M27" s="297"/>
      <c r="N27" s="298"/>
      <c r="O27" s="299"/>
      <c r="Q27" s="113" t="s">
        <v>7</v>
      </c>
      <c r="R27" s="300" t="s">
        <v>314</v>
      </c>
      <c r="S27" s="301"/>
      <c r="T27" s="301"/>
      <c r="U27" s="302"/>
      <c r="V27" s="297"/>
      <c r="W27" s="298"/>
      <c r="X27" s="299"/>
      <c r="Y27" s="297"/>
      <c r="Z27" s="298"/>
      <c r="AA27" s="299"/>
      <c r="AB27" s="297"/>
      <c r="AC27" s="298"/>
      <c r="AD27" s="299"/>
    </row>
    <row r="28" spans="2:30" ht="22.9" customHeight="1">
      <c r="B28" s="114" t="s">
        <v>8</v>
      </c>
      <c r="C28" s="293" t="s">
        <v>349</v>
      </c>
      <c r="D28" s="294"/>
      <c r="E28" s="294"/>
      <c r="F28" s="205"/>
      <c r="G28" s="297"/>
      <c r="H28" s="298"/>
      <c r="I28" s="299"/>
      <c r="J28" s="297"/>
      <c r="K28" s="298"/>
      <c r="L28" s="299"/>
      <c r="M28" s="297"/>
      <c r="N28" s="298"/>
      <c r="O28" s="299"/>
      <c r="Q28" s="114" t="s">
        <v>8</v>
      </c>
      <c r="R28" s="293" t="s">
        <v>349</v>
      </c>
      <c r="S28" s="294"/>
      <c r="T28" s="294"/>
      <c r="U28" s="205"/>
      <c r="V28" s="297"/>
      <c r="W28" s="298"/>
      <c r="X28" s="299"/>
      <c r="Y28" s="297"/>
      <c r="Z28" s="298"/>
      <c r="AA28" s="299"/>
      <c r="AB28" s="297"/>
      <c r="AC28" s="298"/>
      <c r="AD28" s="299"/>
    </row>
    <row r="29" spans="2:30" ht="22.9" customHeight="1">
      <c r="B29" s="114"/>
      <c r="C29" s="295"/>
      <c r="D29" s="296"/>
      <c r="E29" s="296"/>
      <c r="F29" s="207"/>
      <c r="G29" s="297"/>
      <c r="H29" s="298"/>
      <c r="I29" s="299"/>
      <c r="J29" s="297"/>
      <c r="K29" s="298"/>
      <c r="L29" s="299"/>
      <c r="M29" s="297"/>
      <c r="N29" s="298"/>
      <c r="O29" s="299"/>
      <c r="Q29" s="114"/>
      <c r="R29" s="295"/>
      <c r="S29" s="296"/>
      <c r="T29" s="296"/>
      <c r="U29" s="207"/>
      <c r="V29" s="297"/>
      <c r="W29" s="298"/>
      <c r="X29" s="299"/>
      <c r="Y29" s="297"/>
      <c r="Z29" s="298"/>
      <c r="AA29" s="299"/>
      <c r="AB29" s="297"/>
      <c r="AC29" s="298"/>
      <c r="AD29" s="299"/>
    </row>
    <row r="30" spans="2:30" ht="77.45" customHeight="1">
      <c r="B30" s="113" t="s">
        <v>341</v>
      </c>
      <c r="C30" s="300" t="s">
        <v>348</v>
      </c>
      <c r="D30" s="301"/>
      <c r="E30" s="301"/>
      <c r="F30" s="302"/>
      <c r="G30" s="306"/>
      <c r="H30" s="307"/>
      <c r="I30" s="307"/>
      <c r="J30" s="307"/>
      <c r="K30" s="307"/>
      <c r="L30" s="307"/>
      <c r="M30" s="307"/>
      <c r="N30" s="307"/>
      <c r="O30" s="308"/>
      <c r="Q30" s="113" t="s">
        <v>341</v>
      </c>
      <c r="R30" s="300" t="s">
        <v>348</v>
      </c>
      <c r="S30" s="301"/>
      <c r="T30" s="301"/>
      <c r="U30" s="302"/>
      <c r="V30" s="322"/>
      <c r="W30" s="323"/>
      <c r="X30" s="323"/>
      <c r="Y30" s="323"/>
      <c r="Z30" s="323"/>
      <c r="AA30" s="323"/>
      <c r="AB30" s="323"/>
      <c r="AC30" s="323"/>
      <c r="AD30" s="324"/>
    </row>
    <row r="31" spans="2:30" s="45" customFormat="1" ht="28.9"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c r="B32" s="285" t="s">
        <v>466</v>
      </c>
      <c r="C32" s="286"/>
      <c r="D32" s="286"/>
      <c r="E32" s="286"/>
      <c r="F32" s="286"/>
      <c r="G32" s="286"/>
      <c r="H32" s="286"/>
      <c r="I32" s="286"/>
      <c r="J32" s="286"/>
      <c r="K32" s="286"/>
      <c r="L32" s="286"/>
      <c r="M32" s="286"/>
      <c r="N32" s="286"/>
      <c r="O32" s="287"/>
      <c r="Q32" s="285" t="s">
        <v>467</v>
      </c>
      <c r="R32" s="286"/>
      <c r="S32" s="286"/>
      <c r="T32" s="286"/>
      <c r="U32" s="286"/>
      <c r="V32" s="286"/>
      <c r="W32" s="286"/>
      <c r="X32" s="286"/>
      <c r="Y32" s="286"/>
      <c r="Z32" s="286"/>
      <c r="AA32" s="286"/>
      <c r="AB32" s="286"/>
      <c r="AC32" s="286"/>
      <c r="AD32" s="287"/>
    </row>
    <row r="33" spans="2:30" ht="14.45" customHeight="1">
      <c r="B33" s="113" t="s">
        <v>5</v>
      </c>
      <c r="C33" s="300" t="s">
        <v>313</v>
      </c>
      <c r="D33" s="301"/>
      <c r="E33" s="301"/>
      <c r="F33" s="302"/>
      <c r="G33" s="297"/>
      <c r="H33" s="298"/>
      <c r="I33" s="299"/>
      <c r="J33" s="303" t="s">
        <v>408</v>
      </c>
      <c r="K33" s="304"/>
      <c r="L33" s="304"/>
      <c r="M33" s="304"/>
      <c r="N33" s="304"/>
      <c r="O33" s="305"/>
      <c r="Q33" s="113" t="s">
        <v>5</v>
      </c>
      <c r="R33" s="300" t="s">
        <v>313</v>
      </c>
      <c r="S33" s="301"/>
      <c r="T33" s="301"/>
      <c r="U33" s="302"/>
      <c r="V33" s="297"/>
      <c r="W33" s="298"/>
      <c r="X33" s="299"/>
      <c r="Y33" s="303" t="s">
        <v>408</v>
      </c>
      <c r="Z33" s="304"/>
      <c r="AA33" s="304"/>
      <c r="AB33" s="304"/>
      <c r="AC33" s="304"/>
      <c r="AD33" s="305"/>
    </row>
    <row r="34" spans="2:30" ht="14.45" customHeight="1">
      <c r="B34" s="113" t="s">
        <v>6</v>
      </c>
      <c r="C34" s="300" t="s">
        <v>21</v>
      </c>
      <c r="D34" s="301"/>
      <c r="E34" s="301"/>
      <c r="F34" s="302"/>
      <c r="G34" s="297"/>
      <c r="H34" s="298"/>
      <c r="I34" s="299"/>
      <c r="J34" s="313"/>
      <c r="K34" s="314"/>
      <c r="L34" s="314"/>
      <c r="M34" s="314"/>
      <c r="N34" s="314"/>
      <c r="O34" s="315"/>
      <c r="Q34" s="113" t="s">
        <v>6</v>
      </c>
      <c r="R34" s="300" t="s">
        <v>21</v>
      </c>
      <c r="S34" s="301"/>
      <c r="T34" s="301"/>
      <c r="U34" s="302"/>
      <c r="V34" s="297"/>
      <c r="W34" s="298"/>
      <c r="X34" s="299"/>
      <c r="Y34" s="313"/>
      <c r="Z34" s="314"/>
      <c r="AA34" s="314"/>
      <c r="AB34" s="314"/>
      <c r="AC34" s="314"/>
      <c r="AD34" s="315"/>
    </row>
    <row r="35" spans="2:30" ht="31.9" customHeight="1">
      <c r="B35" s="113" t="s">
        <v>6</v>
      </c>
      <c r="C35" s="300" t="s">
        <v>454</v>
      </c>
      <c r="D35" s="301"/>
      <c r="E35" s="301"/>
      <c r="F35" s="302"/>
      <c r="G35" s="310"/>
      <c r="H35" s="311"/>
      <c r="I35" s="312"/>
      <c r="J35" s="313"/>
      <c r="K35" s="314"/>
      <c r="L35" s="314"/>
      <c r="M35" s="314"/>
      <c r="N35" s="314"/>
      <c r="O35" s="315"/>
      <c r="Q35" s="113" t="s">
        <v>6</v>
      </c>
      <c r="R35" s="300" t="s">
        <v>454</v>
      </c>
      <c r="S35" s="301"/>
      <c r="T35" s="301"/>
      <c r="U35" s="302"/>
      <c r="V35" s="310"/>
      <c r="W35" s="311"/>
      <c r="X35" s="312"/>
      <c r="Y35" s="313"/>
      <c r="Z35" s="314"/>
      <c r="AA35" s="314"/>
      <c r="AB35" s="314"/>
      <c r="AC35" s="314"/>
      <c r="AD35" s="315"/>
    </row>
    <row r="36" spans="2:30" ht="36" customHeight="1">
      <c r="B36" s="113" t="s">
        <v>7</v>
      </c>
      <c r="C36" s="300" t="s">
        <v>314</v>
      </c>
      <c r="D36" s="301"/>
      <c r="E36" s="301"/>
      <c r="F36" s="302"/>
      <c r="G36" s="297"/>
      <c r="H36" s="298"/>
      <c r="I36" s="299"/>
      <c r="J36" s="297"/>
      <c r="K36" s="298"/>
      <c r="L36" s="299"/>
      <c r="M36" s="297"/>
      <c r="N36" s="298"/>
      <c r="O36" s="299"/>
      <c r="Q36" s="113" t="s">
        <v>7</v>
      </c>
      <c r="R36" s="300" t="s">
        <v>314</v>
      </c>
      <c r="S36" s="301"/>
      <c r="T36" s="301"/>
      <c r="U36" s="302"/>
      <c r="V36" s="297"/>
      <c r="W36" s="298"/>
      <c r="X36" s="299"/>
      <c r="Y36" s="297"/>
      <c r="Z36" s="298"/>
      <c r="AA36" s="299"/>
      <c r="AB36" s="297"/>
      <c r="AC36" s="298"/>
      <c r="AD36" s="299"/>
    </row>
    <row r="37" spans="2:30" ht="22.9" customHeight="1">
      <c r="B37" s="114" t="s">
        <v>8</v>
      </c>
      <c r="C37" s="293" t="s">
        <v>349</v>
      </c>
      <c r="D37" s="294"/>
      <c r="E37" s="294"/>
      <c r="F37" s="205"/>
      <c r="G37" s="297"/>
      <c r="H37" s="298"/>
      <c r="I37" s="299"/>
      <c r="J37" s="297"/>
      <c r="K37" s="298"/>
      <c r="L37" s="299"/>
      <c r="M37" s="297"/>
      <c r="N37" s="298"/>
      <c r="O37" s="299"/>
      <c r="Q37" s="114" t="s">
        <v>8</v>
      </c>
      <c r="R37" s="293" t="s">
        <v>349</v>
      </c>
      <c r="S37" s="294"/>
      <c r="T37" s="294"/>
      <c r="U37" s="205"/>
      <c r="V37" s="297"/>
      <c r="W37" s="298"/>
      <c r="X37" s="299"/>
      <c r="Y37" s="297"/>
      <c r="Z37" s="298"/>
      <c r="AA37" s="299"/>
      <c r="AB37" s="297"/>
      <c r="AC37" s="298"/>
      <c r="AD37" s="299"/>
    </row>
    <row r="38" spans="2:30" ht="22.9" customHeight="1">
      <c r="B38" s="114"/>
      <c r="C38" s="295"/>
      <c r="D38" s="296"/>
      <c r="E38" s="296"/>
      <c r="F38" s="207"/>
      <c r="G38" s="297"/>
      <c r="H38" s="298"/>
      <c r="I38" s="299"/>
      <c r="J38" s="297"/>
      <c r="K38" s="298"/>
      <c r="L38" s="299"/>
      <c r="M38" s="297"/>
      <c r="N38" s="298"/>
      <c r="O38" s="299"/>
      <c r="Q38" s="114"/>
      <c r="R38" s="295"/>
      <c r="S38" s="296"/>
      <c r="T38" s="296"/>
      <c r="U38" s="207"/>
      <c r="V38" s="297"/>
      <c r="W38" s="298"/>
      <c r="X38" s="299"/>
      <c r="Y38" s="297"/>
      <c r="Z38" s="298"/>
      <c r="AA38" s="299"/>
      <c r="AB38" s="297"/>
      <c r="AC38" s="298"/>
      <c r="AD38" s="299"/>
    </row>
    <row r="39" spans="2:30" ht="89.45" customHeight="1">
      <c r="B39" s="113" t="s">
        <v>341</v>
      </c>
      <c r="C39" s="300" t="s">
        <v>348</v>
      </c>
      <c r="D39" s="301"/>
      <c r="E39" s="301"/>
      <c r="F39" s="302"/>
      <c r="G39" s="322"/>
      <c r="H39" s="323"/>
      <c r="I39" s="323"/>
      <c r="J39" s="323"/>
      <c r="K39" s="323"/>
      <c r="L39" s="323"/>
      <c r="M39" s="323"/>
      <c r="N39" s="323"/>
      <c r="O39" s="324"/>
      <c r="Q39" s="113" t="s">
        <v>341</v>
      </c>
      <c r="R39" s="300" t="s">
        <v>348</v>
      </c>
      <c r="S39" s="301"/>
      <c r="T39" s="301"/>
      <c r="U39" s="302"/>
      <c r="V39" s="322"/>
      <c r="W39" s="323"/>
      <c r="X39" s="323"/>
      <c r="Y39" s="323"/>
      <c r="Z39" s="323"/>
      <c r="AA39" s="323"/>
      <c r="AB39" s="323"/>
      <c r="AC39" s="323"/>
      <c r="AD39" s="324"/>
    </row>
    <row r="40" spans="2:30" s="45" customFormat="1" ht="28.9"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c r="B41" s="285" t="s">
        <v>468</v>
      </c>
      <c r="C41" s="286"/>
      <c r="D41" s="286"/>
      <c r="E41" s="286"/>
      <c r="F41" s="286"/>
      <c r="G41" s="286"/>
      <c r="H41" s="286"/>
      <c r="I41" s="286"/>
      <c r="J41" s="286"/>
      <c r="K41" s="286"/>
      <c r="L41" s="286"/>
      <c r="M41" s="286"/>
      <c r="N41" s="286"/>
      <c r="O41" s="287"/>
      <c r="Q41" s="319" t="s">
        <v>469</v>
      </c>
      <c r="R41" s="320"/>
      <c r="S41" s="320"/>
      <c r="T41" s="320"/>
      <c r="U41" s="320"/>
      <c r="V41" s="320"/>
      <c r="W41" s="320"/>
      <c r="X41" s="320"/>
      <c r="Y41" s="320"/>
      <c r="Z41" s="320"/>
      <c r="AA41" s="320"/>
      <c r="AB41" s="320"/>
      <c r="AC41" s="320"/>
      <c r="AD41" s="321"/>
    </row>
    <row r="42" spans="2:30" ht="14.45" customHeight="1">
      <c r="B42" s="113" t="s">
        <v>5</v>
      </c>
      <c r="C42" s="300" t="s">
        <v>313</v>
      </c>
      <c r="D42" s="301"/>
      <c r="E42" s="301"/>
      <c r="F42" s="302"/>
      <c r="G42" s="297"/>
      <c r="H42" s="298"/>
      <c r="I42" s="299"/>
      <c r="J42" s="303" t="s">
        <v>408</v>
      </c>
      <c r="K42" s="304"/>
      <c r="L42" s="304"/>
      <c r="M42" s="304"/>
      <c r="N42" s="304"/>
      <c r="O42" s="305"/>
      <c r="Q42" s="113" t="s">
        <v>5</v>
      </c>
      <c r="R42" s="300" t="s">
        <v>313</v>
      </c>
      <c r="S42" s="301"/>
      <c r="T42" s="301"/>
      <c r="U42" s="302"/>
      <c r="V42" s="297"/>
      <c r="W42" s="298"/>
      <c r="X42" s="299"/>
      <c r="Y42" s="303" t="s">
        <v>408</v>
      </c>
      <c r="Z42" s="304"/>
      <c r="AA42" s="304"/>
      <c r="AB42" s="304"/>
      <c r="AC42" s="304"/>
      <c r="AD42" s="305"/>
    </row>
    <row r="43" spans="2:30" ht="14.45" customHeight="1">
      <c r="B43" s="113" t="s">
        <v>6</v>
      </c>
      <c r="C43" s="300" t="s">
        <v>21</v>
      </c>
      <c r="D43" s="301"/>
      <c r="E43" s="301"/>
      <c r="F43" s="302"/>
      <c r="G43" s="297"/>
      <c r="H43" s="298"/>
      <c r="I43" s="299"/>
      <c r="J43" s="313"/>
      <c r="K43" s="314"/>
      <c r="L43" s="314"/>
      <c r="M43" s="314"/>
      <c r="N43" s="314"/>
      <c r="O43" s="315"/>
      <c r="Q43" s="113" t="s">
        <v>6</v>
      </c>
      <c r="R43" s="300" t="s">
        <v>21</v>
      </c>
      <c r="S43" s="301"/>
      <c r="T43" s="301"/>
      <c r="U43" s="302"/>
      <c r="V43" s="297"/>
      <c r="W43" s="298"/>
      <c r="X43" s="299"/>
      <c r="Y43" s="313"/>
      <c r="Z43" s="314"/>
      <c r="AA43" s="314"/>
      <c r="AB43" s="314"/>
      <c r="AC43" s="314"/>
      <c r="AD43" s="315"/>
    </row>
    <row r="44" spans="2:30" ht="31.9" customHeight="1">
      <c r="B44" s="113" t="s">
        <v>6</v>
      </c>
      <c r="C44" s="300" t="s">
        <v>454</v>
      </c>
      <c r="D44" s="301"/>
      <c r="E44" s="301"/>
      <c r="F44" s="302"/>
      <c r="G44" s="310"/>
      <c r="H44" s="311"/>
      <c r="I44" s="312"/>
      <c r="J44" s="313"/>
      <c r="K44" s="314"/>
      <c r="L44" s="314"/>
      <c r="M44" s="314"/>
      <c r="N44" s="314"/>
      <c r="O44" s="315"/>
      <c r="Q44" s="113" t="s">
        <v>6</v>
      </c>
      <c r="R44" s="300" t="s">
        <v>454</v>
      </c>
      <c r="S44" s="301"/>
      <c r="T44" s="301"/>
      <c r="U44" s="302"/>
      <c r="V44" s="310"/>
      <c r="W44" s="311"/>
      <c r="X44" s="312"/>
      <c r="Y44" s="313"/>
      <c r="Z44" s="314"/>
      <c r="AA44" s="314"/>
      <c r="AB44" s="314"/>
      <c r="AC44" s="314"/>
      <c r="AD44" s="315"/>
    </row>
    <row r="45" spans="2:30" ht="31.5" customHeight="1">
      <c r="B45" s="113" t="s">
        <v>7</v>
      </c>
      <c r="C45" s="300" t="s">
        <v>314</v>
      </c>
      <c r="D45" s="301"/>
      <c r="E45" s="301"/>
      <c r="F45" s="302"/>
      <c r="G45" s="297"/>
      <c r="H45" s="298"/>
      <c r="I45" s="299"/>
      <c r="J45" s="297"/>
      <c r="K45" s="298"/>
      <c r="L45" s="299"/>
      <c r="M45" s="297"/>
      <c r="N45" s="298"/>
      <c r="O45" s="299"/>
      <c r="Q45" s="113" t="s">
        <v>7</v>
      </c>
      <c r="R45" s="300" t="s">
        <v>314</v>
      </c>
      <c r="S45" s="301"/>
      <c r="T45" s="301"/>
      <c r="U45" s="302"/>
      <c r="V45" s="297"/>
      <c r="W45" s="298"/>
      <c r="X45" s="299"/>
      <c r="Y45" s="297"/>
      <c r="Z45" s="298"/>
      <c r="AA45" s="299"/>
      <c r="AB45" s="297"/>
      <c r="AC45" s="298"/>
      <c r="AD45" s="299"/>
    </row>
    <row r="46" spans="2:30" ht="22.9" customHeight="1">
      <c r="B46" s="114" t="s">
        <v>8</v>
      </c>
      <c r="C46" s="293" t="s">
        <v>349</v>
      </c>
      <c r="D46" s="294"/>
      <c r="E46" s="294"/>
      <c r="F46" s="205"/>
      <c r="G46" s="297"/>
      <c r="H46" s="298"/>
      <c r="I46" s="299"/>
      <c r="J46" s="297"/>
      <c r="K46" s="298"/>
      <c r="L46" s="299"/>
      <c r="M46" s="297"/>
      <c r="N46" s="298"/>
      <c r="O46" s="299"/>
      <c r="Q46" s="114" t="s">
        <v>8</v>
      </c>
      <c r="R46" s="293" t="s">
        <v>349</v>
      </c>
      <c r="S46" s="294"/>
      <c r="T46" s="294"/>
      <c r="U46" s="205"/>
      <c r="V46" s="297"/>
      <c r="W46" s="298"/>
      <c r="X46" s="299"/>
      <c r="Y46" s="297"/>
      <c r="Z46" s="298"/>
      <c r="AA46" s="299"/>
      <c r="AB46" s="297"/>
      <c r="AC46" s="298"/>
      <c r="AD46" s="299"/>
    </row>
    <row r="47" spans="2:30" ht="22.9" customHeight="1">
      <c r="B47" s="114"/>
      <c r="C47" s="295"/>
      <c r="D47" s="296"/>
      <c r="E47" s="296"/>
      <c r="F47" s="207"/>
      <c r="G47" s="297"/>
      <c r="H47" s="298"/>
      <c r="I47" s="299"/>
      <c r="J47" s="297"/>
      <c r="K47" s="298"/>
      <c r="L47" s="299"/>
      <c r="M47" s="297"/>
      <c r="N47" s="298"/>
      <c r="O47" s="299"/>
      <c r="Q47" s="114"/>
      <c r="R47" s="295"/>
      <c r="S47" s="296"/>
      <c r="T47" s="296"/>
      <c r="U47" s="207"/>
      <c r="V47" s="297"/>
      <c r="W47" s="298"/>
      <c r="X47" s="299"/>
      <c r="Y47" s="297"/>
      <c r="Z47" s="298"/>
      <c r="AA47" s="299"/>
      <c r="AB47" s="297"/>
      <c r="AC47" s="298"/>
      <c r="AD47" s="299"/>
    </row>
    <row r="48" spans="2:30" ht="77.45" customHeight="1">
      <c r="B48" s="113" t="s">
        <v>341</v>
      </c>
      <c r="C48" s="300" t="s">
        <v>348</v>
      </c>
      <c r="D48" s="301"/>
      <c r="E48" s="301"/>
      <c r="F48" s="302"/>
      <c r="G48" s="322"/>
      <c r="H48" s="323"/>
      <c r="I48" s="323"/>
      <c r="J48" s="323"/>
      <c r="K48" s="323"/>
      <c r="L48" s="323"/>
      <c r="M48" s="323"/>
      <c r="N48" s="323"/>
      <c r="O48" s="324"/>
      <c r="Q48" s="113" t="s">
        <v>341</v>
      </c>
      <c r="R48" s="300" t="s">
        <v>348</v>
      </c>
      <c r="S48" s="301"/>
      <c r="T48" s="301"/>
      <c r="U48" s="302"/>
      <c r="V48" s="322"/>
      <c r="W48" s="323"/>
      <c r="X48" s="323"/>
      <c r="Y48" s="323"/>
      <c r="Z48" s="323"/>
      <c r="AA48" s="323"/>
      <c r="AB48" s="323"/>
      <c r="AC48" s="323"/>
      <c r="AD48" s="324"/>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715" yWindow="742"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G6" sqref="G6"/>
    </sheetView>
  </sheetViews>
  <sheetFormatPr defaultRowHeight="15"/>
  <cols>
    <col min="1" max="1" width="3.28515625" customWidth="1"/>
    <col min="2" max="2" width="62.85546875" customWidth="1"/>
    <col min="3" max="3" width="138.5703125" customWidth="1"/>
  </cols>
  <sheetData>
    <row r="1" spans="1:6" ht="23.25">
      <c r="A1" s="80" t="s">
        <v>393</v>
      </c>
      <c r="B1" s="309" t="s">
        <v>332</v>
      </c>
      <c r="C1" s="309"/>
    </row>
    <row r="3" spans="1:6" ht="19.149999999999999" customHeight="1">
      <c r="B3" s="325" t="s">
        <v>311</v>
      </c>
      <c r="C3" s="326"/>
    </row>
    <row r="4" spans="1:6" ht="109.9" customHeight="1">
      <c r="B4" s="115" t="s">
        <v>459</v>
      </c>
      <c r="C4" s="158" t="s">
        <v>564</v>
      </c>
      <c r="D4" s="32"/>
      <c r="E4" s="7"/>
      <c r="F4" s="7"/>
    </row>
    <row r="5" spans="1:6" ht="126.6" customHeight="1">
      <c r="B5" s="116" t="s">
        <v>458</v>
      </c>
      <c r="C5" s="159" t="s">
        <v>565</v>
      </c>
      <c r="D5" s="32"/>
      <c r="E5" s="7"/>
      <c r="F5" s="7"/>
    </row>
    <row r="6" spans="1:6" ht="178.15" customHeight="1">
      <c r="B6" s="116" t="s">
        <v>499</v>
      </c>
      <c r="C6" s="51" t="s">
        <v>563</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election activeCell="C13" sqref="C13"/>
    </sheetView>
  </sheetViews>
  <sheetFormatPr defaultRowHeight="15"/>
  <cols>
    <col min="1" max="1" width="3.28515625" customWidth="1"/>
    <col min="2" max="2" width="62.85546875" customWidth="1"/>
    <col min="3" max="3" width="139.140625" customWidth="1"/>
  </cols>
  <sheetData>
    <row r="1" spans="1:6" ht="23.25">
      <c r="A1" s="80" t="s">
        <v>398</v>
      </c>
      <c r="B1" s="309" t="s">
        <v>360</v>
      </c>
      <c r="C1" s="309"/>
    </row>
    <row r="4" spans="1:6" ht="19.149999999999999" customHeight="1">
      <c r="B4" s="327" t="s">
        <v>361</v>
      </c>
      <c r="C4" s="328"/>
    </row>
    <row r="5" spans="1:6" ht="120.6" customHeight="1">
      <c r="B5" s="115" t="s">
        <v>394</v>
      </c>
      <c r="C5" s="160" t="s">
        <v>567</v>
      </c>
      <c r="D5" s="32"/>
      <c r="E5" s="7"/>
      <c r="F5" s="7"/>
    </row>
    <row r="6" spans="1:6" ht="128.44999999999999" customHeight="1">
      <c r="B6" s="116" t="s">
        <v>396</v>
      </c>
      <c r="C6" s="160" t="s">
        <v>568</v>
      </c>
      <c r="D6" s="32"/>
      <c r="E6" s="7"/>
      <c r="F6" s="7"/>
    </row>
    <row r="7" spans="1:6" ht="178.15" customHeight="1">
      <c r="B7" s="116" t="s">
        <v>397</v>
      </c>
      <c r="C7" s="160" t="s">
        <v>568</v>
      </c>
      <c r="D7" s="32"/>
      <c r="E7" s="7"/>
      <c r="F7" s="7"/>
    </row>
    <row r="8" spans="1:6" ht="144" customHeight="1">
      <c r="B8" s="116" t="s">
        <v>395</v>
      </c>
      <c r="C8" s="160" t="s">
        <v>569</v>
      </c>
    </row>
    <row r="9" spans="1:6" ht="138" customHeight="1">
      <c r="B9" s="116" t="s">
        <v>402</v>
      </c>
      <c r="C9" s="160" t="s">
        <v>570</v>
      </c>
    </row>
    <row r="10" spans="1:6" ht="114" customHeight="1">
      <c r="B10" s="116" t="s">
        <v>362</v>
      </c>
      <c r="C10" s="160" t="s">
        <v>566</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cols>
    <col min="2" max="2" width="45" customWidth="1"/>
    <col min="4" max="4" width="24.85546875" bestFit="1" customWidth="1"/>
  </cols>
  <sheetData>
    <row r="1" spans="1:11" ht="26.25">
      <c r="A1" s="52" t="s">
        <v>333</v>
      </c>
      <c r="B1" s="53"/>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A2" sqref="A2"/>
    </sheetView>
  </sheetViews>
  <sheetFormatPr defaultRowHeight="15"/>
  <cols>
    <col min="1" max="1" width="8" customWidth="1"/>
    <col min="2" max="2" width="12" customWidth="1"/>
    <col min="3" max="3" width="35.140625" customWidth="1"/>
    <col min="4" max="4" width="67.5703125" customWidth="1"/>
    <col min="5" max="5" width="104.85546875" hidden="1" customWidth="1"/>
  </cols>
  <sheetData>
    <row r="1" spans="1:5" ht="18.75">
      <c r="A1" s="132" t="s">
        <v>521</v>
      </c>
      <c r="B1" s="132"/>
    </row>
    <row r="3" spans="1:5" ht="30">
      <c r="A3" s="138" t="s">
        <v>470</v>
      </c>
      <c r="B3" s="138" t="s">
        <v>511</v>
      </c>
      <c r="C3" s="129" t="s">
        <v>471</v>
      </c>
      <c r="D3" s="129" t="s">
        <v>493</v>
      </c>
      <c r="E3" s="129" t="s">
        <v>472</v>
      </c>
    </row>
    <row r="4" spans="1:5">
      <c r="A4" s="332">
        <v>2</v>
      </c>
      <c r="B4" s="335">
        <v>42024</v>
      </c>
      <c r="C4" s="329" t="s">
        <v>473</v>
      </c>
      <c r="D4" s="130" t="s">
        <v>475</v>
      </c>
      <c r="E4" s="130" t="s">
        <v>474</v>
      </c>
    </row>
    <row r="5" spans="1:5" ht="30">
      <c r="A5" s="333"/>
      <c r="B5" s="333"/>
      <c r="C5" s="330"/>
      <c r="D5" s="130" t="s">
        <v>476</v>
      </c>
      <c r="E5" s="130" t="s">
        <v>512</v>
      </c>
    </row>
    <row r="6" spans="1:5" ht="60">
      <c r="A6" s="333"/>
      <c r="B6" s="333"/>
      <c r="C6" s="330"/>
      <c r="D6" s="130" t="s">
        <v>483</v>
      </c>
      <c r="E6" s="130" t="s">
        <v>490</v>
      </c>
    </row>
    <row r="7" spans="1:5">
      <c r="A7" s="333"/>
      <c r="B7" s="333"/>
      <c r="C7" s="330"/>
      <c r="D7" s="130" t="s">
        <v>505</v>
      </c>
      <c r="E7" s="130" t="s">
        <v>507</v>
      </c>
    </row>
    <row r="8" spans="1:5">
      <c r="A8" s="333"/>
      <c r="B8" s="333"/>
      <c r="C8" s="331"/>
      <c r="D8" s="130" t="s">
        <v>478</v>
      </c>
      <c r="E8" s="130" t="s">
        <v>489</v>
      </c>
    </row>
    <row r="9" spans="1:5" ht="30">
      <c r="A9" s="333"/>
      <c r="B9" s="333"/>
      <c r="C9" s="130" t="s">
        <v>484</v>
      </c>
      <c r="D9" s="130" t="s">
        <v>483</v>
      </c>
      <c r="E9" s="130" t="s">
        <v>485</v>
      </c>
    </row>
    <row r="10" spans="1:5" ht="30">
      <c r="A10" s="333"/>
      <c r="B10" s="333"/>
      <c r="C10" s="329" t="s">
        <v>515</v>
      </c>
      <c r="D10" s="130" t="s">
        <v>477</v>
      </c>
      <c r="E10" s="131" t="s">
        <v>479</v>
      </c>
    </row>
    <row r="11" spans="1:5" ht="30">
      <c r="A11" s="333"/>
      <c r="B11" s="333"/>
      <c r="C11" s="330"/>
      <c r="D11" s="130" t="s">
        <v>478</v>
      </c>
      <c r="E11" s="130" t="s">
        <v>513</v>
      </c>
    </row>
    <row r="12" spans="1:5">
      <c r="A12" s="333"/>
      <c r="B12" s="333"/>
      <c r="C12" s="330"/>
      <c r="D12" s="130" t="s">
        <v>482</v>
      </c>
      <c r="E12" s="130" t="s">
        <v>514</v>
      </c>
    </row>
    <row r="13" spans="1:5" ht="30">
      <c r="A13" s="333"/>
      <c r="B13" s="333"/>
      <c r="C13" s="330"/>
      <c r="D13" s="130" t="s">
        <v>483</v>
      </c>
      <c r="E13" s="130" t="s">
        <v>487</v>
      </c>
    </row>
    <row r="14" spans="1:5" ht="45">
      <c r="A14" s="333"/>
      <c r="B14" s="333"/>
      <c r="C14" s="330"/>
      <c r="D14" s="130" t="s">
        <v>488</v>
      </c>
      <c r="E14" s="130" t="s">
        <v>516</v>
      </c>
    </row>
    <row r="15" spans="1:5">
      <c r="A15" s="333"/>
      <c r="B15" s="333"/>
      <c r="C15" s="330"/>
      <c r="D15" s="130" t="s">
        <v>505</v>
      </c>
      <c r="E15" s="130" t="s">
        <v>506</v>
      </c>
    </row>
    <row r="16" spans="1:5" ht="45">
      <c r="A16" s="333"/>
      <c r="B16" s="333"/>
      <c r="C16" s="331"/>
      <c r="D16" s="130" t="s">
        <v>491</v>
      </c>
      <c r="E16" s="130" t="s">
        <v>492</v>
      </c>
    </row>
    <row r="17" spans="1:5" ht="45">
      <c r="A17" s="333"/>
      <c r="B17" s="333"/>
      <c r="C17" s="329" t="s">
        <v>517</v>
      </c>
      <c r="D17" s="130" t="s">
        <v>519</v>
      </c>
      <c r="E17" s="131" t="s">
        <v>518</v>
      </c>
    </row>
    <row r="18" spans="1:5" ht="30">
      <c r="A18" s="333"/>
      <c r="B18" s="333"/>
      <c r="C18" s="331"/>
      <c r="D18" s="130" t="s">
        <v>483</v>
      </c>
      <c r="E18" s="130" t="s">
        <v>486</v>
      </c>
    </row>
    <row r="19" spans="1:5">
      <c r="A19" s="334"/>
      <c r="B19" s="334"/>
      <c r="C19" s="130" t="s">
        <v>480</v>
      </c>
      <c r="D19" s="130" t="s">
        <v>481</v>
      </c>
      <c r="E19" s="130" t="s">
        <v>520</v>
      </c>
    </row>
    <row r="20" spans="1:5">
      <c r="A20" s="126"/>
      <c r="B20" s="126"/>
      <c r="C20" s="126"/>
      <c r="D20" s="126"/>
      <c r="E20" s="126"/>
    </row>
    <row r="21" spans="1:5">
      <c r="A21" s="126"/>
      <c r="B21" s="126"/>
      <c r="C21" s="126"/>
      <c r="D21" s="126"/>
      <c r="E21" s="126"/>
    </row>
    <row r="22" spans="1:5">
      <c r="A22" s="126"/>
      <c r="B22" s="126"/>
      <c r="C22" s="126"/>
      <c r="D22" s="126"/>
      <c r="E22" s="126"/>
    </row>
    <row r="23" spans="1:5">
      <c r="A23" s="126"/>
      <c r="B23" s="126"/>
      <c r="D23" s="126"/>
      <c r="E23" s="128"/>
    </row>
    <row r="24" spans="1:5">
      <c r="A24" s="126"/>
      <c r="B24" s="126"/>
      <c r="D24" s="126"/>
      <c r="E24" s="126"/>
    </row>
    <row r="25" spans="1:5">
      <c r="A25" s="126"/>
      <c r="B25" s="126"/>
      <c r="C25" s="126"/>
      <c r="D25" s="126"/>
      <c r="E25" s="126"/>
    </row>
    <row r="26" spans="1:5">
      <c r="A26" s="126"/>
      <c r="B26" s="126"/>
      <c r="C26" s="126"/>
      <c r="D26" s="126"/>
      <c r="E26" s="128"/>
    </row>
    <row r="27" spans="1:5">
      <c r="A27" s="126"/>
      <c r="B27" s="126"/>
      <c r="C27" s="126"/>
      <c r="D27" s="126"/>
      <c r="E27" s="127"/>
    </row>
    <row r="28" spans="1:5">
      <c r="A28" s="126"/>
      <c r="B28" s="126"/>
    </row>
    <row r="29" spans="1:5">
      <c r="A29" s="126"/>
      <c r="B29" s="126"/>
      <c r="C29" s="126"/>
      <c r="D29" s="126"/>
      <c r="E29" s="126"/>
    </row>
    <row r="30" spans="1:5">
      <c r="A30" s="126"/>
      <c r="B30" s="126"/>
      <c r="C30" s="126"/>
      <c r="D30" s="126"/>
      <c r="E30" s="126"/>
    </row>
    <row r="31" spans="1:5">
      <c r="A31" s="126"/>
      <c r="B31" s="126"/>
      <c r="C31" s="126"/>
      <c r="D31" s="126"/>
      <c r="E31" s="126"/>
    </row>
    <row r="32" spans="1:5">
      <c r="A32" s="126"/>
      <c r="B32" s="126"/>
      <c r="C32" s="126"/>
      <c r="D32" s="126"/>
      <c r="E32" s="126"/>
    </row>
    <row r="33" spans="1:5">
      <c r="A33" s="126"/>
      <c r="B33" s="126"/>
      <c r="C33" s="126"/>
      <c r="D33" s="126"/>
      <c r="E33" s="126"/>
    </row>
    <row r="34" spans="1:5">
      <c r="A34" s="126"/>
      <c r="B34" s="126"/>
      <c r="C34" s="126"/>
      <c r="D34" s="126"/>
      <c r="E34" s="126"/>
    </row>
    <row r="35" spans="1:5">
      <c r="A35" s="126"/>
      <c r="B35" s="126"/>
      <c r="C35" s="126"/>
      <c r="D35" s="126"/>
      <c r="E35" s="126"/>
    </row>
    <row r="36" spans="1:5">
      <c r="A36" s="126"/>
      <c r="B36" s="126"/>
      <c r="C36" s="126"/>
      <c r="D36" s="126"/>
      <c r="E36" s="126"/>
    </row>
    <row r="37" spans="1:5">
      <c r="A37" s="126"/>
      <c r="B37" s="126"/>
      <c r="C37" s="126"/>
      <c r="D37" s="126"/>
      <c r="E37" s="126"/>
    </row>
    <row r="38" spans="1:5">
      <c r="A38" s="126"/>
      <c r="B38" s="126"/>
      <c r="C38" s="126"/>
      <c r="D38" s="126"/>
      <c r="E38" s="126"/>
    </row>
    <row r="39" spans="1:5">
      <c r="A39" s="126"/>
      <c r="B39" s="126"/>
      <c r="C39" s="126"/>
      <c r="D39" s="126"/>
      <c r="E39" s="126"/>
    </row>
    <row r="40" spans="1:5">
      <c r="A40" s="126"/>
      <c r="B40" s="126"/>
      <c r="C40" s="126"/>
      <c r="D40" s="126"/>
      <c r="E40" s="126"/>
    </row>
    <row r="41" spans="1:5">
      <c r="A41" s="126"/>
      <c r="B41" s="126"/>
      <c r="C41" s="126"/>
      <c r="D41" s="126"/>
      <c r="E41" s="126"/>
    </row>
    <row r="42" spans="1:5">
      <c r="A42" s="126"/>
      <c r="B42" s="126"/>
      <c r="C42" s="126"/>
      <c r="D42" s="126"/>
      <c r="E42" s="126"/>
    </row>
    <row r="43" spans="1:5">
      <c r="A43" s="126"/>
      <c r="B43" s="126"/>
      <c r="C43" s="126"/>
      <c r="D43" s="126"/>
      <c r="E43" s="126"/>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0" sqref="C10"/>
    </sheetView>
  </sheetViews>
  <sheetFormatPr defaultColWidth="9.140625" defaultRowHeight="15"/>
  <cols>
    <col min="1" max="1" width="5" style="7" customWidth="1"/>
    <col min="2" max="2" width="35.28515625" style="7" customWidth="1"/>
    <col min="3" max="3" width="103.28515625" style="7" customWidth="1"/>
    <col min="4" max="16384" width="9.140625" style="7"/>
  </cols>
  <sheetData>
    <row r="1" spans="1:3" ht="23.25">
      <c r="A1" s="77" t="s">
        <v>377</v>
      </c>
      <c r="B1" s="76" t="s">
        <v>358</v>
      </c>
    </row>
    <row r="3" spans="1:3" ht="18.75">
      <c r="B3" s="175" t="s">
        <v>378</v>
      </c>
      <c r="C3" s="176"/>
    </row>
    <row r="4" spans="1:3" ht="28.9" customHeight="1">
      <c r="B4" s="188" t="s">
        <v>435</v>
      </c>
      <c r="C4" s="189"/>
    </row>
    <row r="6" spans="1:3" ht="18.75">
      <c r="B6" s="175" t="s">
        <v>434</v>
      </c>
      <c r="C6" s="176"/>
    </row>
    <row r="7" spans="1:3" ht="69" customHeight="1">
      <c r="B7" s="190" t="s">
        <v>502</v>
      </c>
      <c r="C7" s="191"/>
    </row>
    <row r="8" spans="1:3" ht="21" customHeight="1">
      <c r="B8" s="33" t="s">
        <v>376</v>
      </c>
      <c r="C8" s="40"/>
    </row>
    <row r="9" spans="1:3" ht="26.45" customHeight="1">
      <c r="B9" s="33" t="s">
        <v>1</v>
      </c>
      <c r="C9" s="40"/>
    </row>
    <row r="10" spans="1:3" ht="31.15" customHeight="1">
      <c r="B10" s="33" t="s">
        <v>334</v>
      </c>
      <c r="C10" s="40"/>
    </row>
    <row r="11" spans="1:3" ht="22.15" customHeight="1">
      <c r="B11" s="33"/>
      <c r="C11" s="89" t="s">
        <v>379</v>
      </c>
    </row>
    <row r="12" spans="1:3" ht="21" customHeight="1">
      <c r="B12" s="33" t="s">
        <v>452</v>
      </c>
      <c r="C12" s="137"/>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topLeftCell="D1" zoomScale="70" zoomScaleNormal="70" workbookViewId="0">
      <selection activeCell="F29" sqref="F29"/>
    </sheetView>
  </sheetViews>
  <sheetFormatPr defaultColWidth="9.140625" defaultRowHeight="15"/>
  <cols>
    <col min="1" max="1" width="3.85546875" style="3" customWidth="1"/>
    <col min="2" max="2" width="3" style="3" customWidth="1"/>
    <col min="3" max="3" width="52.28515625" style="3" customWidth="1"/>
    <col min="4" max="4" width="20" style="3" customWidth="1"/>
    <col min="5" max="5" width="15.7109375" style="3" customWidth="1"/>
    <col min="6" max="6" width="15.85546875" style="3" customWidth="1"/>
    <col min="7" max="7" width="15.7109375" style="3" customWidth="1"/>
    <col min="8" max="8" width="16.140625" style="3" customWidth="1"/>
    <col min="9" max="10" width="15.7109375" style="3" customWidth="1"/>
    <col min="11" max="14" width="16.140625" style="3" customWidth="1"/>
    <col min="15" max="16384" width="9.140625" style="3"/>
  </cols>
  <sheetData>
    <row r="1" spans="1:18" ht="23.25">
      <c r="A1" s="4" t="s">
        <v>390</v>
      </c>
      <c r="B1" s="4" t="s">
        <v>2</v>
      </c>
    </row>
    <row r="2" spans="1:18" ht="13.15" customHeight="1">
      <c r="C2" s="4"/>
    </row>
    <row r="3" spans="1:18" ht="22.15" customHeight="1">
      <c r="B3" s="194" t="s">
        <v>304</v>
      </c>
      <c r="C3" s="195"/>
      <c r="D3" s="195"/>
      <c r="E3" s="195"/>
      <c r="F3" s="195"/>
      <c r="G3" s="195"/>
      <c r="H3" s="195"/>
      <c r="I3" s="195"/>
      <c r="J3" s="195"/>
      <c r="K3" s="195"/>
      <c r="L3" s="195"/>
      <c r="M3" s="195"/>
      <c r="N3" s="195"/>
    </row>
    <row r="4" spans="1:18" ht="44.25" customHeight="1">
      <c r="B4" s="192"/>
      <c r="C4" s="193"/>
      <c r="D4" s="23" t="s">
        <v>310</v>
      </c>
      <c r="E4" s="23" t="s">
        <v>315</v>
      </c>
      <c r="F4" s="23" t="s">
        <v>316</v>
      </c>
      <c r="G4" s="23" t="s">
        <v>317</v>
      </c>
      <c r="H4" s="23" t="s">
        <v>318</v>
      </c>
      <c r="I4" s="23" t="s">
        <v>319</v>
      </c>
      <c r="J4" s="23" t="s">
        <v>320</v>
      </c>
      <c r="K4" s="14" t="s">
        <v>321</v>
      </c>
      <c r="L4" s="14" t="s">
        <v>461</v>
      </c>
      <c r="M4" s="14" t="s">
        <v>462</v>
      </c>
      <c r="N4" s="14" t="s">
        <v>463</v>
      </c>
    </row>
    <row r="5" spans="1:18" ht="59.25" customHeight="1">
      <c r="B5" s="90" t="s">
        <v>5</v>
      </c>
      <c r="C5" s="91" t="s">
        <v>382</v>
      </c>
      <c r="D5" s="58">
        <f>SUM(E5:K5)</f>
        <v>69540</v>
      </c>
      <c r="E5" s="64">
        <v>8730</v>
      </c>
      <c r="F5" s="64">
        <v>15770</v>
      </c>
      <c r="G5" s="64">
        <v>10830</v>
      </c>
      <c r="H5" s="64">
        <v>14150</v>
      </c>
      <c r="I5" s="64">
        <v>8720</v>
      </c>
      <c r="J5" s="64">
        <v>5020</v>
      </c>
      <c r="K5" s="64">
        <v>6320</v>
      </c>
      <c r="L5" s="64"/>
      <c r="M5" s="64"/>
      <c r="N5" s="64"/>
    </row>
    <row r="6" spans="1:18" ht="29.45" customHeight="1">
      <c r="B6" s="90" t="s">
        <v>6</v>
      </c>
      <c r="C6" s="92" t="s">
        <v>436</v>
      </c>
      <c r="D6" s="58">
        <f>SUM(E6:K6)</f>
        <v>69759.751406039184</v>
      </c>
      <c r="E6" s="59">
        <f>'D. CDM Plan Milestone LDC 1'!$AA$80</f>
        <v>8729.8451029679418</v>
      </c>
      <c r="F6" s="59">
        <f>'D. CDM Plan Milestone LDC 2'!$AA$80</f>
        <v>15832.919455507146</v>
      </c>
      <c r="G6" s="59">
        <f>'D. CDM Plan Milestone LDC 3'!$AA$80</f>
        <v>10829.999961534797</v>
      </c>
      <c r="H6" s="59">
        <f>'D. CDM Plan Milestone LDC 4'!$AA$80</f>
        <v>14301.697994554041</v>
      </c>
      <c r="I6" s="59">
        <f>'D. CDM Plan Milestone LDC 5'!$AA$80</f>
        <v>8724.9472862735274</v>
      </c>
      <c r="J6" s="59">
        <f>'D. CDM Plan Milestone LDC 6'!$AA$80</f>
        <v>5020.4950599007625</v>
      </c>
      <c r="K6" s="59">
        <f>'D.CDM Plan Milestone LDC 7'!$AA$80</f>
        <v>6319.8465453009576</v>
      </c>
      <c r="L6" s="59">
        <f>'D. CDM Plan Milestone LDC 8'!$AA$80</f>
        <v>0</v>
      </c>
      <c r="M6" s="59">
        <f>'D. CDM Plan Milestone LDC 9'!$AA$80</f>
        <v>0</v>
      </c>
      <c r="N6" s="59">
        <f>'D. CDM Plan Milestone LDC 10'!$AA$80</f>
        <v>0</v>
      </c>
      <c r="O6" s="9"/>
      <c r="P6" s="9"/>
      <c r="Q6" s="9"/>
      <c r="R6" s="9"/>
    </row>
    <row r="7" spans="1:18" ht="34.15" customHeight="1">
      <c r="B7" s="90" t="s">
        <v>7</v>
      </c>
      <c r="C7" s="92" t="s">
        <v>380</v>
      </c>
      <c r="D7" s="60">
        <f>SUM(E7:K7)</f>
        <v>18243667</v>
      </c>
      <c r="E7" s="62">
        <v>2252724</v>
      </c>
      <c r="F7" s="62">
        <v>4142391</v>
      </c>
      <c r="G7" s="62">
        <v>2739690</v>
      </c>
      <c r="H7" s="62">
        <v>3705603</v>
      </c>
      <c r="I7" s="62">
        <v>2282373</v>
      </c>
      <c r="J7" s="62">
        <v>1306239</v>
      </c>
      <c r="K7" s="62">
        <v>1814647</v>
      </c>
      <c r="L7" s="62"/>
      <c r="M7" s="62"/>
      <c r="N7" s="62"/>
      <c r="O7" s="9"/>
      <c r="P7" s="9"/>
      <c r="Q7" s="9"/>
      <c r="R7" s="9"/>
    </row>
    <row r="8" spans="1:18" ht="34.15" customHeight="1">
      <c r="B8" s="93" t="s">
        <v>8</v>
      </c>
      <c r="C8" s="94" t="s">
        <v>330</v>
      </c>
      <c r="D8" s="60">
        <f>SUM(E8:K8)</f>
        <v>18243667.102645207</v>
      </c>
      <c r="E8" s="61">
        <f>'D. CDM Plan Milestone LDC 1'!$Z$80</f>
        <v>2252723.5474546002</v>
      </c>
      <c r="F8" s="59">
        <f>'D. CDM Plan Milestone LDC 2'!$Z$80</f>
        <v>4142391.3091962985</v>
      </c>
      <c r="G8" s="59">
        <f>'D. CDM Plan Milestone LDC 3'!$Z$80</f>
        <v>2739690.0644305819</v>
      </c>
      <c r="H8" s="59">
        <f>'D. CDM Plan Milestone LDC 4'!$Z$80</f>
        <v>3705603.3662761487</v>
      </c>
      <c r="I8" s="59">
        <f>'D. CDM Plan Milestone LDC 5'!$Z$80</f>
        <v>2282372.8984671114</v>
      </c>
      <c r="J8" s="59">
        <f>'D. CDM Plan Milestone LDC 6'!$Z$80</f>
        <v>1306238.891184049</v>
      </c>
      <c r="K8" s="59">
        <f>'D.CDM Plan Milestone LDC 7'!$Z$80</f>
        <v>1814647.0256364183</v>
      </c>
      <c r="L8" s="59">
        <f>'D. CDM Plan Milestone LDC 8'!$Z$80</f>
        <v>0</v>
      </c>
      <c r="M8" s="59">
        <f>'D. CDM Plan Milestone LDC 9'!$Z$80</f>
        <v>0</v>
      </c>
      <c r="N8" s="59">
        <f>'D. CDM Plan Milestone LDC 10'!$Z$80</f>
        <v>0</v>
      </c>
      <c r="O8" s="9"/>
      <c r="P8" s="9"/>
      <c r="Q8" s="9"/>
      <c r="R8" s="9"/>
    </row>
    <row r="9" spans="1:18" ht="30.6" customHeight="1">
      <c r="B9" s="202" t="s">
        <v>9</v>
      </c>
      <c r="C9" s="205" t="s">
        <v>381</v>
      </c>
      <c r="D9" s="208" t="s">
        <v>3</v>
      </c>
      <c r="E9" s="199" t="s">
        <v>406</v>
      </c>
      <c r="F9" s="200"/>
      <c r="G9" s="201"/>
      <c r="H9" s="199" t="s">
        <v>405</v>
      </c>
      <c r="I9" s="200"/>
      <c r="J9" s="201"/>
      <c r="K9" s="95" t="s">
        <v>253</v>
      </c>
      <c r="L9" s="83"/>
      <c r="M9" s="84"/>
      <c r="N9" s="9"/>
      <c r="O9" s="9"/>
      <c r="P9" s="9"/>
      <c r="Q9" s="9"/>
      <c r="R9" s="9"/>
    </row>
    <row r="10" spans="1:18" ht="17.45" customHeight="1">
      <c r="B10" s="203"/>
      <c r="C10" s="206"/>
      <c r="D10" s="209"/>
      <c r="E10" s="96" t="s">
        <v>35</v>
      </c>
      <c r="F10" s="96" t="s">
        <v>132</v>
      </c>
      <c r="G10" s="96" t="s">
        <v>4</v>
      </c>
      <c r="H10" s="96" t="s">
        <v>35</v>
      </c>
      <c r="I10" s="96" t="s">
        <v>132</v>
      </c>
      <c r="J10" s="96" t="s">
        <v>4</v>
      </c>
      <c r="K10" s="97" t="s">
        <v>254</v>
      </c>
      <c r="L10" s="83"/>
      <c r="M10" s="84"/>
      <c r="N10" s="9"/>
      <c r="O10" s="9"/>
      <c r="P10" s="9"/>
      <c r="Q10" s="9"/>
      <c r="R10" s="9"/>
    </row>
    <row r="11" spans="1:18">
      <c r="B11" s="203"/>
      <c r="C11" s="206"/>
      <c r="D11" s="98">
        <v>2015</v>
      </c>
      <c r="E11" s="62">
        <v>9285392.6118867323</v>
      </c>
      <c r="F11" s="62">
        <v>3664702.9042252433</v>
      </c>
      <c r="G11" s="20">
        <f>IF(E11="","",E11/F11)</f>
        <v>2.5337368006506278</v>
      </c>
      <c r="H11" s="62">
        <v>7940473.3704409776</v>
      </c>
      <c r="I11" s="62">
        <v>0.9206249999999998</v>
      </c>
      <c r="J11" s="20">
        <f>IF(H11="","",H11/I11)</f>
        <v>8625089.8796371799</v>
      </c>
      <c r="K11" s="67">
        <v>4.9841968054382121E-9</v>
      </c>
      <c r="L11" s="85" t="str">
        <f>IF(OR(G11&lt;1,J11&lt;1),"CDM Plan does not pass Annual Cost Effectiveness test","")</f>
        <v/>
      </c>
      <c r="M11" s="83"/>
    </row>
    <row r="12" spans="1:18">
      <c r="B12" s="203"/>
      <c r="C12" s="206"/>
      <c r="D12" s="98">
        <v>2016</v>
      </c>
      <c r="E12" s="62">
        <v>7439227.2432624595</v>
      </c>
      <c r="F12" s="62">
        <v>4720237.0914050108</v>
      </c>
      <c r="G12" s="20">
        <f t="shared" ref="G12:G16" si="0">IF(E12="","",E12/F12)</f>
        <v>1.5760283009530189</v>
      </c>
      <c r="H12" s="62">
        <v>6350446.1435243655</v>
      </c>
      <c r="I12" s="62">
        <v>2768375.8048128346</v>
      </c>
      <c r="J12" s="20">
        <f t="shared" ref="J12:J16" si="1">IF(H12="","",H12/I12)</f>
        <v>2.2939248827720875</v>
      </c>
      <c r="K12" s="67">
        <v>2.8812790759260343E-2</v>
      </c>
      <c r="L12" s="85" t="str">
        <f t="shared" ref="L12:L16" si="2">IF(OR(G12&lt;1,J12&lt;1),"CDM Plan does not pass Annual Cost Effectiveness test","")</f>
        <v/>
      </c>
      <c r="M12" s="83"/>
    </row>
    <row r="13" spans="1:18">
      <c r="B13" s="203"/>
      <c r="C13" s="206"/>
      <c r="D13" s="98">
        <v>2017</v>
      </c>
      <c r="E13" s="62">
        <v>7021122.1554707475</v>
      </c>
      <c r="F13" s="62">
        <v>3857136.5919628143</v>
      </c>
      <c r="G13" s="20">
        <f t="shared" si="0"/>
        <v>1.8202938859102857</v>
      </c>
      <c r="H13" s="62">
        <v>5914522.3405090831</v>
      </c>
      <c r="I13" s="62">
        <v>2373572.6211266844</v>
      </c>
      <c r="J13" s="20">
        <f t="shared" si="1"/>
        <v>2.4918227855617854</v>
      </c>
      <c r="K13" s="67">
        <v>2.9111890912909107E-2</v>
      </c>
      <c r="L13" s="85" t="str">
        <f t="shared" si="2"/>
        <v/>
      </c>
      <c r="M13" s="83"/>
    </row>
    <row r="14" spans="1:18">
      <c r="B14" s="203"/>
      <c r="C14" s="206"/>
      <c r="D14" s="98">
        <v>2018</v>
      </c>
      <c r="E14" s="62">
        <v>11416469.832552573</v>
      </c>
      <c r="F14" s="62">
        <v>5318240.3602266256</v>
      </c>
      <c r="G14" s="20">
        <f t="shared" si="0"/>
        <v>2.1466630049165518</v>
      </c>
      <c r="H14" s="62">
        <v>9787674.2587764226</v>
      </c>
      <c r="I14" s="62">
        <v>4248186.0974738989</v>
      </c>
      <c r="J14" s="20">
        <f t="shared" si="1"/>
        <v>2.3039655123857385</v>
      </c>
      <c r="K14" s="67">
        <v>3.1883302961342459E-2</v>
      </c>
      <c r="L14" s="85" t="str">
        <f t="shared" si="2"/>
        <v/>
      </c>
      <c r="M14" s="83"/>
    </row>
    <row r="15" spans="1:18">
      <c r="B15" s="203"/>
      <c r="C15" s="206"/>
      <c r="D15" s="98">
        <v>2019</v>
      </c>
      <c r="E15" s="62">
        <v>11588210.882386729</v>
      </c>
      <c r="F15" s="62">
        <v>4989299.9384537432</v>
      </c>
      <c r="G15" s="20">
        <f t="shared" si="0"/>
        <v>2.3226125960224562</v>
      </c>
      <c r="H15" s="62">
        <v>9930782.666297527</v>
      </c>
      <c r="I15" s="62">
        <v>3895352.0439143069</v>
      </c>
      <c r="J15" s="20">
        <f t="shared" si="1"/>
        <v>2.5493928544436311</v>
      </c>
      <c r="K15" s="67">
        <v>2.9613994457266583E-2</v>
      </c>
      <c r="L15" s="85" t="str">
        <f t="shared" si="2"/>
        <v/>
      </c>
      <c r="M15" s="83"/>
    </row>
    <row r="16" spans="1:18">
      <c r="B16" s="203"/>
      <c r="C16" s="206"/>
      <c r="D16" s="98">
        <v>2020</v>
      </c>
      <c r="E16" s="62">
        <v>11539854.902630672</v>
      </c>
      <c r="F16" s="62">
        <v>4878109.9397661341</v>
      </c>
      <c r="G16" s="20">
        <f t="shared" si="0"/>
        <v>2.3656405954606088</v>
      </c>
      <c r="H16" s="62">
        <v>9920599.5405317191</v>
      </c>
      <c r="I16" s="62">
        <v>3827434.6212056163</v>
      </c>
      <c r="J16" s="20">
        <f t="shared" si="1"/>
        <v>2.5919709994698215</v>
      </c>
      <c r="K16" s="67">
        <v>2.993751123718847E-2</v>
      </c>
      <c r="L16" s="85" t="str">
        <f t="shared" si="2"/>
        <v/>
      </c>
      <c r="M16" s="83"/>
    </row>
    <row r="17" spans="2:23">
      <c r="B17" s="204"/>
      <c r="C17" s="207"/>
      <c r="D17" s="99" t="s">
        <v>335</v>
      </c>
      <c r="E17" s="60">
        <f>SUM(E11:E16)</f>
        <v>58290277.628189914</v>
      </c>
      <c r="F17" s="60">
        <f>SUM(F11:F16)</f>
        <v>27427726.826039571</v>
      </c>
      <c r="G17" s="20">
        <f>IF(E17=0,"",E17/F17)</f>
        <v>2.125231813700645</v>
      </c>
      <c r="H17" s="60">
        <f>SUM(H11:H16)</f>
        <v>49844498.320080094</v>
      </c>
      <c r="I17" s="60">
        <f>SUM(I11:I16)</f>
        <v>17112922.109158341</v>
      </c>
      <c r="J17" s="20">
        <f>IF(H17=0,"",H17/I17)</f>
        <v>2.9126818904531073</v>
      </c>
      <c r="K17" s="68">
        <v>2.266763051441344E-2</v>
      </c>
      <c r="L17" s="85" t="str">
        <f>IF(OR(G17&lt;1,J17&lt;1),"CDM Plan does not pass Overall Cost Effectiveness test","")</f>
        <v/>
      </c>
      <c r="M17" s="83"/>
    </row>
    <row r="18" spans="2:23" ht="54" customHeight="1">
      <c r="B18" s="196" t="s">
        <v>302</v>
      </c>
      <c r="C18" s="219" t="s">
        <v>383</v>
      </c>
      <c r="D18" s="210"/>
      <c r="E18" s="211"/>
      <c r="F18" s="211"/>
      <c r="G18" s="211"/>
      <c r="H18" s="211"/>
      <c r="I18" s="211"/>
      <c r="J18" s="211"/>
      <c r="K18" s="212"/>
      <c r="L18" s="86"/>
      <c r="M18" s="86"/>
      <c r="N18" s="5"/>
      <c r="O18" s="5"/>
      <c r="P18" s="5"/>
      <c r="Q18" s="5"/>
      <c r="R18" s="5"/>
      <c r="S18" s="5"/>
      <c r="T18" s="5"/>
      <c r="U18" s="5"/>
      <c r="V18" s="5"/>
      <c r="W18" s="5"/>
    </row>
    <row r="19" spans="2:23">
      <c r="B19" s="197"/>
      <c r="C19" s="220"/>
      <c r="D19" s="213"/>
      <c r="E19" s="214"/>
      <c r="F19" s="214"/>
      <c r="G19" s="214"/>
      <c r="H19" s="214"/>
      <c r="I19" s="214"/>
      <c r="J19" s="214"/>
      <c r="K19" s="215"/>
      <c r="L19" s="87"/>
      <c r="M19" s="87"/>
      <c r="N19" s="5"/>
      <c r="O19" s="5"/>
      <c r="P19" s="5"/>
      <c r="Q19" s="5"/>
      <c r="R19" s="5"/>
      <c r="S19" s="5"/>
      <c r="T19" s="5"/>
      <c r="U19" s="5"/>
      <c r="V19" s="5"/>
      <c r="W19" s="5"/>
    </row>
    <row r="20" spans="2:23" ht="19.5" customHeight="1">
      <c r="B20" s="198"/>
      <c r="C20" s="221"/>
      <c r="D20" s="216"/>
      <c r="E20" s="217"/>
      <c r="F20" s="217"/>
      <c r="G20" s="217"/>
      <c r="H20" s="217"/>
      <c r="I20" s="217"/>
      <c r="J20" s="217"/>
      <c r="K20" s="218"/>
      <c r="L20" s="87"/>
      <c r="M20" s="87"/>
      <c r="N20" s="5"/>
      <c r="O20" s="5"/>
      <c r="P20" s="5"/>
      <c r="Q20" s="5"/>
      <c r="R20" s="5"/>
      <c r="S20" s="5"/>
      <c r="T20" s="5"/>
      <c r="U20" s="5"/>
      <c r="V20" s="5"/>
      <c r="W20" s="5"/>
    </row>
    <row r="21" spans="2:23">
      <c r="L21" s="88"/>
      <c r="M21" s="88"/>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543" yWindow="240"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zoomScale="70" zoomScaleNormal="70" workbookViewId="0">
      <selection activeCell="C63" sqref="C63"/>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02"/>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63"/>
      <c r="N4" s="264"/>
      <c r="O4" s="264"/>
      <c r="P4" s="264"/>
      <c r="Q4" s="264"/>
      <c r="R4" s="264"/>
      <c r="S4" s="264"/>
      <c r="T4" s="264"/>
      <c r="U4" s="264"/>
      <c r="V4" s="264"/>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503</v>
      </c>
      <c r="D7" s="266"/>
      <c r="E7" s="266"/>
      <c r="F7" s="266"/>
      <c r="G7" s="266"/>
      <c r="H7" s="266"/>
      <c r="I7" s="266"/>
      <c r="J7" s="266"/>
      <c r="K7" s="266"/>
      <c r="L7" s="267"/>
      <c r="M7" s="106"/>
      <c r="N7" s="107"/>
      <c r="O7" s="107"/>
      <c r="P7" s="107"/>
      <c r="Q7" s="107"/>
      <c r="R7" s="107"/>
      <c r="S7" s="107"/>
      <c r="T7" s="107"/>
      <c r="U7" s="107"/>
      <c r="V7" s="107"/>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331</v>
      </c>
      <c r="C9" s="78" t="str">
        <f>IF('A. General Information'!C13="","",'A. General Information'!C13)</f>
        <v>Centre Wellington Hydro Ltd.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1"/>
      <c r="O16" s="64"/>
      <c r="P16" s="63">
        <v>44825.259259259255</v>
      </c>
      <c r="Q16" s="64">
        <v>25.016830030936845</v>
      </c>
      <c r="R16" s="63">
        <v>38877.770370370374</v>
      </c>
      <c r="S16" s="64">
        <v>10.291996198169112</v>
      </c>
      <c r="T16" s="63">
        <v>38903.703481481483</v>
      </c>
      <c r="U16" s="64">
        <v>10.291996198169112</v>
      </c>
      <c r="V16" s="63">
        <v>38930.41458592593</v>
      </c>
      <c r="W16" s="64">
        <v>10.291996198169112</v>
      </c>
      <c r="X16" s="63">
        <v>38957.927023503704</v>
      </c>
      <c r="Y16" s="64">
        <v>10.291996198169112</v>
      </c>
      <c r="Z16" s="60">
        <f>IF(SUM(N16,P16,R16,T16,V16,X16)=0,"",SUM(N16,P16,R16,T16,V16,X16))</f>
        <v>200495.07472054072</v>
      </c>
      <c r="AA16" s="66">
        <f>Q16+S16+U16+W16+Y16</f>
        <v>66.184814823613308</v>
      </c>
    </row>
    <row r="17" spans="2:27" ht="14.45" customHeight="1">
      <c r="B17" s="239"/>
      <c r="C17" s="16" t="s">
        <v>448</v>
      </c>
      <c r="D17" s="55"/>
      <c r="E17" s="55"/>
      <c r="F17" s="117">
        <v>42370</v>
      </c>
      <c r="G17" s="48" t="s">
        <v>296</v>
      </c>
      <c r="H17" s="48"/>
      <c r="I17" s="48"/>
      <c r="J17" s="48"/>
      <c r="K17" s="48"/>
      <c r="L17" s="48"/>
      <c r="M17" s="48"/>
      <c r="N17" s="151"/>
      <c r="O17" s="64"/>
      <c r="P17" s="157">
        <v>23258.037037037036</v>
      </c>
      <c r="Q17" s="139">
        <v>51.093225542995967</v>
      </c>
      <c r="R17" s="157">
        <v>23441.08148148148</v>
      </c>
      <c r="S17" s="139">
        <v>54.194844044865363</v>
      </c>
      <c r="T17" s="157">
        <v>24394.813925925926</v>
      </c>
      <c r="U17" s="140">
        <v>57.296462546734759</v>
      </c>
      <c r="V17" s="157">
        <v>25351.658343703704</v>
      </c>
      <c r="W17" s="140">
        <v>60.398081048604148</v>
      </c>
      <c r="X17" s="157">
        <v>25461.708094014815</v>
      </c>
      <c r="Y17" s="140">
        <v>60.398081048604148</v>
      </c>
      <c r="Z17" s="60">
        <f t="shared" ref="Z17:Z46" si="0">IF(SUM(N17,P17,R17,T17,V17,X17)=0,"",SUM(N17,P17,R17,T17,V17,X17))</f>
        <v>121907.29888216297</v>
      </c>
      <c r="AA17" s="66">
        <f>Q17+S17+U17+W17+Y17</f>
        <v>283.3806942318044</v>
      </c>
    </row>
    <row r="18" spans="2:27" ht="28.5">
      <c r="B18" s="239"/>
      <c r="C18" s="16" t="s">
        <v>449</v>
      </c>
      <c r="D18" s="55"/>
      <c r="E18" s="55"/>
      <c r="F18" s="117">
        <v>42370</v>
      </c>
      <c r="G18" s="48" t="s">
        <v>296</v>
      </c>
      <c r="H18" s="48"/>
      <c r="I18" s="48"/>
      <c r="J18" s="48"/>
      <c r="K18" s="48"/>
      <c r="L18" s="48"/>
      <c r="M18" s="48"/>
      <c r="N18" s="151"/>
      <c r="O18" s="64"/>
      <c r="P18" s="63">
        <v>4241.5185185185182</v>
      </c>
      <c r="Q18" s="64">
        <v>1.8392174907219101</v>
      </c>
      <c r="R18" s="63">
        <v>3245.5407407407406</v>
      </c>
      <c r="S18" s="64">
        <v>0</v>
      </c>
      <c r="T18" s="63">
        <v>3297.4069629629626</v>
      </c>
      <c r="U18" s="64">
        <v>0</v>
      </c>
      <c r="V18" s="63">
        <v>3350.8291718518517</v>
      </c>
      <c r="W18" s="64">
        <v>0</v>
      </c>
      <c r="X18" s="63">
        <v>3405.8540470074072</v>
      </c>
      <c r="Y18" s="64">
        <v>0</v>
      </c>
      <c r="Z18" s="60">
        <f t="shared" si="0"/>
        <v>17541.149441081481</v>
      </c>
      <c r="AA18" s="66">
        <f t="shared" ref="AA18:AA26" si="1">Q18+S18+U18+W18+Y18</f>
        <v>1.8392174907219101</v>
      </c>
    </row>
    <row r="19" spans="2:27">
      <c r="B19" s="239"/>
      <c r="C19" s="16" t="s">
        <v>295</v>
      </c>
      <c r="D19" s="55"/>
      <c r="E19" s="55"/>
      <c r="F19" s="117">
        <v>42370</v>
      </c>
      <c r="G19" s="48"/>
      <c r="H19" s="48" t="s">
        <v>296</v>
      </c>
      <c r="I19" s="48"/>
      <c r="J19" s="48"/>
      <c r="K19" s="48"/>
      <c r="L19" s="48"/>
      <c r="M19" s="48"/>
      <c r="N19" s="151"/>
      <c r="O19" s="64"/>
      <c r="P19" s="63">
        <v>20936.777777777777</v>
      </c>
      <c r="Q19" s="64">
        <v>19.609877083271204</v>
      </c>
      <c r="R19" s="63">
        <v>18193.31111111111</v>
      </c>
      <c r="S19" s="64">
        <v>15.687901666616961</v>
      </c>
      <c r="T19" s="63">
        <v>14896.110444444445</v>
      </c>
      <c r="U19" s="64">
        <v>11.765926249962723</v>
      </c>
      <c r="V19" s="63">
        <v>11601.243757777778</v>
      </c>
      <c r="W19" s="64">
        <v>7.8439508333084804</v>
      </c>
      <c r="X19" s="63">
        <v>11683.781070511111</v>
      </c>
      <c r="Y19" s="64">
        <v>7.8439508333084804</v>
      </c>
      <c r="Z19" s="60">
        <f t="shared" si="0"/>
        <v>77311.224161622231</v>
      </c>
      <c r="AA19" s="66">
        <f t="shared" si="1"/>
        <v>62.751606666467858</v>
      </c>
    </row>
    <row r="20" spans="2:27">
      <c r="B20" s="239"/>
      <c r="C20" s="16" t="s">
        <v>264</v>
      </c>
      <c r="D20" s="55"/>
      <c r="E20" s="55"/>
      <c r="F20" s="117">
        <v>42370</v>
      </c>
      <c r="G20" s="48"/>
      <c r="H20" s="48"/>
      <c r="I20" s="48" t="s">
        <v>296</v>
      </c>
      <c r="J20" s="48" t="s">
        <v>296</v>
      </c>
      <c r="K20" s="48" t="s">
        <v>296</v>
      </c>
      <c r="L20" s="48" t="s">
        <v>296</v>
      </c>
      <c r="M20" s="48" t="s">
        <v>296</v>
      </c>
      <c r="N20" s="151"/>
      <c r="O20" s="64"/>
      <c r="P20" s="63">
        <v>105660.35259259259</v>
      </c>
      <c r="Q20" s="64">
        <v>473.25094799999999</v>
      </c>
      <c r="R20" s="63">
        <v>122722.8237037037</v>
      </c>
      <c r="S20" s="64">
        <v>581.48011099999997</v>
      </c>
      <c r="T20" s="63">
        <v>115350.75481481482</v>
      </c>
      <c r="U20" s="64">
        <v>493.78397199999995</v>
      </c>
      <c r="V20" s="63">
        <v>99594.465859259275</v>
      </c>
      <c r="W20" s="64">
        <v>451.22842199999997</v>
      </c>
      <c r="X20" s="63">
        <v>132739.61023503705</v>
      </c>
      <c r="Y20" s="64">
        <v>551.18674999999985</v>
      </c>
      <c r="Z20" s="60">
        <f t="shared" si="0"/>
        <v>576068.00720540748</v>
      </c>
      <c r="AA20" s="66">
        <f t="shared" si="1"/>
        <v>2550.9302029999999</v>
      </c>
    </row>
    <row r="21" spans="2:27">
      <c r="B21" s="239"/>
      <c r="C21" s="16" t="s">
        <v>572</v>
      </c>
      <c r="D21" s="55"/>
      <c r="E21" s="55"/>
      <c r="F21" s="117">
        <v>42370</v>
      </c>
      <c r="G21" s="48"/>
      <c r="H21" s="48"/>
      <c r="I21" s="48" t="s">
        <v>296</v>
      </c>
      <c r="J21" s="48"/>
      <c r="K21" s="48"/>
      <c r="L21" s="48"/>
      <c r="M21" s="48"/>
      <c r="N21" s="151"/>
      <c r="O21" s="64"/>
      <c r="P21" s="63">
        <v>74543.037037037036</v>
      </c>
      <c r="Q21" s="64">
        <v>144.07643200000001</v>
      </c>
      <c r="R21" s="63">
        <v>42871.08148148148</v>
      </c>
      <c r="S21" s="64">
        <v>72.038216000000006</v>
      </c>
      <c r="T21" s="63">
        <v>42974.813925925926</v>
      </c>
      <c r="U21" s="64">
        <v>72.038216000000006</v>
      </c>
      <c r="V21" s="63">
        <v>43081.658343703704</v>
      </c>
      <c r="W21" s="64">
        <v>72.038216000000006</v>
      </c>
      <c r="X21" s="63">
        <v>43191.708094014815</v>
      </c>
      <c r="Y21" s="64">
        <v>72.038216000000006</v>
      </c>
      <c r="Z21" s="60">
        <f t="shared" si="0"/>
        <v>246662.29888216298</v>
      </c>
      <c r="AA21" s="66">
        <f t="shared" si="1"/>
        <v>432.22929600000009</v>
      </c>
    </row>
    <row r="22" spans="2:27" ht="28.5">
      <c r="B22" s="239"/>
      <c r="C22" s="16" t="s">
        <v>266</v>
      </c>
      <c r="D22" s="55"/>
      <c r="E22" s="55"/>
      <c r="F22" s="117">
        <v>42370</v>
      </c>
      <c r="G22" s="48"/>
      <c r="H22" s="48"/>
      <c r="I22" s="48"/>
      <c r="J22" s="48" t="s">
        <v>296</v>
      </c>
      <c r="K22" s="48" t="s">
        <v>296</v>
      </c>
      <c r="L22" s="48" t="s">
        <v>296</v>
      </c>
      <c r="M22" s="48" t="s">
        <v>296</v>
      </c>
      <c r="N22" s="151"/>
      <c r="O22" s="64"/>
      <c r="P22" s="63">
        <v>24079.518518518518</v>
      </c>
      <c r="Q22" s="64">
        <v>56.999964600000006</v>
      </c>
      <c r="R22" s="63">
        <v>3115.5407407407406</v>
      </c>
      <c r="S22" s="64">
        <v>0</v>
      </c>
      <c r="T22" s="63">
        <v>3167.4069629629626</v>
      </c>
      <c r="U22" s="64">
        <v>0</v>
      </c>
      <c r="V22" s="63">
        <v>3220.8291718518517</v>
      </c>
      <c r="W22" s="64">
        <v>0</v>
      </c>
      <c r="X22" s="63">
        <v>3275.8540470074072</v>
      </c>
      <c r="Y22" s="64">
        <v>0</v>
      </c>
      <c r="Z22" s="60">
        <f t="shared" si="0"/>
        <v>36859.149441081478</v>
      </c>
      <c r="AA22" s="66">
        <f t="shared" si="1"/>
        <v>56.999964600000006</v>
      </c>
    </row>
    <row r="23" spans="2:27">
      <c r="B23" s="239"/>
      <c r="C23" s="16" t="s">
        <v>415</v>
      </c>
      <c r="D23" s="55"/>
      <c r="E23" s="55"/>
      <c r="F23" s="117">
        <v>42370</v>
      </c>
      <c r="G23" s="48"/>
      <c r="H23" s="48"/>
      <c r="I23" s="48"/>
      <c r="J23" s="48" t="s">
        <v>296</v>
      </c>
      <c r="K23" s="48" t="s">
        <v>296</v>
      </c>
      <c r="L23" s="48" t="s">
        <v>296</v>
      </c>
      <c r="M23" s="48" t="s">
        <v>296</v>
      </c>
      <c r="N23" s="151"/>
      <c r="O23" s="64"/>
      <c r="P23" s="63">
        <v>2042.2592592592591</v>
      </c>
      <c r="Q23" s="64">
        <v>0</v>
      </c>
      <c r="R23" s="63">
        <v>9245.0403703703705</v>
      </c>
      <c r="S23" s="64">
        <v>75.853529999999992</v>
      </c>
      <c r="T23" s="63">
        <v>1943.7034814814813</v>
      </c>
      <c r="U23" s="64">
        <v>0</v>
      </c>
      <c r="V23" s="63">
        <v>1970.4145859259258</v>
      </c>
      <c r="W23" s="64">
        <v>0</v>
      </c>
      <c r="X23" s="63">
        <v>1997.9270235037036</v>
      </c>
      <c r="Y23" s="64">
        <v>0</v>
      </c>
      <c r="Z23" s="60">
        <f t="shared" si="0"/>
        <v>17199.344720540739</v>
      </c>
      <c r="AA23" s="66">
        <f t="shared" si="1"/>
        <v>75.853529999999992</v>
      </c>
    </row>
    <row r="24" spans="2:27" ht="28.5">
      <c r="B24" s="239"/>
      <c r="C24" s="16"/>
      <c r="D24" s="55"/>
      <c r="E24" s="55" t="s">
        <v>522</v>
      </c>
      <c r="F24" s="117">
        <v>43101</v>
      </c>
      <c r="G24" s="48" t="s">
        <v>296</v>
      </c>
      <c r="H24" s="48"/>
      <c r="I24" s="48"/>
      <c r="J24" s="48"/>
      <c r="K24" s="48"/>
      <c r="L24" s="48"/>
      <c r="M24" s="48"/>
      <c r="N24" s="142"/>
      <c r="O24" s="64"/>
      <c r="P24" s="63">
        <v>0</v>
      </c>
      <c r="Q24" s="64">
        <v>0</v>
      </c>
      <c r="R24" s="63">
        <v>0</v>
      </c>
      <c r="S24" s="64">
        <v>0</v>
      </c>
      <c r="T24" s="63">
        <v>102695</v>
      </c>
      <c r="U24" s="64">
        <v>187.24199999999999</v>
      </c>
      <c r="V24" s="63">
        <v>75689</v>
      </c>
      <c r="W24" s="64">
        <v>187.24199999999999</v>
      </c>
      <c r="X24" s="63">
        <v>75689</v>
      </c>
      <c r="Y24" s="64">
        <v>187.24199999999999</v>
      </c>
      <c r="Z24" s="60">
        <f t="shared" si="0"/>
        <v>254073</v>
      </c>
      <c r="AA24" s="66">
        <f t="shared" si="1"/>
        <v>561.726</v>
      </c>
    </row>
    <row r="25" spans="2:27" ht="28.5">
      <c r="B25" s="239"/>
      <c r="C25" s="16"/>
      <c r="D25" s="55"/>
      <c r="E25" s="55" t="s">
        <v>523</v>
      </c>
      <c r="F25" s="117">
        <v>43101</v>
      </c>
      <c r="G25" s="48"/>
      <c r="H25" s="48"/>
      <c r="I25" s="48" t="s">
        <v>296</v>
      </c>
      <c r="J25" s="48" t="s">
        <v>296</v>
      </c>
      <c r="K25" s="48" t="s">
        <v>296</v>
      </c>
      <c r="L25" s="48" t="s">
        <v>296</v>
      </c>
      <c r="M25" s="48" t="s">
        <v>296</v>
      </c>
      <c r="N25" s="142"/>
      <c r="O25" s="64"/>
      <c r="P25" s="63">
        <v>0</v>
      </c>
      <c r="Q25" s="64">
        <v>0</v>
      </c>
      <c r="R25" s="63">
        <v>0</v>
      </c>
      <c r="S25" s="64">
        <v>0</v>
      </c>
      <c r="T25" s="63">
        <v>135460</v>
      </c>
      <c r="U25" s="64">
        <v>428.67399999999998</v>
      </c>
      <c r="V25" s="63">
        <v>108454</v>
      </c>
      <c r="W25" s="64">
        <v>428.67399999999998</v>
      </c>
      <c r="X25" s="63">
        <v>108454</v>
      </c>
      <c r="Y25" s="64">
        <v>428.67399999999998</v>
      </c>
      <c r="Z25" s="60">
        <f t="shared" si="0"/>
        <v>352368</v>
      </c>
      <c r="AA25" s="66">
        <f t="shared" si="1"/>
        <v>1286.0219999999999</v>
      </c>
    </row>
    <row r="26" spans="2:27" ht="28.5">
      <c r="B26" s="239"/>
      <c r="C26" s="16" t="s">
        <v>428</v>
      </c>
      <c r="D26" s="55"/>
      <c r="E26" s="55"/>
      <c r="F26" s="117">
        <v>42370</v>
      </c>
      <c r="G26" s="48"/>
      <c r="H26" s="48"/>
      <c r="I26" s="48"/>
      <c r="J26" s="48" t="s">
        <v>296</v>
      </c>
      <c r="K26" s="48" t="s">
        <v>296</v>
      </c>
      <c r="L26" s="48" t="s">
        <v>296</v>
      </c>
      <c r="M26" s="48" t="s">
        <v>296</v>
      </c>
      <c r="N26" s="63"/>
      <c r="O26" s="64"/>
      <c r="P26" s="63">
        <v>352239</v>
      </c>
      <c r="Q26" s="64">
        <v>2000</v>
      </c>
      <c r="R26" s="63">
        <v>0</v>
      </c>
      <c r="S26" s="64">
        <v>0</v>
      </c>
      <c r="T26" s="63">
        <v>0</v>
      </c>
      <c r="U26" s="64">
        <v>0</v>
      </c>
      <c r="V26" s="63">
        <v>0</v>
      </c>
      <c r="W26" s="64">
        <v>0</v>
      </c>
      <c r="X26" s="63">
        <v>0</v>
      </c>
      <c r="Y26" s="64">
        <v>0</v>
      </c>
      <c r="Z26" s="60">
        <f t="shared" si="0"/>
        <v>352239</v>
      </c>
      <c r="AA26" s="66">
        <f t="shared" si="1"/>
        <v>2000</v>
      </c>
    </row>
    <row r="27" spans="2:27">
      <c r="B27" s="239"/>
      <c r="C27" s="16"/>
      <c r="D27" s="55"/>
      <c r="E27" s="55"/>
      <c r="F27" s="117"/>
      <c r="G27" s="48"/>
      <c r="H27" s="48"/>
      <c r="I27" s="48"/>
      <c r="J27" s="48"/>
      <c r="K27" s="48"/>
      <c r="L27" s="48"/>
      <c r="M27" s="48"/>
      <c r="N27" s="63"/>
      <c r="O27" s="64"/>
      <c r="P27" s="63">
        <v>0</v>
      </c>
      <c r="Q27" s="64">
        <v>0</v>
      </c>
      <c r="R27" s="63">
        <v>0</v>
      </c>
      <c r="S27" s="64">
        <v>0</v>
      </c>
      <c r="T27" s="63">
        <v>0</v>
      </c>
      <c r="U27" s="64">
        <v>0</v>
      </c>
      <c r="V27" s="63">
        <v>0</v>
      </c>
      <c r="W27" s="64">
        <v>0</v>
      </c>
      <c r="X27" s="63">
        <v>0</v>
      </c>
      <c r="Y27" s="64">
        <v>0</v>
      </c>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651825.76</v>
      </c>
      <c r="Q47" s="65">
        <f t="shared" ref="Q47:AA47" si="2">SUM(Q16:Q46)</f>
        <v>2771.886494747926</v>
      </c>
      <c r="R47" s="60">
        <f>SUM(R16:R46)</f>
        <v>261712.19000000003</v>
      </c>
      <c r="S47" s="65">
        <f t="shared" si="2"/>
        <v>809.54659890965138</v>
      </c>
      <c r="T47" s="60">
        <f t="shared" si="2"/>
        <v>483083.71400000004</v>
      </c>
      <c r="U47" s="65">
        <f t="shared" si="2"/>
        <v>1261.0925729948665</v>
      </c>
      <c r="V47" s="60">
        <f t="shared" si="2"/>
        <v>411244.51382000005</v>
      </c>
      <c r="W47" s="65">
        <f t="shared" si="2"/>
        <v>1217.7166660800817</v>
      </c>
      <c r="X47" s="60">
        <f t="shared" si="2"/>
        <v>444857.36963460001</v>
      </c>
      <c r="Y47" s="65">
        <f t="shared" si="2"/>
        <v>1317.6749940800814</v>
      </c>
      <c r="Z47" s="60">
        <f t="shared" si="2"/>
        <v>2252723.5474546002</v>
      </c>
      <c r="AA47" s="65">
        <f t="shared" si="2"/>
        <v>7377.9173268126069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41">
        <v>25.016830030936845</v>
      </c>
      <c r="P60" s="56"/>
      <c r="Q60" s="56"/>
      <c r="R60" s="56"/>
      <c r="S60" s="56"/>
      <c r="T60" s="56"/>
      <c r="U60" s="56"/>
      <c r="V60" s="56"/>
      <c r="W60" s="56"/>
      <c r="X60" s="56"/>
      <c r="Y60" s="56"/>
      <c r="Z60" s="69"/>
      <c r="AA60" s="66">
        <f>O60</f>
        <v>25.016830030936845</v>
      </c>
    </row>
    <row r="61" spans="2:27" ht="28.5">
      <c r="B61" s="242"/>
      <c r="C61" s="143" t="s">
        <v>262</v>
      </c>
      <c r="D61" s="254"/>
      <c r="E61" s="255"/>
      <c r="F61" s="255"/>
      <c r="G61" s="255"/>
      <c r="H61" s="255"/>
      <c r="I61" s="255"/>
      <c r="J61" s="255"/>
      <c r="K61" s="255"/>
      <c r="L61" s="255"/>
      <c r="M61" s="256"/>
      <c r="N61" s="56"/>
      <c r="O61" s="139">
        <v>47.991607041126585</v>
      </c>
      <c r="P61" s="56"/>
      <c r="Q61" s="56"/>
      <c r="R61" s="56"/>
      <c r="S61" s="56"/>
      <c r="T61" s="56"/>
      <c r="U61" s="56"/>
      <c r="V61" s="56"/>
      <c r="W61" s="56"/>
      <c r="X61" s="56"/>
      <c r="Y61" s="56"/>
      <c r="Z61" s="69"/>
      <c r="AA61" s="66">
        <f t="shared" ref="AA61:AA75" si="5">O61</f>
        <v>47.991607041126585</v>
      </c>
    </row>
    <row r="62" spans="2:27" ht="28.5">
      <c r="B62" s="242"/>
      <c r="C62" s="143" t="s">
        <v>425</v>
      </c>
      <c r="D62" s="254"/>
      <c r="E62" s="255"/>
      <c r="F62" s="255"/>
      <c r="G62" s="255"/>
      <c r="H62" s="255"/>
      <c r="I62" s="255"/>
      <c r="J62" s="255"/>
      <c r="K62" s="255"/>
      <c r="L62" s="255"/>
      <c r="M62" s="256"/>
      <c r="N62" s="56"/>
      <c r="O62" s="141">
        <v>0</v>
      </c>
      <c r="P62" s="56"/>
      <c r="Q62" s="56"/>
      <c r="R62" s="56"/>
      <c r="S62" s="56"/>
      <c r="T62" s="56"/>
      <c r="U62" s="56"/>
      <c r="V62" s="56"/>
      <c r="W62" s="56"/>
      <c r="X62" s="56"/>
      <c r="Y62" s="56"/>
      <c r="Z62" s="69"/>
      <c r="AA62" s="66">
        <f t="shared" si="5"/>
        <v>0</v>
      </c>
    </row>
    <row r="63" spans="2:27" ht="28.5">
      <c r="B63" s="242"/>
      <c r="C63" s="143" t="s">
        <v>416</v>
      </c>
      <c r="D63" s="254"/>
      <c r="E63" s="255"/>
      <c r="F63" s="255"/>
      <c r="G63" s="255"/>
      <c r="H63" s="255"/>
      <c r="I63" s="255"/>
      <c r="J63" s="255"/>
      <c r="K63" s="255"/>
      <c r="L63" s="255"/>
      <c r="M63" s="256"/>
      <c r="N63" s="56"/>
      <c r="O63" s="141">
        <v>19.609877083271204</v>
      </c>
      <c r="P63" s="56"/>
      <c r="Q63" s="56"/>
      <c r="R63" s="56"/>
      <c r="S63" s="56"/>
      <c r="T63" s="56"/>
      <c r="U63" s="56"/>
      <c r="V63" s="56"/>
      <c r="W63" s="56"/>
      <c r="X63" s="56"/>
      <c r="Y63" s="56"/>
      <c r="Z63" s="69"/>
      <c r="AA63" s="66">
        <f t="shared" si="5"/>
        <v>19.609877083271204</v>
      </c>
    </row>
    <row r="64" spans="2:27">
      <c r="B64" s="242"/>
      <c r="C64" s="143" t="s">
        <v>421</v>
      </c>
      <c r="D64" s="254"/>
      <c r="E64" s="255"/>
      <c r="F64" s="255"/>
      <c r="G64" s="255"/>
      <c r="H64" s="255"/>
      <c r="I64" s="255"/>
      <c r="J64" s="255"/>
      <c r="K64" s="255"/>
      <c r="L64" s="255"/>
      <c r="M64" s="256"/>
      <c r="N64" s="56"/>
      <c r="O64" s="155">
        <v>1079.2139219999999</v>
      </c>
      <c r="P64" s="56"/>
      <c r="Q64" s="56"/>
      <c r="R64" s="56"/>
      <c r="S64" s="56"/>
      <c r="T64" s="56"/>
      <c r="U64" s="56"/>
      <c r="V64" s="56"/>
      <c r="W64" s="56"/>
      <c r="X64" s="56"/>
      <c r="Y64" s="56"/>
      <c r="Z64" s="69"/>
      <c r="AA64" s="66">
        <f t="shared" si="5"/>
        <v>1079.2139219999999</v>
      </c>
    </row>
    <row r="65" spans="2:27">
      <c r="B65" s="242"/>
      <c r="C65" s="143" t="s">
        <v>424</v>
      </c>
      <c r="D65" s="254"/>
      <c r="E65" s="255"/>
      <c r="F65" s="255"/>
      <c r="G65" s="255"/>
      <c r="H65" s="255"/>
      <c r="I65" s="255"/>
      <c r="J65" s="255"/>
      <c r="K65" s="255"/>
      <c r="L65" s="255"/>
      <c r="M65" s="256"/>
      <c r="N65" s="56"/>
      <c r="O65" s="141">
        <v>180.09554</v>
      </c>
      <c r="P65" s="56"/>
      <c r="Q65" s="56"/>
      <c r="R65" s="56"/>
      <c r="S65" s="56"/>
      <c r="T65" s="56"/>
      <c r="U65" s="56"/>
      <c r="V65" s="56"/>
      <c r="W65" s="56"/>
      <c r="X65" s="56"/>
      <c r="Y65" s="56"/>
      <c r="Z65" s="69"/>
      <c r="AA65" s="66">
        <f t="shared" si="5"/>
        <v>180.09554</v>
      </c>
    </row>
    <row r="66" spans="2:27" ht="28.5">
      <c r="B66" s="242"/>
      <c r="C66" s="143" t="s">
        <v>423</v>
      </c>
      <c r="D66" s="254"/>
      <c r="E66" s="255"/>
      <c r="F66" s="255"/>
      <c r="G66" s="255"/>
      <c r="H66" s="255"/>
      <c r="I66" s="255"/>
      <c r="J66" s="255"/>
      <c r="K66" s="255"/>
      <c r="L66" s="255"/>
      <c r="M66" s="256"/>
      <c r="N66" s="56"/>
      <c r="O66" s="141">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141">
        <v>0</v>
      </c>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141"/>
      <c r="P68" s="56"/>
      <c r="Q68" s="56"/>
      <c r="R68" s="56"/>
      <c r="S68" s="56"/>
      <c r="T68" s="56"/>
      <c r="U68" s="56"/>
      <c r="V68" s="56"/>
      <c r="W68" s="56"/>
      <c r="X68" s="56"/>
      <c r="Y68" s="56"/>
      <c r="Z68" s="69"/>
      <c r="AA68" s="66">
        <f t="shared" si="5"/>
        <v>0</v>
      </c>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f t="shared" si="5"/>
        <v>0</v>
      </c>
    </row>
    <row r="70" spans="2:27">
      <c r="B70" s="242"/>
      <c r="C70" s="16"/>
      <c r="D70" s="254"/>
      <c r="E70" s="255"/>
      <c r="F70" s="255"/>
      <c r="G70" s="255"/>
      <c r="H70" s="255"/>
      <c r="I70" s="255"/>
      <c r="J70" s="255"/>
      <c r="K70" s="255"/>
      <c r="L70" s="255"/>
      <c r="M70" s="256"/>
      <c r="N70" s="56"/>
      <c r="O70" s="141"/>
      <c r="P70" s="56"/>
      <c r="Q70" s="56"/>
      <c r="R70" s="56"/>
      <c r="S70" s="56"/>
      <c r="T70" s="56"/>
      <c r="U70" s="56"/>
      <c r="V70" s="56"/>
      <c r="W70" s="56"/>
      <c r="X70" s="56"/>
      <c r="Y70" s="56"/>
      <c r="Z70" s="69"/>
      <c r="AA70" s="66">
        <f t="shared" si="5"/>
        <v>0</v>
      </c>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f t="shared" si="5"/>
        <v>0</v>
      </c>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f t="shared" si="5"/>
        <v>0</v>
      </c>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f t="shared" si="5"/>
        <v>0</v>
      </c>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f t="shared" si="5"/>
        <v>0</v>
      </c>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f t="shared" si="5"/>
        <v>0</v>
      </c>
    </row>
    <row r="76" spans="2:27" ht="22.9" customHeight="1">
      <c r="B76" s="244" t="s">
        <v>401</v>
      </c>
      <c r="C76" s="245"/>
      <c r="D76" s="245"/>
      <c r="E76" s="245"/>
      <c r="F76" s="245"/>
      <c r="G76" s="245"/>
      <c r="H76" s="245"/>
      <c r="I76" s="245"/>
      <c r="J76" s="245"/>
      <c r="K76" s="245"/>
      <c r="L76" s="245"/>
      <c r="M76" s="246"/>
      <c r="N76" s="60">
        <f>SUM(N60:N75)</f>
        <v>0</v>
      </c>
      <c r="O76" s="65">
        <f>SUM(O60:O75)</f>
        <v>1351.9277761553346</v>
      </c>
      <c r="P76" s="56"/>
      <c r="Q76" s="56"/>
      <c r="R76" s="56"/>
      <c r="S76" s="56"/>
      <c r="T76" s="56"/>
      <c r="U76" s="56"/>
      <c r="V76" s="56"/>
      <c r="W76" s="56"/>
      <c r="X76" s="56"/>
      <c r="Y76" s="56"/>
      <c r="Z76" s="21">
        <f>SUM(Z60:Z75)</f>
        <v>0</v>
      </c>
      <c r="AA76" s="65">
        <f>SUM(AA60:AA75)</f>
        <v>1351.9277761553346</v>
      </c>
    </row>
    <row r="77" spans="2:27" ht="22.9" customHeight="1">
      <c r="B77" s="54"/>
      <c r="C77" s="54"/>
      <c r="D77" s="54"/>
      <c r="E77" s="54"/>
      <c r="F77" s="54"/>
      <c r="G77" s="54"/>
      <c r="H77" s="54"/>
      <c r="I77" s="54"/>
      <c r="J77" s="54"/>
      <c r="K77" s="54"/>
      <c r="L77" s="54"/>
      <c r="M77" s="54"/>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1351.9277761553346</v>
      </c>
      <c r="P80" s="60">
        <f>P78+P58+P47</f>
        <v>651825.76</v>
      </c>
      <c r="Q80" s="65">
        <f>Q78+Q47+Q58</f>
        <v>2771.886494747926</v>
      </c>
      <c r="R80" s="60">
        <f>R78+R58+R47</f>
        <v>261712.19000000003</v>
      </c>
      <c r="S80" s="65">
        <f>S78+S47+S58</f>
        <v>809.54659890965138</v>
      </c>
      <c r="T80" s="60">
        <f>T78+T58+T47</f>
        <v>483083.71400000004</v>
      </c>
      <c r="U80" s="65">
        <f>U78+U47+U58</f>
        <v>1261.0925729948665</v>
      </c>
      <c r="V80" s="60">
        <f>V78+V58+V47</f>
        <v>411244.51382000005</v>
      </c>
      <c r="W80" s="65">
        <f>W78+W47+W58</f>
        <v>1217.7166660800817</v>
      </c>
      <c r="X80" s="60">
        <f>X78+X58+X47</f>
        <v>444857.36963460001</v>
      </c>
      <c r="Y80" s="65">
        <f>Y78+Y47+Y58</f>
        <v>1317.6749940800814</v>
      </c>
      <c r="Z80" s="60">
        <f>Z78+Z58+Z47</f>
        <v>2252723.5474546002</v>
      </c>
      <c r="AA80" s="58">
        <f>AA78+AA76+AA47+AA58</f>
        <v>8729.8451029679418</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759" yWindow="545"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Normal="100" workbookViewId="0">
      <selection activeCell="D60" sqref="D60:M75"/>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441</v>
      </c>
      <c r="C9" s="78" t="str">
        <f>IF('A. General Information'!D13="","",'A. General Information'!D13)</f>
        <v>Lakeland Power Distribution Ltd.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23495.503367003366</v>
      </c>
      <c r="Q16" s="64">
        <v>12.436951714736711</v>
      </c>
      <c r="R16" s="63">
        <v>19010.183922558921</v>
      </c>
      <c r="S16" s="64">
        <v>4.268114565453855</v>
      </c>
      <c r="T16" s="63">
        <v>21197.224894781146</v>
      </c>
      <c r="U16" s="64">
        <v>4.8501301880157452</v>
      </c>
      <c r="V16" s="63">
        <v>21280.697096170035</v>
      </c>
      <c r="W16" s="64">
        <v>4.8501301880157452</v>
      </c>
      <c r="X16" s="63">
        <v>21366.673463600589</v>
      </c>
      <c r="Y16" s="64">
        <v>4.8501301880157452</v>
      </c>
      <c r="Z16" s="60">
        <f>IF(SUM(N16,P16,R16,T16,V16,X16)=0,"",SUM(N16,P16,R16,T16,V16,X16))</f>
        <v>106350.28274411405</v>
      </c>
      <c r="AA16" s="66">
        <f>Q16+S16+U16+W16+Y16</f>
        <v>31.255456844237806</v>
      </c>
    </row>
    <row r="17" spans="2:27" ht="14.45" customHeight="1">
      <c r="B17" s="239"/>
      <c r="C17" s="16" t="s">
        <v>448</v>
      </c>
      <c r="D17" s="55"/>
      <c r="E17" s="55"/>
      <c r="F17" s="117">
        <v>42370</v>
      </c>
      <c r="G17" s="48" t="s">
        <v>296</v>
      </c>
      <c r="H17" s="48"/>
      <c r="I17" s="48"/>
      <c r="J17" s="48"/>
      <c r="K17" s="48"/>
      <c r="L17" s="48"/>
      <c r="M17" s="48"/>
      <c r="N17" s="63"/>
      <c r="O17" s="64"/>
      <c r="P17" s="63">
        <v>53080.377104377105</v>
      </c>
      <c r="Q17" s="64">
        <v>134.04111011216341</v>
      </c>
      <c r="R17" s="63">
        <v>52802.43265993266</v>
      </c>
      <c r="S17" s="64">
        <v>134.04111011216341</v>
      </c>
      <c r="T17" s="63">
        <v>53126.596548821544</v>
      </c>
      <c r="U17" s="64">
        <v>134.04111011216341</v>
      </c>
      <c r="V17" s="63">
        <v>53891.848990740735</v>
      </c>
      <c r="W17" s="64">
        <v>134.04111011216341</v>
      </c>
      <c r="X17" s="63">
        <v>54229.390824099326</v>
      </c>
      <c r="Y17" s="64">
        <v>135.48711011216341</v>
      </c>
      <c r="Z17" s="60">
        <f t="shared" ref="Z17:Z46" si="0">IF(SUM(N17,P17,R17,T17,V17,X17)=0,"",SUM(N17,P17,R17,T17,V17,X17))</f>
        <v>267130.64612797135</v>
      </c>
      <c r="AA17" s="66">
        <f t="shared" ref="AA17:AA25" si="1">Q17+S17+U17+W17+Y17</f>
        <v>671.65155056081699</v>
      </c>
    </row>
    <row r="18" spans="2:27" ht="28.5">
      <c r="B18" s="239"/>
      <c r="C18" s="16" t="s">
        <v>449</v>
      </c>
      <c r="D18" s="55"/>
      <c r="E18" s="55"/>
      <c r="F18" s="117">
        <v>42370</v>
      </c>
      <c r="G18" s="48" t="s">
        <v>296</v>
      </c>
      <c r="H18" s="48"/>
      <c r="I18" s="48"/>
      <c r="J18" s="48"/>
      <c r="K18" s="48"/>
      <c r="L18" s="48"/>
      <c r="M18" s="48"/>
      <c r="N18" s="63"/>
      <c r="O18" s="64"/>
      <c r="P18" s="63">
        <v>9462.9158249158245</v>
      </c>
      <c r="Q18" s="64">
        <v>5.5176524721657296</v>
      </c>
      <c r="R18" s="63">
        <v>10073.943602693602</v>
      </c>
      <c r="S18" s="64">
        <v>7.3568699628876404</v>
      </c>
      <c r="T18" s="63">
        <v>10236.025547138048</v>
      </c>
      <c r="U18" s="64">
        <v>7.3568699628876404</v>
      </c>
      <c r="V18" s="63">
        <v>10402.969949915827</v>
      </c>
      <c r="W18" s="64">
        <v>7.3568699628876404</v>
      </c>
      <c r="X18" s="63">
        <v>11324.922684776935</v>
      </c>
      <c r="Y18" s="64">
        <v>9.1960874536095503</v>
      </c>
      <c r="Z18" s="60">
        <f t="shared" si="0"/>
        <v>51500.777609440236</v>
      </c>
      <c r="AA18" s="66">
        <f t="shared" si="1"/>
        <v>36.784349814438201</v>
      </c>
    </row>
    <row r="19" spans="2:27">
      <c r="B19" s="239"/>
      <c r="C19" s="16" t="s">
        <v>295</v>
      </c>
      <c r="D19" s="55"/>
      <c r="E19" s="55"/>
      <c r="F19" s="117">
        <v>42370</v>
      </c>
      <c r="G19" s="48"/>
      <c r="H19" s="48" t="s">
        <v>296</v>
      </c>
      <c r="I19" s="48"/>
      <c r="J19" s="48"/>
      <c r="K19" s="48"/>
      <c r="L19" s="48"/>
      <c r="M19" s="48"/>
      <c r="N19" s="63"/>
      <c r="O19" s="64"/>
      <c r="P19" s="63">
        <v>26579.055555555555</v>
      </c>
      <c r="Q19" s="64">
        <v>19.609877083271204</v>
      </c>
      <c r="R19" s="63">
        <v>27279.097222222223</v>
      </c>
      <c r="S19" s="64">
        <v>19.609877083271204</v>
      </c>
      <c r="T19" s="63">
        <v>24147.22013888889</v>
      </c>
      <c r="U19" s="64">
        <v>15.687901666616961</v>
      </c>
      <c r="V19" s="63">
        <v>24397.636743055555</v>
      </c>
      <c r="W19" s="64">
        <v>15.687901666616961</v>
      </c>
      <c r="X19" s="63">
        <v>24655.565845347224</v>
      </c>
      <c r="Y19" s="64">
        <v>15.687901666616961</v>
      </c>
      <c r="Z19" s="60">
        <f t="shared" si="0"/>
        <v>127058.57550506946</v>
      </c>
      <c r="AA19" s="66">
        <f t="shared" si="1"/>
        <v>86.2834591663933</v>
      </c>
    </row>
    <row r="20" spans="2:27">
      <c r="B20" s="239"/>
      <c r="C20" s="16" t="s">
        <v>264</v>
      </c>
      <c r="D20" s="55"/>
      <c r="E20" s="55"/>
      <c r="F20" s="117">
        <v>42370</v>
      </c>
      <c r="G20" s="48"/>
      <c r="H20" s="48"/>
      <c r="I20" s="48" t="s">
        <v>296</v>
      </c>
      <c r="J20" s="48" t="s">
        <v>296</v>
      </c>
      <c r="K20" s="48" t="s">
        <v>296</v>
      </c>
      <c r="L20" s="48" t="s">
        <v>296</v>
      </c>
      <c r="M20" s="48" t="s">
        <v>296</v>
      </c>
      <c r="N20" s="63"/>
      <c r="O20" s="64"/>
      <c r="P20" s="63">
        <v>205463.90457912462</v>
      </c>
      <c r="Q20" s="64">
        <v>828.61603500000001</v>
      </c>
      <c r="R20" s="63">
        <v>217485.71013468015</v>
      </c>
      <c r="S20" s="64">
        <v>924.21380800000009</v>
      </c>
      <c r="T20" s="63">
        <v>181521.85985690236</v>
      </c>
      <c r="U20" s="64">
        <v>725.08631699999989</v>
      </c>
      <c r="V20" s="63">
        <v>186102.44187079126</v>
      </c>
      <c r="W20" s="64">
        <v>684.8094339999999</v>
      </c>
      <c r="X20" s="63">
        <v>212444.72554509679</v>
      </c>
      <c r="Y20" s="64">
        <v>731.85948900000005</v>
      </c>
      <c r="Z20" s="60">
        <f t="shared" si="0"/>
        <v>1003018.6419865952</v>
      </c>
      <c r="AA20" s="66">
        <f t="shared" si="1"/>
        <v>3894.5850829999995</v>
      </c>
    </row>
    <row r="21" spans="2:27">
      <c r="B21" s="239"/>
      <c r="C21" s="16" t="s">
        <v>572</v>
      </c>
      <c r="D21" s="55"/>
      <c r="E21" s="55"/>
      <c r="F21" s="117">
        <v>42370</v>
      </c>
      <c r="G21" s="48"/>
      <c r="H21" s="48"/>
      <c r="I21" s="48" t="s">
        <v>296</v>
      </c>
      <c r="J21" s="48"/>
      <c r="K21" s="48"/>
      <c r="L21" s="48"/>
      <c r="M21" s="48"/>
      <c r="N21" s="63"/>
      <c r="O21" s="64"/>
      <c r="P21" s="63">
        <v>159664.01346801347</v>
      </c>
      <c r="Q21" s="64">
        <v>288.15286400000002</v>
      </c>
      <c r="R21" s="63">
        <v>159386.06902356903</v>
      </c>
      <c r="S21" s="64">
        <v>288.15286400000002</v>
      </c>
      <c r="T21" s="63">
        <v>87150.232912457912</v>
      </c>
      <c r="U21" s="64">
        <v>144.07643200000001</v>
      </c>
      <c r="V21" s="63">
        <v>87484.12171801347</v>
      </c>
      <c r="W21" s="64">
        <v>144.07643200000001</v>
      </c>
      <c r="X21" s="63">
        <v>87828.027187735686</v>
      </c>
      <c r="Y21" s="64">
        <v>144.07643200000001</v>
      </c>
      <c r="Z21" s="60">
        <f t="shared" si="0"/>
        <v>581512.46430978959</v>
      </c>
      <c r="AA21" s="66">
        <f t="shared" si="1"/>
        <v>1008.5350240000002</v>
      </c>
    </row>
    <row r="22" spans="2:27" ht="28.5">
      <c r="B22" s="239"/>
      <c r="C22" s="16" t="s">
        <v>266</v>
      </c>
      <c r="D22" s="55"/>
      <c r="E22" s="55"/>
      <c r="F22" s="117">
        <v>42370</v>
      </c>
      <c r="G22" s="48"/>
      <c r="H22" s="48"/>
      <c r="I22" s="48"/>
      <c r="J22" s="48" t="s">
        <v>296</v>
      </c>
      <c r="K22" s="48" t="s">
        <v>296</v>
      </c>
      <c r="L22" s="48" t="s">
        <v>296</v>
      </c>
      <c r="M22" s="48" t="s">
        <v>296</v>
      </c>
      <c r="N22" s="63"/>
      <c r="O22" s="64"/>
      <c r="P22" s="63">
        <v>27719.097643097644</v>
      </c>
      <c r="Q22" s="64">
        <v>56.999964600000006</v>
      </c>
      <c r="R22" s="63">
        <v>6862.1254208754217</v>
      </c>
      <c r="S22" s="64">
        <v>0</v>
      </c>
      <c r="T22" s="63">
        <v>27742.207365319868</v>
      </c>
      <c r="U22" s="64">
        <v>56.999964600000006</v>
      </c>
      <c r="V22" s="63">
        <v>27909.151768097643</v>
      </c>
      <c r="W22" s="64">
        <v>56.999964600000006</v>
      </c>
      <c r="X22" s="63">
        <v>28081.104502958755</v>
      </c>
      <c r="Y22" s="64">
        <v>56.999964600000006</v>
      </c>
      <c r="Z22" s="60">
        <f t="shared" si="0"/>
        <v>118313.68670034934</v>
      </c>
      <c r="AA22" s="66">
        <f t="shared" si="1"/>
        <v>227.99985840000002</v>
      </c>
    </row>
    <row r="23" spans="2:27">
      <c r="B23" s="239"/>
      <c r="C23" s="16" t="s">
        <v>415</v>
      </c>
      <c r="D23" s="55"/>
      <c r="E23" s="55"/>
      <c r="F23" s="117">
        <v>42370</v>
      </c>
      <c r="G23" s="48"/>
      <c r="H23" s="48"/>
      <c r="I23" s="48"/>
      <c r="J23" s="48" t="s">
        <v>296</v>
      </c>
      <c r="K23" s="48" t="s">
        <v>296</v>
      </c>
      <c r="L23" s="48" t="s">
        <v>296</v>
      </c>
      <c r="M23" s="48" t="s">
        <v>296</v>
      </c>
      <c r="N23" s="63"/>
      <c r="O23" s="64"/>
      <c r="P23" s="63">
        <v>5898.4124579124582</v>
      </c>
      <c r="Q23" s="64">
        <v>0</v>
      </c>
      <c r="R23" s="63">
        <v>9154.6963468013473</v>
      </c>
      <c r="S23" s="64">
        <v>75.853529999999992</v>
      </c>
      <c r="T23" s="63">
        <v>11235</v>
      </c>
      <c r="U23" s="64">
        <v>75.853529999999992</v>
      </c>
      <c r="V23" s="63">
        <v>11319.209520412458</v>
      </c>
      <c r="W23" s="64">
        <v>75.853529999999992</v>
      </c>
      <c r="X23" s="63">
        <v>4077.9158878430135</v>
      </c>
      <c r="Y23" s="64">
        <v>0</v>
      </c>
      <c r="Z23" s="60">
        <f t="shared" si="0"/>
        <v>41685.23421296927</v>
      </c>
      <c r="AA23" s="66">
        <f t="shared" si="1"/>
        <v>227.56058999999999</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318737</v>
      </c>
      <c r="U24" s="64">
        <v>838.48900000000003</v>
      </c>
      <c r="V24" s="63">
        <v>260737</v>
      </c>
      <c r="W24" s="64">
        <v>838.48900000000003</v>
      </c>
      <c r="X24" s="63">
        <v>259737</v>
      </c>
      <c r="Y24" s="64">
        <v>838.48900000000003</v>
      </c>
      <c r="Z24" s="60">
        <f t="shared" si="0"/>
        <v>839211</v>
      </c>
      <c r="AA24" s="66">
        <f t="shared" si="1"/>
        <v>2515.4670000000001</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373400</v>
      </c>
      <c r="U25" s="64">
        <v>1386.2940000000001</v>
      </c>
      <c r="V25" s="63">
        <v>315400</v>
      </c>
      <c r="W25" s="64">
        <v>1386.2940000000001</v>
      </c>
      <c r="X25" s="63">
        <v>317810</v>
      </c>
      <c r="Y25" s="64">
        <v>1386.2940000000001</v>
      </c>
      <c r="Z25" s="60">
        <f t="shared" si="0"/>
        <v>1006610</v>
      </c>
      <c r="AA25" s="66">
        <f t="shared" si="1"/>
        <v>4158.8820000000005</v>
      </c>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511363.28</v>
      </c>
      <c r="Q47" s="65">
        <f t="shared" ref="Q47:AA47" si="2">SUM(Q16:Q46)</f>
        <v>1345.3744549823373</v>
      </c>
      <c r="R47" s="60">
        <f>SUM(R16:R46)</f>
        <v>502054.25833333336</v>
      </c>
      <c r="S47" s="65">
        <f t="shared" si="2"/>
        <v>1453.4961737237761</v>
      </c>
      <c r="T47" s="60">
        <f t="shared" si="2"/>
        <v>1108493.3672643099</v>
      </c>
      <c r="U47" s="65">
        <f t="shared" si="2"/>
        <v>3388.7352555296839</v>
      </c>
      <c r="V47" s="60">
        <f t="shared" si="2"/>
        <v>998925.0776571969</v>
      </c>
      <c r="W47" s="65">
        <f t="shared" si="2"/>
        <v>3348.4583725296843</v>
      </c>
      <c r="X47" s="60">
        <f t="shared" si="2"/>
        <v>1021555.3259414583</v>
      </c>
      <c r="Y47" s="65">
        <f t="shared" si="2"/>
        <v>3322.9401150204058</v>
      </c>
      <c r="Z47" s="60">
        <f t="shared" si="2"/>
        <v>4142391.3091962985</v>
      </c>
      <c r="AA47" s="65">
        <f t="shared" si="2"/>
        <v>12859.004371785886</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64">
        <v>11.538388977865273</v>
      </c>
      <c r="P60" s="56"/>
      <c r="Q60" s="56"/>
      <c r="R60" s="56"/>
      <c r="S60" s="56"/>
      <c r="T60" s="56"/>
      <c r="U60" s="56"/>
      <c r="V60" s="56"/>
      <c r="W60" s="56"/>
      <c r="X60" s="56"/>
      <c r="Y60" s="56"/>
      <c r="Z60" s="69"/>
      <c r="AA60" s="66">
        <f>O60</f>
        <v>11.538388977865273</v>
      </c>
    </row>
    <row r="61" spans="2:27" ht="28.5">
      <c r="B61" s="242"/>
      <c r="C61" s="143" t="s">
        <v>262</v>
      </c>
      <c r="D61" s="254"/>
      <c r="E61" s="255"/>
      <c r="F61" s="255"/>
      <c r="G61" s="255"/>
      <c r="H61" s="255"/>
      <c r="I61" s="255"/>
      <c r="J61" s="255"/>
      <c r="K61" s="255"/>
      <c r="L61" s="255"/>
      <c r="M61" s="256"/>
      <c r="N61" s="56"/>
      <c r="O61" s="64">
        <v>123.08063610468585</v>
      </c>
      <c r="P61" s="56"/>
      <c r="Q61" s="56"/>
      <c r="R61" s="56"/>
      <c r="S61" s="56"/>
      <c r="T61" s="56"/>
      <c r="U61" s="56"/>
      <c r="V61" s="56"/>
      <c r="W61" s="56"/>
      <c r="X61" s="56"/>
      <c r="Y61" s="56"/>
      <c r="Z61" s="69"/>
      <c r="AA61" s="66">
        <f t="shared" ref="AA61:AA65" si="5">O61</f>
        <v>123.08063610468585</v>
      </c>
    </row>
    <row r="62" spans="2:27" ht="28.5">
      <c r="B62" s="242"/>
      <c r="C62" s="143" t="s">
        <v>425</v>
      </c>
      <c r="D62" s="254"/>
      <c r="E62" s="255"/>
      <c r="F62" s="255"/>
      <c r="G62" s="255"/>
      <c r="H62" s="255"/>
      <c r="I62" s="255"/>
      <c r="J62" s="255"/>
      <c r="K62" s="255"/>
      <c r="L62" s="255"/>
      <c r="M62" s="256"/>
      <c r="N62" s="56"/>
      <c r="O62" s="64">
        <v>5.5176524721657296</v>
      </c>
      <c r="P62" s="56"/>
      <c r="Q62" s="56"/>
      <c r="R62" s="56"/>
      <c r="S62" s="56"/>
      <c r="T62" s="56"/>
      <c r="U62" s="56"/>
      <c r="V62" s="56"/>
      <c r="W62" s="56"/>
      <c r="X62" s="56"/>
      <c r="Y62" s="56"/>
      <c r="Z62" s="69"/>
      <c r="AA62" s="66">
        <f t="shared" si="5"/>
        <v>5.5176524721657296</v>
      </c>
    </row>
    <row r="63" spans="2:27" ht="28.5">
      <c r="B63" s="242"/>
      <c r="C63" s="143" t="s">
        <v>416</v>
      </c>
      <c r="D63" s="254"/>
      <c r="E63" s="255"/>
      <c r="F63" s="255"/>
      <c r="G63" s="255"/>
      <c r="H63" s="255"/>
      <c r="I63" s="255"/>
      <c r="J63" s="255"/>
      <c r="K63" s="255"/>
      <c r="L63" s="255"/>
      <c r="M63" s="256"/>
      <c r="N63" s="56"/>
      <c r="O63" s="64">
        <v>39.219754166542408</v>
      </c>
      <c r="P63" s="56"/>
      <c r="Q63" s="56"/>
      <c r="R63" s="56"/>
      <c r="S63" s="56"/>
      <c r="T63" s="56"/>
      <c r="U63" s="56"/>
      <c r="V63" s="56"/>
      <c r="W63" s="56"/>
      <c r="X63" s="56"/>
      <c r="Y63" s="56"/>
      <c r="Z63" s="69"/>
      <c r="AA63" s="66">
        <f t="shared" si="5"/>
        <v>39.219754166542408</v>
      </c>
    </row>
    <row r="64" spans="2:27">
      <c r="B64" s="242"/>
      <c r="C64" s="143" t="s">
        <v>421</v>
      </c>
      <c r="D64" s="254"/>
      <c r="E64" s="255"/>
      <c r="F64" s="255"/>
      <c r="G64" s="255"/>
      <c r="H64" s="255"/>
      <c r="I64" s="255"/>
      <c r="J64" s="255"/>
      <c r="K64" s="255"/>
      <c r="L64" s="255"/>
      <c r="M64" s="256"/>
      <c r="N64" s="56"/>
      <c r="O64" s="154">
        <v>2380.3389100000004</v>
      </c>
      <c r="P64" s="56"/>
      <c r="Q64" s="56"/>
      <c r="R64" s="56"/>
      <c r="S64" s="56"/>
      <c r="T64" s="56"/>
      <c r="U64" s="56"/>
      <c r="V64" s="56"/>
      <c r="W64" s="56"/>
      <c r="X64" s="56"/>
      <c r="Y64" s="56"/>
      <c r="Z64" s="69"/>
      <c r="AA64" s="66">
        <f t="shared" si="5"/>
        <v>2380.3389100000004</v>
      </c>
    </row>
    <row r="65" spans="2:27">
      <c r="B65" s="242"/>
      <c r="C65" s="143" t="s">
        <v>424</v>
      </c>
      <c r="D65" s="254"/>
      <c r="E65" s="255"/>
      <c r="F65" s="255"/>
      <c r="G65" s="255"/>
      <c r="H65" s="255"/>
      <c r="I65" s="255"/>
      <c r="J65" s="255"/>
      <c r="K65" s="255"/>
      <c r="L65" s="255"/>
      <c r="M65" s="256"/>
      <c r="N65" s="56"/>
      <c r="O65" s="64">
        <v>414.21974200000005</v>
      </c>
      <c r="P65" s="56"/>
      <c r="Q65" s="56"/>
      <c r="R65" s="56"/>
      <c r="S65" s="56"/>
      <c r="T65" s="56"/>
      <c r="U65" s="56"/>
      <c r="V65" s="56"/>
      <c r="W65" s="56"/>
      <c r="X65" s="56"/>
      <c r="Y65" s="56"/>
      <c r="Z65" s="69"/>
      <c r="AA65" s="66">
        <f t="shared" si="5"/>
        <v>414.21974200000005</v>
      </c>
    </row>
    <row r="66" spans="2:27" ht="28.5">
      <c r="B66" s="242"/>
      <c r="C66" s="143" t="s">
        <v>423</v>
      </c>
      <c r="D66" s="254"/>
      <c r="E66" s="255"/>
      <c r="F66" s="255"/>
      <c r="G66" s="255"/>
      <c r="H66" s="255"/>
      <c r="I66" s="255"/>
      <c r="J66" s="255"/>
      <c r="K66" s="255"/>
      <c r="L66" s="255"/>
      <c r="M66" s="256"/>
      <c r="N66" s="56"/>
      <c r="O66" s="64">
        <v>0</v>
      </c>
      <c r="P66" s="56"/>
      <c r="Q66" s="56"/>
      <c r="R66" s="56"/>
      <c r="S66" s="56"/>
      <c r="T66" s="56"/>
      <c r="U66" s="56"/>
      <c r="V66" s="56"/>
      <c r="W66" s="56"/>
      <c r="X66" s="56"/>
      <c r="Y66" s="56"/>
      <c r="Z66" s="69"/>
      <c r="AA66" s="66"/>
    </row>
    <row r="67" spans="2:27">
      <c r="B67" s="242"/>
      <c r="C67" s="143" t="s">
        <v>269</v>
      </c>
      <c r="D67" s="254"/>
      <c r="E67" s="255"/>
      <c r="F67" s="255"/>
      <c r="G67" s="255"/>
      <c r="H67" s="255"/>
      <c r="I67" s="255"/>
      <c r="J67" s="255"/>
      <c r="K67" s="255"/>
      <c r="L67" s="255"/>
      <c r="M67" s="256"/>
      <c r="N67" s="56"/>
      <c r="O67" s="64">
        <v>0</v>
      </c>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2973.9150837212601</v>
      </c>
      <c r="P76" s="56"/>
      <c r="Q76" s="56"/>
      <c r="R76" s="56"/>
      <c r="S76" s="56"/>
      <c r="T76" s="56"/>
      <c r="U76" s="56"/>
      <c r="V76" s="56"/>
      <c r="W76" s="56"/>
      <c r="X76" s="56"/>
      <c r="Y76" s="56"/>
      <c r="Z76" s="21">
        <f>SUM(Z60:Z75)</f>
        <v>0</v>
      </c>
      <c r="AA76" s="65">
        <f>SUM(AA60:AA75)</f>
        <v>2973.9150837212601</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2973.9150837212601</v>
      </c>
      <c r="P80" s="60">
        <f>P78+P58+P47</f>
        <v>511363.28</v>
      </c>
      <c r="Q80" s="65">
        <f>Q78+Q47+Q58</f>
        <v>1345.3744549823373</v>
      </c>
      <c r="R80" s="60">
        <f>R78+R58+R47</f>
        <v>502054.25833333336</v>
      </c>
      <c r="S80" s="65">
        <f>S78+S47+S58</f>
        <v>1453.4961737237761</v>
      </c>
      <c r="T80" s="60">
        <f>T78+T58+T47</f>
        <v>1108493.3672643099</v>
      </c>
      <c r="U80" s="65">
        <f>U78+U47+U58</f>
        <v>3388.7352555296839</v>
      </c>
      <c r="V80" s="60">
        <f>V78+V58+V47</f>
        <v>998925.0776571969</v>
      </c>
      <c r="W80" s="65">
        <f>W78+W47+W58</f>
        <v>3348.4583725296843</v>
      </c>
      <c r="X80" s="60">
        <f>X78+X58+X47</f>
        <v>1021555.3259414583</v>
      </c>
      <c r="Y80" s="65">
        <f>Y78+Y47+Y58</f>
        <v>3322.9401150204058</v>
      </c>
      <c r="Z80" s="60">
        <f>Z78+Z58+Z47</f>
        <v>4142391.3091962985</v>
      </c>
      <c r="AA80" s="58">
        <f>AA78+AA76+AA47+AA58</f>
        <v>15832.919455507146</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115" zoomScaleNormal="115" workbookViewId="0">
      <selection activeCell="D60" sqref="D60:M75"/>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442</v>
      </c>
      <c r="C9" s="78" t="str">
        <f>IF('A. General Information'!E13="","",'A. General Information'!E13)</f>
        <v>Midland Power Utility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264</v>
      </c>
      <c r="D16" s="55"/>
      <c r="E16" s="55"/>
      <c r="F16" s="117">
        <v>42370</v>
      </c>
      <c r="G16" s="48"/>
      <c r="H16" s="48"/>
      <c r="I16" s="48" t="s">
        <v>296</v>
      </c>
      <c r="J16" s="48" t="s">
        <v>296</v>
      </c>
      <c r="K16" s="48" t="s">
        <v>296</v>
      </c>
      <c r="L16" s="48" t="s">
        <v>296</v>
      </c>
      <c r="M16" s="48" t="s">
        <v>296</v>
      </c>
      <c r="N16" s="63"/>
      <c r="O16" s="64"/>
      <c r="P16" s="63">
        <v>333914.72499999998</v>
      </c>
      <c r="Q16" s="64">
        <v>1314.2322892499997</v>
      </c>
      <c r="R16" s="63">
        <v>338589.49550000002</v>
      </c>
      <c r="S16" s="64">
        <v>1314.2322892499997</v>
      </c>
      <c r="T16" s="63">
        <v>342912.44411500002</v>
      </c>
      <c r="U16" s="64">
        <v>1314.2322892499997</v>
      </c>
      <c r="V16" s="63">
        <v>347507.03118845</v>
      </c>
      <c r="W16" s="64">
        <v>1314.2322892499997</v>
      </c>
      <c r="X16" s="63">
        <v>352297.87146184302</v>
      </c>
      <c r="Y16" s="64">
        <v>1314.2322892499997</v>
      </c>
      <c r="Z16" s="60">
        <f>IF(SUM(N16,P16,R16,T16,V16,X16)=0,"",SUM(N16,P16,R16,T16,V16,X16))</f>
        <v>1715221.5672652931</v>
      </c>
      <c r="AA16" s="66">
        <f>Q16+S16+U16+W16+Y16</f>
        <v>6571.1614462499983</v>
      </c>
    </row>
    <row r="17" spans="2:27" ht="14.45" customHeight="1">
      <c r="B17" s="239"/>
      <c r="C17" s="16" t="s">
        <v>429</v>
      </c>
      <c r="D17" s="55" t="s">
        <v>355</v>
      </c>
      <c r="E17" s="55"/>
      <c r="F17" s="117">
        <v>42370</v>
      </c>
      <c r="G17" s="48" t="s">
        <v>296</v>
      </c>
      <c r="H17" s="48"/>
      <c r="I17" s="48"/>
      <c r="J17" s="48"/>
      <c r="K17" s="48"/>
      <c r="L17" s="48"/>
      <c r="M17" s="48"/>
      <c r="N17" s="63"/>
      <c r="O17" s="64"/>
      <c r="P17" s="63">
        <v>47704.595000000001</v>
      </c>
      <c r="Q17" s="64">
        <v>51.835570160203183</v>
      </c>
      <c r="R17" s="63">
        <v>23820.929749999999</v>
      </c>
      <c r="S17" s="64">
        <v>3.9973979844930621</v>
      </c>
      <c r="T17" s="63">
        <v>24657.933538500001</v>
      </c>
      <c r="U17" s="64">
        <v>4.1572939038727856</v>
      </c>
      <c r="V17" s="63">
        <v>25534.805276495001</v>
      </c>
      <c r="W17" s="64">
        <v>4.3235856600276978</v>
      </c>
      <c r="X17" s="63">
        <v>26354.158748051304</v>
      </c>
      <c r="Y17" s="64">
        <v>4.4965290864288052</v>
      </c>
      <c r="Z17" s="60">
        <f t="shared" ref="Z17:Z46" si="0">IF(SUM(N17,P17,R17,T17,V17,X17)=0,"",SUM(N17,P17,R17,T17,V17,X17))</f>
        <v>148072.42231304629</v>
      </c>
      <c r="AA17" s="66">
        <f t="shared" ref="AA17:AA27" si="1">Q17+S17+U17+W17+Y17</f>
        <v>68.810376795025533</v>
      </c>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t="s">
        <v>448</v>
      </c>
      <c r="D19" s="55"/>
      <c r="E19" s="55"/>
      <c r="F19" s="117">
        <v>42370</v>
      </c>
      <c r="G19" s="48" t="s">
        <v>296</v>
      </c>
      <c r="H19" s="48"/>
      <c r="I19" s="48"/>
      <c r="J19" s="48"/>
      <c r="K19" s="48"/>
      <c r="L19" s="48"/>
      <c r="M19" s="48"/>
      <c r="N19" s="63"/>
      <c r="O19" s="64"/>
      <c r="P19" s="63">
        <v>21462.440000000002</v>
      </c>
      <c r="Q19" s="64">
        <v>50.882426400000007</v>
      </c>
      <c r="R19" s="63">
        <v>22239.968550000001</v>
      </c>
      <c r="S19" s="64">
        <v>52.917723456000004</v>
      </c>
      <c r="T19" s="63">
        <v>23013.7338905</v>
      </c>
      <c r="U19" s="64">
        <v>55.034432394240007</v>
      </c>
      <c r="V19" s="63">
        <v>23824.837642575003</v>
      </c>
      <c r="W19" s="64">
        <v>57.23580969000961</v>
      </c>
      <c r="X19" s="63">
        <v>24575.792408774501</v>
      </c>
      <c r="Y19" s="64">
        <v>59.525242077609995</v>
      </c>
      <c r="Z19" s="60">
        <f t="shared" si="0"/>
        <v>115116.77249184951</v>
      </c>
      <c r="AA19" s="66">
        <f t="shared" si="1"/>
        <v>275.59563401785965</v>
      </c>
    </row>
    <row r="20" spans="2:27" ht="28.5">
      <c r="B20" s="239"/>
      <c r="C20" s="16" t="s">
        <v>449</v>
      </c>
      <c r="D20" s="55"/>
      <c r="E20" s="55"/>
      <c r="F20" s="117">
        <v>42370</v>
      </c>
      <c r="G20" s="48" t="s">
        <v>296</v>
      </c>
      <c r="H20" s="48"/>
      <c r="I20" s="48"/>
      <c r="J20" s="48"/>
      <c r="K20" s="48"/>
      <c r="L20" s="48"/>
      <c r="M20" s="48"/>
      <c r="N20" s="63"/>
      <c r="O20" s="64"/>
      <c r="P20" s="63">
        <v>7.5000000000000006E-16</v>
      </c>
      <c r="Q20" s="64">
        <v>1.8392174907219104E-18</v>
      </c>
      <c r="R20" s="63">
        <v>7.5000000000000006E-16</v>
      </c>
      <c r="S20" s="64">
        <v>1.8392174907219104E-18</v>
      </c>
      <c r="T20" s="63">
        <v>7.5000000000000006E-16</v>
      </c>
      <c r="U20" s="64">
        <v>1.8392174907219104E-18</v>
      </c>
      <c r="V20" s="63">
        <v>7.5000000000000006E-16</v>
      </c>
      <c r="W20" s="64">
        <v>1.8392174907219104E-18</v>
      </c>
      <c r="X20" s="63">
        <v>7.5000000000000006E-16</v>
      </c>
      <c r="Y20" s="64">
        <v>1.8392174907219104E-18</v>
      </c>
      <c r="Z20" s="60">
        <f t="shared" si="0"/>
        <v>3.7500000000000006E-15</v>
      </c>
      <c r="AA20" s="66">
        <f t="shared" si="1"/>
        <v>9.1960874536095514E-18</v>
      </c>
    </row>
    <row r="21" spans="2:27">
      <c r="B21" s="239"/>
      <c r="C21" s="16" t="s">
        <v>295</v>
      </c>
      <c r="D21" s="55"/>
      <c r="E21" s="55"/>
      <c r="F21" s="117">
        <v>42370</v>
      </c>
      <c r="G21" s="48"/>
      <c r="H21" s="48" t="s">
        <v>296</v>
      </c>
      <c r="I21" s="48"/>
      <c r="J21" s="48"/>
      <c r="K21" s="48"/>
      <c r="L21" s="48"/>
      <c r="M21" s="48"/>
      <c r="N21" s="63"/>
      <c r="O21" s="64"/>
      <c r="P21" s="63">
        <v>17998.22</v>
      </c>
      <c r="Q21" s="64">
        <v>16.158538716615475</v>
      </c>
      <c r="R21" s="63">
        <v>18501.764600000002</v>
      </c>
      <c r="S21" s="64">
        <v>16.643294878113938</v>
      </c>
      <c r="T21" s="63">
        <v>19105.837538</v>
      </c>
      <c r="U21" s="64">
        <v>17.14259372445736</v>
      </c>
      <c r="V21" s="63">
        <v>19625.372664139999</v>
      </c>
      <c r="W21" s="64">
        <v>17.656871536191076</v>
      </c>
      <c r="X21" s="63">
        <v>20161.268328481601</v>
      </c>
      <c r="Y21" s="64">
        <v>18.186577682276809</v>
      </c>
      <c r="Z21" s="60">
        <f t="shared" si="0"/>
        <v>95392.463130621603</v>
      </c>
      <c r="AA21" s="66">
        <f t="shared" si="1"/>
        <v>85.787876537654654</v>
      </c>
    </row>
    <row r="22" spans="2:27">
      <c r="B22" s="239"/>
      <c r="C22" s="16" t="s">
        <v>572</v>
      </c>
      <c r="D22" s="55"/>
      <c r="E22" s="55"/>
      <c r="F22" s="117">
        <v>42370</v>
      </c>
      <c r="G22" s="48"/>
      <c r="H22" s="48"/>
      <c r="I22" s="48" t="s">
        <v>296</v>
      </c>
      <c r="J22" s="48"/>
      <c r="K22" s="48"/>
      <c r="L22" s="48"/>
      <c r="M22" s="48"/>
      <c r="N22" s="63"/>
      <c r="O22" s="64"/>
      <c r="P22" s="63">
        <v>1.5590000000000001E-15</v>
      </c>
      <c r="Q22" s="64">
        <v>3.6019108E-18</v>
      </c>
      <c r="R22" s="63">
        <v>1.5590000000000001E-15</v>
      </c>
      <c r="S22" s="64">
        <v>3.6019108E-18</v>
      </c>
      <c r="T22" s="63">
        <v>1.5590000000000001E-15</v>
      </c>
      <c r="U22" s="64">
        <v>3.6019108E-18</v>
      </c>
      <c r="V22" s="63">
        <v>1.5590000000000001E-15</v>
      </c>
      <c r="W22" s="64">
        <v>3.6019108E-18</v>
      </c>
      <c r="X22" s="63">
        <v>1.5590000000000001E-15</v>
      </c>
      <c r="Y22" s="64">
        <v>3.6019108E-18</v>
      </c>
      <c r="Z22" s="60">
        <f t="shared" si="0"/>
        <v>7.7949999999999999E-15</v>
      </c>
      <c r="AA22" s="66">
        <f t="shared" si="1"/>
        <v>1.8009554000000001E-17</v>
      </c>
    </row>
    <row r="23" spans="2:27" ht="28.5">
      <c r="B23" s="239"/>
      <c r="C23" s="16" t="s">
        <v>266</v>
      </c>
      <c r="D23" s="55"/>
      <c r="E23" s="55"/>
      <c r="F23" s="117">
        <v>42370</v>
      </c>
      <c r="G23" s="48"/>
      <c r="H23" s="48"/>
      <c r="I23" s="48"/>
      <c r="J23" s="48" t="s">
        <v>296</v>
      </c>
      <c r="K23" s="48" t="s">
        <v>296</v>
      </c>
      <c r="L23" s="48" t="s">
        <v>296</v>
      </c>
      <c r="M23" s="48" t="s">
        <v>296</v>
      </c>
      <c r="N23" s="63"/>
      <c r="O23" s="64"/>
      <c r="P23" s="63">
        <v>1.8718000000000002E-14</v>
      </c>
      <c r="Q23" s="64">
        <v>5.6999964600000013E-17</v>
      </c>
      <c r="R23" s="63">
        <v>1.8718000000000002E-14</v>
      </c>
      <c r="S23" s="64">
        <v>5.6999964600000013E-17</v>
      </c>
      <c r="T23" s="63">
        <v>1.8718000000000002E-14</v>
      </c>
      <c r="U23" s="64">
        <v>5.6999964600000013E-17</v>
      </c>
      <c r="V23" s="63">
        <v>1.8718000000000002E-14</v>
      </c>
      <c r="W23" s="64">
        <v>5.6999964600000013E-17</v>
      </c>
      <c r="X23" s="63">
        <v>1.8718000000000002E-14</v>
      </c>
      <c r="Y23" s="64">
        <v>5.6999964600000013E-17</v>
      </c>
      <c r="Z23" s="60">
        <f t="shared" si="0"/>
        <v>9.3590000000000008E-14</v>
      </c>
      <c r="AA23" s="66">
        <f t="shared" si="1"/>
        <v>2.8499982300000009E-16</v>
      </c>
    </row>
    <row r="24" spans="2:27">
      <c r="B24" s="239"/>
      <c r="C24" s="16" t="s">
        <v>415</v>
      </c>
      <c r="D24" s="55"/>
      <c r="E24" s="55"/>
      <c r="F24" s="117">
        <v>42370</v>
      </c>
      <c r="G24" s="48"/>
      <c r="H24" s="48"/>
      <c r="I24" s="48"/>
      <c r="J24" s="48" t="s">
        <v>296</v>
      </c>
      <c r="K24" s="48" t="s">
        <v>296</v>
      </c>
      <c r="L24" s="48" t="s">
        <v>296</v>
      </c>
      <c r="M24" s="48" t="s">
        <v>296</v>
      </c>
      <c r="N24" s="63"/>
      <c r="O24" s="64"/>
      <c r="P24" s="63">
        <v>11613.22</v>
      </c>
      <c r="Q24" s="64">
        <v>0</v>
      </c>
      <c r="R24" s="63">
        <v>12023.214599999999</v>
      </c>
      <c r="S24" s="64">
        <v>0</v>
      </c>
      <c r="T24" s="63">
        <v>17752.201037999999</v>
      </c>
      <c r="U24" s="64">
        <v>75.853529999999992</v>
      </c>
      <c r="V24" s="63">
        <v>12833.03896914</v>
      </c>
      <c r="W24" s="64">
        <v>0</v>
      </c>
      <c r="X24" s="63">
        <v>13149.164622631599</v>
      </c>
      <c r="Y24" s="64">
        <v>0</v>
      </c>
      <c r="Z24" s="60">
        <f t="shared" si="0"/>
        <v>67370.839229771591</v>
      </c>
      <c r="AA24" s="66">
        <f t="shared" si="1"/>
        <v>75.853529999999992</v>
      </c>
    </row>
    <row r="25" spans="2:27">
      <c r="B25" s="239"/>
      <c r="C25" s="16"/>
      <c r="D25" s="55"/>
      <c r="E25" s="55" t="s">
        <v>558</v>
      </c>
      <c r="F25" s="117">
        <v>42917</v>
      </c>
      <c r="G25" s="48" t="s">
        <v>296</v>
      </c>
      <c r="H25" s="48"/>
      <c r="I25" s="48"/>
      <c r="J25" s="48"/>
      <c r="K25" s="48"/>
      <c r="L25" s="48"/>
      <c r="M25" s="48"/>
      <c r="N25" s="63"/>
      <c r="O25" s="64"/>
      <c r="P25" s="63">
        <v>0</v>
      </c>
      <c r="Q25" s="64">
        <v>0</v>
      </c>
      <c r="R25" s="63">
        <v>67276.75</v>
      </c>
      <c r="S25" s="64">
        <v>218</v>
      </c>
      <c r="T25" s="63">
        <v>67276.75</v>
      </c>
      <c r="U25" s="64">
        <v>218</v>
      </c>
      <c r="V25" s="63">
        <v>67276.75</v>
      </c>
      <c r="W25" s="64">
        <v>218</v>
      </c>
      <c r="X25" s="63">
        <v>67276.75</v>
      </c>
      <c r="Y25" s="64">
        <v>218</v>
      </c>
      <c r="Z25" s="60">
        <f t="shared" si="0"/>
        <v>269107</v>
      </c>
      <c r="AA25" s="66">
        <f t="shared" si="1"/>
        <v>872</v>
      </c>
    </row>
    <row r="26" spans="2:27">
      <c r="B26" s="239"/>
      <c r="C26" s="16"/>
      <c r="D26" s="55"/>
      <c r="E26" s="55" t="s">
        <v>556</v>
      </c>
      <c r="F26" s="117">
        <v>42917</v>
      </c>
      <c r="G26" s="48" t="s">
        <v>296</v>
      </c>
      <c r="H26" s="48"/>
      <c r="I26" s="48"/>
      <c r="J26" s="48"/>
      <c r="K26" s="48"/>
      <c r="L26" s="48"/>
      <c r="M26" s="48"/>
      <c r="N26" s="63"/>
      <c r="O26" s="64"/>
      <c r="P26" s="63">
        <v>0</v>
      </c>
      <c r="Q26" s="64">
        <v>0</v>
      </c>
      <c r="R26" s="63">
        <v>31465.25</v>
      </c>
      <c r="S26" s="64">
        <v>100</v>
      </c>
      <c r="T26" s="63">
        <v>31465.25</v>
      </c>
      <c r="U26" s="64">
        <v>100</v>
      </c>
      <c r="V26" s="63">
        <v>31465.25</v>
      </c>
      <c r="W26" s="64">
        <v>100</v>
      </c>
      <c r="X26" s="63">
        <v>31465.25</v>
      </c>
      <c r="Y26" s="64">
        <v>100</v>
      </c>
      <c r="Z26" s="60">
        <f t="shared" si="0"/>
        <v>125861</v>
      </c>
      <c r="AA26" s="66">
        <f t="shared" si="1"/>
        <v>400</v>
      </c>
    </row>
    <row r="27" spans="2:27">
      <c r="B27" s="239"/>
      <c r="C27" s="16"/>
      <c r="D27" s="55"/>
      <c r="E27" s="55" t="s">
        <v>557</v>
      </c>
      <c r="F27" s="117">
        <v>42917</v>
      </c>
      <c r="G27" s="48"/>
      <c r="H27" s="48"/>
      <c r="I27" s="48"/>
      <c r="J27" s="48"/>
      <c r="K27" s="48"/>
      <c r="L27" s="48" t="s">
        <v>296</v>
      </c>
      <c r="M27" s="48" t="s">
        <v>296</v>
      </c>
      <c r="N27" s="63"/>
      <c r="O27" s="64"/>
      <c r="P27" s="63">
        <v>0</v>
      </c>
      <c r="Q27" s="64">
        <v>0</v>
      </c>
      <c r="R27" s="63">
        <v>50887</v>
      </c>
      <c r="S27" s="64">
        <v>212.589225</v>
      </c>
      <c r="T27" s="63">
        <v>50887</v>
      </c>
      <c r="U27" s="64">
        <v>212.589225</v>
      </c>
      <c r="V27" s="63">
        <v>50887</v>
      </c>
      <c r="W27" s="64">
        <v>212.589225</v>
      </c>
      <c r="X27" s="63">
        <v>50887</v>
      </c>
      <c r="Y27" s="64">
        <v>212.589225</v>
      </c>
      <c r="Z27" s="60">
        <f t="shared" si="0"/>
        <v>203548</v>
      </c>
      <c r="AA27" s="66">
        <f t="shared" si="1"/>
        <v>850.3569</v>
      </c>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432693.19999999995</v>
      </c>
      <c r="Q47" s="65">
        <f t="shared" ref="Q47:AA47" si="2">SUM(Q16:Q46)</f>
        <v>1433.1088245268184</v>
      </c>
      <c r="R47" s="60">
        <f>SUM(R16:R46)</f>
        <v>564804.37300000002</v>
      </c>
      <c r="S47" s="65">
        <f t="shared" si="2"/>
        <v>1918.3799305686066</v>
      </c>
      <c r="T47" s="60">
        <f t="shared" si="2"/>
        <v>577071.15012000001</v>
      </c>
      <c r="U47" s="65">
        <f t="shared" si="2"/>
        <v>1997.0093642725699</v>
      </c>
      <c r="V47" s="60">
        <f t="shared" si="2"/>
        <v>578954.08574080002</v>
      </c>
      <c r="W47" s="65">
        <f t="shared" si="2"/>
        <v>1924.037781136228</v>
      </c>
      <c r="X47" s="60">
        <f t="shared" si="2"/>
        <v>586167.25556978211</v>
      </c>
      <c r="Y47" s="65">
        <f t="shared" si="2"/>
        <v>1927.0298630963152</v>
      </c>
      <c r="Z47" s="60">
        <f t="shared" si="2"/>
        <v>2739690.0644305819</v>
      </c>
      <c r="AA47" s="65">
        <f t="shared" si="2"/>
        <v>9199.5657636005399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t="s">
        <v>421</v>
      </c>
      <c r="D60" s="251"/>
      <c r="E60" s="252"/>
      <c r="F60" s="252"/>
      <c r="G60" s="252"/>
      <c r="H60" s="252"/>
      <c r="I60" s="252"/>
      <c r="J60" s="252"/>
      <c r="K60" s="252"/>
      <c r="L60" s="252"/>
      <c r="M60" s="253"/>
      <c r="N60" s="56"/>
      <c r="O60" s="147">
        <v>1314.2322892499997</v>
      </c>
      <c r="P60" s="56"/>
      <c r="Q60" s="56"/>
      <c r="R60" s="56"/>
      <c r="S60" s="56"/>
      <c r="T60" s="56"/>
      <c r="U60" s="56"/>
      <c r="V60" s="56"/>
      <c r="W60" s="56"/>
      <c r="X60" s="56"/>
      <c r="Y60" s="56"/>
      <c r="Z60" s="69"/>
      <c r="AA60" s="66">
        <f>O60</f>
        <v>1314.2322892499997</v>
      </c>
    </row>
    <row r="61" spans="2:27" ht="28.5">
      <c r="B61" s="242"/>
      <c r="C61" s="16" t="s">
        <v>420</v>
      </c>
      <c r="D61" s="254"/>
      <c r="E61" s="255"/>
      <c r="F61" s="255"/>
      <c r="G61" s="255"/>
      <c r="H61" s="255"/>
      <c r="I61" s="255"/>
      <c r="J61" s="255"/>
      <c r="K61" s="255"/>
      <c r="L61" s="255"/>
      <c r="M61" s="256"/>
      <c r="N61" s="56"/>
      <c r="O61" s="150">
        <v>51.687737394504474</v>
      </c>
      <c r="P61" s="56"/>
      <c r="Q61" s="56"/>
      <c r="R61" s="56"/>
      <c r="S61" s="56"/>
      <c r="T61" s="56"/>
      <c r="U61" s="56"/>
      <c r="V61" s="56"/>
      <c r="W61" s="56"/>
      <c r="X61" s="56"/>
      <c r="Y61" s="56"/>
      <c r="Z61" s="69"/>
      <c r="AA61" s="66">
        <f t="shared" ref="AA61:AA64" si="5">O61</f>
        <v>51.687737394504474</v>
      </c>
    </row>
    <row r="62" spans="2:27">
      <c r="B62" s="242"/>
      <c r="C62" s="16" t="s">
        <v>448</v>
      </c>
      <c r="D62" s="254"/>
      <c r="E62" s="255"/>
      <c r="F62" s="255"/>
      <c r="G62" s="255"/>
      <c r="H62" s="255"/>
      <c r="I62" s="255"/>
      <c r="J62" s="255"/>
      <c r="K62" s="255"/>
      <c r="L62" s="255"/>
      <c r="M62" s="256"/>
      <c r="N62" s="56"/>
      <c r="O62" s="64">
        <v>54.323086423136793</v>
      </c>
      <c r="P62" s="56"/>
      <c r="Q62" s="56"/>
      <c r="R62" s="56"/>
      <c r="S62" s="56"/>
      <c r="T62" s="56"/>
      <c r="U62" s="56"/>
      <c r="V62" s="56"/>
      <c r="W62" s="56"/>
      <c r="X62" s="56"/>
      <c r="Y62" s="56"/>
      <c r="Z62" s="69"/>
      <c r="AA62" s="66">
        <f t="shared" si="5"/>
        <v>54.323086423136793</v>
      </c>
    </row>
    <row r="63" spans="2:27" ht="28.5">
      <c r="B63" s="242"/>
      <c r="C63" s="16" t="s">
        <v>416</v>
      </c>
      <c r="D63" s="254"/>
      <c r="E63" s="255"/>
      <c r="F63" s="255"/>
      <c r="G63" s="255"/>
      <c r="H63" s="255"/>
      <c r="I63" s="255"/>
      <c r="J63" s="255"/>
      <c r="K63" s="255"/>
      <c r="L63" s="255"/>
      <c r="M63" s="256"/>
      <c r="N63" s="56"/>
      <c r="O63" s="64">
        <v>15.687901666616961</v>
      </c>
      <c r="P63" s="56"/>
      <c r="Q63" s="56"/>
      <c r="R63" s="56"/>
      <c r="S63" s="56"/>
      <c r="T63" s="56"/>
      <c r="U63" s="56"/>
      <c r="V63" s="56"/>
      <c r="W63" s="56"/>
      <c r="X63" s="56"/>
      <c r="Y63" s="56"/>
      <c r="Z63" s="69"/>
      <c r="AA63" s="66">
        <f t="shared" si="5"/>
        <v>15.687901666616961</v>
      </c>
    </row>
    <row r="64" spans="2:27">
      <c r="B64" s="242"/>
      <c r="C64" s="16" t="s">
        <v>265</v>
      </c>
      <c r="D64" s="254"/>
      <c r="E64" s="255"/>
      <c r="F64" s="255"/>
      <c r="G64" s="255"/>
      <c r="H64" s="255"/>
      <c r="I64" s="255"/>
      <c r="J64" s="255"/>
      <c r="K64" s="255"/>
      <c r="L64" s="255"/>
      <c r="M64" s="256"/>
      <c r="N64" s="56"/>
      <c r="O64" s="64">
        <v>194.5031832</v>
      </c>
      <c r="P64" s="56"/>
      <c r="Q64" s="56"/>
      <c r="R64" s="56"/>
      <c r="S64" s="56"/>
      <c r="T64" s="56"/>
      <c r="U64" s="56"/>
      <c r="V64" s="56"/>
      <c r="W64" s="56"/>
      <c r="X64" s="56"/>
      <c r="Y64" s="56"/>
      <c r="Z64" s="69"/>
      <c r="AA64" s="66">
        <f t="shared" si="5"/>
        <v>194.5031832</v>
      </c>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1630.4341979342578</v>
      </c>
      <c r="P76" s="56"/>
      <c r="Q76" s="56"/>
      <c r="R76" s="56"/>
      <c r="S76" s="56"/>
      <c r="T76" s="56"/>
      <c r="U76" s="56"/>
      <c r="V76" s="56"/>
      <c r="W76" s="56"/>
      <c r="X76" s="56"/>
      <c r="Y76" s="56"/>
      <c r="Z76" s="21">
        <f>SUM(Z60:Z75)</f>
        <v>0</v>
      </c>
      <c r="AA76" s="65">
        <f>SUM(AA60:AA75)</f>
        <v>1630.4341979342578</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1630.4341979342578</v>
      </c>
      <c r="P80" s="60">
        <f>P78+P58+P47</f>
        <v>432693.19999999995</v>
      </c>
      <c r="Q80" s="65">
        <f>Q78+Q47+Q58</f>
        <v>1433.1088245268184</v>
      </c>
      <c r="R80" s="60">
        <f>R78+R58+R47</f>
        <v>564804.37300000002</v>
      </c>
      <c r="S80" s="65">
        <f>S78+S47+S58</f>
        <v>1918.3799305686066</v>
      </c>
      <c r="T80" s="60">
        <f>T78+T58+T47</f>
        <v>577071.15012000001</v>
      </c>
      <c r="U80" s="65">
        <f>U78+U47+U58</f>
        <v>1997.0093642725699</v>
      </c>
      <c r="V80" s="60">
        <f>V78+V58+V47</f>
        <v>578954.08574080002</v>
      </c>
      <c r="W80" s="65">
        <f>W78+W47+W58</f>
        <v>1924.037781136228</v>
      </c>
      <c r="X80" s="60">
        <f>X78+X58+X47</f>
        <v>586167.25556978211</v>
      </c>
      <c r="Y80" s="65">
        <f>Y78+Y47+Y58</f>
        <v>1927.0298630963152</v>
      </c>
      <c r="Z80" s="60">
        <f>Z78+Z58+Z47</f>
        <v>2739690.0644305819</v>
      </c>
      <c r="AA80" s="58">
        <f>AA78+AA76+AA47+AA58</f>
        <v>10829.999961534797</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B123" s="9" t="s">
        <v>448</v>
      </c>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572</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DC_x0028_s_x0029_ xmlns="47ab86e5-7359-4ea9-9855-d9b90d5eaf81">
      <Value>85</Value>
      <Value>117</Value>
      <Value>119</Value>
      <Value>128</Value>
      <Value>131</Value>
      <Value>136</Value>
      <Value>144</Value>
    </LDC_x0028_s_x0029_>
    <Document_x0020_Type xmlns="47ab86e5-7359-4ea9-9855-d9b90d5eaf81">
      <Value>CDM Plan</Value>
    </Document_x0020_Type>
    <Checklist_x0020_Record xmlns="47ab86e5-7359-4ea9-9855-d9b90d5eaf81">33</Checklist_x0020_Record>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MS Excel" ma:contentTypeID="0x010100FDF427EED07F5F4DA0DF9B809F91BEB4009C31F29664DFF8499AA6EA7442202AB3" ma:contentTypeVersion="" ma:contentTypeDescription="Create a new spreadsheet in this library" ma:contentTypeScope="" ma:versionID="2e1131b286fa225cc10af75942c7b93b">
  <xsd:schema xmlns:xsd="http://www.w3.org/2001/XMLSchema" xmlns:xs="http://www.w3.org/2001/XMLSchema" xmlns:p="http://schemas.microsoft.com/office/2006/metadata/properties" xmlns:ns2="http://schemas.microsoft.com/sharepoint/v3/fields" xmlns:ns3="47ab86e5-7359-4ea9-9855-d9b90d5eaf81" targetNamespace="http://schemas.microsoft.com/office/2006/metadata/properties" ma:root="true" ma:fieldsID="8a5950259d0ce34182b3b1716efdfaab" ns2:_="" ns3:_="">
    <xsd:import namespace="http://schemas.microsoft.com/sharepoint/v3/fields"/>
    <xsd:import namespace="47ab86e5-7359-4ea9-9855-d9b90d5eaf81"/>
    <xsd:element name="properties">
      <xsd:complexType>
        <xsd:sequence>
          <xsd:element name="documentManagement">
            <xsd:complexType>
              <xsd:all>
                <xsd:element ref="ns2:_Version" minOccurs="0"/>
                <xsd:element ref="ns3:LDC_x0028_s_x0029_" minOccurs="0"/>
                <xsd:element ref="ns3:Document_x0020_Type" minOccurs="0"/>
                <xsd:element ref="ns3:Checklist_x0020_Record"/>
                <xsd:element ref="ns3:Checklist_x0020_Record_x003a_Status_x0020__x0028_Read_x002d_Only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ab86e5-7359-4ea9-9855-d9b90d5eaf81" elementFormDefault="qualified">
    <xsd:import namespace="http://schemas.microsoft.com/office/2006/documentManagement/types"/>
    <xsd:import namespace="http://schemas.microsoft.com/office/infopath/2007/PartnerControls"/>
    <xsd:element name="LDC_x0028_s_x0029_" ma:index="9" nillable="true" ma:displayName="LDC(s)" ma:list="{a80134e9-eeaa-46c8-84fc-696f9a2cee79}" ma:internalName="LDC_x0028_s_x0029_"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Document_x0020_Type" ma:index="10" nillable="true" ma:displayName="Document Type" ma:internalName="Document_x0020_Type" ma:requiredMultiChoice="true">
      <xsd:complexType>
        <xsd:complexContent>
          <xsd:extension base="dms:MultiChoice">
            <xsd:sequence>
              <xsd:element name="Value" maxOccurs="unbounded" minOccurs="0" nillable="true">
                <xsd:simpleType>
                  <xsd:restriction base="dms:Choice">
                    <xsd:enumeration value="CDM Plan"/>
                    <xsd:enumeration value="Cost Effectiveness Tool"/>
                    <xsd:enumeration value="Achievable Potential Tool"/>
                    <xsd:enumeration value="Authorization Form"/>
                    <xsd:enumeration value="Supporting Document"/>
                  </xsd:restriction>
                </xsd:simpleType>
              </xsd:element>
            </xsd:sequence>
          </xsd:extension>
        </xsd:complexContent>
      </xsd:complexType>
    </xsd:element>
    <xsd:element name="Checklist_x0020_Record" ma:index="11" ma:displayName="Checklist Record" ma:list="{194217b9-0637-4f07-8ccc-be17354a2e03}" ma:internalName="Checklist_x0020_Record" ma:showField="Title">
      <xsd:simpleType>
        <xsd:restriction base="dms:Lookup"/>
      </xsd:simpleType>
    </xsd:element>
    <xsd:element name="Checklist_x0020_Record_x003a_Status_x0020__x0028_Read_x002d_Only_x0029_" ma:index="12" nillable="true" ma:displayName="CDM Plan Status" ma:list="{194217b9-0637-4f07-8ccc-be17354a2e03}" ma:internalName="Checklist_x0020_Record_x003a_Status_x0020__x0028_Read_x002d_Only_x0029_" ma:readOnly="true" ma:showField="Status_x0020__x0028_Read_x002d_O" ma:web="b6d3a06b-4932-42a6-9ab0-9bb7ce291521">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B02A9-84D3-4AFD-B6B3-BB99E21363AF}">
  <ds:schemaRefs>
    <ds:schemaRef ds:uri="http://schemas.microsoft.com/sharepoint/v3/contenttype/forms"/>
  </ds:schemaRefs>
</ds:datastoreItem>
</file>

<file path=customXml/itemProps2.xml><?xml version="1.0" encoding="utf-8"?>
<ds:datastoreItem xmlns:ds="http://schemas.openxmlformats.org/officeDocument/2006/customXml" ds:itemID="{128B76C0-A5BF-4F34-8FE1-900034E0A4AF}">
  <ds:schemaRefs>
    <ds:schemaRef ds:uri="http://purl.org/dc/dcmitype/"/>
    <ds:schemaRef ds:uri="47ab86e5-7359-4ea9-9855-d9b90d5eaf81"/>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schemas.microsoft.com/sharepoint/v3/fields"/>
    <ds:schemaRef ds:uri="http://schemas.microsoft.com/office/2006/metadata/properties"/>
  </ds:schemaRefs>
</ds:datastoreItem>
</file>

<file path=customXml/itemProps3.xml><?xml version="1.0" encoding="utf-8"?>
<ds:datastoreItem xmlns:ds="http://schemas.openxmlformats.org/officeDocument/2006/customXml" ds:itemID="{2D653E25-23B0-400B-BF7B-EB921844E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47ab86e5-7359-4ea9-9855-d9b90d5eaf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A. General Information</vt:lpstr>
      <vt:lpstr>Sheet3</vt:lpstr>
      <vt:lpstr>Sheet4</vt:lpstr>
      <vt:lpstr>B. LDC Authorization</vt:lpstr>
      <vt:lpstr>C. CDM Plan Summary</vt:lpstr>
      <vt:lpstr>D. CDM Plan Milestone LDC 1</vt:lpstr>
      <vt:lpstr>D. CDM Plan Milestone LDC 2</vt:lpstr>
      <vt:lpstr>D. CDM Plan Milestone LDC 3</vt:lpstr>
      <vt:lpstr>Sheet5</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Sheet2</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Joint CDM Plan Template Final v2_01202015_Version 2</dc:title>
  <dc:creator>Deb</dc:creator>
  <cp:lastModifiedBy>Jane Donnelly</cp:lastModifiedBy>
  <cp:lastPrinted>2015-01-18T19:46:55Z</cp:lastPrinted>
  <dcterms:created xsi:type="dcterms:W3CDTF">2014-07-07T16:14:19Z</dcterms:created>
  <dcterms:modified xsi:type="dcterms:W3CDTF">2016-01-28T19:56:04Z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0x010100FDF427EED07F5F4DA0DF9B809F91BEB4009C31F29664DFF8499AA6EA7442202AB3</vt:lpwstr>
  </property>
</Properties>
</file>