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6" i="1" l="1"/>
  <c r="H16" i="1" s="1"/>
  <c r="M5" i="1" s="1"/>
  <c r="F16" i="1"/>
  <c r="F17" i="1"/>
  <c r="G17" i="1" s="1"/>
  <c r="H17" i="1" s="1"/>
  <c r="M6" i="1" s="1"/>
  <c r="E15" i="1"/>
  <c r="F15" i="1" s="1"/>
  <c r="G15" i="1" s="1"/>
  <c r="H15" i="1" s="1"/>
  <c r="M4" i="1" s="1"/>
  <c r="E16" i="1"/>
  <c r="E17" i="1"/>
  <c r="E18" i="1"/>
  <c r="F18" i="1" s="1"/>
  <c r="G18" i="1" s="1"/>
  <c r="H18" i="1" s="1"/>
  <c r="M7" i="1" s="1"/>
  <c r="D14" i="1"/>
  <c r="E14" i="1" s="1"/>
  <c r="F14" i="1" s="1"/>
  <c r="G14" i="1" s="1"/>
  <c r="H14" i="1" s="1"/>
  <c r="M3" i="1" s="1"/>
  <c r="D15" i="1"/>
  <c r="D16" i="1"/>
  <c r="D17" i="1"/>
  <c r="D18" i="1"/>
  <c r="D19" i="1"/>
  <c r="E19" i="1" s="1"/>
  <c r="F19" i="1" s="1"/>
  <c r="G19" i="1" s="1"/>
  <c r="H19" i="1" s="1"/>
  <c r="M8" i="1" s="1"/>
  <c r="D13" i="1"/>
  <c r="E13" i="1" s="1"/>
  <c r="F13" i="1" s="1"/>
  <c r="G13" i="1" s="1"/>
  <c r="H13" i="1" s="1"/>
  <c r="M2" i="1" s="1"/>
  <c r="J5" i="1" l="1"/>
  <c r="L5" i="1" s="1"/>
  <c r="N5" i="1" s="1"/>
  <c r="J4" i="1"/>
  <c r="L4" i="1" s="1"/>
  <c r="N4" i="1" s="1"/>
  <c r="J3" i="1"/>
  <c r="L3" i="1" s="1"/>
  <c r="N3" i="1" s="1"/>
  <c r="I5" i="1"/>
  <c r="I4" i="1"/>
  <c r="H3" i="1"/>
  <c r="H4" i="1"/>
  <c r="H5" i="1"/>
  <c r="H6" i="1"/>
  <c r="H7" i="1"/>
  <c r="H8" i="1"/>
  <c r="H2" i="1"/>
  <c r="G3" i="1"/>
  <c r="G4" i="1"/>
  <c r="G5" i="1"/>
  <c r="G6" i="1"/>
  <c r="J6" i="1" s="1"/>
  <c r="L6" i="1" s="1"/>
  <c r="N6" i="1" s="1"/>
  <c r="G7" i="1"/>
  <c r="J7" i="1" s="1"/>
  <c r="L7" i="1" s="1"/>
  <c r="N7" i="1" s="1"/>
  <c r="G8" i="1"/>
  <c r="J8" i="1" s="1"/>
  <c r="L8" i="1" s="1"/>
  <c r="N8" i="1" s="1"/>
  <c r="G2" i="1"/>
  <c r="J2" i="1" s="1"/>
  <c r="L2" i="1" s="1"/>
  <c r="N2" i="1" s="1"/>
</calcChain>
</file>

<file path=xl/sharedStrings.xml><?xml version="1.0" encoding="utf-8"?>
<sst xmlns="http://schemas.openxmlformats.org/spreadsheetml/2006/main" count="36" uniqueCount="27">
  <si>
    <t># of customers</t>
  </si>
  <si>
    <t>billed kWh/kW</t>
  </si>
  <si>
    <t>Residential (kWh)</t>
  </si>
  <si>
    <t>GS &lt; 50 kW (kWh)</t>
  </si>
  <si>
    <t>GS 50 to 2,999 kW (kW)</t>
  </si>
  <si>
    <t>GS 3000 - 4,999 kW (kW)</t>
  </si>
  <si>
    <t>Sentinel (kW)</t>
  </si>
  <si>
    <t>Street Lighting (kW)</t>
  </si>
  <si>
    <t>USL (kWh)</t>
  </si>
  <si>
    <t>Transfomer Allowance-Adjusted Volumetric Rate</t>
  </si>
  <si>
    <t>2015 Service Charge</t>
  </si>
  <si>
    <t>2015 Distribution Volumetric Rate</t>
  </si>
  <si>
    <t>Fixed Revenue</t>
  </si>
  <si>
    <t>Variable Revenue</t>
  </si>
  <si>
    <t>Transfomer Allowance-Adjusted Variable Revenue</t>
  </si>
  <si>
    <t>Revenue from Base Rate</t>
  </si>
  <si>
    <t>Revenue Offset/other revenue</t>
  </si>
  <si>
    <t>Total Revenue</t>
  </si>
  <si>
    <t>cost - base rate</t>
  </si>
  <si>
    <t>PCI 2013</t>
  </si>
  <si>
    <t>PCI 2014</t>
  </si>
  <si>
    <t>PCI 2015</t>
  </si>
  <si>
    <t>2015 total cost</t>
  </si>
  <si>
    <t>Cost</t>
  </si>
  <si>
    <t>R/C Ratio</t>
  </si>
  <si>
    <t>2012CoS CA model-Allocated Revenue Requirement (i.e. costs)</t>
  </si>
  <si>
    <t>Rate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</si>
</sst>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/>
    <xf numFmtId="0" fontId="1" fillId="3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2" xfId="0" applyFont="1" applyBorder="1"/>
    <xf numFmtId="0" fontId="0" fillId="0" borderId="1" xfId="0" applyBorder="1"/>
    <xf numFmtId="44" fontId="0" fillId="0" borderId="1" xfId="1" applyFont="1" applyBorder="1"/>
    <xf numFmtId="3" fontId="0" fillId="0" borderId="1" xfId="0" applyNumberFormat="1" applyBorder="1"/>
    <xf numFmtId="44" fontId="0" fillId="0" borderId="1" xfId="0" applyNumberFormat="1" applyBorder="1"/>
    <xf numFmtId="2" fontId="0" fillId="0" borderId="1" xfId="0" applyNumberFormat="1" applyBorder="1"/>
    <xf numFmtId="164" fontId="0" fillId="2" borderId="1" xfId="0" applyNumberFormat="1" applyFill="1" applyBorder="1"/>
    <xf numFmtId="164" fontId="0" fillId="0" borderId="1" xfId="0" applyNumberFormat="1" applyBorder="1"/>
    <xf numFmtId="10" fontId="0" fillId="0" borderId="1" xfId="0" applyNumberFormat="1" applyBorder="1"/>
    <xf numFmtId="10" fontId="0" fillId="4" borderId="1" xfId="0" applyNumberForma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abSelected="1" workbookViewId="0">
      <selection activeCell="M14" sqref="M14"/>
    </sheetView>
  </sheetViews>
  <sheetFormatPr defaultRowHeight="15" x14ac:dyDescent="0.25"/>
  <cols>
    <col min="1" max="1" width="25.28515625" customWidth="1"/>
    <col min="2" max="12" width="13.85546875" customWidth="1"/>
    <col min="13" max="13" width="17.85546875" customWidth="1"/>
    <col min="14" max="14" width="18.140625" customWidth="1"/>
  </cols>
  <sheetData>
    <row r="1" spans="1:14" s="2" customFormat="1" ht="75" x14ac:dyDescent="0.25">
      <c r="A1" s="5" t="s">
        <v>26</v>
      </c>
      <c r="B1" s="5" t="s">
        <v>0</v>
      </c>
      <c r="C1" s="5" t="s">
        <v>1</v>
      </c>
      <c r="D1" s="5" t="s">
        <v>10</v>
      </c>
      <c r="E1" s="5" t="s">
        <v>11</v>
      </c>
      <c r="F1" s="5" t="s">
        <v>9</v>
      </c>
      <c r="G1" s="5" t="s">
        <v>12</v>
      </c>
      <c r="H1" s="5" t="s">
        <v>13</v>
      </c>
      <c r="I1" s="5" t="s">
        <v>14</v>
      </c>
      <c r="J1" s="5" t="s">
        <v>15</v>
      </c>
      <c r="K1" s="5" t="s">
        <v>16</v>
      </c>
      <c r="L1" s="5" t="s">
        <v>17</v>
      </c>
      <c r="M1" s="5" t="s">
        <v>23</v>
      </c>
      <c r="N1" s="5" t="s">
        <v>24</v>
      </c>
    </row>
    <row r="2" spans="1:14" x14ac:dyDescent="0.25">
      <c r="A2" s="7" t="s">
        <v>2</v>
      </c>
      <c r="B2" s="9">
        <v>8603</v>
      </c>
      <c r="C2" s="9">
        <v>73125152</v>
      </c>
      <c r="D2" s="11">
        <v>10.27</v>
      </c>
      <c r="E2" s="7">
        <v>1.4800000000000001E-2</v>
      </c>
      <c r="F2" s="7"/>
      <c r="G2" s="12">
        <f>D2*B2*12</f>
        <v>1060233.72</v>
      </c>
      <c r="H2" s="12">
        <f>E2*C2</f>
        <v>1082252.2496</v>
      </c>
      <c r="I2" s="7"/>
      <c r="J2" s="12">
        <f>G2+H2</f>
        <v>2142485.9696</v>
      </c>
      <c r="K2" s="9">
        <v>212698</v>
      </c>
      <c r="L2" s="13">
        <f>J2+K2</f>
        <v>2355183.9696</v>
      </c>
      <c r="M2" s="10">
        <f>H13</f>
        <v>2486439.2124307407</v>
      </c>
      <c r="N2" s="14">
        <f>L2/M2</f>
        <v>0.94721156174880872</v>
      </c>
    </row>
    <row r="3" spans="1:14" x14ac:dyDescent="0.25">
      <c r="A3" s="7" t="s">
        <v>3</v>
      </c>
      <c r="B3" s="9">
        <v>1102</v>
      </c>
      <c r="C3" s="9">
        <v>35160634</v>
      </c>
      <c r="D3" s="11">
        <v>23.5</v>
      </c>
      <c r="E3" s="7">
        <v>8.3999999999999995E-3</v>
      </c>
      <c r="F3" s="7"/>
      <c r="G3" s="12">
        <f t="shared" ref="G3:G8" si="0">D3*B3*12</f>
        <v>310764</v>
      </c>
      <c r="H3" s="12">
        <f t="shared" ref="H3:H8" si="1">E3*C3</f>
        <v>295349.32559999998</v>
      </c>
      <c r="I3" s="7"/>
      <c r="J3" s="12">
        <f>G3+H3</f>
        <v>606113.32559999998</v>
      </c>
      <c r="K3" s="9">
        <v>53016</v>
      </c>
      <c r="L3" s="13">
        <f t="shared" ref="L3:L8" si="2">J3+K3</f>
        <v>659129.32559999998</v>
      </c>
      <c r="M3" s="10">
        <f>H14</f>
        <v>663542.60230897926</v>
      </c>
      <c r="N3" s="14">
        <f t="shared" ref="N3:N8" si="3">L3/M3</f>
        <v>0.99334891732102493</v>
      </c>
    </row>
    <row r="4" spans="1:14" x14ac:dyDescent="0.25">
      <c r="A4" s="7" t="s">
        <v>4</v>
      </c>
      <c r="B4" s="9">
        <v>127</v>
      </c>
      <c r="C4" s="9">
        <v>303629</v>
      </c>
      <c r="D4" s="11">
        <v>76.540000000000006</v>
      </c>
      <c r="E4" s="7">
        <v>3.3935</v>
      </c>
      <c r="F4" s="7">
        <v>2.9975000000000001</v>
      </c>
      <c r="G4" s="12">
        <f t="shared" si="0"/>
        <v>116646.95999999999</v>
      </c>
      <c r="H4" s="13">
        <f t="shared" si="1"/>
        <v>1030365.0115</v>
      </c>
      <c r="I4" s="12">
        <f>F4*C4</f>
        <v>910127.92749999999</v>
      </c>
      <c r="J4" s="12">
        <f>G4+I4</f>
        <v>1026774.8875</v>
      </c>
      <c r="K4" s="9">
        <v>75443</v>
      </c>
      <c r="L4" s="13">
        <f t="shared" si="2"/>
        <v>1102217.8875</v>
      </c>
      <c r="M4" s="10">
        <f>H15</f>
        <v>952106.58944431518</v>
      </c>
      <c r="N4" s="15">
        <f t="shared" si="3"/>
        <v>1.1576622824796279</v>
      </c>
    </row>
    <row r="5" spans="1:14" x14ac:dyDescent="0.25">
      <c r="A5" s="7" t="s">
        <v>5</v>
      </c>
      <c r="B5" s="9">
        <v>1</v>
      </c>
      <c r="C5" s="9">
        <v>47442</v>
      </c>
      <c r="D5" s="11">
        <v>5689.94</v>
      </c>
      <c r="E5" s="7">
        <v>2.2132000000000001</v>
      </c>
      <c r="F5" s="7">
        <v>1.6132</v>
      </c>
      <c r="G5" s="12">
        <f t="shared" si="0"/>
        <v>68279.28</v>
      </c>
      <c r="H5" s="13">
        <f t="shared" si="1"/>
        <v>104998.63440000001</v>
      </c>
      <c r="I5" s="12">
        <f>F5*C5</f>
        <v>76533.434399999998</v>
      </c>
      <c r="J5" s="12">
        <f>G5+I5</f>
        <v>144812.7144</v>
      </c>
      <c r="K5" s="9">
        <v>11487</v>
      </c>
      <c r="L5" s="13">
        <f t="shared" si="2"/>
        <v>156299.7144</v>
      </c>
      <c r="M5" s="10">
        <f>H16</f>
        <v>192154.15505063516</v>
      </c>
      <c r="N5" s="15">
        <f t="shared" si="3"/>
        <v>0.8134079346804286</v>
      </c>
    </row>
    <row r="6" spans="1:14" x14ac:dyDescent="0.25">
      <c r="A6" s="7" t="s">
        <v>6</v>
      </c>
      <c r="B6" s="9">
        <v>54</v>
      </c>
      <c r="C6" s="9">
        <v>218</v>
      </c>
      <c r="D6" s="11">
        <v>4.8600000000000003</v>
      </c>
      <c r="E6" s="7">
        <v>11.969799999999999</v>
      </c>
      <c r="F6" s="7"/>
      <c r="G6" s="12">
        <f t="shared" si="0"/>
        <v>3149.2799999999997</v>
      </c>
      <c r="H6" s="12">
        <f t="shared" si="1"/>
        <v>2609.4164000000001</v>
      </c>
      <c r="I6" s="7"/>
      <c r="J6" s="12">
        <f>G6+H6</f>
        <v>5758.6963999999998</v>
      </c>
      <c r="K6" s="9">
        <v>524</v>
      </c>
      <c r="L6" s="13">
        <f t="shared" si="2"/>
        <v>6282.6963999999998</v>
      </c>
      <c r="M6" s="10">
        <f t="shared" ref="M6:M8" si="4">H17</f>
        <v>5340.6452134064002</v>
      </c>
      <c r="N6" s="14">
        <f t="shared" si="3"/>
        <v>1.1763927669692058</v>
      </c>
    </row>
    <row r="7" spans="1:14" x14ac:dyDescent="0.25">
      <c r="A7" s="7" t="s">
        <v>7</v>
      </c>
      <c r="B7" s="9">
        <v>2804</v>
      </c>
      <c r="C7" s="9">
        <v>3343</v>
      </c>
      <c r="D7" s="11">
        <v>4</v>
      </c>
      <c r="E7" s="7">
        <v>25.332799999999999</v>
      </c>
      <c r="F7" s="7"/>
      <c r="G7" s="12">
        <f t="shared" si="0"/>
        <v>134592</v>
      </c>
      <c r="H7" s="12">
        <f t="shared" si="1"/>
        <v>84687.550399999993</v>
      </c>
      <c r="I7" s="7"/>
      <c r="J7" s="12">
        <f t="shared" ref="J7:J8" si="5">G7+H7</f>
        <v>219279.55040000001</v>
      </c>
      <c r="K7" s="9">
        <v>21518</v>
      </c>
      <c r="L7" s="13">
        <f t="shared" si="2"/>
        <v>240797.55040000001</v>
      </c>
      <c r="M7" s="10">
        <f t="shared" si="4"/>
        <v>215319.3898384496</v>
      </c>
      <c r="N7" s="14">
        <f t="shared" si="3"/>
        <v>1.1183272931465496</v>
      </c>
    </row>
    <row r="8" spans="1:14" x14ac:dyDescent="0.25">
      <c r="A8" s="7" t="s">
        <v>8</v>
      </c>
      <c r="B8" s="9">
        <v>77</v>
      </c>
      <c r="C8" s="9">
        <v>716623</v>
      </c>
      <c r="D8" s="11">
        <v>13.96</v>
      </c>
      <c r="E8" s="7">
        <v>3.6400000000000002E-2</v>
      </c>
      <c r="F8" s="7"/>
      <c r="G8" s="12">
        <f t="shared" si="0"/>
        <v>12899.04</v>
      </c>
      <c r="H8" s="12">
        <f t="shared" si="1"/>
        <v>26085.0772</v>
      </c>
      <c r="I8" s="7"/>
      <c r="J8" s="12">
        <f t="shared" si="5"/>
        <v>38984.117200000001</v>
      </c>
      <c r="K8" s="9">
        <v>3775</v>
      </c>
      <c r="L8" s="13">
        <f t="shared" si="2"/>
        <v>42759.117200000001</v>
      </c>
      <c r="M8" s="10">
        <f t="shared" si="4"/>
        <v>45140.386358848002</v>
      </c>
      <c r="N8" s="14">
        <f t="shared" si="3"/>
        <v>0.94724747945403331</v>
      </c>
    </row>
    <row r="11" spans="1:14" x14ac:dyDescent="0.25">
      <c r="E11" s="6" t="s">
        <v>19</v>
      </c>
      <c r="F11" s="6" t="s">
        <v>20</v>
      </c>
      <c r="G11" s="6" t="s">
        <v>21</v>
      </c>
    </row>
    <row r="12" spans="1:14" s="3" customFormat="1" ht="90" x14ac:dyDescent="0.25">
      <c r="A12" s="1" t="s">
        <v>26</v>
      </c>
      <c r="B12" s="5" t="s">
        <v>25</v>
      </c>
      <c r="C12" s="5" t="s">
        <v>16</v>
      </c>
      <c r="D12" s="1" t="s">
        <v>18</v>
      </c>
      <c r="E12" s="4">
        <v>1.0047999999999999</v>
      </c>
      <c r="F12" s="4">
        <v>1.0155000000000001</v>
      </c>
      <c r="G12" s="4">
        <v>1.0145</v>
      </c>
      <c r="H12" s="1" t="s">
        <v>22</v>
      </c>
    </row>
    <row r="13" spans="1:14" x14ac:dyDescent="0.25">
      <c r="A13" s="7" t="s">
        <v>2</v>
      </c>
      <c r="B13" s="8">
        <v>2409189</v>
      </c>
      <c r="C13" s="9">
        <v>212698</v>
      </c>
      <c r="D13" s="10">
        <f>B13-C13</f>
        <v>2196491</v>
      </c>
      <c r="E13" s="10">
        <f>D13*$E$12</f>
        <v>2207034.1568</v>
      </c>
      <c r="F13" s="10">
        <f>E13*$F$12</f>
        <v>2241243.1862304001</v>
      </c>
      <c r="G13" s="10">
        <f>F13*$G$12</f>
        <v>2273741.2124307407</v>
      </c>
      <c r="H13" s="10">
        <f>G13+C13</f>
        <v>2486439.2124307407</v>
      </c>
    </row>
    <row r="14" spans="1:14" x14ac:dyDescent="0.25">
      <c r="A14" s="7" t="s">
        <v>3</v>
      </c>
      <c r="B14" s="8">
        <v>642800</v>
      </c>
      <c r="C14" s="9">
        <v>53016</v>
      </c>
      <c r="D14" s="10">
        <f t="shared" ref="D14:D19" si="6">B14-C14</f>
        <v>589784</v>
      </c>
      <c r="E14" s="10">
        <f t="shared" ref="E14:E19" si="7">D14*$E$12</f>
        <v>592614.9632</v>
      </c>
      <c r="F14" s="10">
        <f t="shared" ref="F14:F19" si="8">E14*$F$12</f>
        <v>601800.49512960005</v>
      </c>
      <c r="G14" s="10">
        <f t="shared" ref="G14:G19" si="9">F14*$G$12</f>
        <v>610526.60230897926</v>
      </c>
      <c r="H14" s="10">
        <f t="shared" ref="H14:H19" si="10">G14+C14</f>
        <v>663542.60230897926</v>
      </c>
    </row>
    <row r="15" spans="1:14" x14ac:dyDescent="0.25">
      <c r="A15" s="7" t="s">
        <v>4</v>
      </c>
      <c r="B15" s="8">
        <v>922322</v>
      </c>
      <c r="C15" s="9">
        <v>75443</v>
      </c>
      <c r="D15" s="10">
        <f t="shared" si="6"/>
        <v>846879</v>
      </c>
      <c r="E15" s="10">
        <f t="shared" si="7"/>
        <v>850944.01919999998</v>
      </c>
      <c r="F15" s="10">
        <f t="shared" si="8"/>
        <v>864133.65149760002</v>
      </c>
      <c r="G15" s="10">
        <f t="shared" si="9"/>
        <v>876663.58944431518</v>
      </c>
      <c r="H15" s="10">
        <f t="shared" si="10"/>
        <v>952106.58944431518</v>
      </c>
    </row>
    <row r="16" spans="1:14" x14ac:dyDescent="0.25">
      <c r="A16" s="7" t="s">
        <v>5</v>
      </c>
      <c r="B16" s="8">
        <v>186016</v>
      </c>
      <c r="C16" s="9">
        <v>11487</v>
      </c>
      <c r="D16" s="10">
        <f t="shared" si="6"/>
        <v>174529</v>
      </c>
      <c r="E16" s="10">
        <f t="shared" si="7"/>
        <v>175366.73919999998</v>
      </c>
      <c r="F16" s="10">
        <f t="shared" si="8"/>
        <v>178084.92365759998</v>
      </c>
      <c r="G16" s="10">
        <f t="shared" si="9"/>
        <v>180667.15505063516</v>
      </c>
      <c r="H16" s="10">
        <f t="shared" si="10"/>
        <v>192154.15505063516</v>
      </c>
    </row>
    <row r="17" spans="1:8" x14ac:dyDescent="0.25">
      <c r="A17" s="7" t="s">
        <v>6</v>
      </c>
      <c r="B17" s="8">
        <v>5177</v>
      </c>
      <c r="C17" s="9">
        <v>524</v>
      </c>
      <c r="D17" s="10">
        <f t="shared" si="6"/>
        <v>4653</v>
      </c>
      <c r="E17" s="10">
        <f t="shared" si="7"/>
        <v>4675.3343999999997</v>
      </c>
      <c r="F17" s="10">
        <f t="shared" si="8"/>
        <v>4747.8020832000002</v>
      </c>
      <c r="G17" s="10">
        <f t="shared" si="9"/>
        <v>4816.6452134064002</v>
      </c>
      <c r="H17" s="10">
        <f t="shared" si="10"/>
        <v>5340.6452134064002</v>
      </c>
    </row>
    <row r="18" spans="1:8" x14ac:dyDescent="0.25">
      <c r="A18" s="7" t="s">
        <v>7</v>
      </c>
      <c r="B18" s="8">
        <v>208735</v>
      </c>
      <c r="C18" s="9">
        <v>21518</v>
      </c>
      <c r="D18" s="10">
        <f t="shared" si="6"/>
        <v>187217</v>
      </c>
      <c r="E18" s="10">
        <f t="shared" si="7"/>
        <v>188115.64159999997</v>
      </c>
      <c r="F18" s="10">
        <f t="shared" si="8"/>
        <v>191031.4340448</v>
      </c>
      <c r="G18" s="10">
        <f t="shared" si="9"/>
        <v>193801.3898384496</v>
      </c>
      <c r="H18" s="10">
        <f t="shared" si="10"/>
        <v>215319.3898384496</v>
      </c>
    </row>
    <row r="19" spans="1:8" x14ac:dyDescent="0.25">
      <c r="A19" s="7" t="s">
        <v>8</v>
      </c>
      <c r="B19" s="8">
        <v>43735</v>
      </c>
      <c r="C19" s="9">
        <v>3775</v>
      </c>
      <c r="D19" s="10">
        <f t="shared" si="6"/>
        <v>39960</v>
      </c>
      <c r="E19" s="10">
        <f t="shared" si="7"/>
        <v>40151.807999999997</v>
      </c>
      <c r="F19" s="10">
        <f t="shared" si="8"/>
        <v>40774.161024000001</v>
      </c>
      <c r="G19" s="10">
        <f t="shared" si="9"/>
        <v>41365.386358848002</v>
      </c>
      <c r="H19" s="10">
        <f t="shared" si="10"/>
        <v>45140.386358848002</v>
      </c>
    </row>
  </sheetData>
  <pageMargins left="0.7" right="0.7" top="0.75" bottom="0.75" header="0.3" footer="0.3"/>
  <pageSetup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2016-02-05T15:51:18Z</dcterms:modified>
</cp:coreProperties>
</file>