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280"/>
  </bookViews>
  <sheets>
    <sheet name="CNPI TAXES" sheetId="1" r:id="rId1"/>
  </sheets>
  <definedNames>
    <definedName name="_xlnm.Print_Area" localSheetId="0">'CNPI TAXES'!$A$1:$L$57</definedName>
  </definedNames>
  <calcPr calcId="145621"/>
</workbook>
</file>

<file path=xl/calcChain.xml><?xml version="1.0" encoding="utf-8"?>
<calcChain xmlns="http://schemas.openxmlformats.org/spreadsheetml/2006/main">
  <c r="L56" i="1" l="1"/>
  <c r="K56" i="1"/>
  <c r="J56" i="1"/>
  <c r="I56" i="1"/>
  <c r="H56" i="1"/>
  <c r="G56" i="1"/>
  <c r="F56" i="1"/>
  <c r="E56" i="1"/>
  <c r="D56" i="1"/>
  <c r="C56" i="1"/>
  <c r="B56" i="1"/>
  <c r="L51" i="1"/>
  <c r="K51" i="1"/>
  <c r="J51" i="1"/>
  <c r="I51" i="1"/>
  <c r="H51" i="1"/>
  <c r="G51" i="1"/>
  <c r="F51" i="1"/>
  <c r="E51" i="1"/>
  <c r="D51" i="1"/>
  <c r="C51" i="1"/>
  <c r="B51" i="1"/>
  <c r="L49" i="1"/>
  <c r="K49" i="1"/>
  <c r="J49" i="1"/>
  <c r="I49" i="1"/>
  <c r="H49" i="1"/>
  <c r="G49" i="1"/>
  <c r="F49" i="1"/>
  <c r="E49" i="1"/>
  <c r="D49" i="1"/>
  <c r="C49" i="1"/>
  <c r="B49" i="1"/>
  <c r="L46" i="1"/>
  <c r="K46" i="1"/>
  <c r="L44" i="1"/>
  <c r="K44" i="1"/>
  <c r="J44" i="1"/>
  <c r="I44" i="1"/>
  <c r="H44" i="1"/>
  <c r="G44" i="1"/>
  <c r="F44" i="1"/>
  <c r="E44" i="1"/>
  <c r="D44" i="1"/>
  <c r="C44" i="1"/>
  <c r="B44" i="1"/>
  <c r="L40" i="1"/>
  <c r="K40" i="1"/>
  <c r="J40" i="1"/>
  <c r="I40" i="1"/>
  <c r="H40" i="1"/>
  <c r="G40" i="1"/>
  <c r="F40" i="1"/>
  <c r="E40" i="1"/>
  <c r="D40" i="1"/>
  <c r="C40" i="1"/>
  <c r="B40" i="1"/>
  <c r="L38" i="1"/>
  <c r="K38" i="1"/>
  <c r="J38" i="1"/>
  <c r="I38" i="1"/>
  <c r="H38" i="1"/>
  <c r="G38" i="1"/>
  <c r="F38" i="1"/>
  <c r="E38" i="1"/>
  <c r="D38" i="1"/>
  <c r="C38" i="1"/>
  <c r="B3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<sst xmlns="http://schemas.openxmlformats.org/spreadsheetml/2006/main" count="70" uniqueCount="50">
  <si>
    <t>CANADIAN NIAGARA POWER INC.</t>
  </si>
  <si>
    <t>TAX CALCULATIONS</t>
  </si>
  <si>
    <t>TOTAL</t>
  </si>
  <si>
    <t>CNPI</t>
  </si>
  <si>
    <t>TRANSMISSION</t>
  </si>
  <si>
    <t>DISTRIBUTION</t>
  </si>
  <si>
    <t>Description</t>
  </si>
  <si>
    <t>Actual</t>
  </si>
  <si>
    <t>Regulatory</t>
  </si>
  <si>
    <t>Forecast</t>
  </si>
  <si>
    <t>Net income(loss) per financial statements</t>
  </si>
  <si>
    <t>Utility income before taxes</t>
  </si>
  <si>
    <t>Add:</t>
  </si>
  <si>
    <t>Provision for income taxes - current</t>
  </si>
  <si>
    <t>Provision for income taxes - deferred</t>
  </si>
  <si>
    <t>Amortization of assets</t>
  </si>
  <si>
    <t>Loss on disposal of assets</t>
  </si>
  <si>
    <t>Donations</t>
  </si>
  <si>
    <t>Non-deductible meals and entertainment</t>
  </si>
  <si>
    <t>Reserves from financial statements - EOY</t>
  </si>
  <si>
    <t>Amortization of deferred financing</t>
  </si>
  <si>
    <t>Ontario apprentice and co-op tax credits</t>
  </si>
  <si>
    <t>Total Additions</t>
  </si>
  <si>
    <t>Deduct:</t>
  </si>
  <si>
    <t>Gain on disposal of assets per financial statements</t>
  </si>
  <si>
    <t>Capital cost allowance</t>
  </si>
  <si>
    <t>Cumulative eligible capital deduction</t>
  </si>
  <si>
    <t>Adjustment to reserves - BOY</t>
  </si>
  <si>
    <t>Reserves from financial statements - BOY</t>
  </si>
  <si>
    <t>Disallowed Ontario apprentice credit</t>
  </si>
  <si>
    <t>Total Deductions</t>
  </si>
  <si>
    <t>Taxable Income</t>
  </si>
  <si>
    <t>Corporate tax rate</t>
  </si>
  <si>
    <t>Income Tax</t>
  </si>
  <si>
    <t>Grossed Up Taxes</t>
  </si>
  <si>
    <t>Calculation of total taxes</t>
  </si>
  <si>
    <t xml:space="preserve">Income Tax </t>
  </si>
  <si>
    <t>Total taxes</t>
  </si>
  <si>
    <t>Tax Rates</t>
  </si>
  <si>
    <t>Federal Tax</t>
  </si>
  <si>
    <t>Provincial Tax</t>
  </si>
  <si>
    <t>Total Tax Rate</t>
  </si>
  <si>
    <t>File Number:</t>
  </si>
  <si>
    <t>EB-2016-0061</t>
  </si>
  <si>
    <t>Exhibit:</t>
  </si>
  <si>
    <t>Tab:</t>
  </si>
  <si>
    <t>Schedule:</t>
  </si>
  <si>
    <t>Page:</t>
  </si>
  <si>
    <t>Date:</t>
  </si>
  <si>
    <t>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</si>
</sst>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64" fontId="1" fillId="0" borderId="0" xfId="1" applyNumberFormat="1"/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1" applyNumberFormat="1" applyBorder="1"/>
    <xf numFmtId="164" fontId="0" fillId="0" borderId="0" xfId="0" applyNumberFormat="1"/>
    <xf numFmtId="164" fontId="1" fillId="0" borderId="1" xfId="1" applyNumberFormat="1" applyBorder="1"/>
    <xf numFmtId="164" fontId="1" fillId="0" borderId="2" xfId="1" applyNumberFormat="1" applyBorder="1"/>
    <xf numFmtId="0" fontId="1" fillId="0" borderId="0" xfId="0" applyFont="1"/>
    <xf numFmtId="10" fontId="1" fillId="0" borderId="0" xfId="2" applyNumberFormat="1"/>
    <xf numFmtId="164" fontId="1" fillId="0" borderId="3" xfId="1" applyNumberFormat="1" applyBorder="1"/>
    <xf numFmtId="164" fontId="2" fillId="0" borderId="4" xfId="1" applyNumberFormat="1" applyFont="1" applyBorder="1"/>
    <xf numFmtId="10" fontId="1" fillId="0" borderId="4" xfId="2" applyNumberFormat="1" applyBorder="1"/>
    <xf numFmtId="0" fontId="2" fillId="0" borderId="0" xfId="3" applyFont="1" applyProtection="1"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2" borderId="5" xfId="3" applyFont="1" applyFill="1" applyBorder="1" applyAlignment="1" applyProtection="1">
      <alignment horizontal="right" vertical="top"/>
      <protection locked="0"/>
    </xf>
    <xf numFmtId="0" fontId="3" fillId="2" borderId="0" xfId="3" applyFont="1" applyFill="1" applyAlignment="1" applyProtection="1">
      <alignment horizontal="right" vertical="top"/>
      <protection locked="0"/>
    </xf>
    <xf numFmtId="0" fontId="3" fillId="0" borderId="0" xfId="3" applyFont="1" applyAlignment="1" applyProtection="1">
      <alignment horizontal="right" vertical="top"/>
      <protection locked="0"/>
    </xf>
    <xf numFmtId="15" fontId="3" fillId="2" borderId="0" xfId="3" applyNumberFormat="1" applyFont="1" applyFill="1" applyAlignment="1" applyProtection="1">
      <alignment horizontal="right" vertical="top"/>
      <protection locked="0"/>
    </xf>
    <xf numFmtId="0" fontId="2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tabSelected="1" view="pageBreakPreview" zoomScale="85" zoomScaleNormal="100" zoomScaleSheetLayoutView="85" workbookViewId="0">
      <pane ySplit="14" topLeftCell="A42" activePane="bottomLeft" state="frozen"/>
      <selection pane="bottomLeft" activeCell="B56" sqref="B56:L56"/>
    </sheetView>
  </sheetViews>
  <sheetFormatPr defaultRowHeight="12.75" outlineLevelRow="1" x14ac:dyDescent="0.2"/>
  <cols>
    <col min="1" max="1" width="50.7109375" customWidth="1"/>
    <col min="2" max="2" width="12.7109375" customWidth="1"/>
    <col min="3" max="4" width="15.42578125" customWidth="1"/>
    <col min="5" max="5" width="12.7109375" customWidth="1"/>
    <col min="6" max="7" width="15.42578125" customWidth="1"/>
    <col min="8" max="8" width="12.7109375" customWidth="1"/>
    <col min="9" max="12" width="15.42578125" customWidth="1"/>
    <col min="14" max="14" width="11.5703125" bestFit="1" customWidth="1"/>
  </cols>
  <sheetData>
    <row r="1" spans="1:14" outlineLevel="1" x14ac:dyDescent="0.2">
      <c r="K1" s="15" t="s">
        <v>42</v>
      </c>
      <c r="L1" s="16" t="s">
        <v>43</v>
      </c>
    </row>
    <row r="2" spans="1:14" outlineLevel="1" x14ac:dyDescent="0.2">
      <c r="K2" s="15" t="s">
        <v>44</v>
      </c>
      <c r="L2" s="17">
        <v>4</v>
      </c>
    </row>
    <row r="3" spans="1:14" outlineLevel="1" x14ac:dyDescent="0.2">
      <c r="K3" s="15" t="s">
        <v>45</v>
      </c>
      <c r="L3" s="17">
        <v>12</v>
      </c>
    </row>
    <row r="4" spans="1:14" outlineLevel="1" x14ac:dyDescent="0.2">
      <c r="K4" s="15" t="s">
        <v>46</v>
      </c>
      <c r="L4" s="17">
        <v>2</v>
      </c>
    </row>
    <row r="5" spans="1:14" outlineLevel="1" x14ac:dyDescent="0.2">
      <c r="K5" s="15" t="s">
        <v>47</v>
      </c>
      <c r="L5" s="18" t="s">
        <v>49</v>
      </c>
    </row>
    <row r="6" spans="1:14" outlineLevel="1" x14ac:dyDescent="0.2">
      <c r="K6" s="15"/>
      <c r="L6" s="19"/>
    </row>
    <row r="7" spans="1:14" outlineLevel="1" x14ac:dyDescent="0.2">
      <c r="K7" s="15" t="s">
        <v>48</v>
      </c>
      <c r="L7" s="20">
        <v>42489</v>
      </c>
    </row>
    <row r="8" spans="1:14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x14ac:dyDescent="0.2">
      <c r="A9" s="21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4" x14ac:dyDescent="0.2">
      <c r="A10" s="21" t="s">
        <v>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4" x14ac:dyDescent="0.2">
      <c r="A11" s="2"/>
      <c r="B11" s="3" t="s">
        <v>2</v>
      </c>
      <c r="C11" s="1"/>
      <c r="D11" s="1"/>
      <c r="E11" s="3" t="s">
        <v>2</v>
      </c>
      <c r="F11" s="1"/>
      <c r="G11" s="1"/>
      <c r="H11" s="3" t="s">
        <v>2</v>
      </c>
      <c r="I11" s="1"/>
      <c r="J11" s="1"/>
      <c r="K11" s="1"/>
      <c r="L11" s="1"/>
    </row>
    <row r="12" spans="1:14" x14ac:dyDescent="0.2">
      <c r="A12" s="2"/>
      <c r="B12" s="3" t="s">
        <v>3</v>
      </c>
      <c r="C12" s="3" t="s">
        <v>4</v>
      </c>
      <c r="D12" s="3" t="s">
        <v>5</v>
      </c>
      <c r="E12" s="3" t="s">
        <v>3</v>
      </c>
      <c r="F12" s="3" t="s">
        <v>4</v>
      </c>
      <c r="G12" s="3" t="s">
        <v>5</v>
      </c>
      <c r="H12" s="3" t="s">
        <v>3</v>
      </c>
      <c r="I12" s="3" t="s">
        <v>4</v>
      </c>
      <c r="J12" s="3" t="s">
        <v>5</v>
      </c>
      <c r="K12" s="3" t="s">
        <v>5</v>
      </c>
      <c r="L12" s="3" t="s">
        <v>5</v>
      </c>
    </row>
    <row r="13" spans="1:14" x14ac:dyDescent="0.2">
      <c r="A13" s="2"/>
      <c r="B13" s="4">
        <v>2013</v>
      </c>
      <c r="C13" s="4">
        <v>2013</v>
      </c>
      <c r="D13" s="4">
        <v>2013</v>
      </c>
      <c r="E13" s="4">
        <v>2014</v>
      </c>
      <c r="F13" s="4">
        <v>2014</v>
      </c>
      <c r="G13" s="4">
        <v>2014</v>
      </c>
      <c r="H13" s="4">
        <v>2015</v>
      </c>
      <c r="I13" s="4">
        <v>2015</v>
      </c>
      <c r="J13" s="4">
        <v>2015</v>
      </c>
      <c r="K13" s="4">
        <v>2016</v>
      </c>
      <c r="L13" s="4">
        <v>2017</v>
      </c>
    </row>
    <row r="14" spans="1:14" x14ac:dyDescent="0.2">
      <c r="A14" s="5" t="s">
        <v>6</v>
      </c>
      <c r="B14" s="3" t="s">
        <v>7</v>
      </c>
      <c r="C14" s="3" t="s">
        <v>7</v>
      </c>
      <c r="D14" s="3" t="s">
        <v>7</v>
      </c>
      <c r="E14" s="3" t="s">
        <v>7</v>
      </c>
      <c r="F14" s="3" t="s">
        <v>7</v>
      </c>
      <c r="G14" s="3" t="s">
        <v>7</v>
      </c>
      <c r="H14" s="3" t="s">
        <v>8</v>
      </c>
      <c r="I14" s="3" t="s">
        <v>9</v>
      </c>
      <c r="J14" s="3" t="s">
        <v>9</v>
      </c>
      <c r="K14" s="3" t="s">
        <v>8</v>
      </c>
      <c r="L14" s="3" t="s">
        <v>8</v>
      </c>
    </row>
    <row r="15" spans="1:14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4" x14ac:dyDescent="0.2">
      <c r="A16" t="s">
        <v>10</v>
      </c>
      <c r="B16" s="6">
        <v>4060020</v>
      </c>
      <c r="C16" s="6">
        <v>1355157</v>
      </c>
      <c r="D16" s="6">
        <v>2704863</v>
      </c>
      <c r="E16" s="6">
        <v>4720839</v>
      </c>
      <c r="F16" s="6">
        <v>1380725</v>
      </c>
      <c r="G16" s="6">
        <v>3340114</v>
      </c>
      <c r="H16" s="6">
        <v>3246955</v>
      </c>
      <c r="I16" s="6">
        <v>69899</v>
      </c>
      <c r="J16" s="6">
        <v>3177056</v>
      </c>
      <c r="K16" s="6">
        <v>0</v>
      </c>
      <c r="L16" s="6">
        <v>0</v>
      </c>
      <c r="N16" s="7"/>
    </row>
    <row r="17" spans="1:14" x14ac:dyDescent="0.2">
      <c r="A17" t="s">
        <v>11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3099595.837545271</v>
      </c>
      <c r="L17" s="8">
        <v>3305623.9317138465</v>
      </c>
      <c r="N17" s="7"/>
    </row>
    <row r="18" spans="1:14" x14ac:dyDescent="0.2">
      <c r="A18" s="2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7"/>
    </row>
    <row r="19" spans="1:14" x14ac:dyDescent="0.2">
      <c r="A19" t="s">
        <v>13</v>
      </c>
      <c r="B19" s="6">
        <v>1448451</v>
      </c>
      <c r="C19" s="6">
        <v>0</v>
      </c>
      <c r="D19" s="6">
        <v>1448451</v>
      </c>
      <c r="E19" s="6">
        <v>996410</v>
      </c>
      <c r="F19" s="6">
        <v>289881</v>
      </c>
      <c r="G19" s="6">
        <v>706529</v>
      </c>
      <c r="H19" s="6">
        <v>644310</v>
      </c>
      <c r="I19" s="6">
        <v>5368</v>
      </c>
      <c r="J19" s="6">
        <v>638942</v>
      </c>
      <c r="K19" s="6">
        <v>0</v>
      </c>
      <c r="L19" s="6">
        <v>0</v>
      </c>
      <c r="N19" s="7"/>
    </row>
    <row r="20" spans="1:14" x14ac:dyDescent="0.2">
      <c r="A20" t="s">
        <v>14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266835</v>
      </c>
      <c r="I20" s="6">
        <v>0</v>
      </c>
      <c r="J20" s="6">
        <v>266835</v>
      </c>
      <c r="K20" s="6">
        <v>0</v>
      </c>
      <c r="L20" s="6">
        <v>0</v>
      </c>
      <c r="N20" s="7"/>
    </row>
    <row r="21" spans="1:14" x14ac:dyDescent="0.2">
      <c r="A21" t="s">
        <v>15</v>
      </c>
      <c r="B21" s="6">
        <v>6110239</v>
      </c>
      <c r="C21" s="6">
        <v>793658</v>
      </c>
      <c r="D21" s="6">
        <v>5316581</v>
      </c>
      <c r="E21" s="6">
        <v>5299167</v>
      </c>
      <c r="F21" s="6">
        <v>874769.94999999832</v>
      </c>
      <c r="G21" s="6">
        <v>4424397.0500000017</v>
      </c>
      <c r="H21" s="6">
        <v>5146863</v>
      </c>
      <c r="I21" s="6">
        <v>552798.21000000276</v>
      </c>
      <c r="J21" s="6">
        <v>4594064.7899999972</v>
      </c>
      <c r="K21" s="6">
        <v>4827959.2534594443</v>
      </c>
      <c r="L21" s="6">
        <v>5174827.6216411088</v>
      </c>
      <c r="N21" s="7"/>
    </row>
    <row r="22" spans="1:14" x14ac:dyDescent="0.2">
      <c r="A22" t="s">
        <v>16</v>
      </c>
      <c r="B22" s="6">
        <v>19692</v>
      </c>
      <c r="C22" s="6">
        <v>0</v>
      </c>
      <c r="D22" s="6">
        <v>19692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N22" s="7"/>
    </row>
    <row r="23" spans="1:14" x14ac:dyDescent="0.2">
      <c r="A23" t="s">
        <v>17</v>
      </c>
      <c r="B23" s="6">
        <v>0</v>
      </c>
      <c r="C23" s="6">
        <v>0</v>
      </c>
      <c r="D23" s="6">
        <v>0</v>
      </c>
      <c r="E23" s="6">
        <v>22759</v>
      </c>
      <c r="F23" s="6">
        <v>0</v>
      </c>
      <c r="G23" s="6">
        <v>22759</v>
      </c>
      <c r="H23" s="6">
        <v>22759</v>
      </c>
      <c r="I23" s="6">
        <v>0</v>
      </c>
      <c r="J23" s="6">
        <v>22759</v>
      </c>
      <c r="K23" s="6">
        <v>23000</v>
      </c>
      <c r="L23" s="6">
        <v>19593.368010403123</v>
      </c>
      <c r="N23" s="7"/>
    </row>
    <row r="24" spans="1:14" x14ac:dyDescent="0.2">
      <c r="A24" t="s">
        <v>18</v>
      </c>
      <c r="B24" s="6">
        <v>17225</v>
      </c>
      <c r="C24" s="6">
        <v>2260.2539314256246</v>
      </c>
      <c r="D24" s="6">
        <v>14964.746068574375</v>
      </c>
      <c r="E24" s="6">
        <v>26598</v>
      </c>
      <c r="F24" s="6">
        <v>3490.1732405259081</v>
      </c>
      <c r="G24" s="6">
        <v>23107.82675947409</v>
      </c>
      <c r="H24" s="6">
        <v>23543</v>
      </c>
      <c r="I24" s="6">
        <v>3089.2980149523069</v>
      </c>
      <c r="J24" s="6">
        <v>20453.701985047694</v>
      </c>
      <c r="K24" s="6">
        <v>20850.734725444701</v>
      </c>
      <c r="L24" s="6">
        <v>20445.253576072821</v>
      </c>
      <c r="N24" s="7"/>
    </row>
    <row r="25" spans="1:14" x14ac:dyDescent="0.2">
      <c r="A25" t="s">
        <v>19</v>
      </c>
      <c r="B25" s="6">
        <v>1101438</v>
      </c>
      <c r="C25" s="6">
        <v>144530.0185614849</v>
      </c>
      <c r="D25" s="6">
        <v>956907.98143851513</v>
      </c>
      <c r="E25" s="6">
        <v>4970962</v>
      </c>
      <c r="F25" s="6">
        <v>652286.58365558123</v>
      </c>
      <c r="G25" s="6">
        <v>4318675.4163444191</v>
      </c>
      <c r="H25" s="6">
        <v>856216</v>
      </c>
      <c r="I25" s="6">
        <v>112352.13817994326</v>
      </c>
      <c r="J25" s="6">
        <v>743863.8618200568</v>
      </c>
      <c r="K25" s="6">
        <v>590468.48156741424</v>
      </c>
      <c r="L25" s="6">
        <v>558990.27048114431</v>
      </c>
      <c r="N25" s="7"/>
    </row>
    <row r="26" spans="1:14" x14ac:dyDescent="0.2">
      <c r="A26" t="s">
        <v>20</v>
      </c>
      <c r="B26" s="6">
        <v>32028</v>
      </c>
      <c r="C26" s="6">
        <v>5838.1959348564678</v>
      </c>
      <c r="D26" s="6">
        <v>26189.804065143533</v>
      </c>
      <c r="E26" s="6">
        <v>32028</v>
      </c>
      <c r="F26" s="6">
        <v>6243.2918232048387</v>
      </c>
      <c r="G26" s="6">
        <v>25784.70817679516</v>
      </c>
      <c r="H26" s="6">
        <v>32028</v>
      </c>
      <c r="I26" s="6">
        <v>6687.5791336084103</v>
      </c>
      <c r="J26" s="6">
        <v>25340.420866391589</v>
      </c>
      <c r="K26" s="6">
        <v>25041.177586379221</v>
      </c>
      <c r="L26" s="6">
        <v>25041.177586379221</v>
      </c>
      <c r="N26" s="7"/>
    </row>
    <row r="27" spans="1:14" x14ac:dyDescent="0.2">
      <c r="A27" t="s">
        <v>21</v>
      </c>
      <c r="B27" s="8">
        <v>41553</v>
      </c>
      <c r="C27" s="8">
        <v>5452.5591647331776</v>
      </c>
      <c r="D27" s="8">
        <v>36100.440835266825</v>
      </c>
      <c r="E27" s="6">
        <v>20644</v>
      </c>
      <c r="F27" s="6">
        <v>2708.8930136633148</v>
      </c>
      <c r="G27" s="6">
        <v>17935.106986336687</v>
      </c>
      <c r="H27" s="6">
        <v>15800</v>
      </c>
      <c r="I27" s="6">
        <v>2073.266305748904</v>
      </c>
      <c r="J27" s="6">
        <v>13726.733694251096</v>
      </c>
      <c r="K27" s="6">
        <v>13726.733694251096</v>
      </c>
      <c r="L27" s="6">
        <v>13459.791937581274</v>
      </c>
      <c r="N27" s="7"/>
    </row>
    <row r="28" spans="1:14" x14ac:dyDescent="0.2">
      <c r="A28" s="2" t="s">
        <v>22</v>
      </c>
      <c r="B28" s="9">
        <f>SUM(B19:B27)</f>
        <v>8770626</v>
      </c>
      <c r="C28" s="9">
        <f t="shared" ref="C28:L28" si="0">SUM(C19:C27)</f>
        <v>951739.02759250009</v>
      </c>
      <c r="D28" s="9">
        <f t="shared" si="0"/>
        <v>7818886.9724074993</v>
      </c>
      <c r="E28" s="9">
        <f t="shared" si="0"/>
        <v>11368568</v>
      </c>
      <c r="F28" s="9">
        <f t="shared" si="0"/>
        <v>1829379.8917329735</v>
      </c>
      <c r="G28" s="9">
        <f t="shared" si="0"/>
        <v>9539188.1082670279</v>
      </c>
      <c r="H28" s="9">
        <f t="shared" si="0"/>
        <v>7008354</v>
      </c>
      <c r="I28" s="9">
        <f t="shared" si="0"/>
        <v>682368.49163425562</v>
      </c>
      <c r="J28" s="9">
        <f t="shared" si="0"/>
        <v>6325985.5083657447</v>
      </c>
      <c r="K28" s="9">
        <f t="shared" si="0"/>
        <v>5501046.3810329335</v>
      </c>
      <c r="L28" s="9">
        <f t="shared" si="0"/>
        <v>5812357.48323269</v>
      </c>
      <c r="N28" s="7"/>
    </row>
    <row r="29" spans="1:1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7"/>
    </row>
    <row r="30" spans="1:14" x14ac:dyDescent="0.2">
      <c r="A30" s="2" t="s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7"/>
    </row>
    <row r="31" spans="1:14" x14ac:dyDescent="0.2">
      <c r="A31" t="s">
        <v>24</v>
      </c>
      <c r="B31" s="6">
        <v>0</v>
      </c>
      <c r="C31" s="6">
        <v>0</v>
      </c>
      <c r="D31" s="6">
        <v>0</v>
      </c>
      <c r="E31" s="6">
        <v>74502</v>
      </c>
      <c r="F31" s="6">
        <v>0</v>
      </c>
      <c r="G31" s="6">
        <v>74502</v>
      </c>
      <c r="H31" s="6">
        <v>46779</v>
      </c>
      <c r="I31" s="6">
        <v>0</v>
      </c>
      <c r="J31" s="6">
        <v>46779</v>
      </c>
      <c r="K31" s="6">
        <v>0</v>
      </c>
      <c r="L31" s="6">
        <v>0</v>
      </c>
      <c r="N31" s="7"/>
    </row>
    <row r="32" spans="1:14" x14ac:dyDescent="0.2">
      <c r="A32" s="10" t="s">
        <v>25</v>
      </c>
      <c r="B32" s="6">
        <v>6285715.9841380529</v>
      </c>
      <c r="C32" s="6">
        <v>659249.54943717364</v>
      </c>
      <c r="D32" s="6">
        <v>5626466.4347008793</v>
      </c>
      <c r="E32" s="6">
        <v>6704477.1367760533</v>
      </c>
      <c r="F32" s="6">
        <v>784943.01493307669</v>
      </c>
      <c r="G32" s="6">
        <v>5919534.1218429767</v>
      </c>
      <c r="H32" s="6">
        <v>6919189.0234190207</v>
      </c>
      <c r="I32" s="6">
        <v>1101641.3104594201</v>
      </c>
      <c r="J32" s="6">
        <v>5817547.7129596006</v>
      </c>
      <c r="K32" s="6">
        <v>6458746.1745329378</v>
      </c>
      <c r="L32" s="6">
        <v>7072458.7129504653</v>
      </c>
      <c r="N32" s="7"/>
    </row>
    <row r="33" spans="1:14" x14ac:dyDescent="0.2">
      <c r="A33" t="s">
        <v>26</v>
      </c>
      <c r="B33" s="6">
        <v>7392.6876827058786</v>
      </c>
      <c r="C33" s="6">
        <v>0</v>
      </c>
      <c r="D33" s="6">
        <v>7392.6876827058786</v>
      </c>
      <c r="E33" s="6">
        <v>6875.1995449164669</v>
      </c>
      <c r="F33" s="6">
        <v>0</v>
      </c>
      <c r="G33" s="6">
        <v>6875.1995449164669</v>
      </c>
      <c r="H33" s="6">
        <v>6393.9355767723146</v>
      </c>
      <c r="I33" s="6">
        <v>0</v>
      </c>
      <c r="J33" s="6">
        <v>6393.9355767723146</v>
      </c>
      <c r="K33" s="6">
        <v>5946.360086398252</v>
      </c>
      <c r="L33" s="6">
        <v>5530.1148803503738</v>
      </c>
      <c r="N33" s="7"/>
    </row>
    <row r="34" spans="1:14" x14ac:dyDescent="0.2">
      <c r="A34" t="s">
        <v>27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-4309833</v>
      </c>
      <c r="I34" s="6">
        <v>-565533.64191801997</v>
      </c>
      <c r="J34" s="6">
        <v>-3744299.3580819801</v>
      </c>
      <c r="K34" s="6">
        <v>0</v>
      </c>
      <c r="L34" s="6">
        <v>0</v>
      </c>
      <c r="N34" s="7"/>
    </row>
    <row r="35" spans="1:14" x14ac:dyDescent="0.2">
      <c r="A35" t="s">
        <v>28</v>
      </c>
      <c r="B35" s="6">
        <v>1406979</v>
      </c>
      <c r="C35" s="6">
        <v>184622.92111368905</v>
      </c>
      <c r="D35" s="6">
        <v>1222356.078886311</v>
      </c>
      <c r="E35" s="6">
        <v>5411271</v>
      </c>
      <c r="F35" s="6">
        <v>710063.66047950485</v>
      </c>
      <c r="G35" s="6">
        <v>4701207.3395204954</v>
      </c>
      <c r="H35" s="6">
        <v>4970962</v>
      </c>
      <c r="I35" s="6">
        <v>652286.58365558123</v>
      </c>
      <c r="J35" s="6">
        <v>4318675.4163444191</v>
      </c>
      <c r="K35" s="6">
        <v>743863.8618200568</v>
      </c>
      <c r="L35" s="6">
        <v>578985.72847854358</v>
      </c>
      <c r="N35" s="7"/>
    </row>
    <row r="36" spans="1:14" x14ac:dyDescent="0.2">
      <c r="A36" t="s">
        <v>17</v>
      </c>
      <c r="B36" s="6">
        <v>0</v>
      </c>
      <c r="C36" s="6">
        <v>0</v>
      </c>
      <c r="D36" s="6">
        <v>0</v>
      </c>
      <c r="E36" s="6">
        <v>22759</v>
      </c>
      <c r="F36" s="6">
        <v>0</v>
      </c>
      <c r="G36" s="6">
        <v>22759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N36" s="7"/>
    </row>
    <row r="37" spans="1:14" x14ac:dyDescent="0.2">
      <c r="A37" t="s">
        <v>29</v>
      </c>
      <c r="B37" s="6">
        <v>0</v>
      </c>
      <c r="C37" s="6">
        <v>0</v>
      </c>
      <c r="D37" s="6">
        <v>0</v>
      </c>
      <c r="E37" s="6">
        <v>3863</v>
      </c>
      <c r="F37" s="6">
        <v>0</v>
      </c>
      <c r="G37" s="6">
        <v>3863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N37" s="7"/>
    </row>
    <row r="38" spans="1:14" x14ac:dyDescent="0.2">
      <c r="A38" s="2" t="s">
        <v>30</v>
      </c>
      <c r="B38" s="9">
        <f>SUM(B31:B37)</f>
        <v>7700087.6718207588</v>
      </c>
      <c r="C38" s="9">
        <f t="shared" ref="C38:L38" si="1">SUM(C31:C37)</f>
        <v>843872.47055086272</v>
      </c>
      <c r="D38" s="9">
        <f t="shared" si="1"/>
        <v>6856215.2012698967</v>
      </c>
      <c r="E38" s="9">
        <f t="shared" si="1"/>
        <v>12223747.33632097</v>
      </c>
      <c r="F38" s="9">
        <f t="shared" si="1"/>
        <v>1495006.6754125815</v>
      </c>
      <c r="G38" s="9">
        <f t="shared" si="1"/>
        <v>10728740.66090839</v>
      </c>
      <c r="H38" s="9">
        <f t="shared" si="1"/>
        <v>7633490.958995793</v>
      </c>
      <c r="I38" s="9">
        <f t="shared" si="1"/>
        <v>1188394.2521969813</v>
      </c>
      <c r="J38" s="9">
        <f t="shared" si="1"/>
        <v>6445096.7067988124</v>
      </c>
      <c r="K38" s="9">
        <f t="shared" si="1"/>
        <v>7208556.3964393931</v>
      </c>
      <c r="L38" s="9">
        <f t="shared" si="1"/>
        <v>7656974.5563093591</v>
      </c>
      <c r="N38" s="7"/>
    </row>
    <row r="39" spans="1:14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7"/>
    </row>
    <row r="40" spans="1:14" x14ac:dyDescent="0.2">
      <c r="A40" s="2" t="s">
        <v>31</v>
      </c>
      <c r="B40" s="1">
        <f>+B16+B17+B28-B38</f>
        <v>5130558.3281792412</v>
      </c>
      <c r="C40" s="1">
        <f t="shared" ref="C40:L40" si="2">+C16+C17+C28-C38</f>
        <v>1463023.5570416376</v>
      </c>
      <c r="D40" s="1">
        <f t="shared" si="2"/>
        <v>3667534.7711376026</v>
      </c>
      <c r="E40" s="1">
        <f t="shared" si="2"/>
        <v>3865659.6636790298</v>
      </c>
      <c r="F40" s="1">
        <f t="shared" si="2"/>
        <v>1715098.216320392</v>
      </c>
      <c r="G40" s="1">
        <f t="shared" si="2"/>
        <v>2150561.447358638</v>
      </c>
      <c r="H40" s="1">
        <f t="shared" si="2"/>
        <v>2621818.041004207</v>
      </c>
      <c r="I40" s="1">
        <f t="shared" si="2"/>
        <v>-436126.76056272571</v>
      </c>
      <c r="J40" s="1">
        <f t="shared" si="2"/>
        <v>3057944.8015669324</v>
      </c>
      <c r="K40" s="1">
        <f t="shared" si="2"/>
        <v>1392085.8221388115</v>
      </c>
      <c r="L40" s="1">
        <f t="shared" si="2"/>
        <v>1461006.8586371783</v>
      </c>
      <c r="N40" s="7"/>
    </row>
    <row r="41" spans="1:14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7"/>
    </row>
    <row r="42" spans="1:14" x14ac:dyDescent="0.2">
      <c r="A42" s="2" t="s">
        <v>32</v>
      </c>
      <c r="B42" s="11">
        <v>0.26500000000000001</v>
      </c>
      <c r="C42" s="11">
        <v>0.26500000000000001</v>
      </c>
      <c r="D42" s="11">
        <v>0.26500000000000001</v>
      </c>
      <c r="E42" s="11">
        <v>0.26500000000000001</v>
      </c>
      <c r="F42" s="11">
        <v>0.26500000000000001</v>
      </c>
      <c r="G42" s="11">
        <v>0.26500000000000001</v>
      </c>
      <c r="H42" s="11">
        <v>0.26500000000000001</v>
      </c>
      <c r="I42" s="11">
        <v>0.26500000000000001</v>
      </c>
      <c r="J42" s="11">
        <v>0.26500000000000001</v>
      </c>
      <c r="K42" s="11">
        <v>0.26500000000000001</v>
      </c>
      <c r="L42" s="11">
        <v>0.26500000000000001</v>
      </c>
      <c r="N42" s="7"/>
    </row>
    <row r="43" spans="1:14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7"/>
    </row>
    <row r="44" spans="1:14" x14ac:dyDescent="0.2">
      <c r="A44" s="2" t="s">
        <v>33</v>
      </c>
      <c r="B44" s="1">
        <f>+B40*B42</f>
        <v>1359597.9569674989</v>
      </c>
      <c r="C44" s="1">
        <f t="shared" ref="C44:L44" si="3">+C40*C42</f>
        <v>387701.242616034</v>
      </c>
      <c r="D44" s="1">
        <f t="shared" si="3"/>
        <v>971896.71435146476</v>
      </c>
      <c r="E44" s="1">
        <f t="shared" si="3"/>
        <v>1024399.8108749429</v>
      </c>
      <c r="F44" s="1">
        <f t="shared" si="3"/>
        <v>454501.02732490387</v>
      </c>
      <c r="G44" s="1">
        <f t="shared" si="3"/>
        <v>569898.78355003917</v>
      </c>
      <c r="H44" s="1">
        <f t="shared" si="3"/>
        <v>694781.78086611489</v>
      </c>
      <c r="I44" s="1">
        <f t="shared" si="3"/>
        <v>-115573.59154912231</v>
      </c>
      <c r="J44" s="1">
        <f t="shared" si="3"/>
        <v>810355.37241523713</v>
      </c>
      <c r="K44" s="1">
        <f t="shared" si="3"/>
        <v>368902.74286678503</v>
      </c>
      <c r="L44" s="1">
        <f t="shared" si="3"/>
        <v>387166.81753885228</v>
      </c>
      <c r="N44" s="7"/>
    </row>
    <row r="45" spans="1:14" x14ac:dyDescent="0.2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7"/>
    </row>
    <row r="46" spans="1:14" ht="13.5" thickBot="1" x14ac:dyDescent="0.25">
      <c r="A46" s="2" t="s">
        <v>34</v>
      </c>
      <c r="B46" s="12"/>
      <c r="C46" s="12"/>
      <c r="D46" s="12"/>
      <c r="E46" s="12"/>
      <c r="F46" s="12"/>
      <c r="G46" s="12"/>
      <c r="H46" s="12"/>
      <c r="I46" s="12"/>
      <c r="J46" s="12"/>
      <c r="K46" s="12">
        <f>+K44/(1-K42)</f>
        <v>501908.49369630619</v>
      </c>
      <c r="L46" s="12">
        <f>+L44/(1-L42)</f>
        <v>526757.57488279219</v>
      </c>
      <c r="N46" s="7"/>
    </row>
    <row r="47" spans="1:14" ht="13.5" thickTop="1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7"/>
    </row>
    <row r="48" spans="1:14" x14ac:dyDescent="0.2">
      <c r="A48" s="2" t="s">
        <v>35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7"/>
    </row>
    <row r="49" spans="1:14" x14ac:dyDescent="0.2">
      <c r="A49" t="s">
        <v>36</v>
      </c>
      <c r="B49" s="1">
        <f>+B44</f>
        <v>1359597.9569674989</v>
      </c>
      <c r="C49" s="1">
        <f t="shared" ref="C49:L49" si="4">+C44</f>
        <v>387701.242616034</v>
      </c>
      <c r="D49" s="1">
        <f t="shared" si="4"/>
        <v>971896.71435146476</v>
      </c>
      <c r="E49" s="1">
        <f t="shared" si="4"/>
        <v>1024399.8108749429</v>
      </c>
      <c r="F49" s="1">
        <f t="shared" si="4"/>
        <v>454501.02732490387</v>
      </c>
      <c r="G49" s="1">
        <f t="shared" si="4"/>
        <v>569898.78355003917</v>
      </c>
      <c r="H49" s="1">
        <f t="shared" si="4"/>
        <v>694781.78086611489</v>
      </c>
      <c r="I49" s="1">
        <f t="shared" si="4"/>
        <v>-115573.59154912231</v>
      </c>
      <c r="J49" s="1">
        <f t="shared" si="4"/>
        <v>810355.37241523713</v>
      </c>
      <c r="K49" s="1">
        <f t="shared" si="4"/>
        <v>368902.74286678503</v>
      </c>
      <c r="L49" s="1">
        <f t="shared" si="4"/>
        <v>387166.81753885228</v>
      </c>
      <c r="N49" s="7"/>
    </row>
    <row r="50" spans="1:14" x14ac:dyDescent="0.2">
      <c r="A50" t="s">
        <v>21</v>
      </c>
      <c r="B50" s="1">
        <v>-41553</v>
      </c>
      <c r="C50" s="6">
        <v>-5452.5591647331776</v>
      </c>
      <c r="D50" s="6">
        <v>-36100.440835266825</v>
      </c>
      <c r="E50" s="1">
        <v>-20644</v>
      </c>
      <c r="F50" s="6">
        <v>-2708.8930136633148</v>
      </c>
      <c r="G50" s="6">
        <v>-17935.106986336687</v>
      </c>
      <c r="H50" s="1">
        <v>-15800</v>
      </c>
      <c r="I50" s="1">
        <v>-2073.266305748904</v>
      </c>
      <c r="J50" s="1">
        <v>-13726.733694251096</v>
      </c>
      <c r="K50" s="1">
        <v>-13726.733694251096</v>
      </c>
      <c r="L50" s="1">
        <v>-13459.791937581274</v>
      </c>
      <c r="N50" s="7"/>
    </row>
    <row r="51" spans="1:14" ht="13.5" thickBot="1" x14ac:dyDescent="0.25">
      <c r="A51" s="2" t="s">
        <v>37</v>
      </c>
      <c r="B51" s="13">
        <f>SUM(B49:B50)</f>
        <v>1318044.9569674989</v>
      </c>
      <c r="C51" s="13">
        <f t="shared" ref="C51:L51" si="5">SUM(C49:C50)</f>
        <v>382248.68345130084</v>
      </c>
      <c r="D51" s="13">
        <f t="shared" si="5"/>
        <v>935796.27351619792</v>
      </c>
      <c r="E51" s="13">
        <f t="shared" si="5"/>
        <v>1003755.8108749429</v>
      </c>
      <c r="F51" s="13">
        <f t="shared" si="5"/>
        <v>451792.13431124057</v>
      </c>
      <c r="G51" s="13">
        <f t="shared" si="5"/>
        <v>551963.67656370252</v>
      </c>
      <c r="H51" s="13">
        <f t="shared" si="5"/>
        <v>678981.78086611489</v>
      </c>
      <c r="I51" s="13">
        <f t="shared" si="5"/>
        <v>-117646.85785487121</v>
      </c>
      <c r="J51" s="13">
        <f t="shared" si="5"/>
        <v>796628.63872098608</v>
      </c>
      <c r="K51" s="13">
        <f t="shared" si="5"/>
        <v>355176.00917253393</v>
      </c>
      <c r="L51" s="13">
        <f t="shared" si="5"/>
        <v>373707.02560127102</v>
      </c>
      <c r="N51" s="7"/>
    </row>
    <row r="52" spans="1:14" ht="13.5" thickTop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7"/>
    </row>
    <row r="53" spans="1:14" x14ac:dyDescent="0.2">
      <c r="A53" s="2" t="s">
        <v>38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7"/>
    </row>
    <row r="54" spans="1:14" x14ac:dyDescent="0.2">
      <c r="A54" t="s">
        <v>39</v>
      </c>
      <c r="B54" s="11">
        <v>0.15</v>
      </c>
      <c r="C54" s="11">
        <v>0.15</v>
      </c>
      <c r="D54" s="11">
        <v>0.15</v>
      </c>
      <c r="E54" s="11">
        <v>0.15</v>
      </c>
      <c r="F54" s="11">
        <v>0.15</v>
      </c>
      <c r="G54" s="11">
        <v>0.15</v>
      </c>
      <c r="H54" s="11">
        <v>0.15</v>
      </c>
      <c r="I54" s="11">
        <v>0.15</v>
      </c>
      <c r="J54" s="11">
        <v>0.15</v>
      </c>
      <c r="K54" s="11">
        <v>0.15</v>
      </c>
      <c r="L54" s="11">
        <v>0.15</v>
      </c>
      <c r="N54" s="7"/>
    </row>
    <row r="55" spans="1:14" x14ac:dyDescent="0.2">
      <c r="A55" s="10" t="s">
        <v>40</v>
      </c>
      <c r="B55" s="11">
        <v>0.115</v>
      </c>
      <c r="C55" s="11">
        <v>0.115</v>
      </c>
      <c r="D55" s="11">
        <v>0.115</v>
      </c>
      <c r="E55" s="11">
        <v>0.115</v>
      </c>
      <c r="F55" s="11">
        <v>0.115</v>
      </c>
      <c r="G55" s="11">
        <v>0.115</v>
      </c>
      <c r="H55" s="11">
        <v>0.115</v>
      </c>
      <c r="I55" s="11">
        <v>0.115</v>
      </c>
      <c r="J55" s="11">
        <v>0.115</v>
      </c>
      <c r="K55" s="11">
        <v>0.115</v>
      </c>
      <c r="L55" s="11">
        <v>0.115</v>
      </c>
      <c r="N55" s="7"/>
    </row>
    <row r="56" spans="1:14" ht="13.5" thickBot="1" x14ac:dyDescent="0.25">
      <c r="A56" s="2" t="s">
        <v>41</v>
      </c>
      <c r="B56" s="14">
        <f>SUM(B54:B55)</f>
        <v>0.26500000000000001</v>
      </c>
      <c r="C56" s="14">
        <f t="shared" ref="C56:L56" si="6">SUM(C54:C55)</f>
        <v>0.26500000000000001</v>
      </c>
      <c r="D56" s="14">
        <f t="shared" si="6"/>
        <v>0.26500000000000001</v>
      </c>
      <c r="E56" s="14">
        <f t="shared" si="6"/>
        <v>0.26500000000000001</v>
      </c>
      <c r="F56" s="14">
        <f t="shared" si="6"/>
        <v>0.26500000000000001</v>
      </c>
      <c r="G56" s="14">
        <f t="shared" si="6"/>
        <v>0.26500000000000001</v>
      </c>
      <c r="H56" s="14">
        <f t="shared" si="6"/>
        <v>0.26500000000000001</v>
      </c>
      <c r="I56" s="14">
        <f t="shared" si="6"/>
        <v>0.26500000000000001</v>
      </c>
      <c r="J56" s="14">
        <f t="shared" si="6"/>
        <v>0.26500000000000001</v>
      </c>
      <c r="K56" s="14">
        <f t="shared" si="6"/>
        <v>0.26500000000000001</v>
      </c>
      <c r="L56" s="14">
        <f t="shared" si="6"/>
        <v>0.26500000000000001</v>
      </c>
      <c r="N56" s="7"/>
    </row>
    <row r="57" spans="1:14" ht="13.5" thickTop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</sheetData>
  <mergeCells count="2">
    <mergeCell ref="A9:L9"/>
    <mergeCell ref="A10:L10"/>
  </mergeCells>
  <pageMargins left="0.70866141732283505" right="0.70866141732283505" top="0.74803149606299202" bottom="0.74803149606299202" header="0.31496062992126" footer="0.31496062992126"/>
  <pageSetup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CNPI TAXES</vt:lpstr>
      <vt:lpstr>'CNPI TAXES'!Print_Area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Vander Vloet, Brian</cp:lastModifiedBy>
  <dcterms:created xsi:type="dcterms:W3CDTF">2016-03-17T20:21:39Z</dcterms:created>
  <dcterms:modified xsi:type="dcterms:W3CDTF">2016-04-29T13:51:15Z</dcterms:modified>
</cp:coreProperties>
</file>