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926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06" i="1" l="1"/>
  <c r="J105" i="1"/>
  <c r="J104" i="1"/>
  <c r="J103" i="1"/>
  <c r="F106" i="1"/>
  <c r="G106" i="1" s="1"/>
  <c r="G105" i="1"/>
  <c r="F105" i="1"/>
  <c r="I99" i="1"/>
  <c r="I97" i="1"/>
  <c r="G103" i="1"/>
  <c r="G104" i="1"/>
  <c r="F104" i="1"/>
  <c r="F103" i="1"/>
  <c r="H100" i="1"/>
  <c r="G100" i="1"/>
  <c r="F100" i="1"/>
  <c r="F99" i="1"/>
  <c r="F97" i="1"/>
  <c r="B99" i="1"/>
  <c r="H92" i="1"/>
  <c r="G92" i="1"/>
  <c r="F92" i="1"/>
  <c r="E92" i="1"/>
  <c r="H89" i="1"/>
  <c r="G89" i="1"/>
  <c r="F89" i="1"/>
  <c r="E89" i="1"/>
  <c r="H87" i="1"/>
  <c r="G87" i="1"/>
  <c r="F87" i="1"/>
  <c r="E87" i="1"/>
  <c r="H82" i="1"/>
  <c r="G82" i="1"/>
  <c r="F82" i="1"/>
  <c r="E82" i="1"/>
  <c r="H79" i="1"/>
  <c r="G79" i="1"/>
  <c r="F79" i="1"/>
  <c r="E79" i="1"/>
  <c r="H70" i="1"/>
  <c r="G70" i="1"/>
  <c r="F70" i="1"/>
  <c r="E70" i="1"/>
  <c r="I69" i="1"/>
  <c r="H63" i="1"/>
  <c r="G63" i="1"/>
  <c r="F63" i="1"/>
  <c r="E63" i="1"/>
  <c r="H60" i="1"/>
  <c r="G60" i="1"/>
  <c r="F60" i="1"/>
  <c r="E60" i="1"/>
  <c r="H55" i="1"/>
  <c r="G55" i="1"/>
  <c r="F55" i="1"/>
  <c r="E55" i="1"/>
  <c r="H50" i="1"/>
  <c r="G50" i="1"/>
  <c r="F50" i="1"/>
  <c r="E50" i="1"/>
  <c r="H42" i="1"/>
  <c r="G42" i="1"/>
  <c r="F42" i="1"/>
  <c r="E42" i="1"/>
  <c r="H38" i="1"/>
  <c r="G38" i="1"/>
  <c r="F38" i="1"/>
  <c r="E38" i="1"/>
  <c r="H31" i="1"/>
  <c r="G31" i="1"/>
  <c r="F31" i="1"/>
  <c r="E31" i="1"/>
  <c r="H27" i="1"/>
  <c r="G27" i="1"/>
  <c r="F27" i="1"/>
  <c r="E27" i="1"/>
  <c r="H20" i="1"/>
  <c r="G20" i="1"/>
  <c r="F20" i="1"/>
  <c r="E20" i="1"/>
  <c r="H14" i="1"/>
  <c r="G14" i="1"/>
  <c r="F14" i="1"/>
  <c r="E14" i="1"/>
  <c r="H8" i="1"/>
  <c r="G8" i="1"/>
  <c r="F8" i="1"/>
  <c r="E8" i="1"/>
  <c r="I91" i="1"/>
  <c r="I90" i="1"/>
  <c r="I88" i="1"/>
  <c r="I86" i="1"/>
  <c r="I85" i="1"/>
  <c r="I84" i="1"/>
  <c r="I83" i="1"/>
  <c r="I81" i="1"/>
  <c r="I80" i="1"/>
  <c r="I78" i="1"/>
  <c r="I77" i="1"/>
  <c r="I76" i="1"/>
  <c r="I75" i="1"/>
  <c r="I74" i="1"/>
  <c r="I73" i="1"/>
  <c r="I72" i="1"/>
  <c r="I71" i="1"/>
  <c r="I68" i="1"/>
  <c r="I67" i="1"/>
  <c r="I66" i="1"/>
  <c r="I65" i="1"/>
  <c r="I64" i="1"/>
  <c r="I62" i="1"/>
  <c r="I61" i="1"/>
  <c r="I59" i="1"/>
  <c r="I58" i="1"/>
  <c r="I57" i="1"/>
  <c r="I56" i="1"/>
  <c r="I54" i="1"/>
  <c r="I53" i="1"/>
  <c r="I52" i="1"/>
  <c r="I51" i="1"/>
  <c r="I49" i="1"/>
  <c r="I48" i="1"/>
  <c r="I47" i="1"/>
  <c r="I46" i="1"/>
  <c r="I45" i="1"/>
  <c r="I44" i="1"/>
  <c r="I43" i="1"/>
  <c r="I41" i="1"/>
  <c r="I40" i="1"/>
  <c r="I39" i="1"/>
  <c r="I37" i="1"/>
  <c r="I36" i="1"/>
  <c r="I35" i="1"/>
  <c r="I34" i="1"/>
  <c r="I33" i="1"/>
  <c r="I32" i="1"/>
  <c r="I30" i="1"/>
  <c r="I29" i="1"/>
  <c r="I28" i="1"/>
  <c r="I26" i="1"/>
  <c r="I25" i="1"/>
  <c r="I24" i="1"/>
  <c r="I23" i="1"/>
  <c r="I22" i="1"/>
  <c r="I21" i="1"/>
  <c r="I19" i="1"/>
  <c r="I18" i="1"/>
  <c r="I17" i="1"/>
  <c r="I16" i="1"/>
  <c r="I15" i="1"/>
  <c r="I13" i="1"/>
  <c r="I12" i="1"/>
  <c r="I11" i="1"/>
  <c r="I10" i="1"/>
  <c r="I9" i="1"/>
  <c r="I7" i="1"/>
  <c r="I4" i="1"/>
  <c r="H6" i="1"/>
  <c r="G6" i="1"/>
  <c r="I6" i="1" s="1"/>
  <c r="F6" i="1"/>
  <c r="E6" i="1"/>
  <c r="I5" i="1"/>
  <c r="I8" i="1" l="1"/>
  <c r="F93" i="1"/>
  <c r="I14" i="1"/>
  <c r="I55" i="1"/>
  <c r="I63" i="1"/>
  <c r="I87" i="1"/>
  <c r="H93" i="1"/>
  <c r="H99" i="1" s="1"/>
  <c r="E93" i="1"/>
  <c r="I92" i="1"/>
  <c r="I89" i="1"/>
  <c r="G93" i="1"/>
  <c r="G99" i="1" s="1"/>
  <c r="I82" i="1"/>
  <c r="I79" i="1"/>
  <c r="I70" i="1"/>
  <c r="I60" i="1"/>
  <c r="I50" i="1"/>
  <c r="I42" i="1"/>
  <c r="I38" i="1"/>
  <c r="I20" i="1"/>
  <c r="I31" i="1"/>
  <c r="I27" i="1"/>
  <c r="I93" i="1" l="1"/>
</calcChain>
</file>

<file path=xl/sharedStrings.xml><?xml version="1.0" encoding="utf-8"?>
<sst xmlns="http://schemas.openxmlformats.org/spreadsheetml/2006/main" count="230" uniqueCount="167">
  <si>
    <t>Customer</t>
  </si>
  <si>
    <t>Project</t>
  </si>
  <si>
    <t>In-service</t>
  </si>
  <si>
    <t>Claimed</t>
  </si>
  <si>
    <t>Audited</t>
  </si>
  <si>
    <t>Cost</t>
  </si>
  <si>
    <t>Incentive</t>
  </si>
  <si>
    <t>Payback</t>
  </si>
  <si>
    <t>Percent</t>
  </si>
  <si>
    <t>A</t>
  </si>
  <si>
    <t>0609</t>
  </si>
  <si>
    <t>Type</t>
  </si>
  <si>
    <t>Recuperator Tube upgrade</t>
  </si>
  <si>
    <t>0669</t>
  </si>
  <si>
    <t>Totals</t>
  </si>
  <si>
    <t>B</t>
  </si>
  <si>
    <t>0612</t>
  </si>
  <si>
    <t>C</t>
  </si>
  <si>
    <t>0630</t>
  </si>
  <si>
    <t>0504</t>
  </si>
  <si>
    <t>0505</t>
  </si>
  <si>
    <t>0545</t>
  </si>
  <si>
    <t>0546</t>
  </si>
  <si>
    <t>Steam leak repairs</t>
  </si>
  <si>
    <t>D</t>
  </si>
  <si>
    <t>0608</t>
  </si>
  <si>
    <t>0622</t>
  </si>
  <si>
    <t>0511</t>
  </si>
  <si>
    <t>0611</t>
  </si>
  <si>
    <t>0665</t>
  </si>
  <si>
    <t>Turbo Generator HR</t>
  </si>
  <si>
    <t>Reheat Furnace Tuning</t>
  </si>
  <si>
    <t>E</t>
  </si>
  <si>
    <t>0667</t>
  </si>
  <si>
    <t>0656</t>
  </si>
  <si>
    <t>0657</t>
  </si>
  <si>
    <t>0658</t>
  </si>
  <si>
    <t>0659</t>
  </si>
  <si>
    <t>0660</t>
  </si>
  <si>
    <t>Steam trap repairs</t>
  </si>
  <si>
    <t>0615</t>
  </si>
  <si>
    <t>0614</t>
  </si>
  <si>
    <t>0626</t>
  </si>
  <si>
    <t>Baffle Walls</t>
  </si>
  <si>
    <t>Burner Replacement</t>
  </si>
  <si>
    <t>F</t>
  </si>
  <si>
    <t>G</t>
  </si>
  <si>
    <t>COG pipeline replace/clean</t>
  </si>
  <si>
    <t>Re-route condensate</t>
  </si>
  <si>
    <t>Pipe insulation repairs</t>
  </si>
  <si>
    <t>Burner Upgrade</t>
  </si>
  <si>
    <t>0670</t>
  </si>
  <si>
    <t>0516</t>
  </si>
  <si>
    <t>0517</t>
  </si>
  <si>
    <t>0652</t>
  </si>
  <si>
    <t>0654</t>
  </si>
  <si>
    <t>0655</t>
  </si>
  <si>
    <t>Heat transfer improvement</t>
  </si>
  <si>
    <t>H</t>
  </si>
  <si>
    <t>0632</t>
  </si>
  <si>
    <t>0470</t>
  </si>
  <si>
    <t>0485</t>
  </si>
  <si>
    <t>I</t>
  </si>
  <si>
    <t>0543</t>
  </si>
  <si>
    <t>0339</t>
  </si>
  <si>
    <t>0340</t>
  </si>
  <si>
    <t>0471</t>
  </si>
  <si>
    <t>0496</t>
  </si>
  <si>
    <t>0544</t>
  </si>
  <si>
    <t>0596</t>
  </si>
  <si>
    <t>Replace furnace components</t>
  </si>
  <si>
    <t>Replace oversize regulators</t>
  </si>
  <si>
    <t>Furnace repairs</t>
  </si>
  <si>
    <t>J</t>
  </si>
  <si>
    <t>0522</t>
  </si>
  <si>
    <t>0625</t>
  </si>
  <si>
    <t>0679</t>
  </si>
  <si>
    <t>0680</t>
  </si>
  <si>
    <t>Steam trap replacements</t>
  </si>
  <si>
    <t>K</t>
  </si>
  <si>
    <t>0487</t>
  </si>
  <si>
    <t>0551</t>
  </si>
  <si>
    <t>0628</t>
  </si>
  <si>
    <t>0653</t>
  </si>
  <si>
    <t>L</t>
  </si>
  <si>
    <t>0620</t>
  </si>
  <si>
    <t>0619</t>
  </si>
  <si>
    <t>Repair boiler preheater</t>
  </si>
  <si>
    <t>Condensate heat recovery</t>
  </si>
  <si>
    <t>M</t>
  </si>
  <si>
    <t>0664</t>
  </si>
  <si>
    <t>0468</t>
  </si>
  <si>
    <t>0486</t>
  </si>
  <si>
    <t>0662</t>
  </si>
  <si>
    <t>0663</t>
  </si>
  <si>
    <t>0671</t>
  </si>
  <si>
    <t>N</t>
  </si>
  <si>
    <t>0452</t>
  </si>
  <si>
    <t>0649</t>
  </si>
  <si>
    <t>0675</t>
  </si>
  <si>
    <t>0432</t>
  </si>
  <si>
    <t>0520</t>
  </si>
  <si>
    <t>0645</t>
  </si>
  <si>
    <t>0676</t>
  </si>
  <si>
    <t>0681</t>
  </si>
  <si>
    <t>O</t>
  </si>
  <si>
    <t>0356</t>
  </si>
  <si>
    <t>0326</t>
  </si>
  <si>
    <t>P</t>
  </si>
  <si>
    <t>0299</t>
  </si>
  <si>
    <t>0431</t>
  </si>
  <si>
    <t>0373</t>
  </si>
  <si>
    <t>0453</t>
  </si>
  <si>
    <t>Q</t>
  </si>
  <si>
    <t>0287</t>
  </si>
  <si>
    <t>R</t>
  </si>
  <si>
    <t>0371</t>
  </si>
  <si>
    <t>0313</t>
  </si>
  <si>
    <t>TOTALS</t>
  </si>
  <si>
    <t>Process improvement</t>
  </si>
  <si>
    <t>Steam injector repair</t>
  </si>
  <si>
    <t>High Efficiency turbine generator</t>
  </si>
  <si>
    <t>Feedwater economizer</t>
  </si>
  <si>
    <t>Kiln insulation replacement</t>
  </si>
  <si>
    <t>Programming change</t>
  </si>
  <si>
    <t>Replace steam injection heater</t>
  </si>
  <si>
    <t>Replace heat exchanger</t>
  </si>
  <si>
    <t>Fire suppression system</t>
  </si>
  <si>
    <t>CHP load reduction</t>
  </si>
  <si>
    <t>Insulation repair/replace</t>
  </si>
  <si>
    <t>Blowdown heat recovery</t>
  </si>
  <si>
    <t>Linkageless controls</t>
  </si>
  <si>
    <t>Customer A</t>
  </si>
  <si>
    <t>Customer B</t>
  </si>
  <si>
    <t>Customer C</t>
  </si>
  <si>
    <t>Customer D</t>
  </si>
  <si>
    <t>Customer E</t>
  </si>
  <si>
    <t>Customer F</t>
  </si>
  <si>
    <t>Customer G</t>
  </si>
  <si>
    <t>Customer H</t>
  </si>
  <si>
    <t>Customer I</t>
  </si>
  <si>
    <t>Customer J</t>
  </si>
  <si>
    <t>Customer K</t>
  </si>
  <si>
    <t>Customer L</t>
  </si>
  <si>
    <t>Customer M</t>
  </si>
  <si>
    <t>Customer N</t>
  </si>
  <si>
    <t>Customer O</t>
  </si>
  <si>
    <t>Customer P</t>
  </si>
  <si>
    <t>Customer Q</t>
  </si>
  <si>
    <t>Customer R</t>
  </si>
  <si>
    <t>Remainder</t>
  </si>
  <si>
    <t>(C.IGUA.9)</t>
  </si>
  <si>
    <t>Sources</t>
  </si>
  <si>
    <t>Remaining Participants</t>
  </si>
  <si>
    <t>Results for 18 participants</t>
  </si>
  <si>
    <t>Union Gas 2014 Large Volume Industrial Projects</t>
  </si>
  <si>
    <t>Steam leak and trap repairs</t>
  </si>
  <si>
    <t>projects</t>
  </si>
  <si>
    <t>Categories</t>
  </si>
  <si>
    <t xml:space="preserve">Total Participants </t>
  </si>
  <si>
    <t>(C.OGVG.2)</t>
  </si>
  <si>
    <t>(Audit)</t>
  </si>
  <si>
    <t>LV Program</t>
  </si>
  <si>
    <t>Percentage from 18 customers on the list</t>
  </si>
  <si>
    <t>Payback 1.0 or less</t>
  </si>
  <si>
    <t>Payback 2.0 or less</t>
  </si>
  <si>
    <t>C.Staff.12; C.SEC.1; C.SEC.11; C.IGUA.11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</si>
</sst>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"/>
  </numFmts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/>
    <xf numFmtId="0" fontId="0" fillId="0" borderId="4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8" xfId="0" applyBorder="1"/>
    <xf numFmtId="3" fontId="0" fillId="0" borderId="8" xfId="0" applyNumberFormat="1" applyBorder="1"/>
    <xf numFmtId="165" fontId="0" fillId="0" borderId="8" xfId="0" applyNumberFormat="1" applyBorder="1"/>
    <xf numFmtId="164" fontId="0" fillId="0" borderId="8" xfId="0" applyNumberFormat="1" applyBorder="1"/>
    <xf numFmtId="0" fontId="0" fillId="0" borderId="9" xfId="0" applyBorder="1"/>
    <xf numFmtId="3" fontId="0" fillId="0" borderId="9" xfId="0" applyNumberFormat="1" applyBorder="1"/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0" fillId="0" borderId="14" xfId="0" applyBorder="1"/>
    <xf numFmtId="3" fontId="0" fillId="0" borderId="14" xfId="0" applyNumberFormat="1" applyBorder="1"/>
    <xf numFmtId="165" fontId="0" fillId="0" borderId="14" xfId="0" applyNumberFormat="1" applyBorder="1"/>
    <xf numFmtId="164" fontId="0" fillId="0" borderId="14" xfId="0" applyNumberFormat="1" applyBorder="1"/>
    <xf numFmtId="0" fontId="0" fillId="0" borderId="15" xfId="0" applyBorder="1"/>
    <xf numFmtId="0" fontId="0" fillId="0" borderId="5" xfId="0" applyBorder="1"/>
    <xf numFmtId="3" fontId="0" fillId="0" borderId="5" xfId="0" applyNumberFormat="1" applyBorder="1"/>
    <xf numFmtId="165" fontId="0" fillId="0" borderId="5" xfId="0" applyNumberFormat="1" applyBorder="1"/>
    <xf numFmtId="164" fontId="0" fillId="0" borderId="5" xfId="0" applyNumberFormat="1" applyBorder="1"/>
    <xf numFmtId="0" fontId="0" fillId="0" borderId="6" xfId="0" applyBorder="1"/>
    <xf numFmtId="0" fontId="0" fillId="2" borderId="16" xfId="0" applyFill="1" applyBorder="1" applyAlignment="1">
      <alignment horizontal="center"/>
    </xf>
    <xf numFmtId="49" fontId="0" fillId="2" borderId="17" xfId="0" applyNumberFormat="1" applyFill="1" applyBorder="1" applyAlignment="1">
      <alignment horizontal="center"/>
    </xf>
    <xf numFmtId="0" fontId="0" fillId="2" borderId="17" xfId="0" applyFill="1" applyBorder="1"/>
    <xf numFmtId="3" fontId="0" fillId="2" borderId="17" xfId="0" applyNumberFormat="1" applyFill="1" applyBorder="1"/>
    <xf numFmtId="165" fontId="0" fillId="2" borderId="17" xfId="0" applyNumberFormat="1" applyFill="1" applyBorder="1"/>
    <xf numFmtId="164" fontId="0" fillId="2" borderId="17" xfId="0" applyNumberFormat="1" applyFill="1" applyBorder="1"/>
    <xf numFmtId="0" fontId="0" fillId="2" borderId="18" xfId="0" applyFill="1" applyBorder="1"/>
    <xf numFmtId="0" fontId="0" fillId="2" borderId="19" xfId="0" applyFill="1" applyBorder="1" applyAlignment="1">
      <alignment horizontal="center"/>
    </xf>
    <xf numFmtId="49" fontId="0" fillId="2" borderId="20" xfId="0" applyNumberFormat="1" applyFill="1" applyBorder="1" applyAlignment="1">
      <alignment horizontal="center"/>
    </xf>
    <xf numFmtId="0" fontId="0" fillId="2" borderId="20" xfId="0" applyFill="1" applyBorder="1"/>
    <xf numFmtId="3" fontId="0" fillId="2" borderId="20" xfId="0" applyNumberFormat="1" applyFill="1" applyBorder="1"/>
    <xf numFmtId="165" fontId="0" fillId="2" borderId="20" xfId="0" applyNumberFormat="1" applyFill="1" applyBorder="1"/>
    <xf numFmtId="164" fontId="0" fillId="2" borderId="20" xfId="0" applyNumberFormat="1" applyFill="1" applyBorder="1"/>
    <xf numFmtId="0" fontId="0" fillId="2" borderId="21" xfId="0" applyFill="1" applyBorder="1"/>
    <xf numFmtId="0" fontId="0" fillId="3" borderId="22" xfId="0" applyFill="1" applyBorder="1" applyAlignment="1">
      <alignment horizontal="center"/>
    </xf>
    <xf numFmtId="49" fontId="0" fillId="3" borderId="23" xfId="0" applyNumberFormat="1" applyFill="1" applyBorder="1" applyAlignment="1">
      <alignment horizontal="center"/>
    </xf>
    <xf numFmtId="0" fontId="0" fillId="3" borderId="23" xfId="0" applyFill="1" applyBorder="1"/>
    <xf numFmtId="3" fontId="0" fillId="3" borderId="23" xfId="0" applyNumberFormat="1" applyFill="1" applyBorder="1"/>
    <xf numFmtId="164" fontId="0" fillId="3" borderId="23" xfId="0" applyNumberFormat="1" applyFill="1" applyBorder="1"/>
    <xf numFmtId="0" fontId="0" fillId="3" borderId="24" xfId="0" applyFill="1" applyBorder="1"/>
    <xf numFmtId="165" fontId="0" fillId="3" borderId="23" xfId="0" applyNumberFormat="1" applyFill="1" applyBorder="1"/>
    <xf numFmtId="1" fontId="0" fillId="0" borderId="0" xfId="0" applyNumberFormat="1" applyAlignment="1">
      <alignment horizontal="center"/>
    </xf>
    <xf numFmtId="10" fontId="0" fillId="0" borderId="0" xfId="0" applyNumberFormat="1"/>
    <xf numFmtId="0" fontId="0" fillId="0" borderId="0" xfId="0" applyNumberFormat="1"/>
    <xf numFmtId="0" fontId="0" fillId="0" borderId="0" xfId="0" applyFill="1" applyBorder="1" applyAlignment="1"/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topLeftCell="A78" zoomScaleNormal="100" workbookViewId="0">
      <selection activeCell="C96" sqref="C96"/>
    </sheetView>
  </sheetViews>
  <sheetFormatPr defaultRowHeight="14.4" x14ac:dyDescent="0.3"/>
  <cols>
    <col min="1" max="1" width="10.5546875" style="5" customWidth="1"/>
    <col min="2" max="2" width="8" style="1" customWidth="1"/>
    <col min="3" max="3" width="27.5546875" style="1" customWidth="1"/>
    <col min="5" max="5" width="10.88671875" style="3" bestFit="1" customWidth="1"/>
    <col min="6" max="6" width="11.21875" style="3" customWidth="1"/>
    <col min="7" max="7" width="11.21875" style="4" customWidth="1"/>
    <col min="8" max="8" width="9.88671875" style="4" bestFit="1" customWidth="1"/>
  </cols>
  <sheetData>
    <row r="1" spans="1:10" ht="15" thickBot="1" x14ac:dyDescent="0.35"/>
    <row r="2" spans="1:10" ht="22.2" thickTop="1" thickBot="1" x14ac:dyDescent="0.45">
      <c r="A2" s="62" t="s">
        <v>155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" thickBot="1" x14ac:dyDescent="0.35">
      <c r="A3" s="18" t="s">
        <v>0</v>
      </c>
      <c r="B3" s="19" t="s">
        <v>1</v>
      </c>
      <c r="C3" s="19" t="s">
        <v>11</v>
      </c>
      <c r="D3" s="20" t="s">
        <v>2</v>
      </c>
      <c r="E3" s="21" t="s">
        <v>3</v>
      </c>
      <c r="F3" s="21" t="s">
        <v>4</v>
      </c>
      <c r="G3" s="22" t="s">
        <v>5</v>
      </c>
      <c r="H3" s="22" t="s">
        <v>6</v>
      </c>
      <c r="I3" s="20" t="s">
        <v>8</v>
      </c>
      <c r="J3" s="23" t="s">
        <v>7</v>
      </c>
    </row>
    <row r="4" spans="1:10" x14ac:dyDescent="0.3">
      <c r="A4" s="8" t="s">
        <v>9</v>
      </c>
      <c r="B4" s="9" t="s">
        <v>10</v>
      </c>
      <c r="C4" s="9" t="s">
        <v>47</v>
      </c>
      <c r="D4" s="31">
        <v>2014</v>
      </c>
      <c r="E4" s="32">
        <v>73702240</v>
      </c>
      <c r="F4" s="32">
        <v>55048200</v>
      </c>
      <c r="G4" s="33">
        <v>205467</v>
      </c>
      <c r="H4" s="33">
        <v>20000</v>
      </c>
      <c r="I4" s="34">
        <f>+H4/G4</f>
        <v>9.7339232090798034E-2</v>
      </c>
      <c r="J4" s="35">
        <v>0.5</v>
      </c>
    </row>
    <row r="5" spans="1:10" x14ac:dyDescent="0.3">
      <c r="A5" s="10"/>
      <c r="B5" s="11" t="s">
        <v>13</v>
      </c>
      <c r="C5" s="11" t="s">
        <v>12</v>
      </c>
      <c r="D5" s="12">
        <v>2013</v>
      </c>
      <c r="E5" s="13">
        <v>15813426</v>
      </c>
      <c r="F5" s="13">
        <v>12336032</v>
      </c>
      <c r="G5" s="14">
        <v>228426</v>
      </c>
      <c r="H5" s="14">
        <v>38080</v>
      </c>
      <c r="I5" s="15">
        <f>+H5/G5</f>
        <v>0.16670606673496011</v>
      </c>
      <c r="J5" s="16">
        <v>0.5</v>
      </c>
    </row>
    <row r="6" spans="1:10" ht="15" thickBot="1" x14ac:dyDescent="0.35">
      <c r="A6" s="36"/>
      <c r="B6" s="37" t="s">
        <v>14</v>
      </c>
      <c r="C6" s="37" t="s">
        <v>132</v>
      </c>
      <c r="D6" s="38"/>
      <c r="E6" s="39">
        <f>+E4+E5</f>
        <v>89515666</v>
      </c>
      <c r="F6" s="39">
        <f t="shared" ref="F6:H6" si="0">+F4+F5</f>
        <v>67384232</v>
      </c>
      <c r="G6" s="40">
        <f t="shared" si="0"/>
        <v>433893</v>
      </c>
      <c r="H6" s="40">
        <f t="shared" si="0"/>
        <v>58080</v>
      </c>
      <c r="I6" s="41">
        <f t="shared" ref="I6:I69" si="1">+H6/G6</f>
        <v>0.13385788662181691</v>
      </c>
      <c r="J6" s="42"/>
    </row>
    <row r="7" spans="1:10" x14ac:dyDescent="0.3">
      <c r="A7" s="24" t="s">
        <v>15</v>
      </c>
      <c r="B7" s="25" t="s">
        <v>16</v>
      </c>
      <c r="C7" s="25" t="s">
        <v>48</v>
      </c>
      <c r="D7" s="26">
        <v>2014</v>
      </c>
      <c r="E7" s="27">
        <v>66484536</v>
      </c>
      <c r="F7" s="27">
        <v>66782800</v>
      </c>
      <c r="G7" s="28">
        <v>362465</v>
      </c>
      <c r="H7" s="28">
        <v>55975</v>
      </c>
      <c r="I7" s="29">
        <f t="shared" si="1"/>
        <v>0.15442870346102383</v>
      </c>
      <c r="J7" s="30">
        <v>0.2</v>
      </c>
    </row>
    <row r="8" spans="1:10" ht="15" thickBot="1" x14ac:dyDescent="0.35">
      <c r="A8" s="43"/>
      <c r="B8" s="44" t="s">
        <v>14</v>
      </c>
      <c r="C8" s="44" t="s">
        <v>133</v>
      </c>
      <c r="D8" s="45"/>
      <c r="E8" s="46">
        <f>+E7</f>
        <v>66484536</v>
      </c>
      <c r="F8" s="46">
        <f t="shared" ref="F8:H8" si="2">+F7</f>
        <v>66782800</v>
      </c>
      <c r="G8" s="47">
        <f t="shared" si="2"/>
        <v>362465</v>
      </c>
      <c r="H8" s="47">
        <f t="shared" si="2"/>
        <v>55975</v>
      </c>
      <c r="I8" s="48">
        <f t="shared" si="1"/>
        <v>0.15442870346102383</v>
      </c>
      <c r="J8" s="49"/>
    </row>
    <row r="9" spans="1:10" x14ac:dyDescent="0.3">
      <c r="A9" s="8" t="s">
        <v>17</v>
      </c>
      <c r="B9" s="9" t="s">
        <v>18</v>
      </c>
      <c r="C9" s="9" t="s">
        <v>49</v>
      </c>
      <c r="D9" s="31">
        <v>2013</v>
      </c>
      <c r="E9" s="32">
        <v>49248925</v>
      </c>
      <c r="F9" s="32">
        <v>45153600</v>
      </c>
      <c r="G9" s="33">
        <v>337691</v>
      </c>
      <c r="H9" s="33">
        <v>10000</v>
      </c>
      <c r="I9" s="34">
        <f t="shared" si="1"/>
        <v>2.9612870938224591E-2</v>
      </c>
      <c r="J9" s="35">
        <v>0.4</v>
      </c>
    </row>
    <row r="10" spans="1:10" x14ac:dyDescent="0.3">
      <c r="A10" s="10"/>
      <c r="B10" s="11" t="s">
        <v>19</v>
      </c>
      <c r="C10" s="11" t="s">
        <v>23</v>
      </c>
      <c r="D10" s="12">
        <v>2014</v>
      </c>
      <c r="E10" s="13">
        <v>8301758</v>
      </c>
      <c r="F10" s="13">
        <v>6375371</v>
      </c>
      <c r="G10" s="14">
        <v>569845</v>
      </c>
      <c r="H10" s="14">
        <v>20000</v>
      </c>
      <c r="I10" s="15">
        <f t="shared" si="1"/>
        <v>3.5097263290894895E-2</v>
      </c>
      <c r="J10" s="16">
        <v>4.4000000000000004</v>
      </c>
    </row>
    <row r="11" spans="1:10" x14ac:dyDescent="0.3">
      <c r="A11" s="10"/>
      <c r="B11" s="11" t="s">
        <v>20</v>
      </c>
      <c r="C11" s="11" t="s">
        <v>23</v>
      </c>
      <c r="D11" s="12">
        <v>2014</v>
      </c>
      <c r="E11" s="13">
        <v>4408290</v>
      </c>
      <c r="F11" s="13">
        <v>3438467</v>
      </c>
      <c r="G11" s="14">
        <v>287955</v>
      </c>
      <c r="H11" s="14">
        <v>11770</v>
      </c>
      <c r="I11" s="15">
        <f t="shared" si="1"/>
        <v>4.0874442187147295E-2</v>
      </c>
      <c r="J11" s="16">
        <v>4.2</v>
      </c>
    </row>
    <row r="12" spans="1:10" x14ac:dyDescent="0.3">
      <c r="A12" s="10"/>
      <c r="B12" s="11" t="s">
        <v>21</v>
      </c>
      <c r="C12" s="11" t="s">
        <v>23</v>
      </c>
      <c r="D12" s="12">
        <v>2014</v>
      </c>
      <c r="E12" s="13">
        <v>4108936</v>
      </c>
      <c r="F12" s="13">
        <v>3204970</v>
      </c>
      <c r="G12" s="14">
        <v>217857</v>
      </c>
      <c r="H12" s="14">
        <v>10000</v>
      </c>
      <c r="I12" s="15">
        <f t="shared" si="1"/>
        <v>4.5901669443717666E-2</v>
      </c>
      <c r="J12" s="16">
        <v>1.2</v>
      </c>
    </row>
    <row r="13" spans="1:10" x14ac:dyDescent="0.3">
      <c r="A13" s="10"/>
      <c r="B13" s="11" t="s">
        <v>22</v>
      </c>
      <c r="C13" s="11" t="s">
        <v>23</v>
      </c>
      <c r="D13" s="12">
        <v>2014</v>
      </c>
      <c r="E13" s="13">
        <v>2235727</v>
      </c>
      <c r="F13" s="13">
        <v>1743867</v>
      </c>
      <c r="G13" s="14">
        <v>118860</v>
      </c>
      <c r="H13" s="14">
        <v>10000</v>
      </c>
      <c r="I13" s="15">
        <f t="shared" si="1"/>
        <v>8.4132592966515221E-2</v>
      </c>
      <c r="J13" s="16">
        <v>1.2</v>
      </c>
    </row>
    <row r="14" spans="1:10" ht="15" thickBot="1" x14ac:dyDescent="0.35">
      <c r="A14" s="36"/>
      <c r="B14" s="37" t="s">
        <v>14</v>
      </c>
      <c r="C14" s="37" t="s">
        <v>134</v>
      </c>
      <c r="D14" s="38"/>
      <c r="E14" s="39">
        <f>SUM(E9:E13)</f>
        <v>68303636</v>
      </c>
      <c r="F14" s="39">
        <f t="shared" ref="F14:H14" si="3">SUM(F9:F13)</f>
        <v>59916275</v>
      </c>
      <c r="G14" s="40">
        <f t="shared" si="3"/>
        <v>1532208</v>
      </c>
      <c r="H14" s="40">
        <f t="shared" si="3"/>
        <v>61770</v>
      </c>
      <c r="I14" s="41">
        <f t="shared" si="1"/>
        <v>4.031436985056859E-2</v>
      </c>
      <c r="J14" s="42"/>
    </row>
    <row r="15" spans="1:10" x14ac:dyDescent="0.3">
      <c r="A15" s="24" t="s">
        <v>24</v>
      </c>
      <c r="B15" s="25" t="s">
        <v>25</v>
      </c>
      <c r="C15" s="25" t="s">
        <v>47</v>
      </c>
      <c r="D15" s="26">
        <v>2013</v>
      </c>
      <c r="E15" s="27">
        <v>42279902</v>
      </c>
      <c r="F15" s="27">
        <v>26647800</v>
      </c>
      <c r="G15" s="28">
        <v>261272</v>
      </c>
      <c r="H15" s="28">
        <v>80000</v>
      </c>
      <c r="I15" s="29">
        <f t="shared" si="1"/>
        <v>0.30619431090970328</v>
      </c>
      <c r="J15" s="30">
        <v>0.6</v>
      </c>
    </row>
    <row r="16" spans="1:10" x14ac:dyDescent="0.3">
      <c r="A16" s="10"/>
      <c r="B16" s="11" t="s">
        <v>26</v>
      </c>
      <c r="C16" s="11" t="s">
        <v>47</v>
      </c>
      <c r="D16" s="12">
        <v>2013</v>
      </c>
      <c r="E16" s="13">
        <v>5877760</v>
      </c>
      <c r="F16" s="13">
        <v>11817400</v>
      </c>
      <c r="G16" s="14">
        <v>62300</v>
      </c>
      <c r="H16" s="14">
        <v>20000</v>
      </c>
      <c r="I16" s="15">
        <f t="shared" si="1"/>
        <v>0.32102728731942215</v>
      </c>
      <c r="J16" s="16">
        <v>0.1</v>
      </c>
    </row>
    <row r="17" spans="1:10" x14ac:dyDescent="0.3">
      <c r="A17" s="10"/>
      <c r="B17" s="11" t="s">
        <v>27</v>
      </c>
      <c r="C17" s="11" t="s">
        <v>23</v>
      </c>
      <c r="D17" s="12">
        <v>2014</v>
      </c>
      <c r="E17" s="13">
        <v>2155477</v>
      </c>
      <c r="F17" s="13">
        <v>1681272</v>
      </c>
      <c r="G17" s="14">
        <v>10181</v>
      </c>
      <c r="H17" s="14">
        <v>4895</v>
      </c>
      <c r="I17" s="15">
        <f t="shared" si="1"/>
        <v>0.48079756408997154</v>
      </c>
      <c r="J17" s="16">
        <v>0.2</v>
      </c>
    </row>
    <row r="18" spans="1:10" x14ac:dyDescent="0.3">
      <c r="A18" s="10"/>
      <c r="B18" s="11" t="s">
        <v>28</v>
      </c>
      <c r="C18" s="11" t="s">
        <v>30</v>
      </c>
      <c r="D18" s="12">
        <v>2014</v>
      </c>
      <c r="E18" s="13">
        <v>17102800</v>
      </c>
      <c r="F18" s="13">
        <v>13340184</v>
      </c>
      <c r="G18" s="14">
        <v>118411</v>
      </c>
      <c r="H18" s="14">
        <v>50000</v>
      </c>
      <c r="I18" s="15">
        <f t="shared" si="1"/>
        <v>0.42225806724037462</v>
      </c>
      <c r="J18" s="16">
        <v>0.3</v>
      </c>
    </row>
    <row r="19" spans="1:10" x14ac:dyDescent="0.3">
      <c r="A19" s="10"/>
      <c r="B19" s="11" t="s">
        <v>29</v>
      </c>
      <c r="C19" s="11" t="s">
        <v>31</v>
      </c>
      <c r="D19" s="12">
        <v>2014</v>
      </c>
      <c r="E19" s="13">
        <v>53268000</v>
      </c>
      <c r="F19" s="13">
        <v>41549040</v>
      </c>
      <c r="G19" s="14">
        <v>14976</v>
      </c>
      <c r="H19" s="14">
        <v>30000</v>
      </c>
      <c r="I19" s="15">
        <f t="shared" si="1"/>
        <v>2.0032051282051282</v>
      </c>
      <c r="J19" s="16">
        <v>0.01</v>
      </c>
    </row>
    <row r="20" spans="1:10" ht="15" thickBot="1" x14ac:dyDescent="0.35">
      <c r="A20" s="43"/>
      <c r="B20" s="44" t="s">
        <v>14</v>
      </c>
      <c r="C20" s="44" t="s">
        <v>135</v>
      </c>
      <c r="D20" s="45"/>
      <c r="E20" s="46">
        <f>SUM(E15:E19)</f>
        <v>120683939</v>
      </c>
      <c r="F20" s="46">
        <f t="shared" ref="F20" si="4">SUM(F15:F19)</f>
        <v>95035696</v>
      </c>
      <c r="G20" s="47">
        <f t="shared" ref="G20" si="5">SUM(G15:G19)</f>
        <v>467140</v>
      </c>
      <c r="H20" s="47">
        <f t="shared" ref="H20" si="6">SUM(H15:H19)</f>
        <v>184895</v>
      </c>
      <c r="I20" s="48">
        <f t="shared" si="1"/>
        <v>0.39580211499764523</v>
      </c>
      <c r="J20" s="49"/>
    </row>
    <row r="21" spans="1:10" x14ac:dyDescent="0.3">
      <c r="A21" s="8" t="s">
        <v>32</v>
      </c>
      <c r="B21" s="9" t="s">
        <v>33</v>
      </c>
      <c r="C21" s="9" t="s">
        <v>49</v>
      </c>
      <c r="D21" s="31">
        <v>2013</v>
      </c>
      <c r="E21" s="32">
        <v>40061244</v>
      </c>
      <c r="F21" s="32">
        <v>55347200</v>
      </c>
      <c r="G21" s="33">
        <v>367734</v>
      </c>
      <c r="H21" s="33">
        <v>21546</v>
      </c>
      <c r="I21" s="34">
        <f t="shared" si="1"/>
        <v>5.8591264337809396E-2</v>
      </c>
      <c r="J21" s="35">
        <v>0.4</v>
      </c>
    </row>
    <row r="22" spans="1:10" x14ac:dyDescent="0.3">
      <c r="A22" s="10"/>
      <c r="B22" s="11" t="s">
        <v>34</v>
      </c>
      <c r="C22" s="11" t="s">
        <v>39</v>
      </c>
      <c r="D22" s="12">
        <v>2013</v>
      </c>
      <c r="E22" s="13">
        <v>245177</v>
      </c>
      <c r="F22" s="13">
        <v>191238</v>
      </c>
      <c r="G22" s="14">
        <v>19526</v>
      </c>
      <c r="H22" s="14">
        <v>3807</v>
      </c>
      <c r="I22" s="15">
        <f t="shared" si="1"/>
        <v>0.19497080815323159</v>
      </c>
      <c r="J22" s="16">
        <v>1.8</v>
      </c>
    </row>
    <row r="23" spans="1:10" x14ac:dyDescent="0.3">
      <c r="A23" s="10"/>
      <c r="B23" s="11" t="s">
        <v>35</v>
      </c>
      <c r="C23" s="11" t="s">
        <v>39</v>
      </c>
      <c r="D23" s="12">
        <v>2013</v>
      </c>
      <c r="E23" s="13">
        <v>1032139</v>
      </c>
      <c r="F23" s="13">
        <v>805068</v>
      </c>
      <c r="G23" s="14">
        <v>80271</v>
      </c>
      <c r="H23" s="14">
        <v>20000</v>
      </c>
      <c r="I23" s="15">
        <f t="shared" si="1"/>
        <v>0.2491559841038482</v>
      </c>
      <c r="J23" s="16">
        <v>1.8</v>
      </c>
    </row>
    <row r="24" spans="1:10" x14ac:dyDescent="0.3">
      <c r="A24" s="10"/>
      <c r="B24" s="11" t="s">
        <v>36</v>
      </c>
      <c r="C24" s="11" t="s">
        <v>39</v>
      </c>
      <c r="D24" s="12">
        <v>2013</v>
      </c>
      <c r="E24" s="13">
        <v>843485</v>
      </c>
      <c r="F24" s="13">
        <v>657919</v>
      </c>
      <c r="G24" s="14">
        <v>63280</v>
      </c>
      <c r="H24" s="14">
        <v>20000</v>
      </c>
      <c r="I24" s="15">
        <f t="shared" si="1"/>
        <v>0.31605562579013907</v>
      </c>
      <c r="J24" s="16">
        <v>1.7</v>
      </c>
    </row>
    <row r="25" spans="1:10" x14ac:dyDescent="0.3">
      <c r="A25" s="10"/>
      <c r="B25" s="11" t="s">
        <v>37</v>
      </c>
      <c r="C25" s="11" t="s">
        <v>39</v>
      </c>
      <c r="D25" s="12">
        <v>2013</v>
      </c>
      <c r="E25" s="13">
        <v>1273826</v>
      </c>
      <c r="F25" s="13">
        <v>993584</v>
      </c>
      <c r="G25" s="14">
        <v>97341</v>
      </c>
      <c r="H25" s="14">
        <v>20000</v>
      </c>
      <c r="I25" s="15">
        <f t="shared" si="1"/>
        <v>0.20546326830420891</v>
      </c>
      <c r="J25" s="16">
        <v>1.7</v>
      </c>
    </row>
    <row r="26" spans="1:10" x14ac:dyDescent="0.3">
      <c r="A26" s="10"/>
      <c r="B26" s="11" t="s">
        <v>38</v>
      </c>
      <c r="C26" s="11" t="s">
        <v>39</v>
      </c>
      <c r="D26" s="12">
        <v>2013</v>
      </c>
      <c r="E26" s="13">
        <v>979505</v>
      </c>
      <c r="F26" s="13">
        <v>764014</v>
      </c>
      <c r="G26" s="14">
        <v>74337</v>
      </c>
      <c r="H26" s="14">
        <v>20000</v>
      </c>
      <c r="I26" s="15">
        <f t="shared" si="1"/>
        <v>0.26904502468488101</v>
      </c>
      <c r="J26" s="16">
        <v>1.7</v>
      </c>
    </row>
    <row r="27" spans="1:10" ht="15" thickBot="1" x14ac:dyDescent="0.35">
      <c r="A27" s="36"/>
      <c r="B27" s="37" t="s">
        <v>14</v>
      </c>
      <c r="C27" s="37" t="s">
        <v>136</v>
      </c>
      <c r="D27" s="38"/>
      <c r="E27" s="39">
        <f>SUM(E21:E26)</f>
        <v>44435376</v>
      </c>
      <c r="F27" s="39">
        <f t="shared" ref="F27:H27" si="7">SUM(F21:F26)</f>
        <v>58759023</v>
      </c>
      <c r="G27" s="40">
        <f t="shared" si="7"/>
        <v>702489</v>
      </c>
      <c r="H27" s="40">
        <f t="shared" si="7"/>
        <v>105353</v>
      </c>
      <c r="I27" s="41">
        <f t="shared" si="1"/>
        <v>0.14997103157487163</v>
      </c>
      <c r="J27" s="42"/>
    </row>
    <row r="28" spans="1:10" x14ac:dyDescent="0.3">
      <c r="A28" s="24" t="s">
        <v>45</v>
      </c>
      <c r="B28" s="25" t="s">
        <v>40</v>
      </c>
      <c r="C28" s="25" t="s">
        <v>50</v>
      </c>
      <c r="D28" s="26">
        <v>2014</v>
      </c>
      <c r="E28" s="27">
        <v>35898400</v>
      </c>
      <c r="F28" s="27">
        <v>36616000</v>
      </c>
      <c r="G28" s="28">
        <v>348212</v>
      </c>
      <c r="H28" s="28">
        <v>50000</v>
      </c>
      <c r="I28" s="29">
        <f t="shared" si="1"/>
        <v>0.14359068613373463</v>
      </c>
      <c r="J28" s="30">
        <v>0.4</v>
      </c>
    </row>
    <row r="29" spans="1:10" x14ac:dyDescent="0.3">
      <c r="A29" s="10"/>
      <c r="B29" s="11" t="s">
        <v>41</v>
      </c>
      <c r="C29" s="11" t="s">
        <v>43</v>
      </c>
      <c r="D29" s="12">
        <v>2014</v>
      </c>
      <c r="E29" s="13">
        <v>6239946</v>
      </c>
      <c r="F29" s="13">
        <v>4867158</v>
      </c>
      <c r="G29" s="14">
        <v>733757</v>
      </c>
      <c r="H29" s="14">
        <v>27429</v>
      </c>
      <c r="I29" s="15">
        <f t="shared" si="1"/>
        <v>3.7381585456765662E-2</v>
      </c>
      <c r="J29" s="16">
        <v>2.9</v>
      </c>
    </row>
    <row r="30" spans="1:10" x14ac:dyDescent="0.3">
      <c r="A30" s="10"/>
      <c r="B30" s="11" t="s">
        <v>42</v>
      </c>
      <c r="C30" s="11" t="s">
        <v>44</v>
      </c>
      <c r="D30" s="12">
        <v>2014</v>
      </c>
      <c r="E30" s="13">
        <v>13130893</v>
      </c>
      <c r="F30" s="13">
        <v>10242097</v>
      </c>
      <c r="G30" s="14">
        <v>514959</v>
      </c>
      <c r="H30" s="14">
        <v>20000</v>
      </c>
      <c r="I30" s="15">
        <f t="shared" si="1"/>
        <v>3.8838043417048738E-2</v>
      </c>
      <c r="J30" s="16">
        <v>2</v>
      </c>
    </row>
    <row r="31" spans="1:10" ht="15" thickBot="1" x14ac:dyDescent="0.35">
      <c r="A31" s="43"/>
      <c r="B31" s="44" t="s">
        <v>14</v>
      </c>
      <c r="C31" s="44" t="s">
        <v>137</v>
      </c>
      <c r="D31" s="45"/>
      <c r="E31" s="46">
        <f>SUM(E28:E30)</f>
        <v>55269239</v>
      </c>
      <c r="F31" s="46">
        <f t="shared" ref="F31:H31" si="8">SUM(F28:F30)</f>
        <v>51725255</v>
      </c>
      <c r="G31" s="47">
        <f t="shared" si="8"/>
        <v>1596928</v>
      </c>
      <c r="H31" s="47">
        <f t="shared" si="8"/>
        <v>97429</v>
      </c>
      <c r="I31" s="48">
        <f t="shared" si="1"/>
        <v>6.1010264708239823E-2</v>
      </c>
      <c r="J31" s="49"/>
    </row>
    <row r="32" spans="1:10" x14ac:dyDescent="0.3">
      <c r="A32" s="8" t="s">
        <v>46</v>
      </c>
      <c r="B32" s="9" t="s">
        <v>51</v>
      </c>
      <c r="C32" s="9" t="s">
        <v>23</v>
      </c>
      <c r="D32" s="31">
        <v>2014</v>
      </c>
      <c r="E32" s="32">
        <v>17083526</v>
      </c>
      <c r="F32" s="32">
        <v>4489600</v>
      </c>
      <c r="G32" s="33">
        <v>26227</v>
      </c>
      <c r="H32" s="33">
        <v>20000</v>
      </c>
      <c r="I32" s="34">
        <f t="shared" si="1"/>
        <v>0.76257292103557406</v>
      </c>
      <c r="J32" s="35">
        <v>6.5</v>
      </c>
    </row>
    <row r="33" spans="1:10" x14ac:dyDescent="0.3">
      <c r="A33" s="10"/>
      <c r="B33" s="11" t="s">
        <v>52</v>
      </c>
      <c r="C33" s="11" t="s">
        <v>23</v>
      </c>
      <c r="D33" s="12">
        <v>2014</v>
      </c>
      <c r="E33" s="13">
        <v>15327458</v>
      </c>
      <c r="F33" s="13">
        <v>11955417</v>
      </c>
      <c r="G33" s="14">
        <v>694429</v>
      </c>
      <c r="H33" s="14">
        <v>20000</v>
      </c>
      <c r="I33" s="15">
        <f t="shared" si="1"/>
        <v>2.8800640526245303E-2</v>
      </c>
      <c r="J33" s="16">
        <v>2.9</v>
      </c>
    </row>
    <row r="34" spans="1:10" x14ac:dyDescent="0.3">
      <c r="A34" s="10"/>
      <c r="B34" s="11" t="s">
        <v>53</v>
      </c>
      <c r="C34" s="11" t="s">
        <v>39</v>
      </c>
      <c r="D34" s="12">
        <v>2014</v>
      </c>
      <c r="E34" s="13">
        <v>7119243</v>
      </c>
      <c r="F34" s="13">
        <v>5553009</v>
      </c>
      <c r="G34" s="14">
        <v>185383</v>
      </c>
      <c r="H34" s="14">
        <v>10000</v>
      </c>
      <c r="I34" s="15">
        <f t="shared" si="1"/>
        <v>5.3942378751018163E-2</v>
      </c>
      <c r="J34" s="16">
        <v>0.6</v>
      </c>
    </row>
    <row r="35" spans="1:10" x14ac:dyDescent="0.3">
      <c r="A35" s="10"/>
      <c r="B35" s="11" t="s">
        <v>54</v>
      </c>
      <c r="C35" s="11" t="s">
        <v>57</v>
      </c>
      <c r="D35" s="12">
        <v>2014</v>
      </c>
      <c r="E35" s="13">
        <v>8930594</v>
      </c>
      <c r="F35" s="13">
        <v>6965863</v>
      </c>
      <c r="G35" s="14">
        <v>703822</v>
      </c>
      <c r="H35" s="14">
        <v>10000</v>
      </c>
      <c r="I35" s="15">
        <f t="shared" si="1"/>
        <v>1.4208137853036705E-2</v>
      </c>
      <c r="J35" s="16">
        <v>1.3</v>
      </c>
    </row>
    <row r="36" spans="1:10" x14ac:dyDescent="0.3">
      <c r="A36" s="10"/>
      <c r="B36" s="11" t="s">
        <v>55</v>
      </c>
      <c r="C36" s="11" t="s">
        <v>39</v>
      </c>
      <c r="D36" s="12">
        <v>2014</v>
      </c>
      <c r="E36" s="13">
        <v>5349721</v>
      </c>
      <c r="F36" s="13">
        <v>4172782</v>
      </c>
      <c r="G36" s="14">
        <v>162208</v>
      </c>
      <c r="H36" s="14">
        <v>10000</v>
      </c>
      <c r="I36" s="15">
        <f t="shared" si="1"/>
        <v>6.1649240481357268E-2</v>
      </c>
      <c r="J36" s="16">
        <v>0.7</v>
      </c>
    </row>
    <row r="37" spans="1:10" x14ac:dyDescent="0.3">
      <c r="A37" s="10"/>
      <c r="B37" s="11" t="s">
        <v>56</v>
      </c>
      <c r="C37" s="11" t="s">
        <v>57</v>
      </c>
      <c r="D37" s="12">
        <v>2014</v>
      </c>
      <c r="E37" s="13">
        <v>5165186</v>
      </c>
      <c r="F37" s="13">
        <v>4028845</v>
      </c>
      <c r="G37" s="14">
        <v>765960</v>
      </c>
      <c r="H37" s="14">
        <v>10000</v>
      </c>
      <c r="I37" s="15">
        <f t="shared" si="1"/>
        <v>1.3055512037182098E-2</v>
      </c>
      <c r="J37" s="16">
        <v>2.4</v>
      </c>
    </row>
    <row r="38" spans="1:10" ht="15" thickBot="1" x14ac:dyDescent="0.35">
      <c r="A38" s="36"/>
      <c r="B38" s="37" t="s">
        <v>14</v>
      </c>
      <c r="C38" s="37" t="s">
        <v>138</v>
      </c>
      <c r="D38" s="38"/>
      <c r="E38" s="39">
        <f>SUM(E32:E37)</f>
        <v>58975728</v>
      </c>
      <c r="F38" s="39">
        <f t="shared" ref="F38" si="9">SUM(F32:F37)</f>
        <v>37165516</v>
      </c>
      <c r="G38" s="40">
        <f t="shared" ref="G38" si="10">SUM(G32:G37)</f>
        <v>2538029</v>
      </c>
      <c r="H38" s="40">
        <f t="shared" ref="H38" si="11">SUM(H32:H37)</f>
        <v>80000</v>
      </c>
      <c r="I38" s="41">
        <f t="shared" si="1"/>
        <v>3.1520522421138605E-2</v>
      </c>
      <c r="J38" s="42"/>
    </row>
    <row r="39" spans="1:10" x14ac:dyDescent="0.3">
      <c r="A39" s="24" t="s">
        <v>58</v>
      </c>
      <c r="B39" s="25" t="s">
        <v>59</v>
      </c>
      <c r="C39" s="25" t="s">
        <v>49</v>
      </c>
      <c r="D39" s="26">
        <v>2013</v>
      </c>
      <c r="E39" s="27">
        <v>16338022</v>
      </c>
      <c r="F39" s="27">
        <v>15005200</v>
      </c>
      <c r="G39" s="28">
        <v>337691</v>
      </c>
      <c r="H39" s="28">
        <v>10000</v>
      </c>
      <c r="I39" s="29">
        <f t="shared" si="1"/>
        <v>2.9612870938224591E-2</v>
      </c>
      <c r="J39" s="30">
        <v>0.4</v>
      </c>
    </row>
    <row r="40" spans="1:10" x14ac:dyDescent="0.3">
      <c r="A40" s="10"/>
      <c r="B40" s="11" t="s">
        <v>60</v>
      </c>
      <c r="C40" s="11" t="s">
        <v>23</v>
      </c>
      <c r="D40" s="12">
        <v>2014</v>
      </c>
      <c r="E40" s="13">
        <v>17431645</v>
      </c>
      <c r="F40" s="13">
        <v>13596683</v>
      </c>
      <c r="G40" s="14">
        <v>366393</v>
      </c>
      <c r="H40" s="14">
        <v>10000</v>
      </c>
      <c r="I40" s="15">
        <f t="shared" si="1"/>
        <v>2.7293097848485097E-2</v>
      </c>
      <c r="J40" s="16">
        <v>1.4</v>
      </c>
    </row>
    <row r="41" spans="1:10" x14ac:dyDescent="0.3">
      <c r="A41" s="10"/>
      <c r="B41" s="11" t="s">
        <v>61</v>
      </c>
      <c r="C41" s="11" t="s">
        <v>39</v>
      </c>
      <c r="D41" s="12">
        <v>2014</v>
      </c>
      <c r="E41" s="13">
        <v>4315808</v>
      </c>
      <c r="F41" s="13">
        <v>3366330</v>
      </c>
      <c r="G41" s="14">
        <v>138496</v>
      </c>
      <c r="H41" s="14">
        <v>10000</v>
      </c>
      <c r="I41" s="15">
        <f t="shared" si="1"/>
        <v>7.2204251386321625E-2</v>
      </c>
      <c r="J41" s="16">
        <v>0.7</v>
      </c>
    </row>
    <row r="42" spans="1:10" ht="15" thickBot="1" x14ac:dyDescent="0.35">
      <c r="A42" s="43"/>
      <c r="B42" s="44" t="s">
        <v>14</v>
      </c>
      <c r="C42" s="44" t="s">
        <v>139</v>
      </c>
      <c r="D42" s="45"/>
      <c r="E42" s="46">
        <f>SUM(E39:E41)</f>
        <v>38085475</v>
      </c>
      <c r="F42" s="46">
        <f t="shared" ref="F42" si="12">SUM(F39:F41)</f>
        <v>31968213</v>
      </c>
      <c r="G42" s="47">
        <f t="shared" ref="G42" si="13">SUM(G39:G41)</f>
        <v>842580</v>
      </c>
      <c r="H42" s="47">
        <f t="shared" ref="H42" si="14">SUM(H39:H41)</f>
        <v>30000</v>
      </c>
      <c r="I42" s="48">
        <f t="shared" si="1"/>
        <v>3.5604927721996728E-2</v>
      </c>
      <c r="J42" s="49"/>
    </row>
    <row r="43" spans="1:10" x14ac:dyDescent="0.3">
      <c r="A43" s="8" t="s">
        <v>62</v>
      </c>
      <c r="B43" s="9" t="s">
        <v>63</v>
      </c>
      <c r="C43" s="9" t="s">
        <v>39</v>
      </c>
      <c r="D43" s="31">
        <v>2014</v>
      </c>
      <c r="E43" s="32">
        <v>12765262</v>
      </c>
      <c r="F43" s="32">
        <v>7454300</v>
      </c>
      <c r="G43" s="33">
        <v>205467</v>
      </c>
      <c r="H43" s="33">
        <v>20000</v>
      </c>
      <c r="I43" s="34">
        <f t="shared" si="1"/>
        <v>9.7339232090798034E-2</v>
      </c>
      <c r="J43" s="35">
        <v>0.5</v>
      </c>
    </row>
    <row r="44" spans="1:10" x14ac:dyDescent="0.3">
      <c r="A44" s="10"/>
      <c r="B44" s="11" t="s">
        <v>64</v>
      </c>
      <c r="C44" s="11" t="s">
        <v>70</v>
      </c>
      <c r="D44" s="12">
        <v>2013</v>
      </c>
      <c r="E44" s="13">
        <v>554953</v>
      </c>
      <c r="F44" s="13">
        <v>432863</v>
      </c>
      <c r="G44" s="14">
        <v>253169</v>
      </c>
      <c r="H44" s="14">
        <v>20000</v>
      </c>
      <c r="I44" s="15">
        <f t="shared" si="1"/>
        <v>7.8998613574331772E-2</v>
      </c>
      <c r="J44" s="16">
        <v>1.5</v>
      </c>
    </row>
    <row r="45" spans="1:10" x14ac:dyDescent="0.3">
      <c r="A45" s="10"/>
      <c r="B45" s="11" t="s">
        <v>65</v>
      </c>
      <c r="C45" s="11" t="s">
        <v>70</v>
      </c>
      <c r="D45" s="12">
        <v>2014</v>
      </c>
      <c r="E45" s="13">
        <v>330551</v>
      </c>
      <c r="F45" s="13">
        <v>257830</v>
      </c>
      <c r="G45" s="14">
        <v>123593</v>
      </c>
      <c r="H45" s="14">
        <v>20000</v>
      </c>
      <c r="I45" s="15">
        <f t="shared" si="1"/>
        <v>0.16182146238055553</v>
      </c>
      <c r="J45" s="16">
        <v>1.2</v>
      </c>
    </row>
    <row r="46" spans="1:10" x14ac:dyDescent="0.3">
      <c r="A46" s="10"/>
      <c r="B46" s="11" t="s">
        <v>66</v>
      </c>
      <c r="C46" s="11" t="s">
        <v>71</v>
      </c>
      <c r="D46" s="12">
        <v>2013</v>
      </c>
      <c r="E46" s="13">
        <v>9560741</v>
      </c>
      <c r="F46" s="13">
        <v>7457378</v>
      </c>
      <c r="G46" s="14">
        <v>61693</v>
      </c>
      <c r="H46" s="14">
        <v>20000</v>
      </c>
      <c r="I46" s="15">
        <f t="shared" si="1"/>
        <v>0.32418588818828714</v>
      </c>
      <c r="J46" s="16">
        <v>0.4</v>
      </c>
    </row>
    <row r="47" spans="1:10" x14ac:dyDescent="0.3">
      <c r="A47" s="10"/>
      <c r="B47" s="11" t="s">
        <v>67</v>
      </c>
      <c r="C47" s="11" t="s">
        <v>72</v>
      </c>
      <c r="D47" s="12">
        <v>2013</v>
      </c>
      <c r="E47" s="13">
        <v>818604</v>
      </c>
      <c r="F47" s="13">
        <v>638511</v>
      </c>
      <c r="G47" s="14">
        <v>257763</v>
      </c>
      <c r="H47" s="14">
        <v>20000</v>
      </c>
      <c r="I47" s="15">
        <f t="shared" si="1"/>
        <v>7.7590654981514032E-2</v>
      </c>
      <c r="J47" s="16">
        <v>1</v>
      </c>
    </row>
    <row r="48" spans="1:10" x14ac:dyDescent="0.3">
      <c r="A48" s="10"/>
      <c r="B48" s="11" t="s">
        <v>68</v>
      </c>
      <c r="C48" s="11" t="s">
        <v>71</v>
      </c>
      <c r="D48" s="12">
        <v>2013</v>
      </c>
      <c r="E48" s="13">
        <v>27908034</v>
      </c>
      <c r="F48" s="13">
        <v>21768267</v>
      </c>
      <c r="G48" s="14">
        <v>129816</v>
      </c>
      <c r="H48" s="14">
        <v>10000</v>
      </c>
      <c r="I48" s="15">
        <f t="shared" si="1"/>
        <v>7.7032106982190179E-2</v>
      </c>
      <c r="J48" s="16">
        <v>0.3</v>
      </c>
    </row>
    <row r="49" spans="1:10" x14ac:dyDescent="0.3">
      <c r="A49" s="10"/>
      <c r="B49" s="11" t="s">
        <v>69</v>
      </c>
      <c r="C49" s="11" t="s">
        <v>72</v>
      </c>
      <c r="D49" s="12">
        <v>2014</v>
      </c>
      <c r="E49" s="13">
        <v>319470</v>
      </c>
      <c r="F49" s="13">
        <v>249187</v>
      </c>
      <c r="G49" s="14">
        <v>149605</v>
      </c>
      <c r="H49" s="14">
        <v>10000</v>
      </c>
      <c r="I49" s="15">
        <f t="shared" si="1"/>
        <v>6.6842685739112992E-2</v>
      </c>
      <c r="J49" s="16">
        <v>1.5</v>
      </c>
    </row>
    <row r="50" spans="1:10" ht="15" thickBot="1" x14ac:dyDescent="0.35">
      <c r="A50" s="36"/>
      <c r="B50" s="37" t="s">
        <v>14</v>
      </c>
      <c r="C50" s="37" t="s">
        <v>140</v>
      </c>
      <c r="D50" s="38"/>
      <c r="E50" s="39">
        <f>SUM(E43:E49)</f>
        <v>52257615</v>
      </c>
      <c r="F50" s="39">
        <f t="shared" ref="F50:H50" si="15">SUM(F43:F49)</f>
        <v>38258336</v>
      </c>
      <c r="G50" s="40">
        <f t="shared" si="15"/>
        <v>1181106</v>
      </c>
      <c r="H50" s="40">
        <f t="shared" si="15"/>
        <v>120000</v>
      </c>
      <c r="I50" s="41">
        <f t="shared" si="1"/>
        <v>0.10159968707296381</v>
      </c>
      <c r="J50" s="42"/>
    </row>
    <row r="51" spans="1:10" x14ac:dyDescent="0.3">
      <c r="A51" s="24" t="s">
        <v>73</v>
      </c>
      <c r="B51" s="25" t="s">
        <v>74</v>
      </c>
      <c r="C51" s="25" t="s">
        <v>78</v>
      </c>
      <c r="D51" s="26">
        <v>2014</v>
      </c>
      <c r="E51" s="27">
        <v>7140421</v>
      </c>
      <c r="F51" s="27">
        <v>5398330</v>
      </c>
      <c r="G51" s="28">
        <v>218337</v>
      </c>
      <c r="H51" s="28">
        <v>20000</v>
      </c>
      <c r="I51" s="29">
        <f t="shared" si="1"/>
        <v>9.1601515089059574E-2</v>
      </c>
      <c r="J51" s="30">
        <v>0.8</v>
      </c>
    </row>
    <row r="52" spans="1:10" x14ac:dyDescent="0.3">
      <c r="A52" s="10"/>
      <c r="B52" s="11" t="s">
        <v>75</v>
      </c>
      <c r="C52" s="11" t="s">
        <v>57</v>
      </c>
      <c r="D52" s="12">
        <v>2013</v>
      </c>
      <c r="E52" s="13">
        <v>4076560</v>
      </c>
      <c r="F52" s="13">
        <v>3179717</v>
      </c>
      <c r="G52" s="14">
        <v>353454</v>
      </c>
      <c r="H52" s="14">
        <v>10000</v>
      </c>
      <c r="I52" s="15">
        <f t="shared" si="1"/>
        <v>2.8292224730799481E-2</v>
      </c>
      <c r="J52" s="16">
        <v>0.6</v>
      </c>
    </row>
    <row r="53" spans="1:10" x14ac:dyDescent="0.3">
      <c r="A53" s="10"/>
      <c r="B53" s="11" t="s">
        <v>76</v>
      </c>
      <c r="C53" s="11" t="s">
        <v>23</v>
      </c>
      <c r="D53" s="12">
        <v>2013</v>
      </c>
      <c r="E53" s="13">
        <v>5845496</v>
      </c>
      <c r="F53" s="13">
        <v>4559487</v>
      </c>
      <c r="G53" s="14">
        <v>382114</v>
      </c>
      <c r="H53" s="14">
        <v>10000</v>
      </c>
      <c r="I53" s="15">
        <f t="shared" si="1"/>
        <v>2.6170200516076353E-2</v>
      </c>
      <c r="J53" s="16">
        <v>4.2</v>
      </c>
    </row>
    <row r="54" spans="1:10" x14ac:dyDescent="0.3">
      <c r="A54" s="10"/>
      <c r="B54" s="11" t="s">
        <v>77</v>
      </c>
      <c r="C54" s="11" t="s">
        <v>23</v>
      </c>
      <c r="D54" s="12">
        <v>2013</v>
      </c>
      <c r="E54" s="13">
        <v>7356127</v>
      </c>
      <c r="F54" s="13">
        <v>5737779</v>
      </c>
      <c r="G54" s="14">
        <v>586124</v>
      </c>
      <c r="H54" s="14">
        <v>10000</v>
      </c>
      <c r="I54" s="15">
        <f t="shared" si="1"/>
        <v>1.7061236188929307E-2</v>
      </c>
      <c r="J54" s="16">
        <v>5.2</v>
      </c>
    </row>
    <row r="55" spans="1:10" ht="15" thickBot="1" x14ac:dyDescent="0.35">
      <c r="A55" s="43"/>
      <c r="B55" s="44" t="s">
        <v>14</v>
      </c>
      <c r="C55" s="44" t="s">
        <v>141</v>
      </c>
      <c r="D55" s="45"/>
      <c r="E55" s="46">
        <f>SUM(E51:E54)</f>
        <v>24418604</v>
      </c>
      <c r="F55" s="46">
        <f t="shared" ref="F55:H55" si="16">SUM(F51:F54)</f>
        <v>18875313</v>
      </c>
      <c r="G55" s="47">
        <f t="shared" si="16"/>
        <v>1540029</v>
      </c>
      <c r="H55" s="47">
        <f t="shared" si="16"/>
        <v>50000</v>
      </c>
      <c r="I55" s="48">
        <f t="shared" si="1"/>
        <v>3.2466921077460228E-2</v>
      </c>
      <c r="J55" s="49"/>
    </row>
    <row r="56" spans="1:10" x14ac:dyDescent="0.3">
      <c r="A56" s="8" t="s">
        <v>79</v>
      </c>
      <c r="B56" s="9" t="s">
        <v>80</v>
      </c>
      <c r="C56" s="9" t="s">
        <v>23</v>
      </c>
      <c r="D56" s="31">
        <v>2013</v>
      </c>
      <c r="E56" s="32">
        <v>11887826</v>
      </c>
      <c r="F56" s="32">
        <v>3933920</v>
      </c>
      <c r="G56" s="33">
        <v>530045</v>
      </c>
      <c r="H56" s="33">
        <v>20000</v>
      </c>
      <c r="I56" s="34">
        <f t="shared" si="1"/>
        <v>3.7732645341433273E-2</v>
      </c>
      <c r="J56" s="35">
        <v>7.5</v>
      </c>
    </row>
    <row r="57" spans="1:10" x14ac:dyDescent="0.3">
      <c r="A57" s="10"/>
      <c r="B57" s="11" t="s">
        <v>81</v>
      </c>
      <c r="C57" s="11" t="s">
        <v>39</v>
      </c>
      <c r="D57" s="12">
        <v>2013</v>
      </c>
      <c r="E57" s="13">
        <v>1655573</v>
      </c>
      <c r="F57" s="13">
        <v>1291347</v>
      </c>
      <c r="G57" s="14">
        <v>63570</v>
      </c>
      <c r="H57" s="14">
        <v>20000</v>
      </c>
      <c r="I57" s="15">
        <f t="shared" si="1"/>
        <v>0.31461381154632689</v>
      </c>
      <c r="J57" s="16">
        <v>0.9</v>
      </c>
    </row>
    <row r="58" spans="1:10" x14ac:dyDescent="0.3">
      <c r="A58" s="10"/>
      <c r="B58" s="11" t="s">
        <v>82</v>
      </c>
      <c r="C58" s="11" t="s">
        <v>49</v>
      </c>
      <c r="D58" s="12">
        <v>2013</v>
      </c>
      <c r="E58" s="13">
        <v>15615500</v>
      </c>
      <c r="F58" s="13">
        <v>12180090</v>
      </c>
      <c r="G58" s="14">
        <v>138687</v>
      </c>
      <c r="H58" s="14">
        <v>10000</v>
      </c>
      <c r="I58" s="15">
        <f t="shared" si="1"/>
        <v>7.2104811554074999E-2</v>
      </c>
      <c r="J58" s="16">
        <v>0.6</v>
      </c>
    </row>
    <row r="59" spans="1:10" x14ac:dyDescent="0.3">
      <c r="A59" s="10"/>
      <c r="B59" s="11" t="s">
        <v>83</v>
      </c>
      <c r="C59" s="11" t="s">
        <v>23</v>
      </c>
      <c r="D59" s="12">
        <v>2013</v>
      </c>
      <c r="E59" s="13">
        <v>2368816</v>
      </c>
      <c r="F59" s="13">
        <v>1847676</v>
      </c>
      <c r="G59" s="14">
        <v>178797</v>
      </c>
      <c r="H59" s="14">
        <v>10000</v>
      </c>
      <c r="I59" s="15">
        <f t="shared" si="1"/>
        <v>5.5929350045023127E-2</v>
      </c>
      <c r="J59" s="16">
        <v>4.9000000000000004</v>
      </c>
    </row>
    <row r="60" spans="1:10" ht="15" thickBot="1" x14ac:dyDescent="0.35">
      <c r="A60" s="36"/>
      <c r="B60" s="37" t="s">
        <v>14</v>
      </c>
      <c r="C60" s="37" t="s">
        <v>142</v>
      </c>
      <c r="D60" s="38"/>
      <c r="E60" s="39">
        <f>SUM(E56:E59)</f>
        <v>31527715</v>
      </c>
      <c r="F60" s="39">
        <f t="shared" ref="F60" si="17">SUM(F56:F59)</f>
        <v>19253033</v>
      </c>
      <c r="G60" s="40">
        <f t="shared" ref="G60" si="18">SUM(G56:G59)</f>
        <v>911099</v>
      </c>
      <c r="H60" s="40">
        <f t="shared" ref="H60" si="19">SUM(H56:H59)</f>
        <v>60000</v>
      </c>
      <c r="I60" s="41">
        <f t="shared" si="1"/>
        <v>6.5854533920024064E-2</v>
      </c>
      <c r="J60" s="42"/>
    </row>
    <row r="61" spans="1:10" x14ac:dyDescent="0.3">
      <c r="A61" s="24" t="s">
        <v>84</v>
      </c>
      <c r="B61" s="25" t="s">
        <v>85</v>
      </c>
      <c r="C61" s="25" t="s">
        <v>87</v>
      </c>
      <c r="D61" s="26">
        <v>2014</v>
      </c>
      <c r="E61" s="27">
        <v>2525612</v>
      </c>
      <c r="F61" s="27">
        <v>2030670</v>
      </c>
      <c r="G61" s="28">
        <v>264391</v>
      </c>
      <c r="H61" s="28">
        <v>20000</v>
      </c>
      <c r="I61" s="29">
        <f t="shared" si="1"/>
        <v>7.5645540128067901E-2</v>
      </c>
      <c r="J61" s="30">
        <v>0.4</v>
      </c>
    </row>
    <row r="62" spans="1:10" x14ac:dyDescent="0.3">
      <c r="A62" s="10"/>
      <c r="B62" s="11" t="s">
        <v>86</v>
      </c>
      <c r="C62" s="11" t="s">
        <v>88</v>
      </c>
      <c r="D62" s="12">
        <v>2014</v>
      </c>
      <c r="E62" s="13">
        <v>3687599</v>
      </c>
      <c r="F62" s="13">
        <v>2876327</v>
      </c>
      <c r="G62" s="14">
        <v>104014</v>
      </c>
      <c r="H62" s="14">
        <v>32083</v>
      </c>
      <c r="I62" s="15">
        <f t="shared" si="1"/>
        <v>0.30844886265310439</v>
      </c>
      <c r="J62" s="16">
        <v>1.4</v>
      </c>
    </row>
    <row r="63" spans="1:10" ht="15" thickBot="1" x14ac:dyDescent="0.35">
      <c r="A63" s="43"/>
      <c r="B63" s="44" t="s">
        <v>14</v>
      </c>
      <c r="C63" s="44" t="s">
        <v>143</v>
      </c>
      <c r="D63" s="45"/>
      <c r="E63" s="46">
        <f>+E61+E62</f>
        <v>6213211</v>
      </c>
      <c r="F63" s="46">
        <f t="shared" ref="F63" si="20">+F61+F62</f>
        <v>4906997</v>
      </c>
      <c r="G63" s="47">
        <f t="shared" ref="G63" si="21">+G61+G62</f>
        <v>368405</v>
      </c>
      <c r="H63" s="47">
        <f t="shared" ref="H63" si="22">+H61+H62</f>
        <v>52083</v>
      </c>
      <c r="I63" s="48">
        <f t="shared" si="1"/>
        <v>0.14137430273747642</v>
      </c>
      <c r="J63" s="49"/>
    </row>
    <row r="64" spans="1:10" x14ac:dyDescent="0.3">
      <c r="A64" s="8" t="s">
        <v>89</v>
      </c>
      <c r="B64" s="9" t="s">
        <v>90</v>
      </c>
      <c r="C64" s="9" t="s">
        <v>78</v>
      </c>
      <c r="D64" s="31">
        <v>2014</v>
      </c>
      <c r="E64" s="32">
        <v>1018000</v>
      </c>
      <c r="F64" s="32">
        <v>498295</v>
      </c>
      <c r="G64" s="33">
        <v>8019</v>
      </c>
      <c r="H64" s="33">
        <v>4009</v>
      </c>
      <c r="I64" s="34">
        <f t="shared" si="1"/>
        <v>0.49993764808579622</v>
      </c>
      <c r="J64" s="35">
        <v>0.2</v>
      </c>
    </row>
    <row r="65" spans="1:10" x14ac:dyDescent="0.3">
      <c r="A65" s="10"/>
      <c r="B65" s="11" t="s">
        <v>91</v>
      </c>
      <c r="C65" s="11" t="s">
        <v>125</v>
      </c>
      <c r="D65" s="12">
        <v>2014</v>
      </c>
      <c r="E65" s="13">
        <v>30483087</v>
      </c>
      <c r="F65" s="13">
        <v>23776808</v>
      </c>
      <c r="G65" s="14">
        <v>1797120</v>
      </c>
      <c r="H65" s="14">
        <v>31661</v>
      </c>
      <c r="I65" s="15">
        <f t="shared" si="1"/>
        <v>1.7617632656695158E-2</v>
      </c>
      <c r="J65" s="16">
        <v>3</v>
      </c>
    </row>
    <row r="66" spans="1:10" x14ac:dyDescent="0.3">
      <c r="A66" s="10"/>
      <c r="B66" s="11" t="s">
        <v>92</v>
      </c>
      <c r="C66" s="11" t="s">
        <v>23</v>
      </c>
      <c r="D66" s="12">
        <v>2014</v>
      </c>
      <c r="E66" s="13">
        <v>8810914</v>
      </c>
      <c r="F66" s="13">
        <v>6872513</v>
      </c>
      <c r="G66" s="14">
        <v>89571</v>
      </c>
      <c r="H66" s="14">
        <v>10000</v>
      </c>
      <c r="I66" s="15">
        <f t="shared" si="1"/>
        <v>0.11164327740005135</v>
      </c>
      <c r="J66" s="16">
        <v>0.3</v>
      </c>
    </row>
    <row r="67" spans="1:10" x14ac:dyDescent="0.3">
      <c r="A67" s="10"/>
      <c r="B67" s="11" t="s">
        <v>93</v>
      </c>
      <c r="C67" s="11" t="s">
        <v>126</v>
      </c>
      <c r="D67" s="12">
        <v>2014</v>
      </c>
      <c r="E67" s="13">
        <v>4612218</v>
      </c>
      <c r="F67" s="13">
        <v>3597530</v>
      </c>
      <c r="G67" s="14">
        <v>51257</v>
      </c>
      <c r="H67" s="14">
        <v>20000</v>
      </c>
      <c r="I67" s="15">
        <f t="shared" si="1"/>
        <v>0.39019060811206274</v>
      </c>
      <c r="J67" s="16">
        <v>0.6</v>
      </c>
    </row>
    <row r="68" spans="1:10" x14ac:dyDescent="0.3">
      <c r="A68" s="10"/>
      <c r="B68" s="11" t="s">
        <v>94</v>
      </c>
      <c r="C68" s="11" t="s">
        <v>126</v>
      </c>
      <c r="D68" s="12">
        <v>2014</v>
      </c>
      <c r="E68" s="13">
        <v>3191204</v>
      </c>
      <c r="F68" s="13">
        <v>2489139</v>
      </c>
      <c r="G68" s="14">
        <v>51257</v>
      </c>
      <c r="H68" s="14">
        <v>17344</v>
      </c>
      <c r="I68" s="15">
        <f t="shared" si="1"/>
        <v>0.33837329535478083</v>
      </c>
      <c r="J68" s="16">
        <v>0.8</v>
      </c>
    </row>
    <row r="69" spans="1:10" x14ac:dyDescent="0.3">
      <c r="A69" s="10"/>
      <c r="B69" s="11" t="s">
        <v>95</v>
      </c>
      <c r="C69" s="11" t="s">
        <v>23</v>
      </c>
      <c r="D69" s="12">
        <v>2014</v>
      </c>
      <c r="E69" s="13">
        <v>5807863</v>
      </c>
      <c r="F69" s="13">
        <v>4530133</v>
      </c>
      <c r="G69" s="14">
        <v>99629</v>
      </c>
      <c r="H69" s="14">
        <v>10000</v>
      </c>
      <c r="I69" s="15">
        <f t="shared" si="1"/>
        <v>0.1003723815354967</v>
      </c>
      <c r="J69" s="17">
        <v>0.4</v>
      </c>
    </row>
    <row r="70" spans="1:10" ht="15" thickBot="1" x14ac:dyDescent="0.35">
      <c r="A70" s="36"/>
      <c r="B70" s="37" t="s">
        <v>14</v>
      </c>
      <c r="C70" s="37" t="s">
        <v>144</v>
      </c>
      <c r="D70" s="38"/>
      <c r="E70" s="39">
        <f>SUM(E64:E69)</f>
        <v>53923286</v>
      </c>
      <c r="F70" s="39">
        <f t="shared" ref="F70:H70" si="23">SUM(F64:F69)</f>
        <v>41764418</v>
      </c>
      <c r="G70" s="40">
        <f t="shared" si="23"/>
        <v>2096853</v>
      </c>
      <c r="H70" s="40">
        <f t="shared" si="23"/>
        <v>93014</v>
      </c>
      <c r="I70" s="41">
        <f t="shared" ref="I70:I93" si="24">+H70/G70</f>
        <v>4.4358855866386437E-2</v>
      </c>
      <c r="J70" s="42"/>
    </row>
    <row r="71" spans="1:10" x14ac:dyDescent="0.3">
      <c r="A71" s="24" t="s">
        <v>96</v>
      </c>
      <c r="B71" s="25" t="s">
        <v>97</v>
      </c>
      <c r="C71" s="25" t="s">
        <v>119</v>
      </c>
      <c r="D71" s="26">
        <v>2014</v>
      </c>
      <c r="E71" s="27">
        <v>13311278</v>
      </c>
      <c r="F71" s="27">
        <v>22245600</v>
      </c>
      <c r="G71" s="28">
        <v>1352455</v>
      </c>
      <c r="H71" s="28">
        <v>65000</v>
      </c>
      <c r="I71" s="29">
        <f t="shared" si="24"/>
        <v>4.8060748786466094E-2</v>
      </c>
      <c r="J71" s="30">
        <v>5</v>
      </c>
    </row>
    <row r="72" spans="1:10" x14ac:dyDescent="0.3">
      <c r="A72" s="10"/>
      <c r="B72" s="11" t="s">
        <v>98</v>
      </c>
      <c r="C72" s="11" t="s">
        <v>23</v>
      </c>
      <c r="D72" s="12">
        <v>2014</v>
      </c>
      <c r="E72" s="13">
        <v>16074470</v>
      </c>
      <c r="F72" s="13">
        <v>8988400</v>
      </c>
      <c r="G72" s="14">
        <v>15890</v>
      </c>
      <c r="H72" s="14">
        <v>7945</v>
      </c>
      <c r="I72" s="15">
        <f t="shared" si="24"/>
        <v>0.5</v>
      </c>
      <c r="J72" s="16">
        <v>0.1</v>
      </c>
    </row>
    <row r="73" spans="1:10" x14ac:dyDescent="0.3">
      <c r="A73" s="10"/>
      <c r="B73" s="11" t="s">
        <v>99</v>
      </c>
      <c r="C73" s="11" t="s">
        <v>120</v>
      </c>
      <c r="D73" s="12">
        <v>2014</v>
      </c>
      <c r="E73" s="13">
        <v>5125817</v>
      </c>
      <c r="F73" s="13">
        <v>5659840</v>
      </c>
      <c r="G73" s="14">
        <v>16000</v>
      </c>
      <c r="H73" s="14">
        <v>8000</v>
      </c>
      <c r="I73" s="15">
        <f t="shared" si="24"/>
        <v>0.5</v>
      </c>
      <c r="J73" s="16">
        <v>0.2</v>
      </c>
    </row>
    <row r="74" spans="1:10" x14ac:dyDescent="0.3">
      <c r="A74" s="10"/>
      <c r="B74" s="11" t="s">
        <v>100</v>
      </c>
      <c r="C74" s="11" t="s">
        <v>127</v>
      </c>
      <c r="D74" s="12">
        <v>2013</v>
      </c>
      <c r="E74" s="13">
        <v>1406772</v>
      </c>
      <c r="F74" s="13">
        <v>1209824</v>
      </c>
      <c r="G74" s="14">
        <v>77874</v>
      </c>
      <c r="H74" s="14">
        <v>15291</v>
      </c>
      <c r="I74" s="15">
        <f t="shared" si="24"/>
        <v>0.19635565143693659</v>
      </c>
      <c r="J74" s="16">
        <v>4.3</v>
      </c>
    </row>
    <row r="75" spans="1:10" x14ac:dyDescent="0.3">
      <c r="A75" s="10"/>
      <c r="B75" s="11" t="s">
        <v>101</v>
      </c>
      <c r="C75" s="11" t="s">
        <v>23</v>
      </c>
      <c r="D75" s="12">
        <v>2014</v>
      </c>
      <c r="E75" s="13">
        <v>5138872</v>
      </c>
      <c r="F75" s="13">
        <v>4419430</v>
      </c>
      <c r="G75" s="14">
        <v>30609</v>
      </c>
      <c r="H75" s="14">
        <v>15305</v>
      </c>
      <c r="I75" s="15">
        <f t="shared" si="24"/>
        <v>0.50001633506485021</v>
      </c>
      <c r="J75" s="16">
        <v>0.5</v>
      </c>
    </row>
    <row r="76" spans="1:10" x14ac:dyDescent="0.3">
      <c r="A76" s="10"/>
      <c r="B76" s="11" t="s">
        <v>102</v>
      </c>
      <c r="C76" s="11" t="s">
        <v>128</v>
      </c>
      <c r="D76" s="12">
        <v>2014</v>
      </c>
      <c r="E76" s="13">
        <v>121308</v>
      </c>
      <c r="F76" s="13">
        <v>104325</v>
      </c>
      <c r="G76" s="14">
        <v>21159</v>
      </c>
      <c r="H76" s="14">
        <v>1199</v>
      </c>
      <c r="I76" s="15">
        <f t="shared" si="24"/>
        <v>5.6666194054539439E-2</v>
      </c>
      <c r="J76" s="16">
        <v>14.9</v>
      </c>
    </row>
    <row r="77" spans="1:10" x14ac:dyDescent="0.3">
      <c r="A77" s="10"/>
      <c r="B77" s="11" t="s">
        <v>103</v>
      </c>
      <c r="C77" s="11" t="s">
        <v>128</v>
      </c>
      <c r="D77" s="12">
        <v>2014</v>
      </c>
      <c r="E77" s="13">
        <v>81243</v>
      </c>
      <c r="F77" s="13">
        <v>69869</v>
      </c>
      <c r="G77" s="14">
        <v>36176</v>
      </c>
      <c r="H77" s="14">
        <v>981</v>
      </c>
      <c r="I77" s="15">
        <f t="shared" si="24"/>
        <v>2.7117425917735517E-2</v>
      </c>
      <c r="J77" s="16">
        <v>31.2</v>
      </c>
    </row>
    <row r="78" spans="1:10" x14ac:dyDescent="0.3">
      <c r="A78" s="10"/>
      <c r="B78" s="11" t="s">
        <v>104</v>
      </c>
      <c r="C78" s="11" t="s">
        <v>49</v>
      </c>
      <c r="D78" s="12">
        <v>2014</v>
      </c>
      <c r="E78" s="13">
        <v>39753</v>
      </c>
      <c r="F78" s="13">
        <v>34188</v>
      </c>
      <c r="G78" s="14">
        <v>7108</v>
      </c>
      <c r="H78" s="14">
        <v>432</v>
      </c>
      <c r="I78" s="15">
        <f t="shared" si="24"/>
        <v>6.0776589758019132E-2</v>
      </c>
      <c r="J78" s="16">
        <v>13.9</v>
      </c>
    </row>
    <row r="79" spans="1:10" ht="15" thickBot="1" x14ac:dyDescent="0.35">
      <c r="A79" s="43"/>
      <c r="B79" s="44" t="s">
        <v>14</v>
      </c>
      <c r="C79" s="44" t="s">
        <v>145</v>
      </c>
      <c r="D79" s="45"/>
      <c r="E79" s="46">
        <f>SUM(E71:E78)</f>
        <v>41299513</v>
      </c>
      <c r="F79" s="46">
        <f t="shared" ref="F79:H79" si="25">SUM(F71:F78)</f>
        <v>42731476</v>
      </c>
      <c r="G79" s="47">
        <f t="shared" si="25"/>
        <v>1557271</v>
      </c>
      <c r="H79" s="47">
        <f t="shared" si="25"/>
        <v>114153</v>
      </c>
      <c r="I79" s="48">
        <f t="shared" si="24"/>
        <v>7.3303233669669565E-2</v>
      </c>
      <c r="J79" s="49"/>
    </row>
    <row r="80" spans="1:10" x14ac:dyDescent="0.3">
      <c r="A80" s="8" t="s">
        <v>105</v>
      </c>
      <c r="B80" s="9" t="s">
        <v>106</v>
      </c>
      <c r="C80" s="9" t="s">
        <v>78</v>
      </c>
      <c r="D80" s="31">
        <v>2013</v>
      </c>
      <c r="E80" s="32">
        <v>3367750</v>
      </c>
      <c r="F80" s="32">
        <v>1890140</v>
      </c>
      <c r="G80" s="33">
        <v>25149</v>
      </c>
      <c r="H80" s="33">
        <v>12574</v>
      </c>
      <c r="I80" s="34">
        <f t="shared" si="24"/>
        <v>0.4999801184937771</v>
      </c>
      <c r="J80" s="35">
        <v>0.3</v>
      </c>
    </row>
    <row r="81" spans="1:10" x14ac:dyDescent="0.3">
      <c r="A81" s="10"/>
      <c r="B81" s="11" t="s">
        <v>107</v>
      </c>
      <c r="C81" s="11" t="s">
        <v>129</v>
      </c>
      <c r="D81" s="12">
        <v>2014</v>
      </c>
      <c r="E81" s="13">
        <v>1404776</v>
      </c>
      <c r="F81" s="13">
        <v>1208107</v>
      </c>
      <c r="G81" s="14">
        <v>59498</v>
      </c>
      <c r="H81" s="14">
        <v>15269</v>
      </c>
      <c r="I81" s="15">
        <f t="shared" si="24"/>
        <v>0.2566304749739487</v>
      </c>
      <c r="J81" s="16">
        <v>3.3</v>
      </c>
    </row>
    <row r="82" spans="1:10" ht="15" thickBot="1" x14ac:dyDescent="0.35">
      <c r="A82" s="36"/>
      <c r="B82" s="37" t="s">
        <v>14</v>
      </c>
      <c r="C82" s="37" t="s">
        <v>146</v>
      </c>
      <c r="D82" s="38"/>
      <c r="E82" s="39">
        <f>+E80+E81</f>
        <v>4772526</v>
      </c>
      <c r="F82" s="39">
        <f t="shared" ref="F82:H82" si="26">+F80+F81</f>
        <v>3098247</v>
      </c>
      <c r="G82" s="40">
        <f t="shared" si="26"/>
        <v>84647</v>
      </c>
      <c r="H82" s="40">
        <f t="shared" si="26"/>
        <v>27843</v>
      </c>
      <c r="I82" s="41">
        <f t="shared" si="24"/>
        <v>0.32893073587959409</v>
      </c>
      <c r="J82" s="42"/>
    </row>
    <row r="83" spans="1:10" x14ac:dyDescent="0.3">
      <c r="A83" s="24" t="s">
        <v>108</v>
      </c>
      <c r="B83" s="25" t="s">
        <v>109</v>
      </c>
      <c r="C83" s="25" t="s">
        <v>121</v>
      </c>
      <c r="D83" s="26">
        <v>2014</v>
      </c>
      <c r="E83" s="27">
        <v>2288003</v>
      </c>
      <c r="F83" s="27">
        <v>854036</v>
      </c>
      <c r="G83" s="28">
        <v>800000</v>
      </c>
      <c r="H83" s="28">
        <v>24870</v>
      </c>
      <c r="I83" s="29">
        <f t="shared" si="24"/>
        <v>3.1087500000000001E-2</v>
      </c>
      <c r="J83" s="30">
        <v>51.8</v>
      </c>
    </row>
    <row r="84" spans="1:10" x14ac:dyDescent="0.3">
      <c r="A84" s="10"/>
      <c r="B84" s="11" t="s">
        <v>110</v>
      </c>
      <c r="C84" s="11" t="s">
        <v>122</v>
      </c>
      <c r="D84" s="12">
        <v>2014</v>
      </c>
      <c r="E84" s="13">
        <v>5427632</v>
      </c>
      <c r="F84" s="13">
        <v>339204</v>
      </c>
      <c r="G84" s="14">
        <v>300000</v>
      </c>
      <c r="H84" s="14">
        <v>50000</v>
      </c>
      <c r="I84" s="15">
        <f t="shared" si="24"/>
        <v>0.16666666666666666</v>
      </c>
      <c r="J84" s="16">
        <v>48.9</v>
      </c>
    </row>
    <row r="85" spans="1:10" x14ac:dyDescent="0.3">
      <c r="A85" s="10"/>
      <c r="B85" s="11" t="s">
        <v>111</v>
      </c>
      <c r="C85" s="11" t="s">
        <v>130</v>
      </c>
      <c r="D85" s="12">
        <v>2014</v>
      </c>
      <c r="E85" s="13">
        <v>126160</v>
      </c>
      <c r="F85" s="13">
        <v>108497</v>
      </c>
      <c r="G85" s="14">
        <v>20000</v>
      </c>
      <c r="H85" s="14">
        <v>1371</v>
      </c>
      <c r="I85" s="15">
        <f t="shared" si="24"/>
        <v>6.855E-2</v>
      </c>
      <c r="J85" s="16">
        <v>12.3</v>
      </c>
    </row>
    <row r="86" spans="1:10" x14ac:dyDescent="0.3">
      <c r="A86" s="10"/>
      <c r="B86" s="11" t="s">
        <v>112</v>
      </c>
      <c r="C86" s="11" t="s">
        <v>131</v>
      </c>
      <c r="D86" s="12">
        <v>2014</v>
      </c>
      <c r="E86" s="13">
        <v>1221447</v>
      </c>
      <c r="F86" s="13">
        <v>1050445</v>
      </c>
      <c r="G86" s="14">
        <v>20500</v>
      </c>
      <c r="H86" s="14">
        <v>10250</v>
      </c>
      <c r="I86" s="15">
        <f t="shared" si="24"/>
        <v>0.5</v>
      </c>
      <c r="J86" s="16">
        <v>1.3</v>
      </c>
    </row>
    <row r="87" spans="1:10" ht="15" thickBot="1" x14ac:dyDescent="0.35">
      <c r="A87" s="43"/>
      <c r="B87" s="44" t="s">
        <v>14</v>
      </c>
      <c r="C87" s="44" t="s">
        <v>147</v>
      </c>
      <c r="D87" s="45"/>
      <c r="E87" s="46">
        <f>SUM(E83:E86)</f>
        <v>9063242</v>
      </c>
      <c r="F87" s="46">
        <f t="shared" ref="F87:H87" si="27">SUM(F83:F86)</f>
        <v>2352182</v>
      </c>
      <c r="G87" s="47">
        <f t="shared" si="27"/>
        <v>1140500</v>
      </c>
      <c r="H87" s="47">
        <f t="shared" si="27"/>
        <v>86491</v>
      </c>
      <c r="I87" s="48">
        <f t="shared" si="24"/>
        <v>7.5836036825953523E-2</v>
      </c>
      <c r="J87" s="49"/>
    </row>
    <row r="88" spans="1:10" x14ac:dyDescent="0.3">
      <c r="A88" s="8" t="s">
        <v>113</v>
      </c>
      <c r="B88" s="9" t="s">
        <v>114</v>
      </c>
      <c r="C88" s="9" t="s">
        <v>123</v>
      </c>
      <c r="D88" s="31">
        <v>2014</v>
      </c>
      <c r="E88" s="32">
        <v>949366</v>
      </c>
      <c r="F88" s="32">
        <v>1398400</v>
      </c>
      <c r="G88" s="33">
        <v>134657</v>
      </c>
      <c r="H88" s="33">
        <v>10319</v>
      </c>
      <c r="I88" s="34">
        <f t="shared" si="24"/>
        <v>7.663173841686656E-2</v>
      </c>
      <c r="J88" s="35">
        <v>5.3</v>
      </c>
    </row>
    <row r="89" spans="1:10" ht="15" thickBot="1" x14ac:dyDescent="0.35">
      <c r="A89" s="36"/>
      <c r="B89" s="37" t="s">
        <v>14</v>
      </c>
      <c r="C89" s="37" t="s">
        <v>148</v>
      </c>
      <c r="D89" s="38"/>
      <c r="E89" s="39">
        <f>+E88</f>
        <v>949366</v>
      </c>
      <c r="F89" s="39">
        <f t="shared" ref="F89:H89" si="28">+F88</f>
        <v>1398400</v>
      </c>
      <c r="G89" s="40">
        <f t="shared" si="28"/>
        <v>134657</v>
      </c>
      <c r="H89" s="40">
        <f t="shared" si="28"/>
        <v>10319</v>
      </c>
      <c r="I89" s="41">
        <f t="shared" si="24"/>
        <v>7.663173841686656E-2</v>
      </c>
      <c r="J89" s="42"/>
    </row>
    <row r="90" spans="1:10" x14ac:dyDescent="0.3">
      <c r="A90" s="24" t="s">
        <v>115</v>
      </c>
      <c r="B90" s="25" t="s">
        <v>116</v>
      </c>
      <c r="C90" s="25" t="s">
        <v>124</v>
      </c>
      <c r="D90" s="26">
        <v>2014</v>
      </c>
      <c r="E90" s="27">
        <v>913569</v>
      </c>
      <c r="F90" s="27">
        <v>1589760</v>
      </c>
      <c r="G90" s="28">
        <v>920</v>
      </c>
      <c r="H90" s="28">
        <v>460</v>
      </c>
      <c r="I90" s="29">
        <f t="shared" si="24"/>
        <v>0.5</v>
      </c>
      <c r="J90" s="30">
        <v>0.03</v>
      </c>
    </row>
    <row r="91" spans="1:10" x14ac:dyDescent="0.3">
      <c r="A91" s="10"/>
      <c r="B91" s="11" t="s">
        <v>117</v>
      </c>
      <c r="C91" s="11" t="s">
        <v>39</v>
      </c>
      <c r="D91" s="12">
        <v>2014</v>
      </c>
      <c r="E91" s="13">
        <v>819081</v>
      </c>
      <c r="F91" s="13">
        <v>704410</v>
      </c>
      <c r="G91" s="14">
        <v>26637</v>
      </c>
      <c r="H91" s="14">
        <v>13319</v>
      </c>
      <c r="I91" s="15">
        <f t="shared" si="24"/>
        <v>0.50001877088260693</v>
      </c>
      <c r="J91" s="16">
        <v>0.9</v>
      </c>
    </row>
    <row r="92" spans="1:10" ht="15" thickBot="1" x14ac:dyDescent="0.35">
      <c r="A92" s="43"/>
      <c r="B92" s="44" t="s">
        <v>14</v>
      </c>
      <c r="C92" s="44" t="s">
        <v>149</v>
      </c>
      <c r="D92" s="45"/>
      <c r="E92" s="46">
        <f>+E90+E91</f>
        <v>1732650</v>
      </c>
      <c r="F92" s="46">
        <f t="shared" ref="F92:H92" si="29">+F90+F91</f>
        <v>2294170</v>
      </c>
      <c r="G92" s="47">
        <f t="shared" si="29"/>
        <v>27557</v>
      </c>
      <c r="H92" s="47">
        <f t="shared" si="29"/>
        <v>13779</v>
      </c>
      <c r="I92" s="48">
        <f t="shared" si="24"/>
        <v>0.50001814421018254</v>
      </c>
      <c r="J92" s="49"/>
    </row>
    <row r="93" spans="1:10" ht="15" thickBot="1" x14ac:dyDescent="0.35">
      <c r="A93" s="50" t="s">
        <v>118</v>
      </c>
      <c r="B93" s="51"/>
      <c r="C93" s="51" t="s">
        <v>154</v>
      </c>
      <c r="D93" s="52"/>
      <c r="E93" s="53">
        <f>SUM(E4:E92)/2</f>
        <v>767911323</v>
      </c>
      <c r="F93" s="53">
        <f>SUM(F4:F92)/2</f>
        <v>643669582</v>
      </c>
      <c r="G93" s="56">
        <f>SUM(G4:G92)/2</f>
        <v>17517856</v>
      </c>
      <c r="H93" s="56">
        <f>SUM(H4:H92)/2</f>
        <v>1301184</v>
      </c>
      <c r="I93" s="54">
        <f t="shared" si="24"/>
        <v>7.4277582827487559E-2</v>
      </c>
      <c r="J93" s="55"/>
    </row>
    <row r="94" spans="1:10" ht="15" thickTop="1" x14ac:dyDescent="0.3">
      <c r="I94" s="2"/>
    </row>
    <row r="95" spans="1:10" x14ac:dyDescent="0.3">
      <c r="A95" s="7" t="s">
        <v>152</v>
      </c>
      <c r="C95" s="1" t="s">
        <v>166</v>
      </c>
      <c r="I95" s="2"/>
    </row>
    <row r="96" spans="1:10" x14ac:dyDescent="0.3">
      <c r="A96" s="7"/>
      <c r="I96" s="2"/>
    </row>
    <row r="97" spans="1:10" x14ac:dyDescent="0.3">
      <c r="A97" s="7" t="s">
        <v>162</v>
      </c>
      <c r="B97" s="57">
        <v>53</v>
      </c>
      <c r="C97" s="1" t="s">
        <v>159</v>
      </c>
      <c r="F97" s="3">
        <f>81607775+502418896+286168782</f>
        <v>870195453</v>
      </c>
      <c r="G97" s="4">
        <v>60001523</v>
      </c>
      <c r="H97" s="4">
        <v>3217761</v>
      </c>
      <c r="I97" s="2">
        <f>+H97/G97</f>
        <v>5.362798874288574E-2</v>
      </c>
    </row>
    <row r="98" spans="1:10" x14ac:dyDescent="0.3">
      <c r="A98" s="60" t="s">
        <v>152</v>
      </c>
      <c r="B98" s="57"/>
      <c r="C98" s="1" t="s">
        <v>160</v>
      </c>
      <c r="F98" s="6" t="s">
        <v>161</v>
      </c>
      <c r="G98" s="61" t="s">
        <v>151</v>
      </c>
      <c r="H98" s="61" t="s">
        <v>151</v>
      </c>
      <c r="I98" s="2"/>
    </row>
    <row r="99" spans="1:10" x14ac:dyDescent="0.3">
      <c r="A99" s="7" t="s">
        <v>150</v>
      </c>
      <c r="B99" s="57">
        <f>+B97-18</f>
        <v>35</v>
      </c>
      <c r="C99" s="1" t="s">
        <v>153</v>
      </c>
      <c r="F99" s="3">
        <f>+F97-F93</f>
        <v>226525871</v>
      </c>
      <c r="G99" s="4">
        <f>+G97-G93</f>
        <v>42483667</v>
      </c>
      <c r="H99" s="4">
        <f>+H97-H93</f>
        <v>1916577</v>
      </c>
      <c r="I99" s="2">
        <f>+H99/G99</f>
        <v>4.5113266705531799E-2</v>
      </c>
    </row>
    <row r="100" spans="1:10" x14ac:dyDescent="0.3">
      <c r="A100" s="7" t="s">
        <v>163</v>
      </c>
      <c r="F100" s="58">
        <f>+F93/F97</f>
        <v>0.73968391788413534</v>
      </c>
      <c r="G100" s="58">
        <f t="shared" ref="G100:H100" si="30">+G93/G97</f>
        <v>0.29195685582847625</v>
      </c>
      <c r="H100" s="58">
        <f t="shared" si="30"/>
        <v>0.40437558911305099</v>
      </c>
      <c r="I100" s="2"/>
    </row>
    <row r="101" spans="1:10" x14ac:dyDescent="0.3">
      <c r="I101" s="2"/>
    </row>
    <row r="103" spans="1:10" x14ac:dyDescent="0.3">
      <c r="A103" s="5" t="s">
        <v>158</v>
      </c>
      <c r="C103" s="1" t="s">
        <v>156</v>
      </c>
      <c r="F103" s="3">
        <f>+F10+F11+F12+F13+F17+F22+F23+F24+F25+F26+F32+F33+F34+F36+F40+F41+F43+F53+F54+F56+F57+F59+F66+F69+F72+F73+F75+F91</f>
        <v>118988826</v>
      </c>
      <c r="G103" s="58">
        <f>+F103/F93</f>
        <v>0.1848601042017238</v>
      </c>
      <c r="H103" s="59">
        <v>28</v>
      </c>
      <c r="I103" t="s">
        <v>157</v>
      </c>
      <c r="J103" s="58">
        <f>+H103/72</f>
        <v>0.3888888888888889</v>
      </c>
    </row>
    <row r="104" spans="1:10" x14ac:dyDescent="0.3">
      <c r="C104" s="1" t="s">
        <v>49</v>
      </c>
      <c r="F104" s="3">
        <f>+F78+F58+F39+F21+F9</f>
        <v>127720278</v>
      </c>
      <c r="G104" s="58">
        <f>+F104/F93</f>
        <v>0.19842521935423693</v>
      </c>
      <c r="H104" s="59">
        <v>5</v>
      </c>
      <c r="I104" t="s">
        <v>157</v>
      </c>
      <c r="J104" s="58">
        <f t="shared" ref="J104:J106" si="31">+H104/72</f>
        <v>6.9444444444444448E-2</v>
      </c>
    </row>
    <row r="105" spans="1:10" x14ac:dyDescent="0.3">
      <c r="C105" s="1" t="s">
        <v>164</v>
      </c>
      <c r="F105" s="3">
        <f>+F4+F5+F7+F9+F15+F16+F17+F18+F19+F21+F28+F34+F36+F39+F41+F43+F46+F47+F48+F51+F52+F57+F58+F61+F64+F66+F67+F68+F69+F72+F73+F75+F80+F90+F91</f>
        <v>497055049</v>
      </c>
      <c r="G105" s="58">
        <f>+F105/F93</f>
        <v>0.77222081468501025</v>
      </c>
      <c r="H105" s="59">
        <v>35</v>
      </c>
      <c r="I105" t="s">
        <v>157</v>
      </c>
      <c r="J105" s="58">
        <f t="shared" si="31"/>
        <v>0.4861111111111111</v>
      </c>
    </row>
    <row r="106" spans="1:10" x14ac:dyDescent="0.3">
      <c r="C106" s="1" t="s">
        <v>165</v>
      </c>
      <c r="F106" s="3">
        <f>+F12+F13+F22+F23+F24+F25+F26+F30+F35+F40+F44+F45+F49+F62+F86+F105</f>
        <v>541087004</v>
      </c>
      <c r="G106" s="58">
        <f>+F106/F93</f>
        <v>0.84062851365252178</v>
      </c>
      <c r="H106" s="59">
        <v>51</v>
      </c>
      <c r="I106" t="s">
        <v>157</v>
      </c>
      <c r="J106" s="58">
        <f t="shared" si="31"/>
        <v>0.70833333333333337</v>
      </c>
    </row>
  </sheetData>
  <mergeCells count="1">
    <mergeCell ref="A2:J2"/>
  </mergeCells>
  <pageMargins left="0.7" right="0.7" top="0.75" bottom="0.75" header="0.3" footer="0.3"/>
  <pageSetup orientation="landscape" r:id="rId1"/>
  <rowBreaks count="3" manualBreakCount="3">
    <brk id="31" max="16383" man="1"/>
    <brk id="63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2016-05-14T21:31:37Z</cp:lastPrinted>
  <dcterms:created xsi:type="dcterms:W3CDTF">2016-05-14T18:19:33Z</dcterms:created>
  <dcterms:modified xsi:type="dcterms:W3CDTF">2016-05-15T14:34:15Z</dcterms:modified>
</cp:coreProperties>
</file>