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Lakefront\2017 Cost of Service\IR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L34" i="1"/>
  <c r="L35" i="1"/>
  <c r="L36" i="1"/>
  <c r="L37" i="1"/>
  <c r="L38" i="1"/>
  <c r="L39" i="1"/>
  <c r="L40" i="1"/>
  <c r="L41" i="1"/>
  <c r="L42" i="1"/>
  <c r="L43" i="1"/>
  <c r="L44" i="1"/>
  <c r="M32" i="1"/>
  <c r="J21" i="1"/>
  <c r="J34" i="1"/>
  <c r="J35" i="1"/>
  <c r="J36" i="1"/>
  <c r="J37" i="1"/>
  <c r="J38" i="1"/>
  <c r="J39" i="1"/>
  <c r="J40" i="1"/>
  <c r="J41" i="1"/>
  <c r="J42" i="1"/>
  <c r="J43" i="1"/>
  <c r="J44" i="1"/>
  <c r="J33" i="1"/>
  <c r="J22" i="1"/>
  <c r="J23" i="1"/>
  <c r="J24" i="1"/>
  <c r="J25" i="1"/>
  <c r="J26" i="1"/>
  <c r="J27" i="1"/>
  <c r="J28" i="1"/>
  <c r="J29" i="1"/>
  <c r="J30" i="1"/>
  <c r="J31" i="1"/>
  <c r="J32" i="1"/>
  <c r="I34" i="1"/>
  <c r="I35" i="1"/>
  <c r="I36" i="1"/>
  <c r="I37" i="1"/>
  <c r="I38" i="1"/>
  <c r="I39" i="1"/>
  <c r="I40" i="1"/>
  <c r="I41" i="1"/>
  <c r="I42" i="1"/>
  <c r="I43" i="1"/>
  <c r="I44" i="1"/>
  <c r="I33" i="1"/>
  <c r="I22" i="1"/>
  <c r="I23" i="1"/>
  <c r="L23" i="1" s="1"/>
  <c r="I24" i="1"/>
  <c r="I25" i="1"/>
  <c r="I26" i="1"/>
  <c r="I27" i="1"/>
  <c r="L27" i="1" s="1"/>
  <c r="I28" i="1"/>
  <c r="I29" i="1"/>
  <c r="I30" i="1"/>
  <c r="I31" i="1"/>
  <c r="L31" i="1" s="1"/>
  <c r="I32" i="1"/>
  <c r="I21" i="1"/>
  <c r="L21" i="1" s="1"/>
  <c r="L30" i="1" l="1"/>
  <c r="L26" i="1"/>
  <c r="L22" i="1"/>
  <c r="K32" i="1"/>
  <c r="K44" i="1"/>
  <c r="L25" i="1"/>
  <c r="L32" i="1"/>
  <c r="L28" i="1"/>
  <c r="L24" i="1"/>
  <c r="M44" i="1"/>
  <c r="L29" i="1"/>
</calcChain>
</file>

<file path=xl/sharedStrings.xml><?xml version="1.0" encoding="utf-8"?>
<sst xmlns="http://schemas.openxmlformats.org/spreadsheetml/2006/main" count="56" uniqueCount="52">
  <si>
    <t>2015-January</t>
  </si>
  <si>
    <t>2015-February</t>
  </si>
  <si>
    <t>2015-March</t>
  </si>
  <si>
    <t>2015-April</t>
  </si>
  <si>
    <t>2015-May</t>
  </si>
  <si>
    <t>2015-June</t>
  </si>
  <si>
    <t>2015-July</t>
  </si>
  <si>
    <t>2015-August</t>
  </si>
  <si>
    <t>2015-September</t>
  </si>
  <si>
    <t>2015-October</t>
  </si>
  <si>
    <t>2015-November</t>
  </si>
  <si>
    <t>2015-December</t>
  </si>
  <si>
    <t>Unadjusted Wholesale Purchases kWh</t>
  </si>
  <si>
    <t>Revised Wholesale Purchases</t>
  </si>
  <si>
    <t>HDD</t>
  </si>
  <si>
    <t>CDD</t>
  </si>
  <si>
    <t>Weather Normalized</t>
  </si>
  <si>
    <t>Yearly Total</t>
  </si>
  <si>
    <t>6. WS Regression Analysis</t>
  </si>
  <si>
    <t>3.0 VECC-18</t>
  </si>
  <si>
    <t>Date</t>
  </si>
  <si>
    <t xml:space="preserve"> </t>
  </si>
  <si>
    <t>2016-January</t>
  </si>
  <si>
    <t>2016-February</t>
  </si>
  <si>
    <t>2016-March</t>
  </si>
  <si>
    <t>2016-April</t>
  </si>
  <si>
    <t>2016-May</t>
  </si>
  <si>
    <t>2016-June</t>
  </si>
  <si>
    <t>2016-July</t>
  </si>
  <si>
    <t>2016-August</t>
  </si>
  <si>
    <t>2016-September</t>
  </si>
  <si>
    <t>2016-October</t>
  </si>
  <si>
    <t>2016-November</t>
  </si>
  <si>
    <t>2016-December</t>
  </si>
  <si>
    <t>2017-January</t>
  </si>
  <si>
    <t>2017-February</t>
  </si>
  <si>
    <t>2017-March</t>
  </si>
  <si>
    <t>2017-April</t>
  </si>
  <si>
    <t>2017-May</t>
  </si>
  <si>
    <t>2017-June</t>
  </si>
  <si>
    <t>2017-July</t>
  </si>
  <si>
    <t>2017-August</t>
  </si>
  <si>
    <t>2017-September</t>
  </si>
  <si>
    <t>2017-October</t>
  </si>
  <si>
    <t>2017-November</t>
  </si>
  <si>
    <t>2017-December</t>
  </si>
  <si>
    <t>v. The difference between the Normal and Actual HDD values multiplied by 6,515.51</t>
  </si>
  <si>
    <t>iv. The difference between the Normal and Actual CDD values multiplied by 39,804.22</t>
  </si>
  <si>
    <t>ii. The actual CDD and HDD values for 2015</t>
  </si>
  <si>
    <t>i. Actual 2015 Purchases</t>
  </si>
  <si>
    <t>vi. The addition of items (i), (iv) and (v)</t>
  </si>
  <si>
    <t>3.0-VECC-18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</si>
</sst>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4"/>
  <sheetViews>
    <sheetView tabSelected="1" workbookViewId="0">
      <selection activeCell="G49" sqref="G49"/>
    </sheetView>
  </sheetViews>
  <sheetFormatPr defaultColWidth="17.140625" defaultRowHeight="15" x14ac:dyDescent="0.25"/>
  <cols>
    <col min="1" max="1" width="17.140625" style="10"/>
    <col min="2" max="2" width="15.7109375" bestFit="1" customWidth="1"/>
    <col min="3" max="3" width="14.42578125" bestFit="1" customWidth="1"/>
    <col min="4" max="4" width="12.7109375" bestFit="1" customWidth="1"/>
    <col min="5" max="6" width="16.85546875" style="2" customWidth="1"/>
    <col min="7" max="7" width="12.7109375" bestFit="1" customWidth="1"/>
    <col min="8" max="8" width="13.85546875" bestFit="1" customWidth="1"/>
    <col min="10" max="10" width="18.28515625" bestFit="1" customWidth="1"/>
  </cols>
  <sheetData>
    <row r="4" spans="1:13" ht="21" x14ac:dyDescent="0.35">
      <c r="A4" s="11" t="s">
        <v>51</v>
      </c>
    </row>
    <row r="7" spans="1:13" s="1" customFormat="1" ht="45" x14ac:dyDescent="0.25">
      <c r="A7" s="13" t="s">
        <v>18</v>
      </c>
      <c r="B7" s="3" t="s">
        <v>20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 t="s">
        <v>17</v>
      </c>
      <c r="I7" s="3"/>
      <c r="J7" s="3"/>
      <c r="K7" s="3"/>
      <c r="L7" s="3"/>
      <c r="M7" s="3"/>
    </row>
    <row r="8" spans="1:13" s="1" customFormat="1" ht="90" x14ac:dyDescent="0.25">
      <c r="A8" s="13" t="s">
        <v>19</v>
      </c>
      <c r="B8" s="8" t="s">
        <v>21</v>
      </c>
      <c r="C8" s="3" t="s">
        <v>49</v>
      </c>
      <c r="D8" s="3"/>
      <c r="E8" s="3" t="s">
        <v>48</v>
      </c>
      <c r="F8" s="3" t="s">
        <v>48</v>
      </c>
      <c r="G8" s="3"/>
      <c r="H8" s="3" t="s">
        <v>17</v>
      </c>
      <c r="I8" s="3" t="s">
        <v>47</v>
      </c>
      <c r="J8" s="3" t="s">
        <v>46</v>
      </c>
      <c r="K8" s="3" t="s">
        <v>17</v>
      </c>
      <c r="L8" s="8" t="s">
        <v>50</v>
      </c>
      <c r="M8" s="3" t="s">
        <v>17</v>
      </c>
    </row>
    <row r="9" spans="1:13" x14ac:dyDescent="0.25">
      <c r="A9" s="12"/>
      <c r="B9" s="4" t="s">
        <v>0</v>
      </c>
      <c r="C9" s="5">
        <v>24545395.52</v>
      </c>
      <c r="D9" s="5">
        <v>23461601.504871797</v>
      </c>
      <c r="E9" s="5">
        <v>832</v>
      </c>
      <c r="F9" s="5">
        <v>0</v>
      </c>
      <c r="G9" s="5">
        <v>23704312.846159536</v>
      </c>
      <c r="H9" s="5"/>
      <c r="I9" s="6"/>
      <c r="J9" s="6"/>
      <c r="K9" s="6"/>
      <c r="L9" s="4"/>
      <c r="M9" s="6"/>
    </row>
    <row r="10" spans="1:13" x14ac:dyDescent="0.25">
      <c r="A10" s="12"/>
      <c r="B10" s="4" t="s">
        <v>1</v>
      </c>
      <c r="C10" s="5">
        <v>23214860.239999998</v>
      </c>
      <c r="D10" s="5">
        <v>21786216.959743585</v>
      </c>
      <c r="E10" s="5">
        <v>727</v>
      </c>
      <c r="F10" s="5">
        <v>0</v>
      </c>
      <c r="G10" s="5">
        <v>21603898.22115862</v>
      </c>
      <c r="H10" s="5"/>
      <c r="I10" s="6"/>
      <c r="J10" s="6"/>
      <c r="K10" s="6"/>
      <c r="L10" s="4"/>
      <c r="M10" s="6"/>
    </row>
    <row r="11" spans="1:13" x14ac:dyDescent="0.25">
      <c r="A11" s="12"/>
      <c r="B11" s="4" t="s">
        <v>2</v>
      </c>
      <c r="C11" s="5">
        <v>22960336.199999999</v>
      </c>
      <c r="D11" s="5">
        <v>21724410.364615384</v>
      </c>
      <c r="E11" s="5">
        <v>618</v>
      </c>
      <c r="F11" s="5">
        <v>0</v>
      </c>
      <c r="G11" s="5">
        <v>21534346.104900926</v>
      </c>
      <c r="H11" s="5"/>
      <c r="I11" s="6"/>
      <c r="J11" s="6"/>
      <c r="K11" s="6"/>
      <c r="L11" s="4"/>
      <c r="M11" s="6"/>
    </row>
    <row r="12" spans="1:13" x14ac:dyDescent="0.25">
      <c r="A12" s="12"/>
      <c r="B12" s="4" t="s">
        <v>3</v>
      </c>
      <c r="C12" s="5">
        <v>19821057.059999999</v>
      </c>
      <c r="D12" s="5">
        <v>18719956.539487176</v>
      </c>
      <c r="E12" s="5">
        <v>369</v>
      </c>
      <c r="F12" s="5">
        <v>1</v>
      </c>
      <c r="G12" s="5">
        <v>19473618.333915532</v>
      </c>
      <c r="H12" s="5"/>
      <c r="I12" s="6"/>
      <c r="J12" s="6"/>
      <c r="K12" s="6"/>
      <c r="L12" s="4"/>
      <c r="M12" s="6"/>
    </row>
    <row r="13" spans="1:13" x14ac:dyDescent="0.25">
      <c r="A13" s="12"/>
      <c r="B13" s="4" t="s">
        <v>4</v>
      </c>
      <c r="C13" s="5">
        <v>18913830.300000001</v>
      </c>
      <c r="D13" s="5">
        <v>17801444.874358978</v>
      </c>
      <c r="E13" s="5">
        <v>182</v>
      </c>
      <c r="F13" s="5">
        <v>7</v>
      </c>
      <c r="G13" s="5">
        <v>18922528.60229522</v>
      </c>
      <c r="H13" s="5"/>
      <c r="I13" s="6"/>
      <c r="J13" s="6"/>
      <c r="K13" s="6"/>
      <c r="L13" s="4"/>
      <c r="M13" s="6"/>
    </row>
    <row r="14" spans="1:13" x14ac:dyDescent="0.25">
      <c r="A14" s="12"/>
      <c r="B14" s="4" t="s">
        <v>5</v>
      </c>
      <c r="C14" s="5">
        <v>19352885.700000003</v>
      </c>
      <c r="D14" s="5">
        <v>18156506.219230771</v>
      </c>
      <c r="E14" s="5">
        <v>64</v>
      </c>
      <c r="F14" s="5">
        <v>28</v>
      </c>
      <c r="G14" s="5">
        <v>19268670.208740339</v>
      </c>
      <c r="H14" s="5"/>
      <c r="I14" s="6"/>
      <c r="J14" s="6"/>
      <c r="K14" s="6"/>
      <c r="L14" s="4"/>
      <c r="M14" s="6"/>
    </row>
    <row r="15" spans="1:13" x14ac:dyDescent="0.25">
      <c r="A15" s="12"/>
      <c r="B15" s="4" t="s">
        <v>6</v>
      </c>
      <c r="C15" s="5">
        <v>21020965.309999999</v>
      </c>
      <c r="D15" s="5">
        <v>20324275.164102562</v>
      </c>
      <c r="E15" s="5">
        <v>36.9</v>
      </c>
      <c r="F15" s="5">
        <v>63</v>
      </c>
      <c r="G15" s="5">
        <v>20827684.918266576</v>
      </c>
      <c r="H15" s="5"/>
      <c r="I15" s="6"/>
      <c r="J15" s="6"/>
      <c r="K15" s="6"/>
      <c r="L15" s="4"/>
      <c r="M15" s="6"/>
    </row>
    <row r="16" spans="1:13" x14ac:dyDescent="0.25">
      <c r="A16" s="12"/>
      <c r="B16" s="4" t="s">
        <v>7</v>
      </c>
      <c r="C16" s="5">
        <v>20743590.419999998</v>
      </c>
      <c r="D16" s="5">
        <v>20188312.698974356</v>
      </c>
      <c r="E16" s="5">
        <v>38</v>
      </c>
      <c r="F16" s="5">
        <v>43</v>
      </c>
      <c r="G16" s="5">
        <v>20011856.81468289</v>
      </c>
      <c r="H16" s="5"/>
      <c r="I16" s="6"/>
      <c r="J16" s="6"/>
      <c r="K16" s="6"/>
      <c r="L16" s="4"/>
      <c r="M16" s="6"/>
    </row>
    <row r="17" spans="1:13" x14ac:dyDescent="0.25">
      <c r="A17" s="12"/>
      <c r="B17" s="4" t="s">
        <v>8</v>
      </c>
      <c r="C17" s="5">
        <v>20566313.5</v>
      </c>
      <c r="D17" s="5">
        <v>19806852.303846154</v>
      </c>
      <c r="E17" s="5">
        <v>143</v>
      </c>
      <c r="F17" s="5">
        <v>10</v>
      </c>
      <c r="G17" s="5">
        <v>18285171.397552699</v>
      </c>
      <c r="H17" s="5"/>
      <c r="I17" s="6"/>
      <c r="J17" s="6"/>
      <c r="K17" s="6"/>
      <c r="L17" s="4"/>
      <c r="M17" s="6"/>
    </row>
    <row r="18" spans="1:13" x14ac:dyDescent="0.25">
      <c r="A18" s="12"/>
      <c r="B18" s="4" t="s">
        <v>9</v>
      </c>
      <c r="C18" s="5">
        <v>19315191.379999999</v>
      </c>
      <c r="D18" s="5">
        <v>18756032.148717947</v>
      </c>
      <c r="E18" s="5">
        <v>333</v>
      </c>
      <c r="F18" s="5">
        <v>0</v>
      </c>
      <c r="G18" s="5">
        <v>19700288.351315394</v>
      </c>
      <c r="H18" s="5"/>
      <c r="I18" s="6"/>
      <c r="J18" s="6"/>
      <c r="K18" s="6"/>
      <c r="L18" s="4"/>
      <c r="M18" s="6"/>
    </row>
    <row r="19" spans="1:13" x14ac:dyDescent="0.25">
      <c r="A19" s="12"/>
      <c r="B19" s="4" t="s">
        <v>10</v>
      </c>
      <c r="C19" s="5">
        <v>19532582.219999999</v>
      </c>
      <c r="D19" s="5">
        <v>18983756.453589741</v>
      </c>
      <c r="E19" s="5">
        <v>490</v>
      </c>
      <c r="F19" s="5">
        <v>0</v>
      </c>
      <c r="G19" s="5">
        <v>20240857.868879329</v>
      </c>
      <c r="H19" s="5"/>
      <c r="I19" s="6"/>
      <c r="J19" s="6"/>
      <c r="K19" s="6"/>
      <c r="L19" s="4"/>
      <c r="M19" s="6"/>
    </row>
    <row r="20" spans="1:13" x14ac:dyDescent="0.25">
      <c r="A20" s="12"/>
      <c r="B20" s="4" t="s">
        <v>11</v>
      </c>
      <c r="C20" s="5">
        <v>20256239.539999999</v>
      </c>
      <c r="D20" s="5">
        <v>19691917.28846154</v>
      </c>
      <c r="E20" s="5">
        <v>721</v>
      </c>
      <c r="F20" s="5">
        <v>0</v>
      </c>
      <c r="G20" s="5">
        <v>22858252.100775167</v>
      </c>
      <c r="H20" s="5">
        <v>246431485.76864201</v>
      </c>
      <c r="I20" s="6"/>
      <c r="J20" s="6"/>
      <c r="K20" s="6"/>
      <c r="L20" s="4"/>
      <c r="M20" s="6"/>
    </row>
    <row r="21" spans="1:13" x14ac:dyDescent="0.25">
      <c r="A21" s="12"/>
      <c r="B21" s="4" t="s">
        <v>22</v>
      </c>
      <c r="C21" s="9"/>
      <c r="D21" s="9"/>
      <c r="E21" s="9">
        <v>703.68000000000006</v>
      </c>
      <c r="F21" s="9">
        <v>0</v>
      </c>
      <c r="G21" s="9">
        <v>22891103.486711431</v>
      </c>
      <c r="H21" s="9"/>
      <c r="I21" s="9">
        <f>(F21-F9)*39804.22</f>
        <v>0</v>
      </c>
      <c r="J21" s="9">
        <f>(E21-E9)*6515.15</f>
        <v>-836024.04799999949</v>
      </c>
      <c r="K21" s="6"/>
      <c r="L21" s="7">
        <f>C9+I21+J21</f>
        <v>23709371.471999999</v>
      </c>
      <c r="M21" s="6"/>
    </row>
    <row r="22" spans="1:13" x14ac:dyDescent="0.25">
      <c r="A22" s="12"/>
      <c r="B22" s="4" t="s">
        <v>23</v>
      </c>
      <c r="C22" s="9"/>
      <c r="D22" s="9"/>
      <c r="E22" s="9">
        <v>648.52</v>
      </c>
      <c r="F22" s="9">
        <v>0</v>
      </c>
      <c r="G22" s="9">
        <v>21196732.276213899</v>
      </c>
      <c r="H22" s="9"/>
      <c r="I22" s="9">
        <f t="shared" ref="I22:I32" si="0">(F22-F10)*39804.22</f>
        <v>0</v>
      </c>
      <c r="J22" s="9">
        <f t="shared" ref="J22:J32" si="1">(E22-E10)*6515.15</f>
        <v>-511308.97200000007</v>
      </c>
      <c r="K22" s="6"/>
      <c r="L22" s="7">
        <f t="shared" ref="L22:L32" si="2">C10+I22+J22</f>
        <v>22703551.267999999</v>
      </c>
      <c r="M22" s="6"/>
    </row>
    <row r="23" spans="1:13" x14ac:dyDescent="0.25">
      <c r="A23" s="12"/>
      <c r="B23" s="4" t="s">
        <v>24</v>
      </c>
      <c r="C23" s="9"/>
      <c r="D23" s="9"/>
      <c r="E23" s="9">
        <v>560.46</v>
      </c>
      <c r="F23" s="9">
        <v>0</v>
      </c>
      <c r="G23" s="9">
        <v>21187558.001768984</v>
      </c>
      <c r="H23" s="9"/>
      <c r="I23" s="9">
        <f t="shared" si="0"/>
        <v>0</v>
      </c>
      <c r="J23" s="9">
        <f t="shared" si="1"/>
        <v>-374881.73099999974</v>
      </c>
      <c r="K23" s="6"/>
      <c r="L23" s="7">
        <f t="shared" si="2"/>
        <v>22585454.469000001</v>
      </c>
      <c r="M23" s="6"/>
    </row>
    <row r="24" spans="1:13" x14ac:dyDescent="0.25">
      <c r="A24" s="12"/>
      <c r="B24" s="4" t="s">
        <v>25</v>
      </c>
      <c r="C24" s="9"/>
      <c r="D24" s="9"/>
      <c r="E24" s="9">
        <v>355.28</v>
      </c>
      <c r="F24" s="9">
        <v>0.1</v>
      </c>
      <c r="G24" s="9">
        <v>19381689.531974569</v>
      </c>
      <c r="H24" s="9"/>
      <c r="I24" s="9">
        <f t="shared" si="0"/>
        <v>-35823.798000000003</v>
      </c>
      <c r="J24" s="9">
        <f t="shared" si="1"/>
        <v>-89387.858000000168</v>
      </c>
      <c r="K24" s="6"/>
      <c r="L24" s="7">
        <f t="shared" si="2"/>
        <v>19695845.403999999</v>
      </c>
      <c r="M24" s="6"/>
    </row>
    <row r="25" spans="1:13" x14ac:dyDescent="0.25">
      <c r="A25" s="12"/>
      <c r="B25" s="4" t="s">
        <v>26</v>
      </c>
      <c r="C25" s="9"/>
      <c r="D25" s="9"/>
      <c r="E25" s="9">
        <v>193.14</v>
      </c>
      <c r="F25" s="9">
        <v>2.82</v>
      </c>
      <c r="G25" s="9">
        <v>18870367.493266091</v>
      </c>
      <c r="H25" s="9"/>
      <c r="I25" s="9">
        <f t="shared" si="0"/>
        <v>-166381.63959999999</v>
      </c>
      <c r="J25" s="9">
        <f t="shared" si="1"/>
        <v>72578.770999999906</v>
      </c>
      <c r="K25" s="6"/>
      <c r="L25" s="7">
        <f t="shared" si="2"/>
        <v>18820027.431400001</v>
      </c>
      <c r="M25" s="6"/>
    </row>
    <row r="26" spans="1:13" x14ac:dyDescent="0.25">
      <c r="A26" s="12"/>
      <c r="B26" s="4" t="s">
        <v>27</v>
      </c>
      <c r="C26" s="9"/>
      <c r="D26" s="9"/>
      <c r="E26" s="9">
        <v>57.410000000000004</v>
      </c>
      <c r="F26" s="9">
        <v>18.11</v>
      </c>
      <c r="G26" s="9">
        <v>18883319.714240611</v>
      </c>
      <c r="H26" s="9"/>
      <c r="I26" s="9">
        <f t="shared" si="0"/>
        <v>-393663.73580000002</v>
      </c>
      <c r="J26" s="9">
        <f t="shared" si="1"/>
        <v>-42934.838499999976</v>
      </c>
      <c r="K26" s="6"/>
      <c r="L26" s="7">
        <f t="shared" si="2"/>
        <v>18916287.125700001</v>
      </c>
      <c r="M26" s="6"/>
    </row>
    <row r="27" spans="1:13" x14ac:dyDescent="0.25">
      <c r="A27" s="12"/>
      <c r="B27" s="4" t="s">
        <v>28</v>
      </c>
      <c r="C27" s="9"/>
      <c r="D27" s="9"/>
      <c r="E27" s="9">
        <v>17.579999999999998</v>
      </c>
      <c r="F27" s="9">
        <v>65.69</v>
      </c>
      <c r="G27" s="9">
        <v>20833273.982437465</v>
      </c>
      <c r="H27" s="9"/>
      <c r="I27" s="9">
        <f t="shared" si="0"/>
        <v>107073.35179999992</v>
      </c>
      <c r="J27" s="9">
        <f t="shared" si="1"/>
        <v>-125872.69799999999</v>
      </c>
      <c r="K27" s="6"/>
      <c r="L27" s="7">
        <f t="shared" si="2"/>
        <v>21002165.963799998</v>
      </c>
      <c r="M27" s="6"/>
    </row>
    <row r="28" spans="1:13" x14ac:dyDescent="0.25">
      <c r="A28" s="12"/>
      <c r="B28" s="4" t="s">
        <v>29</v>
      </c>
      <c r="C28" s="9"/>
      <c r="D28" s="9"/>
      <c r="E28" s="9">
        <v>15.55</v>
      </c>
      <c r="F28" s="9">
        <v>57.623000000000005</v>
      </c>
      <c r="G28" s="9">
        <v>20447169.816929057</v>
      </c>
      <c r="H28" s="9"/>
      <c r="I28" s="9">
        <f t="shared" si="0"/>
        <v>582057.10906000016</v>
      </c>
      <c r="J28" s="9">
        <f t="shared" si="1"/>
        <v>-146265.11749999999</v>
      </c>
      <c r="K28" s="6"/>
      <c r="L28" s="7">
        <f t="shared" si="2"/>
        <v>21179382.411559999</v>
      </c>
      <c r="M28" s="6"/>
    </row>
    <row r="29" spans="1:13" x14ac:dyDescent="0.25">
      <c r="A29" s="12"/>
      <c r="B29" s="4" t="s">
        <v>30</v>
      </c>
      <c r="C29" s="9"/>
      <c r="D29" s="9"/>
      <c r="E29" s="9">
        <v>90.649999999999991</v>
      </c>
      <c r="F29" s="9">
        <v>13.559999999999999</v>
      </c>
      <c r="G29" s="9">
        <v>18104772.73393774</v>
      </c>
      <c r="H29" s="9"/>
      <c r="I29" s="9">
        <f t="shared" si="0"/>
        <v>141703.02319999997</v>
      </c>
      <c r="J29" s="9">
        <f t="shared" si="1"/>
        <v>-341068.10250000004</v>
      </c>
      <c r="K29" s="6"/>
      <c r="L29" s="7">
        <f t="shared" si="2"/>
        <v>20366948.420700002</v>
      </c>
      <c r="M29" s="6"/>
    </row>
    <row r="30" spans="1:13" x14ac:dyDescent="0.25">
      <c r="A30" s="12"/>
      <c r="B30" s="4" t="s">
        <v>31</v>
      </c>
      <c r="C30" s="9"/>
      <c r="D30" s="9"/>
      <c r="E30" s="9">
        <v>258.51</v>
      </c>
      <c r="F30" s="9">
        <v>0.41</v>
      </c>
      <c r="G30" s="9">
        <v>19254249.914266542</v>
      </c>
      <c r="H30" s="9"/>
      <c r="I30" s="9">
        <f t="shared" si="0"/>
        <v>16319.7302</v>
      </c>
      <c r="J30" s="9">
        <f t="shared" si="1"/>
        <v>-485313.52350000001</v>
      </c>
      <c r="K30" s="6"/>
      <c r="L30" s="7">
        <f t="shared" si="2"/>
        <v>18846197.5867</v>
      </c>
      <c r="M30" s="6"/>
    </row>
    <row r="31" spans="1:13" x14ac:dyDescent="0.25">
      <c r="A31" s="12"/>
      <c r="B31" s="4" t="s">
        <v>32</v>
      </c>
      <c r="C31" s="9"/>
      <c r="D31" s="9"/>
      <c r="E31" s="9">
        <v>431.93</v>
      </c>
      <c r="F31" s="9">
        <v>0</v>
      </c>
      <c r="G31" s="9">
        <v>19887234.444455445</v>
      </c>
      <c r="H31" s="9"/>
      <c r="I31" s="9">
        <f t="shared" si="0"/>
        <v>0</v>
      </c>
      <c r="J31" s="9">
        <f t="shared" si="1"/>
        <v>-378334.76049999992</v>
      </c>
      <c r="K31" s="6"/>
      <c r="L31" s="7">
        <f t="shared" si="2"/>
        <v>19154247.4595</v>
      </c>
      <c r="M31" s="6"/>
    </row>
    <row r="32" spans="1:13" x14ac:dyDescent="0.25">
      <c r="A32" s="12"/>
      <c r="B32" s="4" t="s">
        <v>33</v>
      </c>
      <c r="C32" s="9"/>
      <c r="D32" s="9"/>
      <c r="E32" s="9">
        <v>609.91000000000008</v>
      </c>
      <c r="F32" s="9">
        <v>0</v>
      </c>
      <c r="G32" s="9">
        <v>22154291.858925708</v>
      </c>
      <c r="H32" s="9">
        <v>243091763.25512755</v>
      </c>
      <c r="I32" s="9">
        <f t="shared" si="0"/>
        <v>0</v>
      </c>
      <c r="J32" s="9">
        <f t="shared" si="1"/>
        <v>-723768.01349999942</v>
      </c>
      <c r="K32" s="9">
        <f>SUM(J21:J32)</f>
        <v>-3982580.8919999991</v>
      </c>
      <c r="L32" s="7">
        <f t="shared" si="2"/>
        <v>19532471.526500002</v>
      </c>
      <c r="M32" s="9">
        <f>SUM(L21:L32)</f>
        <v>246511950.53885996</v>
      </c>
    </row>
    <row r="33" spans="1:13" x14ac:dyDescent="0.25">
      <c r="A33" s="12"/>
      <c r="B33" s="4" t="s">
        <v>34</v>
      </c>
      <c r="C33" s="9"/>
      <c r="D33" s="9"/>
      <c r="E33" s="9">
        <v>715.14800000000002</v>
      </c>
      <c r="F33" s="9">
        <v>0</v>
      </c>
      <c r="G33" s="9">
        <v>22979391.308488723</v>
      </c>
      <c r="H33" s="9"/>
      <c r="I33" s="9">
        <f>(F33-F9)*39804.22</f>
        <v>0</v>
      </c>
      <c r="J33" s="9">
        <f>(E33-E9)*6515.51</f>
        <v>-761350.37451999984</v>
      </c>
      <c r="K33" s="6"/>
      <c r="L33" s="7">
        <f>C9+I33+J33</f>
        <v>23784045.145479999</v>
      </c>
      <c r="M33" s="6"/>
    </row>
    <row r="34" spans="1:13" x14ac:dyDescent="0.25">
      <c r="A34" s="12"/>
      <c r="B34" s="4" t="s">
        <v>35</v>
      </c>
      <c r="C34" s="9"/>
      <c r="D34" s="9"/>
      <c r="E34" s="9">
        <v>650.65200000000004</v>
      </c>
      <c r="F34" s="9">
        <v>0</v>
      </c>
      <c r="G34" s="9">
        <v>21218829.348123048</v>
      </c>
      <c r="H34" s="9"/>
      <c r="I34" s="9">
        <f t="shared" ref="I34:I44" si="3">(F34-F10)*39804.22</f>
        <v>0</v>
      </c>
      <c r="J34" s="9">
        <f t="shared" ref="J34:J44" si="4">(E34-E10)*6515.51</f>
        <v>-497446.1574799997</v>
      </c>
      <c r="K34" s="6"/>
      <c r="L34" s="7">
        <f t="shared" ref="L34:L44" si="5">C10+I34+J34</f>
        <v>22717414.082519997</v>
      </c>
      <c r="M34" s="6"/>
    </row>
    <row r="35" spans="1:13" x14ac:dyDescent="0.25">
      <c r="A35" s="12"/>
      <c r="B35" s="4" t="s">
        <v>36</v>
      </c>
      <c r="C35" s="9"/>
      <c r="D35" s="9"/>
      <c r="E35" s="9">
        <v>560.06600000000003</v>
      </c>
      <c r="F35" s="9">
        <v>0</v>
      </c>
      <c r="G35" s="9">
        <v>21168820.726988044</v>
      </c>
      <c r="H35" s="9"/>
      <c r="I35" s="9">
        <f t="shared" si="3"/>
        <v>0</v>
      </c>
      <c r="J35" s="9">
        <f t="shared" si="4"/>
        <v>-377469.55633999984</v>
      </c>
      <c r="K35" s="6"/>
      <c r="L35" s="7">
        <f t="shared" si="5"/>
        <v>22582866.643659998</v>
      </c>
      <c r="M35" s="6"/>
    </row>
    <row r="36" spans="1:13" x14ac:dyDescent="0.25">
      <c r="A36" s="12"/>
      <c r="B36" s="4" t="s">
        <v>37</v>
      </c>
      <c r="C36" s="9"/>
      <c r="D36" s="9"/>
      <c r="E36" s="9">
        <v>356.54799999999994</v>
      </c>
      <c r="F36" s="9">
        <v>0.11000000000000001</v>
      </c>
      <c r="G36" s="9">
        <v>19416702.373801798</v>
      </c>
      <c r="H36" s="9"/>
      <c r="I36" s="9">
        <f t="shared" si="3"/>
        <v>-35425.755799999999</v>
      </c>
      <c r="J36" s="9">
        <f t="shared" si="4"/>
        <v>-81131.130520000355</v>
      </c>
      <c r="K36" s="6"/>
      <c r="L36" s="7">
        <f t="shared" si="5"/>
        <v>19704500.173679996</v>
      </c>
      <c r="M36" s="6"/>
    </row>
    <row r="37" spans="1:13" x14ac:dyDescent="0.25">
      <c r="A37" s="12"/>
      <c r="B37" s="4" t="s">
        <v>38</v>
      </c>
      <c r="C37" s="9"/>
      <c r="D37" s="9"/>
      <c r="E37" s="9">
        <v>193.244</v>
      </c>
      <c r="F37" s="9">
        <v>2.472</v>
      </c>
      <c r="G37" s="9">
        <v>18854079.197501119</v>
      </c>
      <c r="H37" s="9"/>
      <c r="I37" s="9">
        <f t="shared" si="3"/>
        <v>-180233.50816000003</v>
      </c>
      <c r="J37" s="9">
        <f t="shared" si="4"/>
        <v>73260.394440000004</v>
      </c>
      <c r="K37" s="6"/>
      <c r="L37" s="7">
        <f t="shared" si="5"/>
        <v>18806857.186280001</v>
      </c>
      <c r="M37" s="6"/>
    </row>
    <row r="38" spans="1:13" x14ac:dyDescent="0.25">
      <c r="A38" s="12"/>
      <c r="B38" s="4" t="s">
        <v>39</v>
      </c>
      <c r="C38" s="9"/>
      <c r="D38" s="9"/>
      <c r="E38" s="9">
        <v>59.140999999999998</v>
      </c>
      <c r="F38" s="9">
        <v>18.120999999999999</v>
      </c>
      <c r="G38" s="9">
        <v>18891335.341355596</v>
      </c>
      <c r="H38" s="9"/>
      <c r="I38" s="9">
        <f t="shared" si="3"/>
        <v>-393225.88938000007</v>
      </c>
      <c r="J38" s="9">
        <f t="shared" si="4"/>
        <v>-31658.863090000013</v>
      </c>
      <c r="K38" s="6"/>
      <c r="L38" s="7">
        <f t="shared" si="5"/>
        <v>18928000.947530001</v>
      </c>
      <c r="M38" s="6"/>
    </row>
    <row r="39" spans="1:13" x14ac:dyDescent="0.25">
      <c r="A39" s="12"/>
      <c r="B39" s="4" t="s">
        <v>40</v>
      </c>
      <c r="C39" s="9"/>
      <c r="D39" s="9"/>
      <c r="E39" s="9">
        <v>18.748000000000001</v>
      </c>
      <c r="F39" s="9">
        <v>63.569000000000003</v>
      </c>
      <c r="G39" s="9">
        <v>20784376.020806376</v>
      </c>
      <c r="H39" s="9"/>
      <c r="I39" s="9">
        <f t="shared" si="3"/>
        <v>22648.601180000103</v>
      </c>
      <c r="J39" s="9">
        <f t="shared" si="4"/>
        <v>-118269.53751999998</v>
      </c>
      <c r="K39" s="6"/>
      <c r="L39" s="7">
        <f t="shared" si="5"/>
        <v>20925344.373659998</v>
      </c>
      <c r="M39" s="6"/>
    </row>
    <row r="40" spans="1:13" x14ac:dyDescent="0.25">
      <c r="A40" s="12"/>
      <c r="B40" s="4" t="s">
        <v>41</v>
      </c>
      <c r="C40" s="9"/>
      <c r="D40" s="9"/>
      <c r="E40" s="9">
        <v>16.435000000000002</v>
      </c>
      <c r="F40" s="9">
        <v>57.7453</v>
      </c>
      <c r="G40" s="9">
        <v>20449702.827713825</v>
      </c>
      <c r="H40" s="9"/>
      <c r="I40" s="9">
        <f t="shared" si="3"/>
        <v>586925.16516600002</v>
      </c>
      <c r="J40" s="9">
        <f t="shared" si="4"/>
        <v>-140506.97314999998</v>
      </c>
      <c r="K40" s="6"/>
      <c r="L40" s="7">
        <f t="shared" si="5"/>
        <v>21190008.612016</v>
      </c>
      <c r="M40" s="6"/>
    </row>
    <row r="41" spans="1:13" x14ac:dyDescent="0.25">
      <c r="A41" s="12"/>
      <c r="B41" s="4" t="s">
        <v>42</v>
      </c>
      <c r="C41" s="9"/>
      <c r="D41" s="9"/>
      <c r="E41" s="9">
        <v>89.384999999999991</v>
      </c>
      <c r="F41" s="9">
        <v>14.786000000000001</v>
      </c>
      <c r="G41" s="9">
        <v>18152595.575474173</v>
      </c>
      <c r="H41" s="9"/>
      <c r="I41" s="9">
        <f t="shared" si="3"/>
        <v>190502.99692000006</v>
      </c>
      <c r="J41" s="9">
        <f t="shared" si="4"/>
        <v>-349329.06865000009</v>
      </c>
      <c r="K41" s="6"/>
      <c r="L41" s="7">
        <f t="shared" si="5"/>
        <v>20407487.428270001</v>
      </c>
      <c r="M41" s="6"/>
    </row>
    <row r="42" spans="1:13" x14ac:dyDescent="0.25">
      <c r="A42" s="12"/>
      <c r="B42" s="4" t="s">
        <v>43</v>
      </c>
      <c r="C42" s="9"/>
      <c r="D42" s="9"/>
      <c r="E42" s="9">
        <v>254.721</v>
      </c>
      <c r="F42" s="9">
        <v>0.45099999999999996</v>
      </c>
      <c r="G42" s="9">
        <v>19243374.680782486</v>
      </c>
      <c r="H42" s="9"/>
      <c r="I42" s="9">
        <f t="shared" si="3"/>
        <v>17951.703219999999</v>
      </c>
      <c r="J42" s="9">
        <f t="shared" si="4"/>
        <v>-510027.60729000001</v>
      </c>
      <c r="K42" s="6"/>
      <c r="L42" s="7">
        <f t="shared" si="5"/>
        <v>18823115.475929998</v>
      </c>
      <c r="M42" s="6"/>
    </row>
    <row r="43" spans="1:13" x14ac:dyDescent="0.25">
      <c r="A43" s="12"/>
      <c r="B43" s="4" t="s">
        <v>44</v>
      </c>
      <c r="C43" s="9"/>
      <c r="D43" s="9"/>
      <c r="E43" s="9">
        <v>436.03300000000002</v>
      </c>
      <c r="F43" s="9">
        <v>0</v>
      </c>
      <c r="G43" s="9">
        <v>19903653.212942306</v>
      </c>
      <c r="H43" s="9"/>
      <c r="I43" s="9">
        <f t="shared" si="3"/>
        <v>0</v>
      </c>
      <c r="J43" s="9">
        <f t="shared" si="4"/>
        <v>-351622.52816999989</v>
      </c>
      <c r="K43" s="6"/>
      <c r="L43" s="7">
        <f t="shared" si="5"/>
        <v>19180959.691829998</v>
      </c>
      <c r="M43" s="6"/>
    </row>
    <row r="44" spans="1:13" x14ac:dyDescent="0.25">
      <c r="A44" s="12"/>
      <c r="B44" s="4" t="s">
        <v>45</v>
      </c>
      <c r="C44" s="9"/>
      <c r="D44" s="9"/>
      <c r="E44" s="9">
        <v>620.351</v>
      </c>
      <c r="F44" s="9">
        <v>0</v>
      </c>
      <c r="G44" s="9">
        <v>22248110.476789765</v>
      </c>
      <c r="H44" s="9">
        <v>243310971.09076726</v>
      </c>
      <c r="I44" s="9">
        <f t="shared" si="3"/>
        <v>0</v>
      </c>
      <c r="J44" s="9">
        <f t="shared" si="4"/>
        <v>-655779.56599000003</v>
      </c>
      <c r="K44" s="9">
        <f>SUM(J33:J44)</f>
        <v>-3801330.9682800001</v>
      </c>
      <c r="L44" s="7">
        <f t="shared" si="5"/>
        <v>19600459.974009998</v>
      </c>
      <c r="M44" s="9">
        <f>SUM(L33:L44)</f>
        <v>246651059.73486599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dcterms:created xsi:type="dcterms:W3CDTF">2016-07-25T14:16:19Z</dcterms:created>
  <dcterms:modified xsi:type="dcterms:W3CDTF">2016-07-25T18:06:23Z</dcterms:modified>
</cp:coreProperties>
</file>