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11130"/>
  </bookViews>
  <sheets>
    <sheet name="2-V" sheetId="1" r:id="rId1"/>
  </sheets>
  <externalReferences>
    <externalReference r:id="rId2"/>
  </externalReferences>
  <definedNames>
    <definedName name="EBNUMBER">'[1]LDC Info'!$E$16</definedName>
    <definedName name="_xlnm.Print_Area" localSheetId="0">'2-V'!$A$1:$P$37</definedName>
  </definedNames>
  <calcPr calcId="145621"/>
</workbook>
</file>

<file path=xl/calcChain.xml><?xml version="1.0" encoding="utf-8"?>
<calcChain xmlns="http://schemas.openxmlformats.org/spreadsheetml/2006/main">
  <c r="O28" i="1" l="1"/>
  <c r="E28" i="1"/>
  <c r="K28" i="1" s="1"/>
  <c r="O27" i="1"/>
  <c r="E27" i="1"/>
  <c r="K27" i="1" s="1"/>
  <c r="O26" i="1"/>
  <c r="E26" i="1"/>
  <c r="K26" i="1" s="1"/>
  <c r="O22" i="1"/>
  <c r="E22" i="1"/>
  <c r="K22" i="1" s="1"/>
  <c r="O21" i="1"/>
  <c r="E21" i="1"/>
  <c r="O20" i="1"/>
  <c r="E20" i="1"/>
  <c r="O19" i="1"/>
  <c r="P19" i="1" s="1"/>
  <c r="Q19" i="1" s="1"/>
  <c r="E19" i="1"/>
  <c r="K19" i="1" s="1"/>
  <c r="O18" i="1"/>
  <c r="E18" i="1"/>
  <c r="O17" i="1"/>
  <c r="E17" i="1"/>
  <c r="O16" i="1"/>
  <c r="E16" i="1"/>
  <c r="P1" i="1"/>
  <c r="P27" i="1" l="1"/>
  <c r="K16" i="1"/>
  <c r="P16" i="1" s="1"/>
  <c r="Q16" i="1" s="1"/>
  <c r="P22" i="1"/>
  <c r="Q22" i="1" s="1"/>
  <c r="P26" i="1"/>
  <c r="P28" i="1"/>
  <c r="K17" i="1"/>
  <c r="P17" i="1" s="1"/>
  <c r="Q17" i="1" s="1"/>
  <c r="K18" i="1"/>
  <c r="P18" i="1" s="1"/>
  <c r="Q18" i="1" s="1"/>
  <c r="K20" i="1"/>
  <c r="P20" i="1" s="1"/>
  <c r="Q20" i="1" s="1"/>
  <c r="K21" i="1"/>
  <c r="P21" i="1" s="1"/>
  <c r="Q21" i="1" s="1"/>
  <c r="M30" i="1"/>
  <c r="N30" i="1"/>
  <c r="K30" i="1" l="1"/>
  <c r="O30" i="1"/>
  <c r="P30" i="1" l="1"/>
</calcChain>
</file>

<file path=xl/sharedStrings.xml><?xml version="1.0" encoding="utf-8"?>
<sst xmlns="http://schemas.openxmlformats.org/spreadsheetml/2006/main" count="45" uniqueCount="37">
  <si>
    <t>File Number:</t>
  </si>
  <si>
    <t>Exhibit:</t>
  </si>
  <si>
    <t>Tab:</t>
  </si>
  <si>
    <t>Schedule:</t>
  </si>
  <si>
    <t>Page:</t>
  </si>
  <si>
    <t>Date:</t>
  </si>
  <si>
    <t>Appendix 2-V</t>
  </si>
  <si>
    <t>Rate Class</t>
  </si>
  <si>
    <t>Customers/ Connections</t>
  </si>
  <si>
    <t>Number of Customers/Connections</t>
  </si>
  <si>
    <t>Test Year Consumption</t>
  </si>
  <si>
    <t>Proposed Rates</t>
  </si>
  <si>
    <t>Revenues at Proposed Rates</t>
  </si>
  <si>
    <t>Class Specific Revenue Requirement</t>
  </si>
  <si>
    <t>Transformer Allowance Credit</t>
  </si>
  <si>
    <t>Total</t>
  </si>
  <si>
    <t>Difference</t>
  </si>
  <si>
    <t>Start of Test Year</t>
  </si>
  <si>
    <t>End of Test Year</t>
  </si>
  <si>
    <t>Average</t>
  </si>
  <si>
    <t>kWh</t>
  </si>
  <si>
    <t>kW</t>
  </si>
  <si>
    <t>Monthly Service Charge</t>
  </si>
  <si>
    <t>Volumetric</t>
  </si>
  <si>
    <t>Residential</t>
  </si>
  <si>
    <t>Customers</t>
  </si>
  <si>
    <t>GS &lt; 50 kW</t>
  </si>
  <si>
    <t>GS &gt; 50 to 4,999 kW</t>
  </si>
  <si>
    <t>Large Use</t>
  </si>
  <si>
    <t>Streetlighting</t>
  </si>
  <si>
    <t>Connections</t>
  </si>
  <si>
    <t>Sentinel Lighting</t>
  </si>
  <si>
    <t>Unmetered Scattered Load</t>
  </si>
  <si>
    <t>Note</t>
  </si>
  <si>
    <t>1       The class specific revenue requirements in column N must be the amounts used in the final rate design process.  The total of column N should equate to the proposed base revenue requirement.</t>
  </si>
  <si>
    <t>2       Rates should be entered with the number of decimal places that will show on the Tariff of Rates and Charges.</t>
  </si>
  <si>
    <t xml:space="preserve">Revenue Reconciliation - 2017 TEST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</si>
</sst>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0" borderId="0" xfId="0" applyFont="1"/>
    <xf numFmtId="0" fontId="4" fillId="0" borderId="0" xfId="4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12" xfId="0" applyFill="1" applyBorder="1"/>
    <xf numFmtId="0" fontId="0" fillId="2" borderId="12" xfId="0" applyFill="1" applyBorder="1"/>
    <xf numFmtId="0" fontId="0" fillId="4" borderId="12" xfId="0" applyFill="1" applyBorder="1" applyAlignment="1">
      <alignment vertical="center"/>
    </xf>
    <xf numFmtId="164" fontId="1" fillId="2" borderId="12" xfId="1" applyNumberFormat="1" applyFill="1" applyBorder="1"/>
    <xf numFmtId="164" fontId="1" fillId="0" borderId="12" xfId="1" applyNumberFormat="1" applyBorder="1"/>
    <xf numFmtId="165" fontId="1" fillId="2" borderId="12" xfId="1" applyNumberFormat="1" applyFill="1" applyBorder="1"/>
    <xf numFmtId="165" fontId="1" fillId="2" borderId="13" xfId="1" applyNumberFormat="1" applyFill="1" applyBorder="1"/>
    <xf numFmtId="44" fontId="1" fillId="2" borderId="12" xfId="2" applyFill="1" applyBorder="1"/>
    <xf numFmtId="166" fontId="1" fillId="2" borderId="12" xfId="2" applyNumberFormat="1" applyFill="1" applyBorder="1"/>
    <xf numFmtId="167" fontId="1" fillId="0" borderId="12" xfId="2" applyNumberFormat="1" applyBorder="1"/>
    <xf numFmtId="167" fontId="1" fillId="2" borderId="12" xfId="2" applyNumberFormat="1" applyFill="1" applyBorder="1"/>
    <xf numFmtId="167" fontId="1" fillId="0" borderId="13" xfId="2" applyNumberFormat="1" applyBorder="1"/>
    <xf numFmtId="168" fontId="0" fillId="0" borderId="0" xfId="3" applyNumberFormat="1" applyFont="1"/>
    <xf numFmtId="43" fontId="1" fillId="2" borderId="12" xfId="1" applyFill="1" applyBorder="1"/>
    <xf numFmtId="43" fontId="1" fillId="0" borderId="12" xfId="1" applyBorder="1"/>
    <xf numFmtId="167" fontId="1" fillId="0" borderId="14" xfId="2" applyNumberFormat="1" applyBorder="1"/>
    <xf numFmtId="167" fontId="0" fillId="0" borderId="12" xfId="0" applyNumberFormat="1" applyBorder="1"/>
    <xf numFmtId="0" fontId="0" fillId="0" borderId="15" xfId="0" applyBorder="1"/>
    <xf numFmtId="0" fontId="2" fillId="0" borderId="9" xfId="0" applyFont="1" applyBorder="1"/>
    <xf numFmtId="0" fontId="0" fillId="0" borderId="9" xfId="0" applyBorder="1"/>
    <xf numFmtId="0" fontId="0" fillId="0" borderId="10" xfId="0" applyBorder="1"/>
    <xf numFmtId="167" fontId="0" fillId="0" borderId="9" xfId="0" applyNumberFormat="1" applyBorder="1"/>
    <xf numFmtId="0" fontId="0" fillId="3" borderId="9" xfId="0" applyFill="1" applyBorder="1"/>
    <xf numFmtId="167" fontId="0" fillId="0" borderId="10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Chapter%202%20Appendices/Filing_Requirements_Chapter2_Appendices_for_2016%20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view="pageBreakPreview" zoomScale="60" zoomScaleNormal="70" workbookViewId="0">
      <selection activeCell="D46" sqref="D46"/>
    </sheetView>
  </sheetViews>
  <sheetFormatPr defaultRowHeight="15" outlineLevelRow="1" x14ac:dyDescent="0.25"/>
  <cols>
    <col min="1" max="1" width="33.42578125" customWidth="1"/>
    <col min="2" max="2" width="16.140625" customWidth="1"/>
    <col min="3" max="4" width="11.7109375" customWidth="1"/>
    <col min="5" max="5" width="13.7109375" customWidth="1"/>
    <col min="6" max="6" width="18.140625" customWidth="1"/>
    <col min="7" max="7" width="12.7109375" customWidth="1"/>
    <col min="8" max="8" width="12.5703125" customWidth="1"/>
    <col min="9" max="9" width="10.7109375" customWidth="1"/>
    <col min="10" max="10" width="15" customWidth="1"/>
    <col min="11" max="11" width="18" customWidth="1"/>
    <col min="12" max="12" width="0.85546875" customWidth="1"/>
    <col min="13" max="16" width="17.7109375" customWidth="1"/>
    <col min="17" max="17" width="10.28515625" bestFit="1" customWidth="1"/>
  </cols>
  <sheetData>
    <row r="1" spans="1:17" x14ac:dyDescent="0.25">
      <c r="O1" s="1" t="s">
        <v>0</v>
      </c>
      <c r="P1" s="2" t="e">
        <f>EBNUMBER</f>
        <v>#REF!</v>
      </c>
    </row>
    <row r="2" spans="1:17" x14ac:dyDescent="0.25">
      <c r="O2" s="1" t="s">
        <v>1</v>
      </c>
      <c r="P2" s="3"/>
    </row>
    <row r="3" spans="1:17" x14ac:dyDescent="0.25">
      <c r="O3" s="1" t="s">
        <v>2</v>
      </c>
      <c r="P3" s="3"/>
    </row>
    <row r="4" spans="1:17" x14ac:dyDescent="0.25">
      <c r="O4" s="1" t="s">
        <v>3</v>
      </c>
      <c r="P4" s="3"/>
    </row>
    <row r="5" spans="1:17" x14ac:dyDescent="0.25">
      <c r="O5" s="1" t="s">
        <v>4</v>
      </c>
      <c r="P5" s="4"/>
    </row>
    <row r="6" spans="1:17" x14ac:dyDescent="0.25">
      <c r="O6" s="1"/>
      <c r="P6" s="5"/>
    </row>
    <row r="7" spans="1:17" x14ac:dyDescent="0.25">
      <c r="O7" s="1" t="s">
        <v>5</v>
      </c>
      <c r="P7" s="4"/>
    </row>
    <row r="9" spans="1:17" ht="18" x14ac:dyDescent="0.25">
      <c r="A9" s="48" t="s">
        <v>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7" ht="18" x14ac:dyDescent="0.25">
      <c r="A10" s="48" t="s">
        <v>36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7" ht="15.75" thickBot="1" x14ac:dyDescent="0.3"/>
    <row r="12" spans="1:17" ht="37.5" customHeight="1" thickBot="1" x14ac:dyDescent="0.3">
      <c r="A12" s="6" t="s">
        <v>7</v>
      </c>
      <c r="B12" s="49" t="s">
        <v>8</v>
      </c>
      <c r="C12" s="51" t="s">
        <v>9</v>
      </c>
      <c r="D12" s="52"/>
      <c r="E12" s="53"/>
      <c r="F12" s="54" t="s">
        <v>10</v>
      </c>
      <c r="G12" s="55"/>
      <c r="H12" s="56" t="s">
        <v>11</v>
      </c>
      <c r="I12" s="54"/>
      <c r="J12" s="55"/>
      <c r="K12" s="49" t="s">
        <v>12</v>
      </c>
      <c r="L12" s="7"/>
      <c r="M12" s="49" t="s">
        <v>13</v>
      </c>
      <c r="N12" s="49" t="s">
        <v>14</v>
      </c>
      <c r="O12" s="49" t="s">
        <v>15</v>
      </c>
      <c r="P12" s="43" t="s">
        <v>16</v>
      </c>
    </row>
    <row r="13" spans="1:17" ht="39" thickBot="1" x14ac:dyDescent="0.3">
      <c r="A13" s="8"/>
      <c r="B13" s="50"/>
      <c r="C13" s="9" t="s">
        <v>17</v>
      </c>
      <c r="D13" s="9" t="s">
        <v>18</v>
      </c>
      <c r="E13" s="10" t="s">
        <v>19</v>
      </c>
      <c r="F13" s="10" t="s">
        <v>20</v>
      </c>
      <c r="G13" s="11" t="s">
        <v>21</v>
      </c>
      <c r="H13" s="9" t="s">
        <v>22</v>
      </c>
      <c r="I13" s="45" t="s">
        <v>23</v>
      </c>
      <c r="J13" s="46"/>
      <c r="K13" s="50"/>
      <c r="L13" s="12"/>
      <c r="M13" s="50"/>
      <c r="N13" s="50"/>
      <c r="O13" s="50"/>
      <c r="P13" s="44"/>
    </row>
    <row r="14" spans="1:17" x14ac:dyDescent="0.25">
      <c r="A14" s="13"/>
      <c r="B14" s="13"/>
      <c r="C14" s="13"/>
      <c r="D14" s="13"/>
      <c r="E14" s="13"/>
      <c r="F14" s="13"/>
      <c r="G14" s="14"/>
      <c r="H14" s="13"/>
      <c r="I14" s="15" t="s">
        <v>20</v>
      </c>
      <c r="J14" s="15" t="s">
        <v>21</v>
      </c>
      <c r="K14" s="16"/>
      <c r="L14" s="17"/>
      <c r="M14" s="16"/>
      <c r="N14" s="16"/>
      <c r="O14" s="16"/>
      <c r="P14" s="14"/>
    </row>
    <row r="15" spans="1:17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7"/>
      <c r="M15" s="13"/>
      <c r="N15" s="13"/>
      <c r="O15" s="13"/>
      <c r="P15" s="14"/>
    </row>
    <row r="16" spans="1:17" x14ac:dyDescent="0.25">
      <c r="A16" s="18" t="s">
        <v>24</v>
      </c>
      <c r="B16" s="19" t="s">
        <v>25</v>
      </c>
      <c r="C16" s="20">
        <v>329696</v>
      </c>
      <c r="D16" s="20">
        <v>333233</v>
      </c>
      <c r="E16" s="21">
        <f t="shared" ref="E16:E28" si="0">IF(SUM(C16:D16)=0,0,AVERAGE(C16:D16))</f>
        <v>331464.5</v>
      </c>
      <c r="F16" s="22">
        <v>2689802036.6913514</v>
      </c>
      <c r="G16" s="23"/>
      <c r="H16" s="24">
        <v>18.95</v>
      </c>
      <c r="I16" s="25">
        <v>1.3299999999999999E-2</v>
      </c>
      <c r="J16" s="25"/>
      <c r="K16" s="26">
        <f t="shared" ref="K16:K28" si="1">H16*E16*12+I16*F16+J16*G16</f>
        <v>111149394.38799497</v>
      </c>
      <c r="L16" s="17"/>
      <c r="M16" s="27">
        <v>111092397.23764969</v>
      </c>
      <c r="N16" s="27"/>
      <c r="O16" s="26">
        <f t="shared" ref="O16:O28" si="2">SUM(M16:N16)</f>
        <v>111092397.23764969</v>
      </c>
      <c r="P16" s="28">
        <f t="shared" ref="P16:P28" si="3">O16-K16</f>
        <v>-56997.150345280766</v>
      </c>
      <c r="Q16" s="29">
        <f>P16/O16</f>
        <v>-5.1306076529568476E-4</v>
      </c>
    </row>
    <row r="17" spans="1:17" x14ac:dyDescent="0.25">
      <c r="A17" s="18" t="s">
        <v>26</v>
      </c>
      <c r="B17" s="19" t="s">
        <v>25</v>
      </c>
      <c r="C17" s="20">
        <v>32603</v>
      </c>
      <c r="D17" s="20">
        <v>32948</v>
      </c>
      <c r="E17" s="21">
        <f t="shared" si="0"/>
        <v>32775.5</v>
      </c>
      <c r="F17" s="22">
        <v>1031991523.800601</v>
      </c>
      <c r="G17" s="23"/>
      <c r="H17" s="24">
        <v>29.323819808857351</v>
      </c>
      <c r="I17" s="25">
        <v>1.8800000000000001E-2</v>
      </c>
      <c r="J17" s="25"/>
      <c r="K17" s="26">
        <f t="shared" si="1"/>
        <v>30934674.921193749</v>
      </c>
      <c r="L17" s="17"/>
      <c r="M17" s="27">
        <v>30952866.520338651</v>
      </c>
      <c r="N17" s="27"/>
      <c r="O17" s="26">
        <f t="shared" si="2"/>
        <v>30952866.520338651</v>
      </c>
      <c r="P17" s="28">
        <f t="shared" si="3"/>
        <v>18191.59914490208</v>
      </c>
      <c r="Q17" s="29">
        <f t="shared" ref="Q17:Q22" si="4">P17/O17</f>
        <v>5.8771936786367301E-4</v>
      </c>
    </row>
    <row r="18" spans="1:17" x14ac:dyDescent="0.25">
      <c r="A18" s="18" t="s">
        <v>27</v>
      </c>
      <c r="B18" s="19" t="s">
        <v>25</v>
      </c>
      <c r="C18" s="20">
        <v>5023</v>
      </c>
      <c r="D18" s="20">
        <v>5138</v>
      </c>
      <c r="E18" s="21">
        <f t="shared" si="0"/>
        <v>5080.5</v>
      </c>
      <c r="F18" s="22">
        <v>4566530903.691865</v>
      </c>
      <c r="G18" s="23">
        <v>12192631.561622752</v>
      </c>
      <c r="H18" s="24">
        <v>138.47999999999999</v>
      </c>
      <c r="I18" s="25"/>
      <c r="J18" s="25">
        <v>4.3301999999999996</v>
      </c>
      <c r="K18" s="26">
        <f t="shared" si="1"/>
        <v>61239104.868138835</v>
      </c>
      <c r="L18" s="17"/>
      <c r="M18" s="27">
        <v>59091978.027431652</v>
      </c>
      <c r="N18" s="27">
        <v>2146974.4343969515</v>
      </c>
      <c r="O18" s="26">
        <f t="shared" si="2"/>
        <v>61238952.461828604</v>
      </c>
      <c r="P18" s="28">
        <f t="shared" si="3"/>
        <v>-152.40631023049355</v>
      </c>
      <c r="Q18" s="29">
        <f t="shared" si="4"/>
        <v>-2.4887151739816463E-6</v>
      </c>
    </row>
    <row r="19" spans="1:17" x14ac:dyDescent="0.25">
      <c r="A19" s="18" t="s">
        <v>28</v>
      </c>
      <c r="B19" s="19" t="s">
        <v>25</v>
      </c>
      <c r="C19" s="20">
        <v>2</v>
      </c>
      <c r="D19" s="20">
        <v>2</v>
      </c>
      <c r="E19" s="21">
        <f t="shared" si="0"/>
        <v>2</v>
      </c>
      <c r="F19" s="22">
        <v>75964677.204144195</v>
      </c>
      <c r="G19" s="23">
        <v>149678.98008773846</v>
      </c>
      <c r="H19" s="24">
        <v>5966.29</v>
      </c>
      <c r="I19" s="25"/>
      <c r="J19" s="25">
        <v>2.3344</v>
      </c>
      <c r="K19" s="26">
        <f t="shared" si="1"/>
        <v>492601.5711168166</v>
      </c>
      <c r="L19" s="17"/>
      <c r="M19" s="27">
        <v>402798.898274932</v>
      </c>
      <c r="N19" s="27">
        <v>89807.388052643073</v>
      </c>
      <c r="O19" s="26">
        <f t="shared" si="2"/>
        <v>492606.2863275751</v>
      </c>
      <c r="P19" s="28">
        <f t="shared" si="3"/>
        <v>4.7152107584988698</v>
      </c>
      <c r="Q19" s="29">
        <f t="shared" si="4"/>
        <v>9.5719662728041837E-6</v>
      </c>
    </row>
    <row r="20" spans="1:17" x14ac:dyDescent="0.25">
      <c r="A20" s="18" t="s">
        <v>29</v>
      </c>
      <c r="B20" s="19" t="s">
        <v>30</v>
      </c>
      <c r="C20" s="20">
        <v>88990</v>
      </c>
      <c r="D20" s="20">
        <v>90469</v>
      </c>
      <c r="E20" s="21">
        <f t="shared" si="0"/>
        <v>89729.5</v>
      </c>
      <c r="F20" s="22">
        <v>45603290.638260961</v>
      </c>
      <c r="G20" s="23">
        <v>127502.84924933605</v>
      </c>
      <c r="H20" s="24">
        <v>1.22</v>
      </c>
      <c r="I20" s="25"/>
      <c r="J20" s="25">
        <v>6.4250999999999996</v>
      </c>
      <c r="K20" s="26">
        <f t="shared" si="1"/>
        <v>2132858.4367119088</v>
      </c>
      <c r="L20" s="17"/>
      <c r="M20" s="27">
        <v>2132845.5074787904</v>
      </c>
      <c r="N20" s="27"/>
      <c r="O20" s="26">
        <f t="shared" si="2"/>
        <v>2132845.5074787904</v>
      </c>
      <c r="P20" s="28">
        <f t="shared" si="3"/>
        <v>-12.929233118426055</v>
      </c>
      <c r="Q20" s="29">
        <f t="shared" si="4"/>
        <v>-6.0619642037315387E-6</v>
      </c>
    </row>
    <row r="21" spans="1:17" x14ac:dyDescent="0.25">
      <c r="A21" s="18" t="s">
        <v>31</v>
      </c>
      <c r="B21" s="19" t="s">
        <v>30</v>
      </c>
      <c r="C21" s="20">
        <v>207</v>
      </c>
      <c r="D21" s="20">
        <v>207</v>
      </c>
      <c r="E21" s="21">
        <f t="shared" si="0"/>
        <v>207</v>
      </c>
      <c r="F21" s="22">
        <v>377900.01399000001</v>
      </c>
      <c r="G21" s="23">
        <v>974.78512326129419</v>
      </c>
      <c r="H21" s="24">
        <v>4.29</v>
      </c>
      <c r="I21" s="25"/>
      <c r="J21" s="25">
        <v>10.1097</v>
      </c>
      <c r="K21" s="26">
        <f t="shared" si="1"/>
        <v>20511.145160634707</v>
      </c>
      <c r="L21" s="17"/>
      <c r="M21" s="27">
        <v>20511.182670390899</v>
      </c>
      <c r="N21" s="27"/>
      <c r="O21" s="26">
        <f t="shared" si="2"/>
        <v>20511.182670390899</v>
      </c>
      <c r="P21" s="28">
        <f t="shared" si="3"/>
        <v>3.7509756191866472E-2</v>
      </c>
      <c r="Q21" s="29">
        <f t="shared" si="4"/>
        <v>1.828746630296166E-6</v>
      </c>
    </row>
    <row r="22" spans="1:17" ht="15.75" thickBot="1" x14ac:dyDescent="0.3">
      <c r="A22" s="18" t="s">
        <v>32</v>
      </c>
      <c r="B22" s="19" t="s">
        <v>25</v>
      </c>
      <c r="C22" s="20">
        <v>3011</v>
      </c>
      <c r="D22" s="20">
        <v>3077</v>
      </c>
      <c r="E22" s="21">
        <f t="shared" si="0"/>
        <v>3044</v>
      </c>
      <c r="F22" s="22">
        <v>14542413.301328149</v>
      </c>
      <c r="G22" s="23"/>
      <c r="H22" s="24">
        <v>8.81</v>
      </c>
      <c r="I22" s="25">
        <v>0.02</v>
      </c>
      <c r="J22" s="25"/>
      <c r="K22" s="26">
        <f t="shared" si="1"/>
        <v>612659.94602656295</v>
      </c>
      <c r="L22" s="17"/>
      <c r="M22" s="27">
        <v>612191.09405625635</v>
      </c>
      <c r="N22" s="27"/>
      <c r="O22" s="26">
        <f t="shared" si="2"/>
        <v>612191.09405625635</v>
      </c>
      <c r="P22" s="28">
        <f t="shared" si="3"/>
        <v>-468.85197030659765</v>
      </c>
      <c r="Q22" s="29">
        <f t="shared" si="4"/>
        <v>-7.6585885495340648E-4</v>
      </c>
    </row>
    <row r="23" spans="1:17" hidden="1" outlineLevel="1" x14ac:dyDescent="0.25">
      <c r="A23" s="18"/>
      <c r="B23" s="19"/>
      <c r="C23" s="30"/>
      <c r="D23" s="30"/>
      <c r="E23" s="31"/>
      <c r="F23" s="22"/>
      <c r="G23" s="23"/>
      <c r="H23" s="24"/>
      <c r="I23" s="25"/>
      <c r="J23" s="25"/>
      <c r="K23" s="26"/>
      <c r="L23" s="17"/>
      <c r="M23" s="27"/>
      <c r="N23" s="27"/>
      <c r="O23" s="26"/>
      <c r="P23" s="28"/>
    </row>
    <row r="24" spans="1:17" hidden="1" outlineLevel="1" x14ac:dyDescent="0.25">
      <c r="A24" s="18"/>
      <c r="B24" s="19"/>
      <c r="C24" s="30"/>
      <c r="D24" s="30"/>
      <c r="E24" s="31"/>
      <c r="F24" s="22"/>
      <c r="G24" s="23"/>
      <c r="H24" s="24"/>
      <c r="I24" s="25"/>
      <c r="J24" s="25"/>
      <c r="K24" s="26"/>
      <c r="L24" s="17"/>
      <c r="M24" s="27"/>
      <c r="N24" s="27"/>
      <c r="O24" s="26"/>
      <c r="P24" s="28"/>
    </row>
    <row r="25" spans="1:17" hidden="1" outlineLevel="1" x14ac:dyDescent="0.25">
      <c r="A25" s="18"/>
      <c r="B25" s="19"/>
      <c r="C25" s="30"/>
      <c r="D25" s="30"/>
      <c r="E25" s="31"/>
      <c r="F25" s="22"/>
      <c r="G25" s="23"/>
      <c r="H25" s="24"/>
      <c r="I25" s="25"/>
      <c r="J25" s="25"/>
      <c r="K25" s="26"/>
      <c r="L25" s="17"/>
      <c r="M25" s="27"/>
      <c r="N25" s="27"/>
      <c r="O25" s="26"/>
      <c r="P25" s="28"/>
    </row>
    <row r="26" spans="1:17" hidden="1" outlineLevel="1" x14ac:dyDescent="0.25">
      <c r="A26" s="18"/>
      <c r="B26" s="19"/>
      <c r="C26" s="30"/>
      <c r="D26" s="30"/>
      <c r="E26" s="31">
        <f t="shared" si="0"/>
        <v>0</v>
      </c>
      <c r="F26" s="22"/>
      <c r="G26" s="23"/>
      <c r="H26" s="24"/>
      <c r="I26" s="25"/>
      <c r="J26" s="25"/>
      <c r="K26" s="26">
        <f t="shared" si="1"/>
        <v>0</v>
      </c>
      <c r="L26" s="17"/>
      <c r="M26" s="27"/>
      <c r="N26" s="27"/>
      <c r="O26" s="26">
        <f t="shared" si="2"/>
        <v>0</v>
      </c>
      <c r="P26" s="28">
        <f t="shared" si="3"/>
        <v>0</v>
      </c>
    </row>
    <row r="27" spans="1:17" hidden="1" outlineLevel="1" x14ac:dyDescent="0.25">
      <c r="A27" s="18"/>
      <c r="B27" s="19"/>
      <c r="C27" s="30"/>
      <c r="D27" s="30"/>
      <c r="E27" s="31">
        <f t="shared" si="0"/>
        <v>0</v>
      </c>
      <c r="F27" s="22"/>
      <c r="G27" s="23"/>
      <c r="H27" s="24"/>
      <c r="I27" s="25"/>
      <c r="J27" s="25"/>
      <c r="K27" s="26">
        <f t="shared" si="1"/>
        <v>0</v>
      </c>
      <c r="L27" s="17"/>
      <c r="M27" s="27"/>
      <c r="N27" s="27"/>
      <c r="O27" s="26">
        <f t="shared" si="2"/>
        <v>0</v>
      </c>
      <c r="P27" s="28">
        <f t="shared" si="3"/>
        <v>0</v>
      </c>
    </row>
    <row r="28" spans="1:17" ht="15.75" hidden="1" outlineLevel="1" thickBot="1" x14ac:dyDescent="0.3">
      <c r="A28" s="18"/>
      <c r="B28" s="19"/>
      <c r="C28" s="30"/>
      <c r="D28" s="30"/>
      <c r="E28" s="31">
        <f t="shared" si="0"/>
        <v>0</v>
      </c>
      <c r="F28" s="22"/>
      <c r="G28" s="23"/>
      <c r="H28" s="24"/>
      <c r="I28" s="25"/>
      <c r="J28" s="25"/>
      <c r="K28" s="32">
        <f t="shared" si="1"/>
        <v>0</v>
      </c>
      <c r="L28" s="17"/>
      <c r="M28" s="27"/>
      <c r="N28" s="27"/>
      <c r="O28" s="32">
        <f t="shared" si="2"/>
        <v>0</v>
      </c>
      <c r="P28" s="32">
        <f t="shared" si="3"/>
        <v>0</v>
      </c>
    </row>
    <row r="29" spans="1:17" ht="15.75" collapsed="1" thickTop="1" x14ac:dyDescent="0.25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33"/>
      <c r="L29" s="17"/>
      <c r="M29" s="34"/>
      <c r="N29" s="34"/>
      <c r="O29" s="13"/>
      <c r="P29" s="14"/>
    </row>
    <row r="30" spans="1:17" ht="15.75" thickBot="1" x14ac:dyDescent="0.3">
      <c r="A30" s="35" t="s">
        <v>15</v>
      </c>
      <c r="B30" s="36"/>
      <c r="C30" s="36"/>
      <c r="D30" s="36"/>
      <c r="E30" s="36"/>
      <c r="F30" s="36"/>
      <c r="G30" s="37"/>
      <c r="H30" s="36"/>
      <c r="I30" s="36"/>
      <c r="J30" s="36"/>
      <c r="K30" s="38">
        <f>SUM(K16:K28)</f>
        <v>206581805.27634349</v>
      </c>
      <c r="L30" s="39"/>
      <c r="M30" s="38">
        <f>SUM(M16:M28)</f>
        <v>204305588.46790037</v>
      </c>
      <c r="N30" s="38">
        <f>SUM(N16:N28)</f>
        <v>2236781.8224495947</v>
      </c>
      <c r="O30" s="38">
        <f>M30+N30</f>
        <v>206542370.29034996</v>
      </c>
      <c r="P30" s="40">
        <f>O30-K30</f>
        <v>-39434.985993534327</v>
      </c>
    </row>
    <row r="32" spans="1:17" x14ac:dyDescent="0.25">
      <c r="A32" s="41" t="s">
        <v>33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4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4" x14ac:dyDescent="0.25">
      <c r="A34" s="47" t="s">
        <v>34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25">
      <c r="A36" s="47" t="s">
        <v>35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</sheetData>
  <mergeCells count="14">
    <mergeCell ref="P12:P13"/>
    <mergeCell ref="I13:J13"/>
    <mergeCell ref="A34:N35"/>
    <mergeCell ref="A36:N37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scale="50" orientation="landscape" horizontalDpi="300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2-V</vt:lpstr>
      <vt:lpstr>'2-V'!Print_Area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Vitalika Quenville</dc:creator>
  <cp:lastModifiedBy>Vitalika Quenville</cp:lastModifiedBy>
  <cp:lastPrinted>2016-08-12T18:53:42Z</cp:lastPrinted>
  <dcterms:created xsi:type="dcterms:W3CDTF">2016-08-11T16:03:28Z</dcterms:created>
  <dcterms:modified xsi:type="dcterms:W3CDTF">2016-08-12T18:53:47Z</dcterms:modified>
</cp:coreProperties>
</file>