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41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G22" i="1"/>
  <c r="H95" i="1" l="1"/>
  <c r="C95" i="1"/>
  <c r="G93" i="1"/>
  <c r="F93" i="1"/>
  <c r="E93" i="1"/>
  <c r="D93" i="1"/>
  <c r="B93" i="1"/>
  <c r="H92" i="1"/>
  <c r="C92" i="1"/>
  <c r="H91" i="1"/>
  <c r="C91" i="1"/>
  <c r="H90" i="1"/>
  <c r="C90" i="1"/>
  <c r="G88" i="1"/>
  <c r="F88" i="1"/>
  <c r="E88" i="1"/>
  <c r="D88" i="1"/>
  <c r="B88" i="1"/>
  <c r="H87" i="1"/>
  <c r="C87" i="1"/>
  <c r="H86" i="1"/>
  <c r="C86" i="1"/>
  <c r="H85" i="1"/>
  <c r="C85" i="1"/>
  <c r="H79" i="1"/>
  <c r="C79" i="1"/>
  <c r="G77" i="1"/>
  <c r="F77" i="1"/>
  <c r="E77" i="1"/>
  <c r="D77" i="1"/>
  <c r="B77" i="1"/>
  <c r="H76" i="1"/>
  <c r="C76" i="1"/>
  <c r="H75" i="1"/>
  <c r="C75" i="1"/>
  <c r="H74" i="1"/>
  <c r="C74" i="1"/>
  <c r="G72" i="1"/>
  <c r="F72" i="1"/>
  <c r="E72" i="1"/>
  <c r="D72" i="1"/>
  <c r="B72" i="1"/>
  <c r="H71" i="1"/>
  <c r="C71" i="1"/>
  <c r="H70" i="1"/>
  <c r="C70" i="1"/>
  <c r="H69" i="1"/>
  <c r="C69" i="1"/>
  <c r="H62" i="1"/>
  <c r="C62" i="1"/>
  <c r="G60" i="1"/>
  <c r="E60" i="1"/>
  <c r="B60" i="1"/>
  <c r="H58" i="1"/>
  <c r="C58" i="1"/>
  <c r="H57" i="1"/>
  <c r="C57" i="1"/>
  <c r="G55" i="1"/>
  <c r="F55" i="1"/>
  <c r="F64" i="1" s="1"/>
  <c r="E55" i="1"/>
  <c r="E64" i="1" s="1"/>
  <c r="B55" i="1"/>
  <c r="H53" i="1"/>
  <c r="C53" i="1"/>
  <c r="H52" i="1"/>
  <c r="C52" i="1"/>
  <c r="H46" i="1"/>
  <c r="C46" i="1"/>
  <c r="G44" i="1"/>
  <c r="F44" i="1"/>
  <c r="E44" i="1"/>
  <c r="D44" i="1"/>
  <c r="B44" i="1"/>
  <c r="H43" i="1"/>
  <c r="D59" i="1" s="1"/>
  <c r="C43" i="1"/>
  <c r="H42" i="1"/>
  <c r="C42" i="1"/>
  <c r="H41" i="1"/>
  <c r="C41" i="1"/>
  <c r="G39" i="1"/>
  <c r="F39" i="1"/>
  <c r="E39" i="1"/>
  <c r="D39" i="1"/>
  <c r="B39" i="1"/>
  <c r="H38" i="1"/>
  <c r="D54" i="1" s="1"/>
  <c r="C38" i="1"/>
  <c r="H37" i="1"/>
  <c r="C37" i="1"/>
  <c r="H36" i="1"/>
  <c r="C36" i="1"/>
  <c r="G31" i="1"/>
  <c r="H29" i="1"/>
  <c r="E27" i="1"/>
  <c r="D27" i="1"/>
  <c r="C27" i="1"/>
  <c r="B27" i="1"/>
  <c r="H26" i="1"/>
  <c r="H25" i="1"/>
  <c r="H24" i="1"/>
  <c r="F22" i="1"/>
  <c r="F31" i="1" s="1"/>
  <c r="E22" i="1"/>
  <c r="E31" i="1" s="1"/>
  <c r="D22" i="1"/>
  <c r="D31" i="1" s="1"/>
  <c r="C22" i="1"/>
  <c r="B22" i="1"/>
  <c r="B31" i="1" s="1"/>
  <c r="H21" i="1"/>
  <c r="H20" i="1"/>
  <c r="H19" i="1"/>
  <c r="H13" i="1"/>
  <c r="G11" i="1"/>
  <c r="F11" i="1"/>
  <c r="E11" i="1"/>
  <c r="D11" i="1"/>
  <c r="C11" i="1"/>
  <c r="B11" i="1"/>
  <c r="H10" i="1"/>
  <c r="H9" i="1"/>
  <c r="H8" i="1"/>
  <c r="G6" i="1"/>
  <c r="F6" i="1"/>
  <c r="E6" i="1"/>
  <c r="D6" i="1"/>
  <c r="C6" i="1"/>
  <c r="B6" i="1"/>
  <c r="H5" i="1"/>
  <c r="H4" i="1"/>
  <c r="H3" i="1"/>
  <c r="H27" i="1" l="1"/>
  <c r="D15" i="1"/>
  <c r="F15" i="1"/>
  <c r="F48" i="1"/>
  <c r="C44" i="1"/>
  <c r="B48" i="1"/>
  <c r="C15" i="1"/>
  <c r="G15" i="1"/>
  <c r="D48" i="1"/>
  <c r="F81" i="1"/>
  <c r="F97" i="1"/>
  <c r="E15" i="1"/>
  <c r="H11" i="1"/>
  <c r="E48" i="1"/>
  <c r="B64" i="1"/>
  <c r="B81" i="1"/>
  <c r="G81" i="1"/>
  <c r="C77" i="1"/>
  <c r="C54" i="1"/>
  <c r="D55" i="1"/>
  <c r="C55" i="1" s="1"/>
  <c r="H31" i="1"/>
  <c r="G48" i="1"/>
  <c r="H72" i="1"/>
  <c r="B97" i="1"/>
  <c r="G97" i="1"/>
  <c r="H48" i="1"/>
  <c r="H44" i="1"/>
  <c r="G64" i="1"/>
  <c r="E81" i="1"/>
  <c r="H88" i="1"/>
  <c r="C93" i="1"/>
  <c r="H93" i="1"/>
  <c r="B15" i="1"/>
  <c r="H15" i="1" s="1"/>
  <c r="C31" i="1"/>
  <c r="C39" i="1"/>
  <c r="D97" i="1"/>
  <c r="H97" i="1" s="1"/>
  <c r="H59" i="1"/>
  <c r="D60" i="1"/>
  <c r="C59" i="1"/>
  <c r="H6" i="1"/>
  <c r="H39" i="1"/>
  <c r="H77" i="1"/>
  <c r="H54" i="1"/>
  <c r="D81" i="1"/>
  <c r="C88" i="1"/>
  <c r="E97" i="1"/>
  <c r="C72" i="1"/>
  <c r="H22" i="1"/>
  <c r="D64" i="1" l="1"/>
  <c r="H64" i="1" s="1"/>
  <c r="H55" i="1"/>
  <c r="H81" i="1"/>
  <c r="C48" i="1"/>
  <c r="C97" i="1"/>
  <c r="C81" i="1"/>
  <c r="H60" i="1"/>
  <c r="C60" i="1"/>
  <c r="C64" i="1" s="1"/>
</calcChain>
</file>

<file path=xl/sharedStrings.xml><?xml version="1.0" encoding="utf-8"?>
<sst xmlns="http://schemas.openxmlformats.org/spreadsheetml/2006/main" count="108" uniqueCount="19">
  <si>
    <t>Base Pay</t>
  </si>
  <si>
    <t>Incentive</t>
  </si>
  <si>
    <t>Other Allowances</t>
  </si>
  <si>
    <t>Average Base Pay</t>
  </si>
  <si>
    <t>PWU Reg</t>
  </si>
  <si>
    <t>SOCIETY Reg</t>
  </si>
  <si>
    <t>MCP Reg</t>
  </si>
  <si>
    <t>Total Reg</t>
  </si>
  <si>
    <t>PWU Temp</t>
  </si>
  <si>
    <t>Society Temp</t>
  </si>
  <si>
    <t>MCP Temp</t>
  </si>
  <si>
    <t>Total Temp</t>
  </si>
  <si>
    <t>CASUAL</t>
  </si>
  <si>
    <t>TOTAL</t>
  </si>
  <si>
    <t>Total</t>
  </si>
  <si>
    <t>Overtime
(Incl Premium)</t>
  </si>
  <si>
    <t>Representation</t>
  </si>
  <si>
    <t>Total No. Employees</t>
  </si>
  <si>
    <t>Total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</si>
</sst>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" fontId="3" fillId="0" borderId="0" xfId="0" applyNumberFormat="1" applyFont="1" applyAlignment="1">
      <alignment horizontal="right" wrapText="1"/>
    </xf>
    <xf numFmtId="43" fontId="3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wrapText="1"/>
    </xf>
    <xf numFmtId="3" fontId="2" fillId="0" borderId="2" xfId="1" applyNumberFormat="1" applyFont="1" applyFill="1" applyBorder="1" applyAlignment="1">
      <alignment horizontal="center" wrapText="1"/>
    </xf>
    <xf numFmtId="3" fontId="2" fillId="0" borderId="3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43" fontId="3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/>
    <xf numFmtId="4" fontId="2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 wrapText="1"/>
    </xf>
    <xf numFmtId="4" fontId="2" fillId="0" borderId="0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/>
  </sheetViews>
  <sheetFormatPr defaultColWidth="8.85546875" defaultRowHeight="15" x14ac:dyDescent="0.25"/>
  <cols>
    <col min="1" max="1" width="14.85546875" style="22" bestFit="1" customWidth="1"/>
    <col min="2" max="2" width="18.28515625" style="22" customWidth="1"/>
    <col min="3" max="3" width="15" style="22" customWidth="1"/>
    <col min="4" max="4" width="13.7109375" style="22" customWidth="1"/>
    <col min="5" max="5" width="14.42578125" style="22" bestFit="1" customWidth="1"/>
    <col min="6" max="6" width="12.5703125" style="22" customWidth="1"/>
    <col min="7" max="7" width="13.5703125" style="22" customWidth="1"/>
    <col min="8" max="8" width="13.7109375" style="22" bestFit="1" customWidth="1"/>
    <col min="9" max="16384" width="8.85546875" style="22"/>
  </cols>
  <sheetData>
    <row r="1" spans="1:8" customFormat="1" x14ac:dyDescent="0.25">
      <c r="A1" s="32">
        <v>2013</v>
      </c>
      <c r="B1" s="1"/>
      <c r="C1" s="1"/>
      <c r="D1" s="1"/>
      <c r="E1" s="1"/>
      <c r="F1" s="1"/>
      <c r="G1" s="1"/>
      <c r="H1" s="2"/>
    </row>
    <row r="2" spans="1:8" s="25" customFormat="1" ht="25.5" x14ac:dyDescent="0.25">
      <c r="A2" s="28" t="s">
        <v>16</v>
      </c>
      <c r="B2" s="29" t="s">
        <v>17</v>
      </c>
      <c r="C2" s="30" t="s">
        <v>18</v>
      </c>
      <c r="D2" s="30" t="s">
        <v>0</v>
      </c>
      <c r="E2" s="30" t="s">
        <v>15</v>
      </c>
      <c r="F2" s="30" t="s">
        <v>1</v>
      </c>
      <c r="G2" s="30" t="s">
        <v>2</v>
      </c>
      <c r="H2" s="31" t="s">
        <v>3</v>
      </c>
    </row>
    <row r="3" spans="1:8" customFormat="1" x14ac:dyDescent="0.25">
      <c r="A3" s="4" t="s">
        <v>4</v>
      </c>
      <c r="B3" s="5">
        <v>3321</v>
      </c>
      <c r="C3" s="5">
        <v>360796279.45999998</v>
      </c>
      <c r="D3" s="5">
        <v>281875202</v>
      </c>
      <c r="E3" s="5">
        <v>63863013.280000001</v>
      </c>
      <c r="F3" s="5">
        <v>5000</v>
      </c>
      <c r="G3" s="5">
        <v>15053064.18</v>
      </c>
      <c r="H3" s="6">
        <f>D3/B3</f>
        <v>84876.604034929245</v>
      </c>
    </row>
    <row r="4" spans="1:8" customFormat="1" x14ac:dyDescent="0.25">
      <c r="A4" s="4" t="s">
        <v>5</v>
      </c>
      <c r="B4" s="5">
        <v>1260</v>
      </c>
      <c r="C4" s="5">
        <v>137310152.52000001</v>
      </c>
      <c r="D4" s="5">
        <v>127597866.7</v>
      </c>
      <c r="E4" s="5">
        <v>6218671.8899999997</v>
      </c>
      <c r="F4" s="5">
        <v>18650</v>
      </c>
      <c r="G4" s="5">
        <v>3474963.93</v>
      </c>
      <c r="H4" s="6">
        <f t="shared" ref="H4:H15" si="0">D4/B4</f>
        <v>101268.14817460318</v>
      </c>
    </row>
    <row r="5" spans="1:8" customFormat="1" x14ac:dyDescent="0.25">
      <c r="A5" s="4" t="s">
        <v>6</v>
      </c>
      <c r="B5" s="5">
        <v>600</v>
      </c>
      <c r="C5" s="5">
        <v>82939240</v>
      </c>
      <c r="D5" s="5">
        <v>70290362.349999994</v>
      </c>
      <c r="E5" s="5">
        <v>176885.42</v>
      </c>
      <c r="F5" s="5">
        <v>8229068</v>
      </c>
      <c r="G5" s="5">
        <v>4242924.2300000004</v>
      </c>
      <c r="H5" s="6">
        <f t="shared" si="0"/>
        <v>117150.60391666666</v>
      </c>
    </row>
    <row r="6" spans="1:8" customFormat="1" x14ac:dyDescent="0.25">
      <c r="A6" s="3" t="s">
        <v>7</v>
      </c>
      <c r="B6" s="7">
        <f t="shared" ref="B6:G6" si="1">SUM(B3:B5)</f>
        <v>5181</v>
      </c>
      <c r="C6" s="7">
        <f t="shared" si="1"/>
        <v>581045671.98000002</v>
      </c>
      <c r="D6" s="7">
        <f t="shared" si="1"/>
        <v>479763431.04999995</v>
      </c>
      <c r="E6" s="7">
        <f t="shared" si="1"/>
        <v>70258570.590000004</v>
      </c>
      <c r="F6" s="8">
        <f t="shared" si="1"/>
        <v>8252718</v>
      </c>
      <c r="G6" s="8">
        <f t="shared" si="1"/>
        <v>22770952.34</v>
      </c>
      <c r="H6" s="9">
        <f t="shared" si="0"/>
        <v>92600.54642926075</v>
      </c>
    </row>
    <row r="7" spans="1:8" customFormat="1" x14ac:dyDescent="0.25">
      <c r="A7" s="4"/>
      <c r="B7" s="10"/>
      <c r="C7" s="11"/>
      <c r="D7" s="11"/>
      <c r="E7" s="11"/>
      <c r="F7" s="11"/>
      <c r="G7" s="11"/>
      <c r="H7" s="6"/>
    </row>
    <row r="8" spans="1:8" customFormat="1" x14ac:dyDescent="0.25">
      <c r="A8" s="4" t="s">
        <v>8</v>
      </c>
      <c r="B8" s="5">
        <v>205</v>
      </c>
      <c r="C8" s="5">
        <v>6751607.4299999997</v>
      </c>
      <c r="D8" s="5">
        <v>6520851</v>
      </c>
      <c r="E8" s="5">
        <v>189532.63</v>
      </c>
      <c r="F8" s="5">
        <v>0</v>
      </c>
      <c r="G8" s="5">
        <v>41223.800000000003</v>
      </c>
      <c r="H8" s="6">
        <f t="shared" si="0"/>
        <v>31809.029268292685</v>
      </c>
    </row>
    <row r="9" spans="1:8" customFormat="1" x14ac:dyDescent="0.25">
      <c r="A9" s="4" t="s">
        <v>9</v>
      </c>
      <c r="B9" s="5">
        <v>46</v>
      </c>
      <c r="C9" s="5">
        <v>3144573.94</v>
      </c>
      <c r="D9" s="5">
        <v>2911798.36</v>
      </c>
      <c r="E9" s="5">
        <v>115173.94</v>
      </c>
      <c r="F9" s="5">
        <v>0</v>
      </c>
      <c r="G9" s="5">
        <v>117601.64</v>
      </c>
      <c r="H9" s="6">
        <f t="shared" si="0"/>
        <v>63299.964347826084</v>
      </c>
    </row>
    <row r="10" spans="1:8" customFormat="1" x14ac:dyDescent="0.25">
      <c r="A10" s="4" t="s">
        <v>10</v>
      </c>
      <c r="B10" s="5">
        <v>25</v>
      </c>
      <c r="C10" s="5">
        <v>1221374.44</v>
      </c>
      <c r="D10" s="5">
        <v>1175065.01</v>
      </c>
      <c r="E10" s="5">
        <v>1171.67</v>
      </c>
      <c r="F10" s="5">
        <v>0</v>
      </c>
      <c r="G10" s="5">
        <v>45137.760000000002</v>
      </c>
      <c r="H10" s="6">
        <f t="shared" si="0"/>
        <v>47002.600400000003</v>
      </c>
    </row>
    <row r="11" spans="1:8" customFormat="1" x14ac:dyDescent="0.25">
      <c r="A11" s="3" t="s">
        <v>11</v>
      </c>
      <c r="B11" s="7">
        <f t="shared" ref="B11:G11" si="2">SUM(B8:B10)</f>
        <v>276</v>
      </c>
      <c r="C11" s="7">
        <f t="shared" si="2"/>
        <v>11117555.809999999</v>
      </c>
      <c r="D11" s="7">
        <f t="shared" si="2"/>
        <v>10607714.369999999</v>
      </c>
      <c r="E11" s="7">
        <f t="shared" si="2"/>
        <v>305878.24</v>
      </c>
      <c r="F11" s="8">
        <f t="shared" si="2"/>
        <v>0</v>
      </c>
      <c r="G11" s="8">
        <f t="shared" si="2"/>
        <v>203963.2</v>
      </c>
      <c r="H11" s="9">
        <f t="shared" si="0"/>
        <v>38433.747717391299</v>
      </c>
    </row>
    <row r="12" spans="1:8" customFormat="1" x14ac:dyDescent="0.25">
      <c r="A12" s="4"/>
      <c r="B12" s="10"/>
      <c r="C12" s="11"/>
      <c r="D12" s="11"/>
      <c r="E12" s="11"/>
      <c r="F12" s="11"/>
      <c r="G12" s="11"/>
      <c r="H12" s="6"/>
    </row>
    <row r="13" spans="1:8" customFormat="1" x14ac:dyDescent="0.25">
      <c r="A13" s="4" t="s">
        <v>12</v>
      </c>
      <c r="B13" s="5">
        <v>1781</v>
      </c>
      <c r="C13" s="5">
        <v>127813186.61</v>
      </c>
      <c r="D13" s="5">
        <v>98482627.299999997</v>
      </c>
      <c r="E13" s="5">
        <v>14650054.039999999</v>
      </c>
      <c r="F13" s="5">
        <v>11000</v>
      </c>
      <c r="G13" s="5">
        <v>14669505.27</v>
      </c>
      <c r="H13" s="6">
        <f t="shared" si="0"/>
        <v>55296.253396967993</v>
      </c>
    </row>
    <row r="14" spans="1:8" customFormat="1" x14ac:dyDescent="0.25">
      <c r="A14" s="4"/>
      <c r="B14" s="10"/>
      <c r="C14" s="11"/>
      <c r="D14" s="11"/>
      <c r="E14" s="11"/>
      <c r="F14" s="12"/>
      <c r="G14" s="12"/>
      <c r="H14" s="6"/>
    </row>
    <row r="15" spans="1:8" customFormat="1" x14ac:dyDescent="0.25">
      <c r="A15" s="3" t="s">
        <v>13</v>
      </c>
      <c r="B15" s="13">
        <f>SUM(B6+B11+B13)</f>
        <v>7238</v>
      </c>
      <c r="C15" s="13">
        <f t="shared" ref="C15:G15" si="3">SUM(C6+C11+C13)</f>
        <v>719976414.39999998</v>
      </c>
      <c r="D15" s="13">
        <f t="shared" si="3"/>
        <v>588853772.71999991</v>
      </c>
      <c r="E15" s="13">
        <f t="shared" si="3"/>
        <v>85214502.870000005</v>
      </c>
      <c r="F15" s="13">
        <f t="shared" si="3"/>
        <v>8263718</v>
      </c>
      <c r="G15" s="13">
        <f t="shared" si="3"/>
        <v>37644420.810000002</v>
      </c>
      <c r="H15" s="14">
        <f t="shared" si="0"/>
        <v>81355.868018789712</v>
      </c>
    </row>
    <row r="16" spans="1:8" customFormat="1" x14ac:dyDescent="0.25">
      <c r="A16" s="16"/>
      <c r="B16" s="17"/>
      <c r="C16" s="18"/>
      <c r="D16" s="17"/>
      <c r="E16" s="17"/>
      <c r="F16" s="17"/>
      <c r="G16" s="17"/>
      <c r="H16" s="15"/>
    </row>
    <row r="17" spans="1:8" customFormat="1" x14ac:dyDescent="0.25">
      <c r="A17" s="32">
        <v>2014</v>
      </c>
      <c r="B17" s="1"/>
      <c r="C17" s="1"/>
      <c r="D17" s="1"/>
      <c r="E17" s="1"/>
      <c r="F17" s="1"/>
      <c r="G17" s="1"/>
      <c r="H17" s="15"/>
    </row>
    <row r="18" spans="1:8" s="25" customFormat="1" ht="25.5" x14ac:dyDescent="0.25">
      <c r="A18" s="28" t="s">
        <v>16</v>
      </c>
      <c r="B18" s="29" t="s">
        <v>17</v>
      </c>
      <c r="C18" s="30" t="s">
        <v>18</v>
      </c>
      <c r="D18" s="30" t="s">
        <v>0</v>
      </c>
      <c r="E18" s="30" t="s">
        <v>15</v>
      </c>
      <c r="F18" s="30" t="s">
        <v>1</v>
      </c>
      <c r="G18" s="30" t="s">
        <v>2</v>
      </c>
      <c r="H18" s="31" t="s">
        <v>3</v>
      </c>
    </row>
    <row r="19" spans="1:8" customFormat="1" x14ac:dyDescent="0.25">
      <c r="A19" s="4" t="s">
        <v>4</v>
      </c>
      <c r="B19" s="5">
        <v>3271</v>
      </c>
      <c r="C19" s="5">
        <v>370778650.73000002</v>
      </c>
      <c r="D19" s="5">
        <v>289722799.60000002</v>
      </c>
      <c r="E19" s="5">
        <v>65829127.020000003</v>
      </c>
      <c r="F19" s="5">
        <v>21362.91</v>
      </c>
      <c r="G19" s="5">
        <v>15205361.199999999</v>
      </c>
      <c r="H19" s="6">
        <f>D19/B19</f>
        <v>88573.157933353723</v>
      </c>
    </row>
    <row r="20" spans="1:8" customFormat="1" x14ac:dyDescent="0.25">
      <c r="A20" s="4" t="s">
        <v>5</v>
      </c>
      <c r="B20" s="5">
        <v>1290</v>
      </c>
      <c r="C20" s="5">
        <v>148807142.62</v>
      </c>
      <c r="D20" s="5">
        <v>137143088</v>
      </c>
      <c r="E20" s="5">
        <v>7665451.0499999998</v>
      </c>
      <c r="F20" s="5">
        <v>40600</v>
      </c>
      <c r="G20" s="5">
        <v>3958003.57</v>
      </c>
      <c r="H20" s="6">
        <f t="shared" ref="H20:H31" si="4">D20/B20</f>
        <v>106312.47131782946</v>
      </c>
    </row>
    <row r="21" spans="1:8" customFormat="1" x14ac:dyDescent="0.25">
      <c r="A21" s="4" t="s">
        <v>6</v>
      </c>
      <c r="B21" s="5">
        <v>584</v>
      </c>
      <c r="C21" s="5">
        <v>81578789.439999998</v>
      </c>
      <c r="D21" s="5">
        <v>67757212.719999999</v>
      </c>
      <c r="E21" s="5">
        <v>185788.79999999999</v>
      </c>
      <c r="F21" s="5">
        <v>7192908.8600000003</v>
      </c>
      <c r="G21" s="5">
        <v>6442879.0599999996</v>
      </c>
      <c r="H21" s="6">
        <f t="shared" si="4"/>
        <v>116022.62452054795</v>
      </c>
    </row>
    <row r="22" spans="1:8" customFormat="1" x14ac:dyDescent="0.25">
      <c r="A22" s="3" t="s">
        <v>7</v>
      </c>
      <c r="B22" s="7">
        <f t="shared" ref="B22:G22" si="5">SUM(B19:B21)</f>
        <v>5145</v>
      </c>
      <c r="C22" s="7">
        <f t="shared" si="5"/>
        <v>601164582.78999996</v>
      </c>
      <c r="D22" s="7">
        <f t="shared" si="5"/>
        <v>494623100.32000005</v>
      </c>
      <c r="E22" s="7">
        <f t="shared" si="5"/>
        <v>73680366.870000005</v>
      </c>
      <c r="F22" s="8">
        <f t="shared" si="5"/>
        <v>7254871.7700000005</v>
      </c>
      <c r="G22" s="8">
        <f t="shared" si="5"/>
        <v>25606243.829999998</v>
      </c>
      <c r="H22" s="9">
        <f t="shared" si="4"/>
        <v>96136.657010690004</v>
      </c>
    </row>
    <row r="23" spans="1:8" customFormat="1" x14ac:dyDescent="0.25">
      <c r="A23" s="4"/>
      <c r="B23" s="10"/>
      <c r="C23" s="11"/>
      <c r="D23" s="11"/>
      <c r="E23" s="11"/>
      <c r="F23" s="11"/>
      <c r="G23" s="11"/>
      <c r="H23" s="6"/>
    </row>
    <row r="24" spans="1:8" customFormat="1" x14ac:dyDescent="0.25">
      <c r="A24" s="4" t="s">
        <v>8</v>
      </c>
      <c r="B24" s="5">
        <v>160</v>
      </c>
      <c r="C24" s="5">
        <v>4641749.74</v>
      </c>
      <c r="D24" s="5">
        <v>4545581.95</v>
      </c>
      <c r="E24" s="5">
        <v>71728.91</v>
      </c>
      <c r="F24" s="5">
        <v>0</v>
      </c>
      <c r="G24" s="5">
        <v>24438.880000000001</v>
      </c>
      <c r="H24" s="6">
        <f t="shared" si="4"/>
        <v>28409.8871875</v>
      </c>
    </row>
    <row r="25" spans="1:8" customFormat="1" x14ac:dyDescent="0.25">
      <c r="A25" s="4" t="s">
        <v>9</v>
      </c>
      <c r="B25" s="5">
        <v>53</v>
      </c>
      <c r="C25" s="5">
        <v>2999246.58</v>
      </c>
      <c r="D25" s="5">
        <v>2850419.58</v>
      </c>
      <c r="E25" s="5">
        <v>49518.69</v>
      </c>
      <c r="F25" s="5">
        <v>0</v>
      </c>
      <c r="G25" s="5">
        <v>99308.31</v>
      </c>
      <c r="H25" s="6">
        <f t="shared" si="4"/>
        <v>53781.501509433961</v>
      </c>
    </row>
    <row r="26" spans="1:8" customFormat="1" x14ac:dyDescent="0.25">
      <c r="A26" s="4" t="s">
        <v>10</v>
      </c>
      <c r="B26" s="5">
        <v>27</v>
      </c>
      <c r="C26" s="5">
        <v>1597892.55</v>
      </c>
      <c r="D26" s="5">
        <v>1527836.62</v>
      </c>
      <c r="E26" s="5">
        <v>0</v>
      </c>
      <c r="F26" s="5">
        <v>0</v>
      </c>
      <c r="G26" s="5">
        <v>70055.929999999993</v>
      </c>
      <c r="H26" s="6">
        <f t="shared" si="4"/>
        <v>56586.541481481487</v>
      </c>
    </row>
    <row r="27" spans="1:8" customFormat="1" x14ac:dyDescent="0.25">
      <c r="A27" s="3" t="s">
        <v>11</v>
      </c>
      <c r="B27" s="7">
        <f>SUM(B24:B26)</f>
        <v>240</v>
      </c>
      <c r="C27" s="7">
        <f>SUM(C24:C26)</f>
        <v>9238888.870000001</v>
      </c>
      <c r="D27" s="7">
        <f>SUM(D24:D26)</f>
        <v>8923838.1500000004</v>
      </c>
      <c r="E27" s="7">
        <f>SUM(E24:E26)</f>
        <v>121247.6</v>
      </c>
      <c r="F27" s="8"/>
      <c r="G27" s="8">
        <f>SUM(G24:G26)</f>
        <v>193803.12</v>
      </c>
      <c r="H27" s="9">
        <f t="shared" si="4"/>
        <v>37182.658958333333</v>
      </c>
    </row>
    <row r="28" spans="1:8" customFormat="1" x14ac:dyDescent="0.25">
      <c r="A28" s="4"/>
      <c r="B28" s="10"/>
      <c r="C28" s="11"/>
      <c r="D28" s="11"/>
      <c r="E28" s="11"/>
      <c r="F28" s="11"/>
      <c r="G28" s="11"/>
      <c r="H28" s="6"/>
    </row>
    <row r="29" spans="1:8" customFormat="1" x14ac:dyDescent="0.25">
      <c r="A29" s="4" t="s">
        <v>12</v>
      </c>
      <c r="B29" s="5">
        <v>1951</v>
      </c>
      <c r="C29" s="5">
        <v>146895648.88999999</v>
      </c>
      <c r="D29" s="5">
        <v>111501232.3</v>
      </c>
      <c r="E29" s="5">
        <v>18773140.960000001</v>
      </c>
      <c r="F29" s="5">
        <v>0</v>
      </c>
      <c r="G29" s="5">
        <v>16621275.629999984</v>
      </c>
      <c r="H29" s="6">
        <f t="shared" si="4"/>
        <v>57150.811019989749</v>
      </c>
    </row>
    <row r="30" spans="1:8" customFormat="1" x14ac:dyDescent="0.25">
      <c r="A30" s="4"/>
      <c r="B30" s="10"/>
      <c r="C30" s="11"/>
      <c r="D30" s="11"/>
      <c r="E30" s="11"/>
      <c r="F30" s="12"/>
      <c r="G30" s="12"/>
      <c r="H30" s="6"/>
    </row>
    <row r="31" spans="1:8" customFormat="1" x14ac:dyDescent="0.25">
      <c r="A31" s="3" t="s">
        <v>14</v>
      </c>
      <c r="B31" s="13">
        <f>SUM(B22+B27+B29)</f>
        <v>7336</v>
      </c>
      <c r="C31" s="13">
        <f t="shared" ref="C31:G31" si="6">SUM(C22+C27+C29)</f>
        <v>757299120.54999995</v>
      </c>
      <c r="D31" s="13">
        <f t="shared" si="6"/>
        <v>615048170.76999998</v>
      </c>
      <c r="E31" s="13">
        <f t="shared" si="6"/>
        <v>92574755.430000007</v>
      </c>
      <c r="F31" s="13">
        <f t="shared" si="6"/>
        <v>7254871.7700000005</v>
      </c>
      <c r="G31" s="13">
        <f t="shared" si="6"/>
        <v>42421322.579999983</v>
      </c>
      <c r="H31" s="14">
        <f t="shared" si="4"/>
        <v>83839.717934841872</v>
      </c>
    </row>
    <row r="32" spans="1:8" customFormat="1" x14ac:dyDescent="0.25">
      <c r="A32" s="20"/>
      <c r="B32" s="26"/>
      <c r="C32" s="24"/>
      <c r="D32" s="24"/>
      <c r="E32" s="24"/>
      <c r="F32" s="24"/>
      <c r="G32" s="24"/>
      <c r="H32" s="27"/>
    </row>
    <row r="33" spans="1:8" customFormat="1" x14ac:dyDescent="0.25">
      <c r="A33" s="19"/>
      <c r="B33" s="5"/>
      <c r="C33" s="5"/>
      <c r="D33" s="5"/>
      <c r="E33" s="5"/>
      <c r="F33" s="5"/>
      <c r="G33" s="5"/>
      <c r="H33" s="5"/>
    </row>
    <row r="34" spans="1:8" customFormat="1" x14ac:dyDescent="0.25">
      <c r="A34" s="33">
        <v>2015</v>
      </c>
      <c r="B34" s="5"/>
      <c r="C34" s="5"/>
      <c r="D34" s="5"/>
      <c r="E34" s="5"/>
      <c r="F34" s="5"/>
      <c r="G34" s="5"/>
      <c r="H34" s="5"/>
    </row>
    <row r="35" spans="1:8" s="25" customFormat="1" ht="25.5" x14ac:dyDescent="0.25">
      <c r="A35" s="28" t="s">
        <v>16</v>
      </c>
      <c r="B35" s="29" t="s">
        <v>17</v>
      </c>
      <c r="C35" s="30" t="s">
        <v>18</v>
      </c>
      <c r="D35" s="30" t="s">
        <v>0</v>
      </c>
      <c r="E35" s="30" t="s">
        <v>15</v>
      </c>
      <c r="F35" s="30" t="s">
        <v>1</v>
      </c>
      <c r="G35" s="30" t="s">
        <v>2</v>
      </c>
      <c r="H35" s="31" t="s">
        <v>3</v>
      </c>
    </row>
    <row r="36" spans="1:8" customFormat="1" x14ac:dyDescent="0.25">
      <c r="A36" s="4" t="s">
        <v>4</v>
      </c>
      <c r="B36" s="5">
        <v>3350</v>
      </c>
      <c r="C36" s="5">
        <f t="shared" ref="C36:C37" si="7">SUM(D36:G36)</f>
        <v>368449119.01999998</v>
      </c>
      <c r="D36" s="5">
        <v>293565741.19999999</v>
      </c>
      <c r="E36" s="5">
        <v>57001053.329999998</v>
      </c>
      <c r="F36" s="5">
        <v>14000</v>
      </c>
      <c r="G36" s="5">
        <v>17868324.489999998</v>
      </c>
      <c r="H36" s="6">
        <f>D36/B36</f>
        <v>87631.564537313432</v>
      </c>
    </row>
    <row r="37" spans="1:8" customFormat="1" x14ac:dyDescent="0.25">
      <c r="A37" s="4" t="s">
        <v>5</v>
      </c>
      <c r="B37" s="5">
        <v>1285</v>
      </c>
      <c r="C37" s="5">
        <f t="shared" si="7"/>
        <v>148539223.75</v>
      </c>
      <c r="D37" s="5">
        <v>137568560.90000001</v>
      </c>
      <c r="E37" s="5">
        <v>6732359.9000000004</v>
      </c>
      <c r="F37" s="5">
        <v>2000</v>
      </c>
      <c r="G37" s="5">
        <v>4236302.95</v>
      </c>
      <c r="H37" s="6">
        <f t="shared" ref="H37:H48" si="8">D37/B37</f>
        <v>107057.24583657588</v>
      </c>
    </row>
    <row r="38" spans="1:8" customFormat="1" x14ac:dyDescent="0.25">
      <c r="A38" s="4" t="s">
        <v>6</v>
      </c>
      <c r="B38" s="5">
        <v>585</v>
      </c>
      <c r="C38" s="5">
        <f t="shared" ref="C38" si="9">SUM(D38:G38)</f>
        <v>84289002.810000017</v>
      </c>
      <c r="D38" s="5">
        <v>71950516.540000007</v>
      </c>
      <c r="E38" s="5">
        <v>66188.149999999994</v>
      </c>
      <c r="F38" s="5">
        <v>8326449</v>
      </c>
      <c r="G38" s="5">
        <v>3945849.12</v>
      </c>
      <c r="H38" s="6">
        <f t="shared" si="8"/>
        <v>122992.33596581197</v>
      </c>
    </row>
    <row r="39" spans="1:8" customFormat="1" x14ac:dyDescent="0.25">
      <c r="A39" s="3" t="s">
        <v>7</v>
      </c>
      <c r="B39" s="7">
        <f t="shared" ref="B39:G39" si="10">SUM(B36:B38)</f>
        <v>5220</v>
      </c>
      <c r="C39" s="7">
        <f t="shared" si="10"/>
        <v>601277345.58000004</v>
      </c>
      <c r="D39" s="7">
        <f t="shared" si="10"/>
        <v>503084818.64000005</v>
      </c>
      <c r="E39" s="7">
        <f t="shared" si="10"/>
        <v>63799601.379999995</v>
      </c>
      <c r="F39" s="8">
        <f t="shared" si="10"/>
        <v>8342449</v>
      </c>
      <c r="G39" s="8">
        <f t="shared" si="10"/>
        <v>26050476.559999999</v>
      </c>
      <c r="H39" s="9">
        <f t="shared" si="8"/>
        <v>96376.402038314191</v>
      </c>
    </row>
    <row r="40" spans="1:8" customFormat="1" x14ac:dyDescent="0.25">
      <c r="A40" s="4"/>
      <c r="B40" s="10"/>
      <c r="C40" s="11"/>
      <c r="D40" s="11"/>
      <c r="E40" s="11"/>
      <c r="F40" s="11"/>
      <c r="G40" s="11"/>
      <c r="H40" s="6"/>
    </row>
    <row r="41" spans="1:8" customFormat="1" x14ac:dyDescent="0.25">
      <c r="A41" s="4" t="s">
        <v>8</v>
      </c>
      <c r="B41" s="5">
        <v>154</v>
      </c>
      <c r="C41" s="5">
        <f t="shared" ref="C41:C43" si="11">SUM(D41:G41)</f>
        <v>4604442.6399999997</v>
      </c>
      <c r="D41" s="5">
        <v>4379175.04</v>
      </c>
      <c r="E41" s="5">
        <v>142105.26</v>
      </c>
      <c r="F41" s="5">
        <v>0</v>
      </c>
      <c r="G41" s="5">
        <v>83162.34</v>
      </c>
      <c r="H41" s="6">
        <f t="shared" si="8"/>
        <v>28436.20155844156</v>
      </c>
    </row>
    <row r="42" spans="1:8" customFormat="1" x14ac:dyDescent="0.25">
      <c r="A42" s="4" t="s">
        <v>9</v>
      </c>
      <c r="B42" s="5">
        <v>56</v>
      </c>
      <c r="C42" s="5">
        <f t="shared" si="11"/>
        <v>3370167.12</v>
      </c>
      <c r="D42" s="5">
        <v>3185769.46</v>
      </c>
      <c r="E42" s="5">
        <v>30147.79</v>
      </c>
      <c r="F42" s="5">
        <v>0</v>
      </c>
      <c r="G42" s="5">
        <v>154249.87</v>
      </c>
      <c r="H42" s="6">
        <f t="shared" si="8"/>
        <v>56888.740357142859</v>
      </c>
    </row>
    <row r="43" spans="1:8" customFormat="1" x14ac:dyDescent="0.25">
      <c r="A43" s="4" t="s">
        <v>10</v>
      </c>
      <c r="B43" s="5">
        <v>34</v>
      </c>
      <c r="C43" s="5">
        <f t="shared" si="11"/>
        <v>1858712.54</v>
      </c>
      <c r="D43" s="5">
        <v>1780187.07</v>
      </c>
      <c r="E43" s="5">
        <v>28391.97</v>
      </c>
      <c r="F43" s="5">
        <v>0</v>
      </c>
      <c r="G43" s="5">
        <v>50133.5</v>
      </c>
      <c r="H43" s="6">
        <f t="shared" si="8"/>
        <v>52358.443235294122</v>
      </c>
    </row>
    <row r="44" spans="1:8" customFormat="1" x14ac:dyDescent="0.25">
      <c r="A44" s="3" t="s">
        <v>11</v>
      </c>
      <c r="B44" s="7">
        <f t="shared" ref="B44:G44" si="12">SUM(B41:B43)</f>
        <v>244</v>
      </c>
      <c r="C44" s="7">
        <f t="shared" si="12"/>
        <v>9833322.3000000007</v>
      </c>
      <c r="D44" s="7">
        <f t="shared" si="12"/>
        <v>9345131.5700000003</v>
      </c>
      <c r="E44" s="7">
        <f t="shared" si="12"/>
        <v>200645.02000000002</v>
      </c>
      <c r="F44" s="8">
        <f t="shared" si="12"/>
        <v>0</v>
      </c>
      <c r="G44" s="8">
        <f t="shared" si="12"/>
        <v>287545.70999999996</v>
      </c>
      <c r="H44" s="9">
        <f t="shared" si="8"/>
        <v>38299.719549180329</v>
      </c>
    </row>
    <row r="45" spans="1:8" customFormat="1" x14ac:dyDescent="0.25">
      <c r="A45" s="4"/>
      <c r="B45" s="10"/>
      <c r="C45" s="11"/>
      <c r="D45" s="11"/>
      <c r="E45" s="11"/>
      <c r="F45" s="11"/>
      <c r="G45" s="11"/>
      <c r="H45" s="6"/>
    </row>
    <row r="46" spans="1:8" customFormat="1" x14ac:dyDescent="0.25">
      <c r="A46" s="4" t="s">
        <v>12</v>
      </c>
      <c r="B46" s="5">
        <v>1819</v>
      </c>
      <c r="C46" s="5">
        <f>SUM(D46:G46)</f>
        <v>140242276.93999997</v>
      </c>
      <c r="D46" s="5">
        <v>109059884.7</v>
      </c>
      <c r="E46" s="5">
        <v>15359842.199999999</v>
      </c>
      <c r="F46" s="5">
        <v>0</v>
      </c>
      <c r="G46" s="5">
        <v>15822550.039999971</v>
      </c>
      <c r="H46" s="6">
        <f t="shared" si="8"/>
        <v>59955.956404617922</v>
      </c>
    </row>
    <row r="47" spans="1:8" customFormat="1" x14ac:dyDescent="0.25">
      <c r="A47" s="4"/>
      <c r="B47" s="10"/>
      <c r="C47" s="11"/>
      <c r="D47" s="11"/>
      <c r="E47" s="11"/>
      <c r="F47" s="12"/>
      <c r="G47" s="12"/>
      <c r="H47" s="6"/>
    </row>
    <row r="48" spans="1:8" customFormat="1" x14ac:dyDescent="0.25">
      <c r="A48" s="3" t="s">
        <v>13</v>
      </c>
      <c r="B48" s="13">
        <f>SUM(B39+B44+B46)</f>
        <v>7283</v>
      </c>
      <c r="C48" s="13">
        <f t="shared" ref="C48:G48" si="13">SUM(C39+C44+C46)</f>
        <v>751352944.81999993</v>
      </c>
      <c r="D48" s="13">
        <f t="shared" si="13"/>
        <v>621489834.91000009</v>
      </c>
      <c r="E48" s="13">
        <f t="shared" si="13"/>
        <v>79360088.599999994</v>
      </c>
      <c r="F48" s="13">
        <f t="shared" si="13"/>
        <v>8342449</v>
      </c>
      <c r="G48" s="13">
        <f t="shared" si="13"/>
        <v>42160572.309999973</v>
      </c>
      <c r="H48" s="14">
        <f t="shared" si="8"/>
        <v>85334.317576548143</v>
      </c>
    </row>
    <row r="49" spans="1:8" customFormat="1" x14ac:dyDescent="0.25">
      <c r="A49" s="20"/>
      <c r="B49" s="12"/>
      <c r="C49" s="12"/>
      <c r="D49" s="12"/>
      <c r="E49" s="12"/>
      <c r="F49" s="21"/>
      <c r="G49" s="21"/>
      <c r="H49" s="21"/>
    </row>
    <row r="50" spans="1:8" customFormat="1" x14ac:dyDescent="0.25">
      <c r="A50" s="33">
        <v>2016</v>
      </c>
      <c r="B50" s="10"/>
      <c r="C50" s="11"/>
      <c r="D50" s="11"/>
      <c r="E50" s="11"/>
      <c r="F50" s="11"/>
      <c r="G50" s="11"/>
      <c r="H50" s="5"/>
    </row>
    <row r="51" spans="1:8" s="25" customFormat="1" ht="25.5" x14ac:dyDescent="0.25">
      <c r="A51" s="28" t="s">
        <v>16</v>
      </c>
      <c r="B51" s="29" t="s">
        <v>17</v>
      </c>
      <c r="C51" s="30" t="s">
        <v>18</v>
      </c>
      <c r="D51" s="30" t="s">
        <v>0</v>
      </c>
      <c r="E51" s="30" t="s">
        <v>15</v>
      </c>
      <c r="F51" s="30" t="s">
        <v>1</v>
      </c>
      <c r="G51" s="30" t="s">
        <v>2</v>
      </c>
      <c r="H51" s="31" t="s">
        <v>3</v>
      </c>
    </row>
    <row r="52" spans="1:8" customFormat="1" x14ac:dyDescent="0.25">
      <c r="A52" s="4" t="s">
        <v>4</v>
      </c>
      <c r="B52" s="5">
        <v>3411</v>
      </c>
      <c r="C52" s="5">
        <f>SUM(D52:G52)</f>
        <v>384766691.8051917</v>
      </c>
      <c r="D52" s="5">
        <v>307771694.12714386</v>
      </c>
      <c r="E52" s="5">
        <v>58619372.787377991</v>
      </c>
      <c r="F52" s="5">
        <v>0</v>
      </c>
      <c r="G52" s="5">
        <v>18375624.890669819</v>
      </c>
      <c r="H52" s="6">
        <f>D52/B52</f>
        <v>90229.168609540851</v>
      </c>
    </row>
    <row r="53" spans="1:8" customFormat="1" x14ac:dyDescent="0.25">
      <c r="A53" s="4" t="s">
        <v>5</v>
      </c>
      <c r="B53" s="5">
        <v>1241</v>
      </c>
      <c r="C53" s="5">
        <f t="shared" ref="C53:C55" si="14">SUM(D53:G53)</f>
        <v>145544065.49002627</v>
      </c>
      <c r="D53" s="5">
        <v>134898017.90260661</v>
      </c>
      <c r="E53" s="5">
        <v>6534344.6918906616</v>
      </c>
      <c r="F53" s="5">
        <v>0</v>
      </c>
      <c r="G53" s="5">
        <v>4111702.895528988</v>
      </c>
      <c r="H53" s="6">
        <f t="shared" ref="H53:H55" si="15">D53/B53</f>
        <v>108701.06196825673</v>
      </c>
    </row>
    <row r="54" spans="1:8" customFormat="1" x14ac:dyDescent="0.25">
      <c r="A54" s="4" t="s">
        <v>6</v>
      </c>
      <c r="B54" s="5">
        <v>596</v>
      </c>
      <c r="C54" s="5">
        <f t="shared" si="14"/>
        <v>88255655.669548035</v>
      </c>
      <c r="D54" s="5">
        <f>H38*1.03*B54</f>
        <v>75502535.202692658</v>
      </c>
      <c r="E54" s="5"/>
      <c r="F54" s="5">
        <v>8652675.0018461533</v>
      </c>
      <c r="G54" s="5">
        <v>4100445.4650092311</v>
      </c>
      <c r="H54" s="6">
        <f t="shared" si="15"/>
        <v>126682.10604478634</v>
      </c>
    </row>
    <row r="55" spans="1:8" customFormat="1" x14ac:dyDescent="0.25">
      <c r="A55" s="3" t="s">
        <v>7</v>
      </c>
      <c r="B55" s="7">
        <f>SUM(B52:B54)</f>
        <v>5248</v>
      </c>
      <c r="C55" s="7">
        <f t="shared" si="14"/>
        <v>618566412.96476603</v>
      </c>
      <c r="D55" s="7">
        <f>SUM(D52:D54)</f>
        <v>518172247.23244309</v>
      </c>
      <c r="E55" s="7">
        <f>SUM(E52:E54)</f>
        <v>65153717.479268655</v>
      </c>
      <c r="F55" s="8">
        <f>SUM(F52:F54)</f>
        <v>8652675.0018461533</v>
      </c>
      <c r="G55" s="8">
        <f>SUM(G52:G54)</f>
        <v>26587773.251208037</v>
      </c>
      <c r="H55" s="9">
        <f t="shared" si="15"/>
        <v>98737.089792767365</v>
      </c>
    </row>
    <row r="56" spans="1:8" customFormat="1" x14ac:dyDescent="0.25">
      <c r="A56" s="4"/>
      <c r="B56" s="10"/>
      <c r="C56" s="11"/>
      <c r="D56" s="11"/>
      <c r="E56" s="11"/>
      <c r="F56" s="11"/>
      <c r="G56" s="11"/>
      <c r="H56" s="6"/>
    </row>
    <row r="57" spans="1:8" customFormat="1" x14ac:dyDescent="0.25">
      <c r="A57" s="4" t="s">
        <v>8</v>
      </c>
      <c r="B57" s="5">
        <v>230</v>
      </c>
      <c r="C57" s="5">
        <f>SUM(D57:G57)</f>
        <v>6945532.6316363635</v>
      </c>
      <c r="D57" s="5">
        <v>6605729.6220259741</v>
      </c>
      <c r="E57" s="5">
        <v>214357.47985714287</v>
      </c>
      <c r="F57" s="5">
        <v>0</v>
      </c>
      <c r="G57" s="5">
        <v>125445.52975324677</v>
      </c>
      <c r="H57" s="6">
        <f>D57/B57</f>
        <v>28720.563574025975</v>
      </c>
    </row>
    <row r="58" spans="1:8" customFormat="1" x14ac:dyDescent="0.25">
      <c r="A58" s="4" t="s">
        <v>9</v>
      </c>
      <c r="B58" s="5">
        <v>51</v>
      </c>
      <c r="C58" s="5">
        <f t="shared" ref="C58:C60" si="16">SUM(D58:G58)</f>
        <v>3084605.6381357135</v>
      </c>
      <c r="D58" s="5">
        <v>2915832.3870053566</v>
      </c>
      <c r="E58" s="5">
        <v>27593.303150892858</v>
      </c>
      <c r="F58" s="5">
        <v>0</v>
      </c>
      <c r="G58" s="5">
        <v>141179.94797946425</v>
      </c>
      <c r="H58" s="6">
        <f t="shared" ref="H58:H62" si="17">D58/B58</f>
        <v>57173.184058928564</v>
      </c>
    </row>
    <row r="59" spans="1:8" customFormat="1" x14ac:dyDescent="0.25">
      <c r="A59" s="4" t="s">
        <v>10</v>
      </c>
      <c r="B59" s="5">
        <v>26</v>
      </c>
      <c r="C59" s="5">
        <f t="shared" si="16"/>
        <v>1427650.0446000001</v>
      </c>
      <c r="D59" s="5">
        <f>H43*1.02*B59</f>
        <v>1388545.9146000003</v>
      </c>
      <c r="E59" s="5"/>
      <c r="F59" s="5">
        <v>0</v>
      </c>
      <c r="G59" s="5">
        <v>39104.130000000005</v>
      </c>
      <c r="H59" s="6">
        <f t="shared" si="17"/>
        <v>53405.612100000013</v>
      </c>
    </row>
    <row r="60" spans="1:8" customFormat="1" x14ac:dyDescent="0.25">
      <c r="A60" s="3" t="s">
        <v>11</v>
      </c>
      <c r="B60" s="7">
        <f>SUM(B57:B59)</f>
        <v>307</v>
      </c>
      <c r="C60" s="7">
        <f t="shared" si="16"/>
        <v>11457788.314372078</v>
      </c>
      <c r="D60" s="7">
        <f>SUM(D57:D59)</f>
        <v>10910107.923631331</v>
      </c>
      <c r="E60" s="7">
        <f>SUM(E57:E59)</f>
        <v>241950.78300803574</v>
      </c>
      <c r="F60" s="8">
        <v>0</v>
      </c>
      <c r="G60" s="8">
        <f>SUM(G57:G59)</f>
        <v>305729.60773271101</v>
      </c>
      <c r="H60" s="9">
        <f t="shared" si="17"/>
        <v>35537.81082616069</v>
      </c>
    </row>
    <row r="61" spans="1:8" customFormat="1" x14ac:dyDescent="0.25">
      <c r="A61" s="4"/>
      <c r="B61" s="10"/>
      <c r="C61" s="11"/>
      <c r="D61" s="11"/>
      <c r="E61" s="11"/>
      <c r="F61" s="11"/>
      <c r="G61" s="11"/>
      <c r="H61" s="6"/>
    </row>
    <row r="62" spans="1:8" customFormat="1" x14ac:dyDescent="0.25">
      <c r="A62" s="4" t="s">
        <v>12</v>
      </c>
      <c r="B62" s="5">
        <v>1971</v>
      </c>
      <c r="C62" s="5">
        <f>SUM(D62:G62)</f>
        <v>153480870.3283273</v>
      </c>
      <c r="D62" s="5">
        <v>119354921.97423695</v>
      </c>
      <c r="E62" s="5">
        <v>16809780.904871903</v>
      </c>
      <c r="F62" s="5">
        <v>0</v>
      </c>
      <c r="G62" s="5">
        <v>17316167.449218441</v>
      </c>
      <c r="H62" s="6">
        <f t="shared" si="17"/>
        <v>60555.515968664105</v>
      </c>
    </row>
    <row r="63" spans="1:8" customFormat="1" x14ac:dyDescent="0.25">
      <c r="A63" s="4"/>
      <c r="B63" s="10"/>
      <c r="C63" s="11"/>
      <c r="D63" s="11"/>
      <c r="E63" s="11"/>
      <c r="F63" s="12"/>
      <c r="G63" s="12"/>
      <c r="H63" s="6"/>
    </row>
    <row r="64" spans="1:8" customFormat="1" x14ac:dyDescent="0.25">
      <c r="A64" s="3" t="s">
        <v>13</v>
      </c>
      <c r="B64" s="13">
        <f>SUM(B55+B60+B62)</f>
        <v>7526</v>
      </c>
      <c r="C64" s="13">
        <f>SUM(C55+C60+C62)</f>
        <v>783505071.60746539</v>
      </c>
      <c r="D64" s="13">
        <f t="shared" ref="D64:G64" si="18">SUM(D55+D60+D62)</f>
        <v>648437277.13031137</v>
      </c>
      <c r="E64" s="13">
        <f t="shared" si="18"/>
        <v>82205449.16714859</v>
      </c>
      <c r="F64" s="13">
        <f t="shared" si="18"/>
        <v>8652675.0018461533</v>
      </c>
      <c r="G64" s="13">
        <f t="shared" si="18"/>
        <v>44209670.308159187</v>
      </c>
      <c r="H64" s="14">
        <f>D64/B64</f>
        <v>86159.616945297821</v>
      </c>
    </row>
    <row r="65" spans="1:8" customFormat="1" x14ac:dyDescent="0.25">
      <c r="A65" s="20"/>
      <c r="B65" s="26"/>
      <c r="C65" s="24"/>
      <c r="D65" s="24"/>
      <c r="E65" s="24"/>
      <c r="F65" s="24"/>
      <c r="G65" s="24"/>
      <c r="H65" s="27"/>
    </row>
    <row r="66" spans="1:8" customFormat="1" x14ac:dyDescent="0.25">
      <c r="A66" s="19"/>
      <c r="B66" s="5"/>
      <c r="C66" s="5"/>
      <c r="D66" s="5"/>
      <c r="E66" s="5"/>
      <c r="F66" s="5"/>
      <c r="G66" s="5"/>
      <c r="H66" s="5"/>
    </row>
    <row r="67" spans="1:8" customFormat="1" x14ac:dyDescent="0.25">
      <c r="A67" s="33">
        <v>2017</v>
      </c>
      <c r="B67" s="5"/>
      <c r="C67" s="5"/>
      <c r="D67" s="5"/>
      <c r="E67" s="5"/>
      <c r="F67" s="5"/>
      <c r="G67" s="5"/>
      <c r="H67" s="6"/>
    </row>
    <row r="68" spans="1:8" s="25" customFormat="1" ht="25.5" x14ac:dyDescent="0.25">
      <c r="A68" s="28" t="s">
        <v>16</v>
      </c>
      <c r="B68" s="29" t="s">
        <v>17</v>
      </c>
      <c r="C68" s="30" t="s">
        <v>18</v>
      </c>
      <c r="D68" s="30" t="s">
        <v>0</v>
      </c>
      <c r="E68" s="30" t="s">
        <v>15</v>
      </c>
      <c r="F68" s="30" t="s">
        <v>1</v>
      </c>
      <c r="G68" s="30" t="s">
        <v>2</v>
      </c>
      <c r="H68" s="31" t="s">
        <v>3</v>
      </c>
    </row>
    <row r="69" spans="1:8" customFormat="1" x14ac:dyDescent="0.25">
      <c r="A69" s="4" t="s">
        <v>4</v>
      </c>
      <c r="B69" s="5">
        <v>3319</v>
      </c>
      <c r="C69" s="5">
        <f>SUM(D69:G69)</f>
        <v>386516916.57013768</v>
      </c>
      <c r="D69" s="5">
        <v>310849411.06841528</v>
      </c>
      <c r="E69" s="5">
        <v>57608699.872213617</v>
      </c>
      <c r="F69" s="5">
        <v>0</v>
      </c>
      <c r="G69" s="5">
        <v>18058805.629508782</v>
      </c>
      <c r="H69" s="6">
        <f>D69/B69</f>
        <v>93657.550788916924</v>
      </c>
    </row>
    <row r="70" spans="1:8" customFormat="1" x14ac:dyDescent="0.25">
      <c r="A70" s="4" t="s">
        <v>5</v>
      </c>
      <c r="B70" s="5">
        <v>1212</v>
      </c>
      <c r="C70" s="5">
        <f t="shared" ref="C70:C72" si="19">SUM(D70:G70)</f>
        <v>145551630.31033364</v>
      </c>
      <c r="D70" s="5">
        <v>135102375.89910692</v>
      </c>
      <c r="E70" s="5">
        <v>6413556.7247416098</v>
      </c>
      <c r="F70" s="5">
        <v>0</v>
      </c>
      <c r="G70" s="5">
        <v>4035697.6864851238</v>
      </c>
      <c r="H70" s="6">
        <f t="shared" ref="H70:H81" si="20">D70/B70</f>
        <v>111470.60717748095</v>
      </c>
    </row>
    <row r="71" spans="1:8" customFormat="1" x14ac:dyDescent="0.25">
      <c r="A71" s="4" t="s">
        <v>6</v>
      </c>
      <c r="B71" s="5">
        <v>593</v>
      </c>
      <c r="C71" s="5">
        <f t="shared" si="19"/>
        <v>89567644.107857108</v>
      </c>
      <c r="D71" s="5">
        <v>76624938.662249476</v>
      </c>
      <c r="E71" s="5"/>
      <c r="F71" s="5">
        <v>8781303.6939876918</v>
      </c>
      <c r="G71" s="5">
        <v>4161401.7516199388</v>
      </c>
      <c r="H71" s="6">
        <f t="shared" si="20"/>
        <v>129215.74816568209</v>
      </c>
    </row>
    <row r="72" spans="1:8" customFormat="1" x14ac:dyDescent="0.25">
      <c r="A72" s="3" t="s">
        <v>7</v>
      </c>
      <c r="B72" s="7">
        <f>SUM(B69:B71)</f>
        <v>5124</v>
      </c>
      <c r="C72" s="7">
        <f t="shared" si="19"/>
        <v>621636190.98832846</v>
      </c>
      <c r="D72" s="7">
        <f>SUM(D69:D71)</f>
        <v>522576725.62977171</v>
      </c>
      <c r="E72" s="7">
        <f>SUM(E69:E71)</f>
        <v>64022256.596955225</v>
      </c>
      <c r="F72" s="8">
        <f>SUM(F69:F71)</f>
        <v>8781303.6939876918</v>
      </c>
      <c r="G72" s="8">
        <f>SUM(G69:G71)</f>
        <v>26255905.067613844</v>
      </c>
      <c r="H72" s="9">
        <f t="shared" si="20"/>
        <v>101986.09009168066</v>
      </c>
    </row>
    <row r="73" spans="1:8" customFormat="1" x14ac:dyDescent="0.25">
      <c r="A73" s="4"/>
      <c r="B73" s="10"/>
      <c r="C73" s="11"/>
      <c r="D73" s="11"/>
      <c r="E73" s="11"/>
      <c r="F73" s="11"/>
      <c r="G73" s="11"/>
      <c r="H73" s="6"/>
    </row>
    <row r="74" spans="1:8" customFormat="1" x14ac:dyDescent="0.25">
      <c r="A74" s="4" t="s">
        <v>8</v>
      </c>
      <c r="B74" s="5">
        <v>221</v>
      </c>
      <c r="C74" s="5">
        <f>SUM(D74:G74)</f>
        <v>6740488.4291632734</v>
      </c>
      <c r="D74" s="5">
        <v>6410716.9953583386</v>
      </c>
      <c r="E74" s="5">
        <v>208029.27425614285</v>
      </c>
      <c r="F74" s="5">
        <v>0</v>
      </c>
      <c r="G74" s="5">
        <v>121742.15954879222</v>
      </c>
      <c r="H74" s="6">
        <f t="shared" si="20"/>
        <v>29007.769209766237</v>
      </c>
    </row>
    <row r="75" spans="1:8" customFormat="1" x14ac:dyDescent="0.25">
      <c r="A75" s="4" t="s">
        <v>9</v>
      </c>
      <c r="B75" s="5">
        <v>49</v>
      </c>
      <c r="C75" s="5">
        <f t="shared" ref="C75:C79" si="21">SUM(D75:G75)</f>
        <v>2978458.9147057496</v>
      </c>
      <c r="D75" s="5">
        <v>2815493.448981937</v>
      </c>
      <c r="E75" s="5">
        <v>26643.768895406247</v>
      </c>
      <c r="F75" s="5">
        <v>0</v>
      </c>
      <c r="G75" s="5">
        <v>136321.69682840619</v>
      </c>
      <c r="H75" s="6">
        <f t="shared" si="20"/>
        <v>57459.049979223208</v>
      </c>
    </row>
    <row r="76" spans="1:8" customFormat="1" x14ac:dyDescent="0.25">
      <c r="A76" s="4" t="s">
        <v>10</v>
      </c>
      <c r="B76" s="5">
        <v>25</v>
      </c>
      <c r="C76" s="5">
        <f t="shared" si="21"/>
        <v>1400195.2360500004</v>
      </c>
      <c r="D76" s="5">
        <v>1361843.1085500005</v>
      </c>
      <c r="E76" s="5"/>
      <c r="F76" s="5">
        <v>0</v>
      </c>
      <c r="G76" s="5">
        <v>38352.127500000002</v>
      </c>
      <c r="H76" s="6">
        <f t="shared" si="20"/>
        <v>54473.724342000016</v>
      </c>
    </row>
    <row r="77" spans="1:8" customFormat="1" x14ac:dyDescent="0.25">
      <c r="A77" s="3" t="s">
        <v>11</v>
      </c>
      <c r="B77" s="7">
        <f>SUM(B74:B76)</f>
        <v>295</v>
      </c>
      <c r="C77" s="7">
        <f t="shared" si="21"/>
        <v>11119142.579919025</v>
      </c>
      <c r="D77" s="7">
        <f>SUM(D74:D76)</f>
        <v>10588053.552890277</v>
      </c>
      <c r="E77" s="7">
        <f>SUM(E74:E76)</f>
        <v>234673.04315154909</v>
      </c>
      <c r="F77" s="8">
        <f>SUM(F74:F76)</f>
        <v>0</v>
      </c>
      <c r="G77" s="8">
        <f>SUM(G74:G76)</f>
        <v>296415.98387719842</v>
      </c>
      <c r="H77" s="9">
        <f t="shared" si="20"/>
        <v>35891.70695895009</v>
      </c>
    </row>
    <row r="78" spans="1:8" customFormat="1" x14ac:dyDescent="0.25">
      <c r="A78" s="4"/>
      <c r="B78" s="10"/>
      <c r="C78" s="11"/>
      <c r="D78" s="11"/>
      <c r="E78" s="11"/>
      <c r="F78" s="11"/>
      <c r="G78" s="11"/>
      <c r="H78" s="6"/>
    </row>
    <row r="79" spans="1:8" customFormat="1" x14ac:dyDescent="0.25">
      <c r="A79" s="4" t="s">
        <v>12</v>
      </c>
      <c r="B79" s="5">
        <v>2106</v>
      </c>
      <c r="C79" s="5">
        <f t="shared" si="21"/>
        <v>165633191.29404965</v>
      </c>
      <c r="D79" s="5">
        <v>128805215.79630667</v>
      </c>
      <c r="E79" s="5">
        <v>18140747.118983682</v>
      </c>
      <c r="F79" s="5">
        <v>0</v>
      </c>
      <c r="G79" s="5">
        <v>18687228.378759302</v>
      </c>
      <c r="H79" s="6">
        <f t="shared" si="20"/>
        <v>61161.071128350748</v>
      </c>
    </row>
    <row r="80" spans="1:8" customFormat="1" x14ac:dyDescent="0.25">
      <c r="A80" s="4"/>
      <c r="B80" s="10"/>
      <c r="C80" s="11"/>
      <c r="D80" s="11"/>
      <c r="E80" s="11"/>
      <c r="F80" s="12"/>
      <c r="G80" s="12"/>
      <c r="H80" s="6"/>
    </row>
    <row r="81" spans="1:8" customFormat="1" x14ac:dyDescent="0.25">
      <c r="A81" s="3" t="s">
        <v>13</v>
      </c>
      <c r="B81" s="13">
        <f>SUM(B72+B77+B79)</f>
        <v>7525</v>
      </c>
      <c r="C81" s="13">
        <f>SUM(C72+C77+C79)</f>
        <v>798388524.86229706</v>
      </c>
      <c r="D81" s="13">
        <f t="shared" ref="D81:G81" si="22">SUM(D72+D77+D79)</f>
        <v>661969994.97896862</v>
      </c>
      <c r="E81" s="13">
        <f t="shared" si="22"/>
        <v>82397676.759090453</v>
      </c>
      <c r="F81" s="13">
        <f t="shared" si="22"/>
        <v>8781303.6939876918</v>
      </c>
      <c r="G81" s="13">
        <f t="shared" si="22"/>
        <v>45239549.430250347</v>
      </c>
      <c r="H81" s="14">
        <f t="shared" si="20"/>
        <v>87969.434548700156</v>
      </c>
    </row>
    <row r="82" spans="1:8" customFormat="1" x14ac:dyDescent="0.25">
      <c r="A82" s="20"/>
      <c r="B82" s="12"/>
      <c r="C82" s="12"/>
      <c r="D82" s="12"/>
      <c r="E82" s="12"/>
      <c r="F82" s="21"/>
      <c r="G82" s="21"/>
      <c r="H82" s="21"/>
    </row>
    <row r="83" spans="1:8" customFormat="1" x14ac:dyDescent="0.25">
      <c r="A83" s="33">
        <v>2018</v>
      </c>
      <c r="B83" s="5"/>
      <c r="C83" s="5"/>
      <c r="D83" s="5"/>
      <c r="E83" s="5"/>
      <c r="F83" s="5"/>
      <c r="G83" s="5"/>
      <c r="H83" s="5"/>
    </row>
    <row r="84" spans="1:8" s="25" customFormat="1" ht="25.5" x14ac:dyDescent="0.25">
      <c r="A84" s="28" t="s">
        <v>16</v>
      </c>
      <c r="B84" s="29" t="s">
        <v>17</v>
      </c>
      <c r="C84" s="30" t="s">
        <v>18</v>
      </c>
      <c r="D84" s="30" t="s">
        <v>0</v>
      </c>
      <c r="E84" s="30" t="s">
        <v>15</v>
      </c>
      <c r="F84" s="30" t="s">
        <v>1</v>
      </c>
      <c r="G84" s="30" t="s">
        <v>2</v>
      </c>
      <c r="H84" s="31" t="s">
        <v>3</v>
      </c>
    </row>
    <row r="85" spans="1:8" customFormat="1" x14ac:dyDescent="0.25">
      <c r="A85" s="4" t="s">
        <v>4</v>
      </c>
      <c r="B85" s="5">
        <v>3278</v>
      </c>
      <c r="C85" s="5">
        <f>SUM(D85:G85)</f>
        <v>385559649.60592961</v>
      </c>
      <c r="D85" s="5">
        <v>310079546.00093037</v>
      </c>
      <c r="E85" s="5">
        <v>57466023.309107386</v>
      </c>
      <c r="F85" s="5">
        <v>0</v>
      </c>
      <c r="G85" s="5">
        <v>18014080.295891862</v>
      </c>
      <c r="H85" s="6">
        <f>D85/B85</f>
        <v>94594.126296806091</v>
      </c>
    </row>
    <row r="86" spans="1:8" customFormat="1" x14ac:dyDescent="0.25">
      <c r="A86" s="4" t="s">
        <v>5</v>
      </c>
      <c r="B86" s="5">
        <v>1177</v>
      </c>
      <c r="C86" s="5">
        <f t="shared" ref="C86:C88" si="23">SUM(D86:G86)</f>
        <v>142055148.69607177</v>
      </c>
      <c r="D86" s="5">
        <v>131856909.17113455</v>
      </c>
      <c r="E86" s="5">
        <v>6259488.487084141</v>
      </c>
      <c r="F86" s="5">
        <v>0</v>
      </c>
      <c r="G86" s="5">
        <v>3938751.0378530985</v>
      </c>
      <c r="H86" s="6">
        <f t="shared" ref="H86:H97" si="24">D86/B86</f>
        <v>112027.96021336835</v>
      </c>
    </row>
    <row r="87" spans="1:8" customFormat="1" x14ac:dyDescent="0.25">
      <c r="A87" s="4" t="s">
        <v>6</v>
      </c>
      <c r="B87" s="5">
        <v>587</v>
      </c>
      <c r="C87" s="5">
        <f t="shared" si="23"/>
        <v>90434622.652847156</v>
      </c>
      <c r="D87" s="5">
        <v>77366637.056720495</v>
      </c>
      <c r="E87" s="5">
        <v>0</v>
      </c>
      <c r="F87" s="5">
        <v>8866303.1597608607</v>
      </c>
      <c r="G87" s="5">
        <v>4201682.4363658046</v>
      </c>
      <c r="H87" s="6">
        <f t="shared" si="24"/>
        <v>131800.06312899574</v>
      </c>
    </row>
    <row r="88" spans="1:8" customFormat="1" x14ac:dyDescent="0.25">
      <c r="A88" s="3" t="s">
        <v>7</v>
      </c>
      <c r="B88" s="7">
        <f>SUM(B85:B87)</f>
        <v>5042</v>
      </c>
      <c r="C88" s="7">
        <f t="shared" si="23"/>
        <v>618049420.95484853</v>
      </c>
      <c r="D88" s="7">
        <f>SUM(D85:D87)</f>
        <v>519303092.2287854</v>
      </c>
      <c r="E88" s="7">
        <f>SUM(E85:E87)</f>
        <v>63725511.796191528</v>
      </c>
      <c r="F88" s="8">
        <f>SUM(F85:F87)</f>
        <v>8866303.1597608607</v>
      </c>
      <c r="G88" s="8">
        <f>SUM(G85:G87)</f>
        <v>26154513.770110767</v>
      </c>
      <c r="H88" s="9">
        <f t="shared" si="24"/>
        <v>102995.45661023114</v>
      </c>
    </row>
    <row r="89" spans="1:8" customFormat="1" x14ac:dyDescent="0.25">
      <c r="A89" s="4"/>
      <c r="B89" s="10"/>
      <c r="C89" s="11"/>
      <c r="D89" s="11"/>
      <c r="E89" s="11"/>
      <c r="F89" s="11"/>
      <c r="G89" s="11"/>
      <c r="H89" s="6"/>
    </row>
    <row r="90" spans="1:8" customFormat="1" x14ac:dyDescent="0.25">
      <c r="A90" s="4" t="s">
        <v>8</v>
      </c>
      <c r="B90" s="5">
        <v>215</v>
      </c>
      <c r="C90" s="5">
        <f>SUM(D90:G90)</f>
        <v>6623063.6307366733</v>
      </c>
      <c r="D90" s="5">
        <v>6299037.0839007385</v>
      </c>
      <c r="E90" s="5">
        <v>204405.23486299283</v>
      </c>
      <c r="F90" s="5">
        <v>0</v>
      </c>
      <c r="G90" s="5">
        <v>119621.31197294222</v>
      </c>
      <c r="H90" s="6">
        <f t="shared" si="24"/>
        <v>29297.846901863901</v>
      </c>
    </row>
    <row r="91" spans="1:8" customFormat="1" x14ac:dyDescent="0.25">
      <c r="A91" s="4" t="s">
        <v>9</v>
      </c>
      <c r="B91" s="5">
        <v>49</v>
      </c>
      <c r="C91" s="5">
        <f t="shared" ref="C91:C95" si="25">SUM(D91:G91)</f>
        <v>2993351.2092792783</v>
      </c>
      <c r="D91" s="5">
        <v>2829570.9162268466</v>
      </c>
      <c r="E91" s="5">
        <v>26776.987739883276</v>
      </c>
      <c r="F91" s="5">
        <v>0</v>
      </c>
      <c r="G91" s="5">
        <v>137003.30531254821</v>
      </c>
      <c r="H91" s="6">
        <f t="shared" si="24"/>
        <v>57746.345229119317</v>
      </c>
    </row>
    <row r="92" spans="1:8" customFormat="1" x14ac:dyDescent="0.25">
      <c r="A92" s="4" t="s">
        <v>10</v>
      </c>
      <c r="B92" s="5">
        <v>25</v>
      </c>
      <c r="C92" s="5">
        <f t="shared" si="25"/>
        <v>1428199.1407710004</v>
      </c>
      <c r="D92" s="5">
        <v>1389079.9707210003</v>
      </c>
      <c r="E92" s="5"/>
      <c r="F92" s="5">
        <v>0</v>
      </c>
      <c r="G92" s="5">
        <v>39119.170050000001</v>
      </c>
      <c r="H92" s="6">
        <f t="shared" si="24"/>
        <v>55563.198828840017</v>
      </c>
    </row>
    <row r="93" spans="1:8" customFormat="1" x14ac:dyDescent="0.25">
      <c r="A93" s="3" t="s">
        <v>11</v>
      </c>
      <c r="B93" s="7">
        <f>SUM(B90:B92)</f>
        <v>289</v>
      </c>
      <c r="C93" s="7">
        <f t="shared" si="25"/>
        <v>11044613.980786953</v>
      </c>
      <c r="D93" s="7">
        <f>SUM(D90:D92)</f>
        <v>10517687.970848586</v>
      </c>
      <c r="E93" s="7">
        <f>SUM(E90:E92)</f>
        <v>231182.22260287611</v>
      </c>
      <c r="F93" s="8">
        <f>SUM(F90:F92)</f>
        <v>0</v>
      </c>
      <c r="G93" s="8">
        <f>SUM(G90:G92)</f>
        <v>295743.78733549046</v>
      </c>
      <c r="H93" s="9">
        <f t="shared" si="24"/>
        <v>36393.383982175037</v>
      </c>
    </row>
    <row r="94" spans="1:8" customFormat="1" x14ac:dyDescent="0.25">
      <c r="A94" s="4"/>
      <c r="B94" s="10"/>
      <c r="C94" s="11"/>
      <c r="D94" s="11"/>
      <c r="E94" s="11"/>
      <c r="F94" s="11"/>
      <c r="G94" s="11"/>
      <c r="H94" s="6"/>
    </row>
    <row r="95" spans="1:8" customFormat="1" x14ac:dyDescent="0.25">
      <c r="A95" s="4" t="s">
        <v>12</v>
      </c>
      <c r="B95" s="5">
        <v>2158</v>
      </c>
      <c r="C95" s="5">
        <f t="shared" si="25"/>
        <v>171420128.71827385</v>
      </c>
      <c r="D95" s="5">
        <v>133305447.40993072</v>
      </c>
      <c r="E95" s="5">
        <v>18774553.468943235</v>
      </c>
      <c r="F95" s="5">
        <v>0</v>
      </c>
      <c r="G95" s="5">
        <v>19340127.839399904</v>
      </c>
      <c r="H95" s="6">
        <f t="shared" si="24"/>
        <v>61772.681839634257</v>
      </c>
    </row>
    <row r="96" spans="1:8" customFormat="1" x14ac:dyDescent="0.25">
      <c r="A96" s="4"/>
      <c r="B96" s="10"/>
      <c r="C96" s="11"/>
      <c r="D96" s="11"/>
      <c r="E96" s="11"/>
      <c r="F96" s="12"/>
      <c r="G96" s="12"/>
      <c r="H96" s="6"/>
    </row>
    <row r="97" spans="1:8" customFormat="1" x14ac:dyDescent="0.25">
      <c r="A97" s="3" t="s">
        <v>13</v>
      </c>
      <c r="B97" s="13">
        <f>SUM(B88+B93+B95)</f>
        <v>7489</v>
      </c>
      <c r="C97" s="13">
        <f>SUM(C88+C93+C95)</f>
        <v>800514163.65390933</v>
      </c>
      <c r="D97" s="13">
        <f t="shared" ref="D97:G97" si="26">SUM(D88+D93+D95)</f>
        <v>663126227.60956466</v>
      </c>
      <c r="E97" s="13">
        <f t="shared" si="26"/>
        <v>82731247.487737641</v>
      </c>
      <c r="F97" s="13">
        <f t="shared" si="26"/>
        <v>8866303.1597608607</v>
      </c>
      <c r="G97" s="13">
        <f t="shared" si="26"/>
        <v>45790385.39684616</v>
      </c>
      <c r="H97" s="14">
        <f t="shared" si="24"/>
        <v>88546.698839573335</v>
      </c>
    </row>
    <row r="98" spans="1:8" x14ac:dyDescent="0.25">
      <c r="C98" s="23"/>
    </row>
  </sheetData>
  <pageMargins left="0.7" right="0.7" top="0.75" bottom="0.75" header="0.3" footer="0.3"/>
  <pageSetup orientation="landscape" r:id="rId1"/>
  <ignoredErrors>
    <ignoredError sqref="C88 C93 C77 C72 C60 C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Final xmlns="d81bf8f1-4c7d-48bc-9c05-122d074b262f">true</RA_Final>
    <Case_x0020_Number_x002f_Docket_x0020_Number xmlns="f9175001-c430-4d57-adde-c1c10539e919" xsi:nil="true"/>
    <Issue_x0020_Date xmlns="f9175001-c430-4d57-adde-c1c10539e919">2016-08-31T04:00:00+00:00</Issue_x0020_Date>
    <Tab xmlns="c177ebce-ba5d-4f17-87d0-6a1c56acc62b">6</Tab>
    <Dir_Approved xmlns="9fda2e78-8e3f-49d4-9e97-25a6337a81ff">true</Dir_Approved>
    <Dir_2 xmlns="d81bf8f1-4c7d-48bc-9c05-122d074b262f">true</Dir_2>
    <Strategic_x003f_ xmlns="9fda2e78-8e3f-49d4-9e97-25a6337a81ff">false</Strategic_x003f_>
    <Anchor_IR xmlns="d81bf8f1-4c7d-48bc-9c05-122d074b262f">NA</Anchor_IR>
    <RA_x0020_Contact xmlns="31a38067-a042-4e0e-9037-517587b10700">Maxine Cooper</RA_x0020_Contact>
    <Witness xmlns="d81bf8f1-4c7d-48bc-9c05-122d074b262f">Keith McDonell</Witness>
    <Primary_Author xmlns="9fda2e78-8e3f-49d4-9e97-25a6337a81ff">
      <UserInfo>
        <DisplayName>MCDONELL Keith</DisplayName>
        <AccountId>355</AccountId>
        <AccountType/>
      </UserInfo>
    </Primary_Author>
    <Other_Authors xmlns="d81bf8f1-4c7d-48bc-9c05-122d074b262f">
      <UserInfo>
        <DisplayName/>
        <AccountId xsi:nil="true"/>
        <AccountType/>
      </UserInfo>
    </Other_Authors>
    <Hydro_x0020_One_x0020_Data_x0020_Classification xmlns="f0af1d65-dfd0-4b99-b523-def3a954563f">Internal Use (Only Internal information is not for release to the public)</Hydro_x0020_One_x0020_Data_x0020_Classification>
    <Exhibit_Ref xmlns="d81bf8f1-4c7d-48bc-9c05-122d074b262f">I-06-060</Exhibit_Ref>
    <Exhibit xmlns="c177ebce-ba5d-4f17-87d0-6a1c56acc62b">I</Exhibit>
    <Schedule xmlns="c177ebce-ba5d-4f17-87d0-6a1c56acc62b">60</Schedule>
    <Draft_Ready xmlns="9fda2e78-8e3f-49d4-9e97-25a6337a81ff">true</Draft_Ready>
    <SR_Approved xmlns="9fda2e78-8e3f-49d4-9e97-25a6337a81ff">false</SR_Approved>
    <IR_Question xmlns="d81bf8f1-4c7d-48bc-9c05-122d074b262f" xsi:nil="true"/>
  </documentManagement>
</p:properties>
</file>

<file path=customXml/item2.xml><?xml version="1.0" encoding="utf-8"?>
<?mso-contentType ?>
<customXsn xmlns="http://schemas.microsoft.com/office/2006/metadata/customXsn">
  <xsnLocation>https://teams.hydroone.com/sites/ra/ra/ES/IR_Tx_20172018_Beta/Forms/Document/aa03459c47a0cc9fcustomXsn.xsn</xsnLocation>
  <cached>True</cached>
  <openByDefault>True</openByDefault>
  <xsnScope>https://teams.hydroone.com/sites/ra/ra/ES/IR_Tx_20172018_Beta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8AA734471F2963418989A005FC482137" ma:contentTypeVersion="103" ma:contentTypeDescription="Create a new evidence Exhibit using the Template Master." ma:contentTypeScope="" ma:versionID="5f676f1888255fa065e8f7c973ecaba5">
  <xsd:schema xmlns:xsd="http://www.w3.org/2001/XMLSchema" xmlns:xs="http://www.w3.org/2001/XMLSchema" xmlns:p="http://schemas.microsoft.com/office/2006/metadata/properties" xmlns:ns2="9fda2e78-8e3f-49d4-9e97-25a6337a81ff" xmlns:ns3="d81bf8f1-4c7d-48bc-9c05-122d074b262f" xmlns:ns4="f9175001-c430-4d57-adde-c1c10539e919" xmlns:ns5="c177ebce-ba5d-4f17-87d0-6a1c56acc62b" xmlns:ns6="31a38067-a042-4e0e-9037-517587b10700" xmlns:ns7="f0af1d65-dfd0-4b99-b523-def3a954563f" targetNamespace="http://schemas.microsoft.com/office/2006/metadata/properties" ma:root="true" ma:fieldsID="8a034989802eb3e631a64b4d9276b8a2" ns2:_="" ns3:_="" ns4:_="" ns5:_="" ns6:_="" ns7:_="">
    <xsd:import namespace="9fda2e78-8e3f-49d4-9e97-25a6337a81ff"/>
    <xsd:import namespace="d81bf8f1-4c7d-48bc-9c05-122d074b262f"/>
    <xsd:import namespace="f9175001-c430-4d57-adde-c1c10539e919"/>
    <xsd:import namespace="c177ebce-ba5d-4f17-87d0-6a1c56acc62b"/>
    <xsd:import namespace="31a38067-a042-4e0e-9037-517587b10700"/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Draft_Ready" minOccurs="0"/>
                <xsd:element ref="ns3:RA_Final" minOccurs="0"/>
                <xsd:element ref="ns2:Dir_Approved" minOccurs="0"/>
                <xsd:element ref="ns3:Dir_2" minOccurs="0"/>
                <xsd:element ref="ns2:Strategic_x003f_" minOccurs="0"/>
                <xsd:element ref="ns2:SR_Approved" minOccurs="0"/>
                <xsd:element ref="ns3:Anchor_IR" minOccurs="0"/>
                <xsd:element ref="ns3:Exhibit_Ref"/>
                <xsd:element ref="ns4:Issue_x0020_Date"/>
                <xsd:element ref="ns4:Case_x0020_Number_x002f_Docket_x0020_Number" minOccurs="0"/>
                <xsd:element ref="ns5:Exhibit" minOccurs="0"/>
                <xsd:element ref="ns5:Tab"/>
                <xsd:element ref="ns5:Schedule"/>
                <xsd:element ref="ns2:Primary_Author" minOccurs="0"/>
                <xsd:element ref="ns3:Witness" minOccurs="0"/>
                <xsd:element ref="ns3:Other_Authors" minOccurs="0"/>
                <xsd:element ref="ns6:RA_x0020_Contact" minOccurs="0"/>
                <xsd:element ref="ns3:IR_Question" minOccurs="0"/>
                <xsd:element ref="ns7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Draft_Ready" ma:index="3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Dir_Approved" ma:index="5" nillable="true" ma:displayName="Dir_1" ma:default="0" ma:description="Denotes 1st approval by Director to either go to Sr Mgmt review (if strategic) or to go to final formatting." ma:internalName="Dir_Approved">
      <xsd:simpleType>
        <xsd:restriction base="dms:Boolean"/>
      </xsd:simpleType>
    </xsd:element>
    <xsd:element name="Strategic_x003f_" ma:index="7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  <xsd:element name="SR_Approved" ma:index="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Primary_Author" ma:index="16" nillable="true" ma:displayName="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bf8f1-4c7d-48bc-9c05-122d074b262f" elementFormDefault="qualified">
    <xsd:import namespace="http://schemas.microsoft.com/office/2006/documentManagement/types"/>
    <xsd:import namespace="http://schemas.microsoft.com/office/infopath/2007/PartnerControls"/>
    <xsd:element name="RA_Final" ma:index="4" nillable="true" ma:displayName="RA_Final" ma:default="0" ma:description="Denotes Final Approval by RA." ma:internalName="RA_Final">
      <xsd:simpleType>
        <xsd:restriction base="dms:Boolean"/>
      </xsd:simpleType>
    </xsd:element>
    <xsd:element name="Dir_2" ma:index="6" nillable="true" ma:displayName="Dir_2" ma:default="0" ma:description="Denotes 2nd approval by Director to either go to Sr Mgmt review (if strategic) or to go to final formatting." ma:internalName="Dir_2">
      <xsd:simpleType>
        <xsd:restriction base="dms:Boolean"/>
      </xsd:simpleType>
    </xsd:element>
    <xsd:element name="Anchor_IR" ma:index="9" nillable="true" ma:displayName="Anchor_IR" ma:default="EE-TT-SS" ma:description="Use format EE-TT-SS to refer to the appropriate IR.  If this is an anchor then put its own Name." ma:internalName="Anchor_IR" ma:readOnly="false">
      <xsd:simpleType>
        <xsd:restriction base="dms:Text">
          <xsd:maxLength value="32"/>
        </xsd:restriction>
      </xsd:simpleType>
    </xsd:element>
    <xsd:element name="Exhibit_Ref" ma:index="10" ma:displayName="Exhibit_Ref" ma:description="Please use the format EE-TT-SS-AA (e.g. B1-05-12-01 for Exhibit B1, Tab 5, Schedule 12, Attachment 1).  If no reference then put NONE.  You must put something!" ma:internalName="Exhibit_Ref">
      <xsd:simpleType>
        <xsd:restriction base="dms:Note">
          <xsd:maxLength value="255"/>
        </xsd:restriction>
      </xsd:simpleType>
    </xsd:element>
    <xsd:element name="Witness" ma:index="17" nillable="true" ma:displayName="Witness" ma:internalName="Witness">
      <xsd:simpleType>
        <xsd:restriction base="dms:Text">
          <xsd:maxLength value="64"/>
        </xsd:restriction>
      </xsd:simpleType>
    </xsd:element>
    <xsd:element name="Other_Authors" ma:index="18" nillable="true" ma:displayName="Other_Authors" ma:list="UserInfo" ma:SharePointGroup="0" ma:internalName="Other_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Question" ma:index="20" nillable="true" ma:displayName="Question" ma:internalName="IR_Ques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1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2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13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4" ma:displayName="Tab" ma:decimals="0" ma:internalName="Tab" ma:readOnly="false" ma:percentage="FALSE">
      <xsd:simpleType>
        <xsd:restriction base="dms:Number">
          <xsd:maxInclusive value="999"/>
          <xsd:minInclusive value="1"/>
        </xsd:restriction>
      </xsd:simpleType>
    </xsd:element>
    <xsd:element name="Schedule" ma:index="15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9" nillable="true" ma:displayName="RA Contact" ma:default="Lisa Lee" ma:format="Dropdown" ma:internalName="RA_x0020_Contact">
      <xsd:simpleType>
        <xsd:union memberTypes="dms:Text">
          <xsd:simpleType>
            <xsd:restriction base="dms:Choice">
              <xsd:enumeration value="Lisa Lee"/>
              <xsd:enumeration value="Nicole Taylor"/>
              <xsd:enumeration value="Maxine Cooper"/>
              <xsd:enumeration value="Al Cowan"/>
              <xsd:enumeration value="Jody McEachran"/>
              <xsd:enumeration value="Ian Malpass"/>
              <xsd:enumeration value="Karen Taylor"/>
              <xsd:enumeration value="Naiyu Zha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FCEB7-CCE6-4EC4-9EC3-6EA8C1DDE4EB}">
  <ds:schemaRefs>
    <ds:schemaRef ds:uri="http://schemas.microsoft.com/office/2006/metadata/properties"/>
    <ds:schemaRef ds:uri="http://schemas.microsoft.com/office/infopath/2007/PartnerControls"/>
    <ds:schemaRef ds:uri="d81bf8f1-4c7d-48bc-9c05-122d074b262f"/>
    <ds:schemaRef ds:uri="f9175001-c430-4d57-adde-c1c10539e919"/>
    <ds:schemaRef ds:uri="c177ebce-ba5d-4f17-87d0-6a1c56acc62b"/>
    <ds:schemaRef ds:uri="9fda2e78-8e3f-49d4-9e97-25a6337a81ff"/>
    <ds:schemaRef ds:uri="31a38067-a042-4e0e-9037-517587b10700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7A74854A-84C0-40EF-A826-851CB7A1C96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C33BAAF-7707-4716-BF56-D7B0756F4B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25A318-53C8-482C-AF05-8CC4AE17F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a2e78-8e3f-49d4-9e97-25a6337a81ff"/>
    <ds:schemaRef ds:uri="d81bf8f1-4c7d-48bc-9c05-122d074b262f"/>
    <ds:schemaRef ds:uri="f9175001-c430-4d57-adde-c1c10539e919"/>
    <ds:schemaRef ds:uri="c177ebce-ba5d-4f17-87d0-6a1c56acc62b"/>
    <ds:schemaRef ds:uri="31a38067-a042-4e0e-9037-517587b10700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Energy Coalition (SEC) INTERROGATORY #060 Attachment 1</dc:title>
  <dc:creator>MCDONELL Keith</dc:creator>
  <cp:lastModifiedBy>Erin Henderson</cp:lastModifiedBy>
  <cp:lastPrinted>2016-08-28T19:52:47Z</cp:lastPrinted>
  <dcterms:created xsi:type="dcterms:W3CDTF">2016-04-28T16:58:47Z</dcterms:created>
  <dcterms:modified xsi:type="dcterms:W3CDTF">2016-08-31T20:34:10Z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0x0101008AA734471F2963418989A005FC482137</vt:lpwstr>
  </property>
  <property fmtid="{D5CDD505-2E9C-101B-9397-08002B2CF9AE}" pid="3" name="Order">
    <vt:r8>61100</vt:r8>
  </property>
  <property fmtid="{D5CDD505-2E9C-101B-9397-08002B2CF9AE}" pid="4" name="Jurisdiction">
    <vt:lpwstr>OEB</vt:lpwstr>
  </property>
  <property fmtid="{D5CDD505-2E9C-101B-9397-08002B2CF9AE}" pid="5" name="Document Type">
    <vt:lpwstr>Interrogatory Response</vt:lpwstr>
  </property>
  <property fmtid="{D5CDD505-2E9C-101B-9397-08002B2CF9AE}" pid="6" name="Case Type">
    <vt:lpwstr>Electricity</vt:lpwstr>
  </property>
</Properties>
</file>