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95" windowWidth="16605" windowHeight="6105" tabRatio="823" firstSheet="12" activeTab="18"/>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1'!$A$1:$AA$82</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Changes'!$A$1:$E$41</definedName>
    <definedName name="_xlnm.Print_Titles" localSheetId="13">'E.  Proposed Program&amp;Pilots'!$1:$4</definedName>
    <definedName name="targets_budgets_rules_reference_standards_program_rules" localSheetId="3">'D. CDM Plan Milestone LDC 1'!$B$139:$B$357</definedName>
  </definedNames>
  <calcPr calcId="145621"/>
</workbook>
</file>

<file path=xl/calcChain.xml><?xml version="1.0" encoding="utf-8"?>
<calcChain xmlns="http://schemas.openxmlformats.org/spreadsheetml/2006/main">
  <c r="Z24" i="61" l="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Y80" i="108" s="1"/>
  <c r="Y82" i="108" s="1"/>
  <c r="X47" i="108"/>
  <c r="W47" i="108"/>
  <c r="V47" i="108"/>
  <c r="U47" i="108"/>
  <c r="U80" i="108" s="1"/>
  <c r="U82" i="108" s="1"/>
  <c r="T47" i="108"/>
  <c r="S47" i="108"/>
  <c r="R47" i="108"/>
  <c r="Q47" i="108"/>
  <c r="Q80" i="108" s="1"/>
  <c r="Q82"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P80" i="108" l="1"/>
  <c r="T80" i="108"/>
  <c r="X80" i="108"/>
  <c r="O80" i="108"/>
  <c r="O82" i="108" s="1"/>
  <c r="Z47" i="108"/>
  <c r="W80" i="108"/>
  <c r="W82" i="108" s="1"/>
  <c r="S80" i="108"/>
  <c r="S82" i="108" s="1"/>
  <c r="Z58" i="108"/>
  <c r="Z80" i="108" s="1"/>
  <c r="K8" i="2" s="1"/>
  <c r="N80" i="108"/>
  <c r="R80" i="108"/>
  <c r="V80" i="108"/>
  <c r="AA80" i="108"/>
  <c r="K6" i="2" s="1"/>
  <c r="C9" i="107"/>
  <c r="Z78" i="107"/>
  <c r="AA76" i="107"/>
  <c r="Z76" i="107"/>
  <c r="O76" i="107"/>
  <c r="N76" i="107"/>
  <c r="AA58" i="107"/>
  <c r="Y58" i="107"/>
  <c r="X58" i="107"/>
  <c r="X80" i="107" s="1"/>
  <c r="W58" i="107"/>
  <c r="V58" i="107"/>
  <c r="U58" i="107"/>
  <c r="T58" i="107"/>
  <c r="T80" i="107" s="1"/>
  <c r="S58" i="107"/>
  <c r="R58" i="107"/>
  <c r="Q58" i="107"/>
  <c r="P58" i="107"/>
  <c r="P80" i="107" s="1"/>
  <c r="O58" i="107"/>
  <c r="N58" i="107"/>
  <c r="Z57" i="107"/>
  <c r="Z56" i="107"/>
  <c r="Z55" i="107"/>
  <c r="Z54" i="107"/>
  <c r="Z53" i="107"/>
  <c r="Z52" i="107"/>
  <c r="Z51" i="107"/>
  <c r="Z50" i="107"/>
  <c r="Z49" i="107"/>
  <c r="AA47" i="107"/>
  <c r="Y47" i="107"/>
  <c r="X47" i="107"/>
  <c r="W47" i="107"/>
  <c r="W80" i="107" s="1"/>
  <c r="W82" i="107" s="1"/>
  <c r="V47" i="107"/>
  <c r="U47" i="107"/>
  <c r="T47" i="107"/>
  <c r="S47" i="107"/>
  <c r="S80" i="107" s="1"/>
  <c r="S82" i="107" s="1"/>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W80" i="106" s="1"/>
  <c r="W82" i="106" s="1"/>
  <c r="V47" i="106"/>
  <c r="V80" i="106" s="1"/>
  <c r="U47" i="106"/>
  <c r="T47" i="106"/>
  <c r="S47" i="106"/>
  <c r="S80" i="106" s="1"/>
  <c r="S82" i="106" s="1"/>
  <c r="R47" i="106"/>
  <c r="R80" i="106" s="1"/>
  <c r="Q47" i="106"/>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X80" i="105" s="1"/>
  <c r="W58" i="105"/>
  <c r="V58" i="105"/>
  <c r="U58" i="105"/>
  <c r="T58" i="105"/>
  <c r="T80" i="105" s="1"/>
  <c r="S58" i="105"/>
  <c r="R58" i="105"/>
  <c r="Q58" i="105"/>
  <c r="P58" i="105"/>
  <c r="P80" i="105" s="1"/>
  <c r="O58" i="105"/>
  <c r="N58" i="105"/>
  <c r="Z57" i="105"/>
  <c r="Z56" i="105"/>
  <c r="Z55" i="105"/>
  <c r="Z54" i="105"/>
  <c r="Z53" i="105"/>
  <c r="Z52" i="105"/>
  <c r="Z51" i="105"/>
  <c r="Z50" i="105"/>
  <c r="Z49" i="105"/>
  <c r="AA47" i="105"/>
  <c r="Y47" i="105"/>
  <c r="X47" i="105"/>
  <c r="W47" i="105"/>
  <c r="W80" i="105" s="1"/>
  <c r="W82" i="105" s="1"/>
  <c r="V47" i="105"/>
  <c r="U47" i="105"/>
  <c r="T47" i="105"/>
  <c r="S47" i="105"/>
  <c r="S80" i="105" s="1"/>
  <c r="S82" i="105" s="1"/>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X80" i="103" s="1"/>
  <c r="W58" i="103"/>
  <c r="V58" i="103"/>
  <c r="U58" i="103"/>
  <c r="T58" i="103"/>
  <c r="T80" i="103" s="1"/>
  <c r="S58" i="103"/>
  <c r="R58" i="103"/>
  <c r="Q58" i="103"/>
  <c r="P58" i="103"/>
  <c r="P80" i="103" s="1"/>
  <c r="O58" i="103"/>
  <c r="N58" i="103"/>
  <c r="Z57" i="103"/>
  <c r="Z56" i="103"/>
  <c r="Z55" i="103"/>
  <c r="Z54" i="103"/>
  <c r="Z53" i="103"/>
  <c r="Z52" i="103"/>
  <c r="Z51" i="103"/>
  <c r="Z50" i="103"/>
  <c r="Z49" i="103"/>
  <c r="AA47" i="103"/>
  <c r="Y47" i="103"/>
  <c r="X47" i="103"/>
  <c r="W47" i="103"/>
  <c r="W80" i="103" s="1"/>
  <c r="W82" i="103" s="1"/>
  <c r="V47" i="103"/>
  <c r="U47" i="103"/>
  <c r="T47" i="103"/>
  <c r="S47" i="103"/>
  <c r="S80" i="103" s="1"/>
  <c r="S82" i="103" s="1"/>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s="1"/>
  <c r="V47" i="102"/>
  <c r="U47" i="102"/>
  <c r="T47" i="102"/>
  <c r="S47" i="102"/>
  <c r="S80" i="102" s="1"/>
  <c r="S82" i="102" s="1"/>
  <c r="R47" i="102"/>
  <c r="Q47" i="102"/>
  <c r="P47" i="102"/>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s="1"/>
  <c r="W82" i="101" s="1"/>
  <c r="V47" i="101"/>
  <c r="V80" i="101" s="1"/>
  <c r="U47" i="101"/>
  <c r="T47" i="101"/>
  <c r="S47" i="101"/>
  <c r="S80" i="101" s="1"/>
  <c r="S82" i="101" s="1"/>
  <c r="R47" i="101"/>
  <c r="R80" i="101" s="1"/>
  <c r="Q47" i="10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X80" i="100" s="1"/>
  <c r="W58" i="100"/>
  <c r="V58" i="100"/>
  <c r="U58" i="100"/>
  <c r="T58" i="100"/>
  <c r="T80" i="100" s="1"/>
  <c r="S58" i="100"/>
  <c r="R58" i="100"/>
  <c r="Q58" i="100"/>
  <c r="P58" i="100"/>
  <c r="P80" i="100" s="1"/>
  <c r="O58" i="100"/>
  <c r="N58" i="100"/>
  <c r="Z57" i="100"/>
  <c r="Z56" i="100"/>
  <c r="Z55" i="100"/>
  <c r="Z54" i="100"/>
  <c r="Z53" i="100"/>
  <c r="Z52" i="100"/>
  <c r="Z51" i="100"/>
  <c r="Z50" i="100"/>
  <c r="Z49" i="100"/>
  <c r="AA47" i="100"/>
  <c r="Y47" i="100"/>
  <c r="X47" i="100"/>
  <c r="W47" i="100"/>
  <c r="W80" i="100" s="1"/>
  <c r="W82" i="100" s="1"/>
  <c r="V47" i="100"/>
  <c r="U47" i="100"/>
  <c r="T47" i="100"/>
  <c r="S47" i="100"/>
  <c r="S80" i="100" s="1"/>
  <c r="S82" i="100" s="1"/>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X80" i="99" s="1"/>
  <c r="W58" i="99"/>
  <c r="V58" i="99"/>
  <c r="U58" i="99"/>
  <c r="T58" i="99"/>
  <c r="T80" i="99" s="1"/>
  <c r="S58" i="99"/>
  <c r="R58" i="99"/>
  <c r="Q58" i="99"/>
  <c r="P58" i="99"/>
  <c r="P80" i="99" s="1"/>
  <c r="O58" i="99"/>
  <c r="N58" i="99"/>
  <c r="Z57" i="99"/>
  <c r="Z56" i="99"/>
  <c r="Z55" i="99"/>
  <c r="Z54" i="99"/>
  <c r="Z53" i="99"/>
  <c r="Z52" i="99"/>
  <c r="Z51" i="99"/>
  <c r="Z50" i="99"/>
  <c r="Z49" i="99"/>
  <c r="AA47" i="99"/>
  <c r="Y47" i="99"/>
  <c r="X47" i="99"/>
  <c r="W47" i="99"/>
  <c r="W80" i="99" s="1"/>
  <c r="W82" i="99" s="1"/>
  <c r="V47" i="99"/>
  <c r="U47" i="99"/>
  <c r="T47" i="99"/>
  <c r="S47" i="99"/>
  <c r="S80" i="99" s="1"/>
  <c r="S82" i="99" s="1"/>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4" i="61"/>
  <c r="Z35" i="61"/>
  <c r="Z36" i="61"/>
  <c r="Z37" i="61"/>
  <c r="Z38" i="61"/>
  <c r="Z39" i="61"/>
  <c r="Z40" i="61"/>
  <c r="Z41" i="61"/>
  <c r="R80" i="102" l="1"/>
  <c r="V80" i="102"/>
  <c r="O80" i="107"/>
  <c r="O82" i="107" s="1"/>
  <c r="O80" i="106"/>
  <c r="O82" i="106" s="1"/>
  <c r="O80" i="105"/>
  <c r="O82" i="105" s="1"/>
  <c r="O80" i="103"/>
  <c r="O82" i="103" s="1"/>
  <c r="O80" i="102"/>
  <c r="O82" i="102" s="1"/>
  <c r="O80" i="101"/>
  <c r="O82" i="101" s="1"/>
  <c r="O80" i="100"/>
  <c r="O82" i="100" s="1"/>
  <c r="O80" i="99"/>
  <c r="O82" i="99" s="1"/>
  <c r="Z58" i="100"/>
  <c r="Z80" i="100" s="1"/>
  <c r="G8" i="2" s="1"/>
  <c r="Z58" i="102"/>
  <c r="Z47" i="103"/>
  <c r="Z58" i="103"/>
  <c r="Z80" i="103" s="1"/>
  <c r="J8" i="2" s="1"/>
  <c r="Z47" i="106"/>
  <c r="Z58" i="106"/>
  <c r="Z80" i="106" s="1"/>
  <c r="M8" i="2" s="1"/>
  <c r="Z47" i="107"/>
  <c r="Z58" i="107"/>
  <c r="Z80" i="107" s="1"/>
  <c r="N8" i="2" s="1"/>
  <c r="Z58" i="101"/>
  <c r="Z80" i="101" s="1"/>
  <c r="H8" i="2" s="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80" i="99" s="1"/>
  <c r="F8" i="2" s="1"/>
  <c r="Z47" i="100"/>
  <c r="Z47" i="101"/>
  <c r="Z47" i="105"/>
  <c r="Z58" i="105"/>
  <c r="Z80" i="105" s="1"/>
  <c r="L8" i="2" s="1"/>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5" i="61"/>
  <c r="C9" i="61"/>
  <c r="Z16" i="61"/>
  <c r="F6" i="2" l="1"/>
  <c r="L13" i="2"/>
  <c r="L16" i="2"/>
  <c r="L12" i="2" l="1"/>
  <c r="L15" i="2"/>
  <c r="L14" i="2"/>
  <c r="L11" i="2"/>
  <c r="Z17" i="61"/>
  <c r="Z18" i="61"/>
  <c r="Z20" i="61"/>
  <c r="Z21" i="61"/>
  <c r="Z22" i="61"/>
  <c r="Z23" i="61"/>
  <c r="Z25" i="61"/>
  <c r="Z26" i="61"/>
  <c r="Z27" i="61"/>
  <c r="Z28" i="61"/>
  <c r="Z29" i="61"/>
  <c r="Z30" i="61"/>
  <c r="Z31" i="61"/>
  <c r="Z32" i="61"/>
  <c r="Z33" i="61"/>
  <c r="Z42" i="61"/>
  <c r="Z43" i="61"/>
  <c r="Z44" i="61"/>
  <c r="Z45" i="61"/>
  <c r="AA75" i="61" l="1"/>
  <c r="O75" i="61"/>
  <c r="AA57" i="61"/>
  <c r="Y57" i="61"/>
  <c r="X57" i="61"/>
  <c r="W57" i="61"/>
  <c r="V57" i="61"/>
  <c r="U57" i="61"/>
  <c r="T57" i="61"/>
  <c r="S57" i="61"/>
  <c r="R57" i="61"/>
  <c r="Q57" i="61"/>
  <c r="P57" i="61"/>
  <c r="O57" i="61"/>
  <c r="N57" i="61"/>
  <c r="Z77" i="61"/>
  <c r="Z75" i="61"/>
  <c r="Z56" i="61"/>
  <c r="Z55" i="61"/>
  <c r="Z54" i="61"/>
  <c r="Z53" i="61"/>
  <c r="Z52" i="61"/>
  <c r="Z51" i="61"/>
  <c r="Z50" i="61"/>
  <c r="Z49" i="61"/>
  <c r="Z48" i="61"/>
  <c r="AA46" i="61"/>
  <c r="Y46" i="61"/>
  <c r="Y79" i="61" s="1"/>
  <c r="Y81" i="61" s="1"/>
  <c r="X46" i="61"/>
  <c r="X79" i="61" s="1"/>
  <c r="W46" i="61"/>
  <c r="W79" i="61" s="1"/>
  <c r="W81" i="61" s="1"/>
  <c r="V46" i="61"/>
  <c r="V79" i="61" s="1"/>
  <c r="U46" i="61"/>
  <c r="T46" i="61"/>
  <c r="T79" i="61" s="1"/>
  <c r="S46" i="61"/>
  <c r="S79" i="61" s="1"/>
  <c r="S81" i="61" s="1"/>
  <c r="R46" i="61"/>
  <c r="R79" i="61" s="1"/>
  <c r="Q46" i="61"/>
  <c r="P46" i="61"/>
  <c r="P79" i="61" s="1"/>
  <c r="O46" i="61"/>
  <c r="N46" i="61"/>
  <c r="U79" i="61" l="1"/>
  <c r="U81" i="61" s="1"/>
  <c r="Q79" i="61"/>
  <c r="Q81" i="61" s="1"/>
  <c r="N79" i="61"/>
  <c r="AA79" i="61"/>
  <c r="O79" i="61"/>
  <c r="O81" i="61" s="1"/>
  <c r="Z57" i="61"/>
  <c r="Z46" i="61"/>
  <c r="Z79" i="61" l="1"/>
  <c r="E8" i="2" s="1"/>
  <c r="E6"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E17" i="2"/>
  <c r="L17" i="2" l="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<sst xmlns="http://schemas.openxmlformats.org/spreadsheetml/2006/main" count="1804" uniqueCount="574">
  <si>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</si>
  <si>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</si>
  <si>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</si>
  <si>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</si>
  <si>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</si>
  <si>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</si>
  <si>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</si>
  <si>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</si>
  <si>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</si>
  <si>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</si>
  <si>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</si>
  <si>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</si>
  <si>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</si>
  <si>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</si>
  <si>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</si>
  <si>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</si>
  <si>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</si>
  <si>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</si>
  <si>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</si>
  <si>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</si>
  <si>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</si>
  <si>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</si>
  <si>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</si>
  <si>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</si>
  <si>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</si>
  <si>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</si>
  <si>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</si>
  <si>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</si>
  <si>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</si>
  <si>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</si>
  <si>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</si>
  <si>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</si>
  <si>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</si>
  <si>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</si>
  <si>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</si>
  <si>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</si>
  <si>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</si>
  <si>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</si>
  <si>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</si>
  <si>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</si>
  <si>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</si>
  <si>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</si>
  <si>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</si>
  <si>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</si>
  <si>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</si>
  <si>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</si>
  <si>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</si>
  <si>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</si>
  <si>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</si>
  <si>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</si>
  <si>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</si>
  <si>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</si>
  <si>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</si>
  <si>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</si>
  <si>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</si>
  <si>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</si>
  <si>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</si>
  <si>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</si>
  <si>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</si>
  <si>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</si>
  <si>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</si>
  <si>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</si>
  <si>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</si>
  <si>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</si>
  <si>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</si>
  <si>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</si>
  <si>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</si>
  <si>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</si>
  <si>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</si>
  <si>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</si>
  <si>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</si>
  <si>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</si>
  <si>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</si>
  <si>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</si>
  <si>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</si>
  <si>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</si>
  <si>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</si>
  <si>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</si>
  <si>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</si>
  <si>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</si>
  <si>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</si>
  <si>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</si>
  <si>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</si>
  <si>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</si>
  <si>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</si>
  <si>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</si>
  <si>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</si>
  <si>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</si>
  <si>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</si>
  <si>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</si>
  <si>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</si>
  <si>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</si>
  <si>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</si>
  <si>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</si>
  <si>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</si>
  <si>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</si>
  <si>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</si>
  <si>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</si>
  <si>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</si>
  <si>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</si>
  <si>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</si>
  <si>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</si>
  <si>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</si>
  <si>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</si>
  <si>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</si>
  <si>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</si>
  <si>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</si>
  <si>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</si>
  <si>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</si>
  <si>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</si>
  <si>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</si>
  <si>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</si>
  <si>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</si>
  <si>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</si>
  <si>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</si>
  <si>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</si>
  <si>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</si>
  <si>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</si>
  <si>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</si>
  <si>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</si>
  <si>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</si>
  <si>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</si>
  <si>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</si>
  <si>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</si>
  <si>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</si>
  <si>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</si>
  <si>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</si>
  <si>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</si>
  <si>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</si>
  <si>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</si>
  <si>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</si>
  <si>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</si>
  <si>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</si>
  <si>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</si>
  <si>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</si>
  <si>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</si>
  <si>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</si>
  <si>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</si>
  <si>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</si>
  <si>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</si>
  <si>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</si>
  <si>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</si>
  <si>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</si>
  <si>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</si>
  <si>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</si>
  <si>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</si>
  <si>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</si>
  <si>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</si>
  <si>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</si>
  <si>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</si>
  <si>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</si>
  <si>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</si>
  <si>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</si>
  <si>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</si>
  <si>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</si>
  <si>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</si>
  <si>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</si>
  <si>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</si>
  <si>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</si>
  <si>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</si>
  <si>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</si>
  <si>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</si>
  <si>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</si>
  <si>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</si>
  <si>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</si>
  <si>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</si>
  <si>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</si>
  <si>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</si>
  <si>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</si>
  <si>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</si>
  <si>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</si>
  <si>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</si>
  <si>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</si>
  <si>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</si>
  <si>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</si>
  <si>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</si>
  <si>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</si>
  <si>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</si>
  <si>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</si>
  <si>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</si>
  <si>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</si>
  <si>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</si>
  <si>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</si>
  <si>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</si>
  <si>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</si>
  <si>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</si>
  <si>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</si>
  <si>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</si>
  <si>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</si>
  <si>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</si>
  <si>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</si>
  <si>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</si>
  <si>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</si>
  <si>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</si>
  <si>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</si>
  <si>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</si>
  <si>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</si>
  <si>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</si>
  <si>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</si>
  <si>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</si>
  <si>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</si>
  <si>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</si>
  <si>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</si>
  <si>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</si>
  <si>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</si>
  <si>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</si>
  <si>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</si>
  <si>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</si>
  <si>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</si>
  <si>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</si>
  <si>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</si>
  <si>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</si>
  <si>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</si>
  <si>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</si>
  <si>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</si>
  <si>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</si>
  <si>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</si>
  <si>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</si>
  <si>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</si>
  <si>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</si>
  <si>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</si>
  <si>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</si>
  <si>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</si>
  <si>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</si>
  <si>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</si>
  <si>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</si>
  <si>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</si>
  <si>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</si>
  <si>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</si>
  <si>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</si>
  <si>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</si>
  <si>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</si>
  <si>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</si>
  <si>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</si>
  <si>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</si>
  <si>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</si>
  <si>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</si>
  <si>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</si>
  <si>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</si>
  <si>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</si>
  <si>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</si>
  <si>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</si>
  <si>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</si>
  <si>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</si>
  <si>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</si>
  <si>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</si>
  <si>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</si>
  <si>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</si>
  <si>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</si>
  <si>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</si>
  <si>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</si>
  <si>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</si>
  <si>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</si>
  <si>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</si>
  <si>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</si>
  <si>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</si>
  <si>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</si>
  <si>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</si>
  <si>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</si>
  <si>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</si>
  <si>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</si>
  <si>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</si>
  <si>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</si>
  <si>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</si>
  <si>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</si>
  <si>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</si>
  <si>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</si>
  <si>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</si>
  <si>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</si>
  <si>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</si>
  <si>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</si>
  <si>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</si>
  <si>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</si>
  <si>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</si>
  <si>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</si>
  <si>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</si>
  <si>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</si>
  <si>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</si>
  <si>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</si>
  <si>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</si>
  <si>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</si>
  <si>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</si>
  <si>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</si>
  <si>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</si>
  <si>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</si>
  <si>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</si>
  <si>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</si>
  <si>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</si>
  <si>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</si>
  <si>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</si>
  <si>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</si>
  <si>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</si>
  <si>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</si>
  <si>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</si>
  <si>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</si>
  <si>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</si>
  <si>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</si>
  <si>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</si>
  <si>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</si>
  <si>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</si>
  <si>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</si>
  <si>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</si>
  <si>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</si>
  <si>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</si>
  <si>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</si>
  <si>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</si>
  <si>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</si>
  <si>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</si>
  <si>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</si>
  <si>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</si>
  <si>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</si>
  <si>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</si>
  <si>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</si>
  <si>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</si>
  <si>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</si>
  <si>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</si>
  <si>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</si>
  <si>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</si>
  <si>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</si>
  <si>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</si>
  <si>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</si>
  <si>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</si>
  <si>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</si>
  <si>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</si>
  <si>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</si>
  <si>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</si>
  <si>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</si>
  <si>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</si>
  <si>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</si>
  <si>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</si>
  <si>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</si>
  <si>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</si>
  <si>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</si>
  <si>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</si>
  <si>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</si>
  <si>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</si>
  <si>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</si>
  <si>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</si>
  <si>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</si>
  <si>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</si>
  <si>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</si>
  <si>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</si>
  <si>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</si>
  <si>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</si>
  <si>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</si>
  <si>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</si>
  <si>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</si>
  <si>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</si>
  <si>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</si>
  <si>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</si>
  <si>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</si>
  <si>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</si>
  <si>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</si>
  <si>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</si>
  <si>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</si>
  <si>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</si>
  <si>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</si>
  <si>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</si>
  <si>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</si>
  <si>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</si>
  <si>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</si>
  <si>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</si>
  <si>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</si>
  <si>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</si>
  <si>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</si>
  <si>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</si>
  <si>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</si>
  <si>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</si>
  <si>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</si>
  <si>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</si>
  <si>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</si>
  <si>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</si>
  <si>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</si>
  <si>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</si>
  <si>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</si>
  <si>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</si>
  <si>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</si>
  <si>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</si>
  <si>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</si>
  <si>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</si>
  <si>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</si>
  <si>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</si>
  <si>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</si>
  <si>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</si>
  <si>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</si>
  <si>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</si>
  <si>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</si>
  <si>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</si>
  <si>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</si>
  <si>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</si>
  <si>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</si>
  <si>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</si>
  <si>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</si>
  <si>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</si>
  <si>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</si>
  <si>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</si>
  <si>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</si>
  <si>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</si>
  <si>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</si>
  <si>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</si>
  <si>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</si>
  <si>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</si>
  <si>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</si>
  <si>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</si>
  <si>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</si>
  <si>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</si>
  <si>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</si>
  <si>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</si>
  <si>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</si>
  <si>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</si>
  <si>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</si>
  <si>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</si>
  <si>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</si>
  <si>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</si>
  <si>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</si>
  <si>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</si>
  <si>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</si>
  <si>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</si>
  <si>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</si>
  <si>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</si>
  <si>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</si>
  <si>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</si>
  <si>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</si>
  <si>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</si>
  <si>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</si>
  <si>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</si>
  <si>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</si>
  <si>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</si>
  <si>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</si>
  <si>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</si>
  <si>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</si>
  <si>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</si>
  <si>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</si>
  <si>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</si>
  <si>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</si>
  <si>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</si>
  <si>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</si>
  <si>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</si>
  <si>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</si>
  <si>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</si>
  <si>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</si>
  <si>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</si>
  <si>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</si>
  <si>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</si>
  <si>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</si>
  <si>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</si>
  <si>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</si>
  <si>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</si>
  <si>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</si>
  <si>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</si>
  <si>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</si>
  <si>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</si>
  <si>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</si>
  <si>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</si>
  <si>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</si>
  <si>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</si>
  <si>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</si>
  <si>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</si>
  <si>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</si>
  <si>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</si>
  <si>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</si>
  <si>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</si>
  <si>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</si>
  <si>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</si>
  <si>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</si>
  <si>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</si>
  <si>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</si>
  <si>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</si>
  <si>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</si>
  <si>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</si>
  <si>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</si>
  <si>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</si>
  <si>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</si>
  <si>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</si>
  <si>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</si>
  <si>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</si>
  <si>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</si>
  <si>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</si>
  <si>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</si>
  <si>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</si>
  <si>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</si>
  <si>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</si>
  <si>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</si>
  <si>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</si>
  <si>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</si>
  <si>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</si>
  <si>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</si>
  <si>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</si>
  <si>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</si>
  <si>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</si>
  <si>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</si>
  <si>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</si>
  <si>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</si>
  <si>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</si>
  <si>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</si>
  <si>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</si>
  <si>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</si>
  <si>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</si>
  <si>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</si>
  <si>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</si>
  <si>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</si>
  <si>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</si>
  <si>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</si>
  <si>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</si>
  <si>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</si>
  <si>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</si>
  <si>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</si>
  <si>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</si>
  <si>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</si>
  <si>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</si>
  <si>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</si>
  <si>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</si>
  <si>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</si>
  <si>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</si>
  <si>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</si>
  <si>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</si>
  <si>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</si>
  <si>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</si>
  <si>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</si>
  <si>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</si>
  <si>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</si>
  <si>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</si>
  <si>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</si>
  <si>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5</t>
  </si>
  <si>
    <t>Paul Kwasnik</t>
  </si>
  <si>
    <t>President and CEO</t>
  </si>
  <si>
    <t>pkwasnik@brantford.ca</t>
  </si>
  <si>
    <t>519-751-3522, ext 5487</t>
  </si>
  <si>
    <t>Joanne Van Panhuis</t>
  </si>
  <si>
    <t>Brantford Power</t>
  </si>
  <si>
    <t>Conservation Officer</t>
  </si>
  <si>
    <t>joannevanpanhuis@brantford.ca</t>
  </si>
  <si>
    <t>519-751-3522, ext 4305</t>
  </si>
  <si>
    <t>Paul Kwasnik, President and CEO</t>
  </si>
  <si>
    <t>Updated 2015 savings &amp; added M&amp;T program &amp; Energy Manager program</t>
  </si>
  <si>
    <t>Appliance Retirement</t>
  </si>
  <si>
    <t>yes</t>
  </si>
  <si>
    <t>Brantford Power has and will continue to work collaboratively with a large number of LDCs and industry groups in an effort to improve the delivery of the saveONenergy programs, work towards joint resolution of program delivery issues, share knowledge and resources, provide consistency in program delivery, and execute group marketing efforts wherever possible</t>
  </si>
  <si>
    <t>Representatives from the natural gas utilites have been participating in the established LDC collaborative groups of which Brantford Power is an active member. In addition, the LDC Residential and Non-Residential working groups are collaborating with the natural gas utilities to develop new province wide program offerings intended to be more wholestic in nature and combine the services of each utility to maximize efficiencies.  Brantford Power will assess these program offerings as they become available for adoption into a revised CDM plan.  As well, specific large scale Process and System incentive projects included in this CDM plan are being supported by a collaborative effort between Brantford Power and Union Gas.</t>
  </si>
  <si>
    <t>Brantford Power Inc. has been working with the former OPA, the IESO, Brant County Power Inc., Horizon Utilities Corporation, Hydro One Distribution, and Hydro One Transmission since 2013 on the Brant Integrated Regional Resource Plan (Brant IRRP). The Brant Area IRRP addresses the area’s electricity needs over the next twenty years, including needs that are forecast to arise in the near and medium term (0-10 years) and in the longer term (10-20 years). Brantford Power has aligned this CDM Plan with the Near and Mid Term Recommendations in the IRRP.   Brantford Power’s CDM Plan is aligned with the commitments in the IRRP and has revised the detailed commentary.  
The near-term recommendations from the final IRRP report include:
1. Implement conservation and distributed generation and monitor results, 
2. Install capacitor banks at Powerline MTS, 
3. Connect existing 115 kV Circuits B12/13 to B8W, and 
4. A pilot demand response (“DR”) program will be considered by the IESO. 
Mid-term recommended actions include:
1. The IESO on an annual basis will monitor load growth and conservation achievement and distributed generation performance, 
2. Undertake community engagement through a Local Advisory Committee that may be established for the broader Burlington to Nanticoke region once the IRRP process for the one remaining area in the Burlington to Nanticoke region has been completed, and
3. Continue ongoing work to develop transmission/generation options.
Brantford Power, in cooperation with the IESO, will monitor the impact of the peak demand savings associated with the CDM plan, and will continue its activities to support distributed generation initiatives. At the time of this submission, a pilot demand response program has not yet been proposed.  The Brantford Power Operations and Engineering team has been tasked with the primary oversight of the IRRP process, and as required, the CDM staff will provide support with program design and community engagement.</t>
  </si>
  <si>
    <t>For budget forecasting Brantford Power utilized a ‘bottom up’ methodology and included internal labour costs, shared services, technical services and marketing derived by historical spending. These figures were allocated to the in-market programs on a percentage basis influenced by historic program spending ratios.  Initial budgetary figures were refined so as to be economical and achieve a desirable TRC, PAC and LUEC.  Of the entire Brantford Power CDM budget, 26% has been allocated to Administrative costs and 74% has been identified for customer incentives and program variable costs. 
In assessing the electricity savings opportunities within the service territory, Brantford Power assessed historical customer participation within the established provincial programs, as per the Historical Performance Report provided by the IESO, as well as internal program participation data. Based on identified localized need, participation to date, future program evolution and internal project database, Brantford Power extrapolated future program participation for the years 2015 to 2020.  This information was entered into the IESO provided Cost Effectiveness Calculator. The provincial program archetypes were not adjusted during this process as it was determined that the province wide default factors did not vary significantly from local results. While modelling these energy savings, it became apparent that specific programs were not cost effective for delivery in the 2015-2020 term.  Subsequently participation and savings from these programs were reduced to zero.  For the Process and System Incentive Initiative, Brantford Power identified six large projects that have completed, or are currently undergoing, a detailed engineering study. Individual archetypes were created for each of these projects utilizing information provided in the study or study application. These archetypes were added to the Cost Effectiveness calculations with appropriate budget allocation and are the source of significant savings. Due to these projects Brantford Power has identified no savings gap to target at this time and is projecting to achieve 100% of the allocated target through the provincial programs.         
  In addition, it is the intent of Brantford Power to only participate in a portion of the Coupon Initiative  - the spring bi-annual retailer events and the fall bi-annual retailer events. Brantford Power respectfully withdrawals from participation in the Annual component of the Initiative.</t>
  </si>
  <si>
    <t>During the process of assessing potential energy savings, and working with the IESO provided Cost Effectiveness Calculator, Brantford Power was advised that the existing Direct Install Small Business Lighting program would not be offered as of January 1, 2016. It is understood that work is currently underway for the next rendition of this program, which is anticipated to be available early 2016. As such, Brantford Power assessed savings attributed to the original program in the calculator, as well as savings anticipated from a revised program and blended them together,  allocated an appropriate budget and identified this as “Enhanced SBL” in the “Approved Local and/or Regional Programs and Pilot Programs” section of the CDM Plan.</t>
  </si>
  <si>
    <t>Not applicable at this time.</t>
  </si>
  <si>
    <t>It is the intent of Brantford Power to utilize the 2015 extension for the duration of the year (January 1st to December 31st) to maintain cost efficiency in 2016-2020, as well as reach target utilizing the available funding and province wide programs. Savings from the extension programs were determined as per the process outlined above and entered into the cost effectiveness calculator.  Within the calculator the associated per unit incentive and variable program funding was reduced to zero for the 2015 year.</t>
  </si>
  <si>
    <t xml:space="preserve">The following assumptions have been made during the development of the Brantford Power CDM Plan:
• The 2015 extension will be utilized until December 31, 2015.
• Residential programs will launch on January 1, 2016 and will include those outlined in the Plan.
• Commercial and Industrial Projects with completion dated before December 31, 2015 will be approved and processed through the 2015 extension. Incentive funding for these projects will be provided by the IESO separate from any 2015-2020 Conservation First framework funding. Administrative efforts for these projects will be funded by 2015 extension PAB funding approved for Brantford Power by the IESO.
• Brantford Power intends to ‘soft launch’ the Commercial and Industrial 2015-2020 Conservation First programs outlined in the Plan following Plan approval. Via the soft launch, commercial and industrial projects with completion dates after December 31, 2015 will be ‘pre-approved’ utilizing transitional application forms, participant agreements, worksheets and associated documents currently under development by the Business working group. This soft launch will provide Brantford Power an opportunity to develop internal work processes for the accurate and timely review of customer incentive applications.
</t>
  </si>
  <si>
    <t>D. CDM Plan Milestone LDC 1</t>
  </si>
  <si>
    <t>Reallocation of $100,000 from Retrofit to PSUI Anticipated Annual Budget</t>
  </si>
  <si>
    <t>Relocated the Enhanced SBL program to the Proposed Pilots/Programs – column E.</t>
  </si>
  <si>
    <t>Added Enhanced SBL to cost effectiveness calculator as measure and input values from calculator</t>
  </si>
  <si>
    <t>F. Detailed Information</t>
  </si>
  <si>
    <t>Revised CDM Contribution to Regional Planning commentary</t>
  </si>
  <si>
    <t xml:space="preserve">G. Additional Documentation </t>
  </si>
  <si>
    <t>Addition of further clarification of Brantford Power's participation with the spring and fall retailer events ONLY for the Coupon Initiative.</t>
  </si>
  <si>
    <t>Row 23, adjusted Small Business Lighting program from a proposed program to an approved province wide program</t>
  </si>
  <si>
    <t>Removed small business lighting information</t>
  </si>
  <si>
    <t>Updated 2015 with Q4, 2015  Preliminary Results</t>
  </si>
  <si>
    <t>C. CDM Plan Summary</t>
  </si>
  <si>
    <t xml:space="preserve">Updated 2020 savings, budget and Cost Effectiveness figures </t>
  </si>
  <si>
    <t xml:space="preserve">updated 2016-2020 savings &amp; budget based on new values from </t>
  </si>
  <si>
    <t>IESO 2016 cost effectiveness tool</t>
  </si>
  <si>
    <t>2016 IESO Cost Effectiveness tool</t>
  </si>
  <si>
    <t>Addition of PSUI M&amp;T program &amp; Energy Manager Program</t>
  </si>
  <si>
    <t xml:space="preserve">Adjustment of 2015 savings </t>
  </si>
  <si>
    <t>Remodelled program participation rates 2016-2020</t>
  </si>
  <si>
    <t>Removed Appliance Retirement Initiative</t>
  </si>
  <si>
    <t>Adjusted Start date of Energy Manager Initiative to July 1, 2016</t>
  </si>
  <si>
    <t>Reduced Energy Manager Initiative budget to administrative cost only.</t>
  </si>
  <si>
    <t>Adjusted Coupon Program so to only apply to Residential and Low-Income</t>
  </si>
  <si>
    <t>Updated PAC, TRC &amp; Levelized Costs with removal of Energy Manager program costs</t>
  </si>
  <si>
    <t>Removed Energy Manager Initiative program costs -  administratives cost only.</t>
  </si>
  <si>
    <t>Version 6 approved by IESO</t>
  </si>
  <si>
    <t>Version 5 submitted to IESO and subsequent changes made. Version 5 not approved</t>
  </si>
  <si>
    <t>Version 4 approved by IESO</t>
  </si>
  <si>
    <t>Version 3 submitted to IESO and subsequent changes made. Version 3 not 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</si>
</sst>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25">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0" fillId="0" borderId="0" xfId="0" applyFill="1" applyBorder="1" applyAlignment="1">
      <alignment wrapText="1"/>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15" fontId="0" fillId="0" borderId="1" xfId="0" applyNumberFormat="1" applyBorder="1" applyAlignment="1">
      <alignment horizontal="center" vertical="top" wrapText="1"/>
    </xf>
    <xf numFmtId="0" fontId="0" fillId="0" borderId="9" xfId="0" applyBorder="1" applyAlignment="1">
      <alignment horizontal="left" wrapText="1"/>
    </xf>
    <xf numFmtId="15" fontId="0" fillId="0" borderId="1" xfId="0" applyNumberForma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3">
    <cellStyle name="Good" xfId="1" builtinId="26"/>
    <cellStyle name="Normal" xfId="0" builtinId="0"/>
    <cellStyle name="Normal_Example 1" xfId="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view="pageLayout" topLeftCell="A22" zoomScale="55" zoomScaleNormal="100" zoomScalePageLayoutView="55" workbookViewId="0">
      <selection activeCell="C28" sqref="C28"/>
    </sheetView>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9" x14ac:dyDescent="0.55000000000000004">
      <c r="B1" s="73"/>
    </row>
    <row r="2" spans="1:12" ht="23.45" x14ac:dyDescent="0.45">
      <c r="B2" s="151" t="s">
        <v>403</v>
      </c>
      <c r="C2" s="152"/>
      <c r="D2" s="152"/>
      <c r="E2" s="152"/>
      <c r="F2" s="152"/>
      <c r="G2" s="152"/>
      <c r="H2" s="152"/>
      <c r="I2" s="153"/>
    </row>
    <row r="3" spans="1:12" ht="38.25" customHeight="1" x14ac:dyDescent="0.45">
      <c r="B3" s="157" t="s">
        <v>500</v>
      </c>
      <c r="C3" s="158"/>
      <c r="D3" s="158"/>
      <c r="E3" s="158"/>
      <c r="F3" s="158"/>
      <c r="G3" s="158"/>
      <c r="H3" s="158"/>
      <c r="I3" s="159"/>
    </row>
    <row r="4" spans="1:12" ht="39" customHeight="1" x14ac:dyDescent="0.45">
      <c r="B4" s="157" t="s">
        <v>363</v>
      </c>
      <c r="C4" s="158"/>
      <c r="D4" s="158"/>
      <c r="E4" s="158"/>
      <c r="F4" s="158"/>
      <c r="G4" s="158"/>
      <c r="H4" s="158"/>
      <c r="I4" s="159"/>
    </row>
    <row r="5" spans="1:12" ht="17.45" customHeight="1" x14ac:dyDescent="0.45">
      <c r="B5" s="74"/>
      <c r="C5" s="74"/>
      <c r="D5" s="74"/>
      <c r="E5" s="74"/>
      <c r="F5" s="74"/>
      <c r="G5" s="74"/>
      <c r="H5" s="74"/>
      <c r="I5" s="74"/>
    </row>
    <row r="6" spans="1:12" ht="23.45" x14ac:dyDescent="0.45">
      <c r="A6" s="72" t="s">
        <v>364</v>
      </c>
      <c r="B6" s="4" t="s">
        <v>359</v>
      </c>
    </row>
    <row r="8" spans="1:12" ht="32.25" customHeight="1" x14ac:dyDescent="0.35">
      <c r="A8" s="72" t="s">
        <v>365</v>
      </c>
      <c r="B8" s="75" t="s">
        <v>457</v>
      </c>
      <c r="C8" s="119">
        <v>42491</v>
      </c>
      <c r="D8" s="7"/>
      <c r="I8" s="7"/>
    </row>
    <row r="9" spans="1:12" ht="27" customHeight="1" x14ac:dyDescent="0.35">
      <c r="B9" s="76" t="s">
        <v>366</v>
      </c>
      <c r="C9" s="40" t="s">
        <v>523</v>
      </c>
      <c r="D9" s="7"/>
      <c r="I9" s="7"/>
    </row>
    <row r="10" spans="1:12" ht="23.45" x14ac:dyDescent="0.45">
      <c r="B10" s="17"/>
      <c r="C10" s="18"/>
      <c r="D10" s="19"/>
      <c r="E10" s="19"/>
      <c r="F10" s="7"/>
      <c r="G10" s="7"/>
      <c r="H10" s="7"/>
      <c r="I10" s="7"/>
    </row>
    <row r="11" spans="1:12" ht="22.15" customHeight="1" x14ac:dyDescent="0.45">
      <c r="A11" s="72" t="s">
        <v>367</v>
      </c>
      <c r="B11" s="144" t="s">
        <v>303</v>
      </c>
      <c r="C11" s="144"/>
      <c r="D11" s="144"/>
      <c r="E11" s="144"/>
      <c r="F11" s="144"/>
      <c r="G11" s="144"/>
      <c r="H11" s="144"/>
      <c r="I11" s="144"/>
      <c r="J11" s="144"/>
      <c r="K11" s="144"/>
      <c r="L11" s="144"/>
    </row>
    <row r="12" spans="1:12" ht="23.45" x14ac:dyDescent="0.4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41</v>
      </c>
      <c r="D13" s="16"/>
      <c r="E13" s="16"/>
      <c r="F13" s="16"/>
      <c r="G13" s="16"/>
      <c r="H13" s="16"/>
      <c r="I13" s="16"/>
      <c r="J13" s="16"/>
      <c r="K13" s="16"/>
      <c r="L13" s="16"/>
    </row>
    <row r="14" spans="1:12" ht="23.45" x14ac:dyDescent="0.45">
      <c r="B14" s="13" t="s">
        <v>1</v>
      </c>
      <c r="C14" s="39"/>
      <c r="D14" s="29"/>
      <c r="E14" s="29"/>
      <c r="F14" s="29"/>
      <c r="G14" s="29"/>
      <c r="H14" s="29"/>
      <c r="I14" s="30"/>
      <c r="J14" s="30"/>
      <c r="K14" s="30"/>
      <c r="L14" s="30"/>
    </row>
    <row r="15" spans="1:12" x14ac:dyDescent="0.35">
      <c r="B15" s="13" t="s">
        <v>258</v>
      </c>
      <c r="C15" s="40" t="s">
        <v>524</v>
      </c>
      <c r="D15" s="40"/>
      <c r="E15" s="40"/>
      <c r="F15" s="40"/>
      <c r="G15" s="40"/>
      <c r="H15" s="40"/>
      <c r="I15" s="40"/>
      <c r="J15" s="40"/>
      <c r="K15" s="40"/>
      <c r="L15" s="40"/>
    </row>
    <row r="16" spans="1:12" x14ac:dyDescent="0.35">
      <c r="B16" s="13" t="s">
        <v>0</v>
      </c>
      <c r="C16" s="40" t="s">
        <v>525</v>
      </c>
      <c r="D16" s="40"/>
      <c r="E16" s="40"/>
      <c r="F16" s="40"/>
      <c r="G16" s="40"/>
      <c r="H16" s="40"/>
      <c r="I16" s="40"/>
      <c r="J16" s="40"/>
      <c r="K16" s="40"/>
      <c r="L16" s="40"/>
    </row>
    <row r="17" spans="1:12" x14ac:dyDescent="0.35">
      <c r="B17" s="13" t="s">
        <v>370</v>
      </c>
      <c r="C17" s="40" t="s">
        <v>526</v>
      </c>
      <c r="D17" s="40"/>
      <c r="E17" s="40"/>
      <c r="F17" s="40"/>
      <c r="G17" s="40"/>
      <c r="H17" s="40"/>
      <c r="I17" s="40"/>
      <c r="J17" s="40"/>
      <c r="K17" s="40"/>
      <c r="L17" s="40"/>
    </row>
    <row r="18" spans="1:12" x14ac:dyDescent="0.35">
      <c r="B18" s="15" t="s">
        <v>404</v>
      </c>
      <c r="C18" s="40" t="s">
        <v>527</v>
      </c>
      <c r="D18" s="40"/>
      <c r="E18" s="40"/>
      <c r="F18" s="40"/>
      <c r="G18" s="40"/>
      <c r="H18" s="40"/>
      <c r="I18" s="40"/>
      <c r="J18" s="40"/>
      <c r="K18" s="40"/>
      <c r="L18" s="40"/>
    </row>
    <row r="19" spans="1:12" x14ac:dyDescent="0.35">
      <c r="B19" s="160"/>
      <c r="C19" s="160"/>
      <c r="D19" s="161"/>
      <c r="E19" s="161"/>
      <c r="F19" s="161"/>
      <c r="G19" s="161"/>
      <c r="H19" s="161"/>
      <c r="I19" s="161"/>
    </row>
    <row r="20" spans="1:12" x14ac:dyDescent="0.35">
      <c r="A20" s="72" t="s">
        <v>369</v>
      </c>
      <c r="B20" s="162" t="s">
        <v>322</v>
      </c>
      <c r="C20" s="163"/>
      <c r="D20" s="47"/>
      <c r="E20" s="46"/>
      <c r="F20" s="46"/>
      <c r="G20" s="46"/>
      <c r="H20" s="46"/>
      <c r="I20" s="46"/>
    </row>
    <row r="21" spans="1:12" x14ac:dyDescent="0.35">
      <c r="B21" s="13" t="s">
        <v>258</v>
      </c>
      <c r="C21" s="40" t="s">
        <v>528</v>
      </c>
      <c r="D21" s="47"/>
      <c r="E21" s="46"/>
      <c r="F21" s="46"/>
      <c r="G21" s="46"/>
      <c r="H21" s="46"/>
      <c r="I21" s="46"/>
    </row>
    <row r="22" spans="1:12" x14ac:dyDescent="0.35">
      <c r="B22" s="13" t="s">
        <v>368</v>
      </c>
      <c r="C22" s="40" t="s">
        <v>529</v>
      </c>
      <c r="D22" s="47"/>
      <c r="E22" s="46"/>
      <c r="F22" s="46"/>
      <c r="G22" s="46"/>
      <c r="H22" s="46"/>
      <c r="I22" s="46"/>
    </row>
    <row r="23" spans="1:12" x14ac:dyDescent="0.35">
      <c r="B23" s="13" t="s">
        <v>0</v>
      </c>
      <c r="C23" s="40" t="s">
        <v>530</v>
      </c>
      <c r="D23" s="47"/>
      <c r="E23" s="46"/>
      <c r="F23" s="46"/>
      <c r="G23" s="46"/>
      <c r="H23" s="46"/>
      <c r="I23" s="46"/>
    </row>
    <row r="24" spans="1:12" ht="28.5" x14ac:dyDescent="0.35">
      <c r="B24" s="13" t="s">
        <v>370</v>
      </c>
      <c r="C24" s="40" t="s">
        <v>531</v>
      </c>
      <c r="D24" s="47"/>
      <c r="E24" s="46"/>
      <c r="F24" s="46"/>
      <c r="G24" s="46"/>
      <c r="H24" s="46"/>
      <c r="I24" s="46"/>
    </row>
    <row r="25" spans="1:12" x14ac:dyDescent="0.35">
      <c r="B25" s="15" t="s">
        <v>404</v>
      </c>
      <c r="C25" s="40" t="s">
        <v>532</v>
      </c>
      <c r="D25" s="47"/>
      <c r="E25" s="46"/>
      <c r="F25" s="46"/>
      <c r="G25" s="46"/>
      <c r="H25" s="46"/>
      <c r="I25" s="46"/>
    </row>
    <row r="27" spans="1:12" ht="25.5" x14ac:dyDescent="0.35">
      <c r="B27" s="33" t="s">
        <v>453</v>
      </c>
      <c r="C27" s="119">
        <v>42475</v>
      </c>
    </row>
    <row r="29" spans="1:12" ht="30.95" customHeight="1" x14ac:dyDescent="0.35">
      <c r="B29" s="151" t="s">
        <v>357</v>
      </c>
      <c r="C29" s="152"/>
      <c r="D29" s="152"/>
      <c r="E29" s="152"/>
      <c r="F29" s="153"/>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54" t="s">
        <v>374</v>
      </c>
      <c r="C33" s="155"/>
      <c r="D33" s="155"/>
      <c r="E33" s="156"/>
      <c r="F33" s="40" t="s">
        <v>296</v>
      </c>
      <c r="G33" s="8"/>
    </row>
    <row r="34" spans="2:7" ht="30.95" customHeight="1" x14ac:dyDescent="0.35">
      <c r="B34" s="154" t="s">
        <v>375</v>
      </c>
      <c r="C34" s="155"/>
      <c r="D34" s="155"/>
      <c r="E34" s="156"/>
      <c r="F34" s="40" t="s">
        <v>296</v>
      </c>
      <c r="G34" s="8"/>
    </row>
    <row r="35" spans="2:7" ht="30.95" customHeight="1" x14ac:dyDescent="0.35">
      <c r="B35" s="154" t="s">
        <v>399</v>
      </c>
      <c r="C35" s="155"/>
      <c r="D35" s="155"/>
      <c r="E35" s="156"/>
      <c r="F35" s="40" t="s">
        <v>296</v>
      </c>
      <c r="G35" s="8"/>
    </row>
    <row r="36" spans="2:7" ht="30.95" customHeight="1" x14ac:dyDescent="0.35">
      <c r="B36" s="168" t="s">
        <v>494</v>
      </c>
      <c r="C36" s="169"/>
      <c r="D36" s="169"/>
      <c r="E36" s="170"/>
      <c r="F36" s="40" t="s">
        <v>455</v>
      </c>
      <c r="G36" s="8"/>
    </row>
    <row r="37" spans="2:7" ht="30.95" customHeight="1" x14ac:dyDescent="0.35"/>
    <row r="38" spans="2:7" ht="30.95" customHeight="1" x14ac:dyDescent="0.35">
      <c r="B38" s="151" t="s">
        <v>413</v>
      </c>
      <c r="C38" s="152"/>
      <c r="D38" s="152"/>
      <c r="E38" s="152"/>
      <c r="F38" s="153"/>
    </row>
    <row r="39" spans="2:7" ht="30.95" customHeight="1" x14ac:dyDescent="0.35">
      <c r="B39" s="164" t="s">
        <v>411</v>
      </c>
      <c r="C39" s="165"/>
      <c r="D39" s="165"/>
      <c r="E39" s="165"/>
      <c r="F39" s="166"/>
    </row>
    <row r="40" spans="2:7" ht="30.95" customHeight="1" x14ac:dyDescent="0.35">
      <c r="B40" s="145" t="s">
        <v>430</v>
      </c>
      <c r="C40" s="146"/>
      <c r="D40" s="146"/>
      <c r="E40" s="147"/>
      <c r="F40" s="40" t="s">
        <v>296</v>
      </c>
    </row>
    <row r="41" spans="2:7" ht="30.95" customHeight="1" x14ac:dyDescent="0.35">
      <c r="B41" s="167" t="s">
        <v>410</v>
      </c>
      <c r="C41" s="146"/>
      <c r="D41" s="146"/>
      <c r="E41" s="147"/>
      <c r="F41" s="40"/>
    </row>
    <row r="42" spans="2:7" ht="30.95" customHeight="1" x14ac:dyDescent="0.35">
      <c r="B42" s="145" t="s">
        <v>431</v>
      </c>
      <c r="C42" s="146"/>
      <c r="D42" s="146"/>
      <c r="E42" s="147"/>
      <c r="F42" s="40"/>
    </row>
    <row r="43" spans="2:7" ht="30.95" customHeight="1" x14ac:dyDescent="0.35">
      <c r="B43" s="145" t="s">
        <v>412</v>
      </c>
      <c r="C43" s="146"/>
      <c r="D43" s="146"/>
      <c r="E43" s="147"/>
      <c r="F43" s="40"/>
    </row>
    <row r="44" spans="2:7" ht="30.95" customHeight="1" x14ac:dyDescent="0.35">
      <c r="B44" s="145" t="s">
        <v>501</v>
      </c>
      <c r="C44" s="146"/>
      <c r="D44" s="146"/>
      <c r="E44" s="147"/>
      <c r="F44" s="40"/>
    </row>
    <row r="45" spans="2:7" ht="30.95" customHeight="1" x14ac:dyDescent="0.35">
      <c r="B45" s="145" t="s">
        <v>508</v>
      </c>
      <c r="C45" s="146"/>
      <c r="D45" s="146"/>
      <c r="E45" s="147"/>
      <c r="F45" s="40"/>
    </row>
    <row r="46" spans="2:7" ht="30.95" customHeight="1" x14ac:dyDescent="0.35">
      <c r="B46" s="145" t="s">
        <v>432</v>
      </c>
      <c r="C46" s="146"/>
      <c r="D46" s="146"/>
      <c r="E46" s="147"/>
      <c r="F46" s="40"/>
    </row>
    <row r="47" spans="2:7" ht="30.95" customHeight="1" x14ac:dyDescent="0.35">
      <c r="B47" s="84" t="s">
        <v>433</v>
      </c>
      <c r="C47" s="148" t="s">
        <v>534</v>
      </c>
      <c r="D47" s="149"/>
      <c r="E47" s="150"/>
      <c r="F47" s="40" t="s">
        <v>296</v>
      </c>
    </row>
    <row r="48" spans="2:7" ht="24.6" customHeight="1" x14ac:dyDescent="0.35">
      <c r="B48" s="8"/>
    </row>
    <row r="60" ht="23.45" hidden="1" x14ac:dyDescent="0.45"/>
    <row r="61" ht="23.45" hidden="1" x14ac:dyDescent="0.45"/>
    <row r="62" ht="23.45" hidden="1" x14ac:dyDescent="0.45"/>
    <row r="63" ht="23.45" hidden="1" x14ac:dyDescent="0.45"/>
    <row r="64" ht="23.45" hidden="1" x14ac:dyDescent="0.45"/>
    <row r="65" spans="2:5" ht="23.45" hidden="1" x14ac:dyDescent="0.45">
      <c r="B65" t="s">
        <v>409</v>
      </c>
      <c r="D65" t="s">
        <v>296</v>
      </c>
      <c r="E65" s="120" t="s">
        <v>455</v>
      </c>
    </row>
    <row r="66" spans="2:5" ht="23.45" hidden="1" x14ac:dyDescent="0.45">
      <c r="B66" t="s">
        <v>37</v>
      </c>
      <c r="D66" t="s">
        <v>297</v>
      </c>
      <c r="E66" s="120" t="s">
        <v>456</v>
      </c>
    </row>
    <row r="67" spans="2:5" ht="23.45" hidden="1" x14ac:dyDescent="0.45">
      <c r="B67" t="s">
        <v>38</v>
      </c>
    </row>
    <row r="68" spans="2:5" ht="23.45" hidden="1" x14ac:dyDescent="0.45">
      <c r="B68" t="s">
        <v>39</v>
      </c>
    </row>
    <row r="69" spans="2:5" ht="23.45" hidden="1" x14ac:dyDescent="0.45">
      <c r="B69" t="s">
        <v>40</v>
      </c>
    </row>
    <row r="70" spans="2:5" ht="23.45" hidden="1" x14ac:dyDescent="0.45">
      <c r="B70" t="s">
        <v>41</v>
      </c>
    </row>
    <row r="71" spans="2:5" ht="23.45" hidden="1" x14ac:dyDescent="0.45">
      <c r="B71" t="s">
        <v>42</v>
      </c>
    </row>
    <row r="72" spans="2:5" ht="23.45" hidden="1" x14ac:dyDescent="0.45">
      <c r="B72" t="s">
        <v>43</v>
      </c>
    </row>
    <row r="73" spans="2:5" ht="23.45" hidden="1" x14ac:dyDescent="0.45">
      <c r="B73" t="s">
        <v>44</v>
      </c>
    </row>
    <row r="74" spans="2:5" ht="23.45" hidden="1" x14ac:dyDescent="0.45">
      <c r="B74" t="s">
        <v>45</v>
      </c>
    </row>
    <row r="75" spans="2:5" ht="23.45" hidden="1" x14ac:dyDescent="0.45">
      <c r="B75" t="s">
        <v>46</v>
      </c>
    </row>
    <row r="76" spans="2:5" ht="23.45" hidden="1" x14ac:dyDescent="0.45">
      <c r="B76" t="s">
        <v>47</v>
      </c>
    </row>
    <row r="77" spans="2:5" ht="23.45" hidden="1" x14ac:dyDescent="0.45">
      <c r="B77" t="s">
        <v>48</v>
      </c>
    </row>
    <row r="78" spans="2:5" ht="23.45" hidden="1" x14ac:dyDescent="0.45">
      <c r="B78" t="s">
        <v>49</v>
      </c>
    </row>
    <row r="79" spans="2:5" ht="23.45" hidden="1" x14ac:dyDescent="0.45">
      <c r="B79" t="s">
        <v>50</v>
      </c>
    </row>
    <row r="80" spans="2:5" ht="23.45" hidden="1" x14ac:dyDescent="0.45">
      <c r="B80" t="s">
        <v>51</v>
      </c>
    </row>
    <row r="81" spans="2:2" ht="23.45" hidden="1" x14ac:dyDescent="0.45">
      <c r="B81" t="s">
        <v>52</v>
      </c>
    </row>
    <row r="82" spans="2:2" ht="23.45" hidden="1" x14ac:dyDescent="0.45">
      <c r="B82" t="s">
        <v>53</v>
      </c>
    </row>
    <row r="83" spans="2:2" ht="23.45" hidden="1" x14ac:dyDescent="0.45">
      <c r="B83" t="s">
        <v>54</v>
      </c>
    </row>
    <row r="84" spans="2:2" ht="23.45" hidden="1" x14ac:dyDescent="0.45">
      <c r="B84" t="s">
        <v>55</v>
      </c>
    </row>
    <row r="85" spans="2:2" ht="23.45" hidden="1" x14ac:dyDescent="0.45">
      <c r="B85" t="s">
        <v>56</v>
      </c>
    </row>
    <row r="86" spans="2:2" ht="23.45" hidden="1" x14ac:dyDescent="0.45">
      <c r="B86" t="s">
        <v>57</v>
      </c>
    </row>
    <row r="87" spans="2:2" ht="23.45" hidden="1" x14ac:dyDescent="0.45">
      <c r="B87" t="s">
        <v>58</v>
      </c>
    </row>
    <row r="88" spans="2:2" ht="23.45" hidden="1" x14ac:dyDescent="0.45">
      <c r="B88" t="s">
        <v>59</v>
      </c>
    </row>
    <row r="89" spans="2:2" ht="23.45" hidden="1" x14ac:dyDescent="0.45">
      <c r="B89" t="s">
        <v>60</v>
      </c>
    </row>
    <row r="90" spans="2:2" ht="23.45" hidden="1" x14ac:dyDescent="0.45">
      <c r="B90" t="s">
        <v>61</v>
      </c>
    </row>
    <row r="91" spans="2:2" ht="23.45" hidden="1" x14ac:dyDescent="0.45">
      <c r="B91" t="s">
        <v>62</v>
      </c>
    </row>
    <row r="92" spans="2:2" ht="23.45" hidden="1" x14ac:dyDescent="0.45">
      <c r="B92" t="s">
        <v>63</v>
      </c>
    </row>
    <row r="93" spans="2:2" ht="23.45" hidden="1" x14ac:dyDescent="0.45">
      <c r="B93" t="s">
        <v>64</v>
      </c>
    </row>
    <row r="94" spans="2:2" ht="23.45" hidden="1" x14ac:dyDescent="0.45">
      <c r="B94" t="s">
        <v>65</v>
      </c>
    </row>
    <row r="95" spans="2:2" ht="23.45" hidden="1" x14ac:dyDescent="0.45">
      <c r="B95" t="s">
        <v>66</v>
      </c>
    </row>
    <row r="96" spans="2:2" ht="23.45" hidden="1" x14ac:dyDescent="0.45">
      <c r="B96" t="s">
        <v>67</v>
      </c>
    </row>
    <row r="97" spans="2:2" ht="23.45" hidden="1" x14ac:dyDescent="0.45">
      <c r="B97" t="s">
        <v>68</v>
      </c>
    </row>
    <row r="98" spans="2:2" ht="23.45" hidden="1" x14ac:dyDescent="0.45">
      <c r="B98" t="s">
        <v>69</v>
      </c>
    </row>
    <row r="99" spans="2:2" ht="23.45" hidden="1" x14ac:dyDescent="0.45">
      <c r="B99" t="s">
        <v>70</v>
      </c>
    </row>
    <row r="100" spans="2:2" ht="23.45" hidden="1" x14ac:dyDescent="0.45">
      <c r="B100" t="s">
        <v>71</v>
      </c>
    </row>
    <row r="101" spans="2:2" ht="23.45" hidden="1" x14ac:dyDescent="0.45">
      <c r="B101" t="s">
        <v>72</v>
      </c>
    </row>
    <row r="102" spans="2:2" ht="23.45" hidden="1" x14ac:dyDescent="0.45">
      <c r="B102" t="s">
        <v>73</v>
      </c>
    </row>
    <row r="103" spans="2:2" ht="23.45" hidden="1" x14ac:dyDescent="0.45">
      <c r="B103" t="s">
        <v>74</v>
      </c>
    </row>
    <row r="104" spans="2:2" ht="23.45" hidden="1" x14ac:dyDescent="0.45">
      <c r="B104" t="s">
        <v>75</v>
      </c>
    </row>
    <row r="105" spans="2:2" ht="23.45" hidden="1" x14ac:dyDescent="0.45">
      <c r="B105" t="s">
        <v>76</v>
      </c>
    </row>
    <row r="106" spans="2:2" ht="23.45" hidden="1" x14ac:dyDescent="0.45">
      <c r="B106" t="s">
        <v>77</v>
      </c>
    </row>
    <row r="107" spans="2:2" ht="23.45" hidden="1" x14ac:dyDescent="0.45">
      <c r="B107" t="s">
        <v>78</v>
      </c>
    </row>
    <row r="108" spans="2:2" ht="23.45" hidden="1" x14ac:dyDescent="0.45">
      <c r="B108" t="s">
        <v>79</v>
      </c>
    </row>
    <row r="109" spans="2:2" ht="23.45" hidden="1" x14ac:dyDescent="0.45">
      <c r="B109" t="s">
        <v>80</v>
      </c>
    </row>
    <row r="110" spans="2:2" ht="23.45" hidden="1" x14ac:dyDescent="0.45">
      <c r="B110" t="s">
        <v>81</v>
      </c>
    </row>
    <row r="111" spans="2:2" ht="23.45" hidden="1" x14ac:dyDescent="0.45">
      <c r="B111" t="s">
        <v>82</v>
      </c>
    </row>
    <row r="112" spans="2:2" ht="23.45" hidden="1" x14ac:dyDescent="0.45">
      <c r="B112" t="s">
        <v>83</v>
      </c>
    </row>
    <row r="113" spans="2:2" ht="23.45" hidden="1" x14ac:dyDescent="0.45">
      <c r="B113" t="s">
        <v>84</v>
      </c>
    </row>
    <row r="114" spans="2:2" ht="23.45" hidden="1" x14ac:dyDescent="0.45">
      <c r="B114" t="s">
        <v>85</v>
      </c>
    </row>
    <row r="115" spans="2:2" ht="23.45" hidden="1" x14ac:dyDescent="0.45">
      <c r="B115" t="s">
        <v>86</v>
      </c>
    </row>
    <row r="116" spans="2:2" ht="23.45" hidden="1" x14ac:dyDescent="0.45">
      <c r="B116" t="s">
        <v>87</v>
      </c>
    </row>
    <row r="117" spans="2:2" ht="23.45" hidden="1" x14ac:dyDescent="0.45">
      <c r="B117" t="s">
        <v>88</v>
      </c>
    </row>
    <row r="118" spans="2:2" ht="23.45" hidden="1" x14ac:dyDescent="0.45">
      <c r="B118" t="s">
        <v>89</v>
      </c>
    </row>
    <row r="119" spans="2:2" ht="23.45" hidden="1" x14ac:dyDescent="0.45">
      <c r="B119" t="s">
        <v>90</v>
      </c>
    </row>
    <row r="120" spans="2:2" ht="23.45" hidden="1" x14ac:dyDescent="0.45">
      <c r="B120" t="s">
        <v>91</v>
      </c>
    </row>
    <row r="121" spans="2:2" ht="23.45" hidden="1" x14ac:dyDescent="0.45">
      <c r="B121" t="s">
        <v>92</v>
      </c>
    </row>
    <row r="122" spans="2:2" ht="23.45" hidden="1" x14ac:dyDescent="0.45">
      <c r="B122" t="s">
        <v>93</v>
      </c>
    </row>
    <row r="123" spans="2:2" ht="23.45" hidden="1" x14ac:dyDescent="0.45">
      <c r="B123" t="s">
        <v>94</v>
      </c>
    </row>
    <row r="124" spans="2:2" ht="23.45" hidden="1" x14ac:dyDescent="0.45">
      <c r="B124" t="s">
        <v>95</v>
      </c>
    </row>
    <row r="125" spans="2:2" ht="23.45" hidden="1" x14ac:dyDescent="0.45">
      <c r="B125" t="s">
        <v>96</v>
      </c>
    </row>
    <row r="126" spans="2:2" ht="23.45" hidden="1" x14ac:dyDescent="0.45">
      <c r="B126" t="s">
        <v>97</v>
      </c>
    </row>
    <row r="127" spans="2:2" ht="23.45" hidden="1" x14ac:dyDescent="0.45">
      <c r="B127" t="s">
        <v>98</v>
      </c>
    </row>
    <row r="128" spans="2:2" ht="23.45" hidden="1" x14ac:dyDescent="0.45">
      <c r="B128" t="s">
        <v>99</v>
      </c>
    </row>
    <row r="129" spans="2:2" ht="23.45" hidden="1" x14ac:dyDescent="0.45">
      <c r="B129" t="s">
        <v>100</v>
      </c>
    </row>
    <row r="130" spans="2:2" ht="23.45" hidden="1" x14ac:dyDescent="0.45">
      <c r="B130" t="s">
        <v>101</v>
      </c>
    </row>
    <row r="131" spans="2:2" ht="23.45" hidden="1" x14ac:dyDescent="0.45">
      <c r="B131" t="s">
        <v>102</v>
      </c>
    </row>
    <row r="132" spans="2:2" ht="23.45" hidden="1" x14ac:dyDescent="0.45">
      <c r="B132" t="s">
        <v>103</v>
      </c>
    </row>
    <row r="133" spans="2:2" ht="23.45" hidden="1" x14ac:dyDescent="0.45">
      <c r="B133" t="s">
        <v>104</v>
      </c>
    </row>
    <row r="134" spans="2:2" ht="23.45" hidden="1" x14ac:dyDescent="0.45">
      <c r="B134" t="s">
        <v>105</v>
      </c>
    </row>
    <row r="135" spans="2:2" ht="23.45" hidden="1" x14ac:dyDescent="0.45">
      <c r="B135" t="s">
        <v>106</v>
      </c>
    </row>
    <row r="136" spans="2:2" ht="23.45" hidden="1" x14ac:dyDescent="0.45">
      <c r="B136" t="s">
        <v>107</v>
      </c>
    </row>
    <row r="137" spans="2:2" ht="23.45" hidden="1" x14ac:dyDescent="0.45">
      <c r="B137" t="s">
        <v>108</v>
      </c>
    </row>
    <row r="138" spans="2:2" ht="23.45" hidden="1" x14ac:dyDescent="0.45">
      <c r="B138" t="s">
        <v>109</v>
      </c>
    </row>
    <row r="139" spans="2:2" ht="23.45" hidden="1" x14ac:dyDescent="0.45">
      <c r="B139" t="s">
        <v>110</v>
      </c>
    </row>
    <row r="140" spans="2:2" ht="23.45" hidden="1" x14ac:dyDescent="0.45">
      <c r="B140" t="s">
        <v>111</v>
      </c>
    </row>
    <row r="141" spans="2:2" ht="23.45" hidden="1" x14ac:dyDescent="0.45">
      <c r="B141" t="s">
        <v>112</v>
      </c>
    </row>
    <row r="142" spans="2:2" ht="23.45" hidden="1" x14ac:dyDescent="0.45"/>
    <row r="143" spans="2:2" ht="23.45" hidden="1" x14ac:dyDescent="0.45"/>
    <row r="144" spans="2:2" ht="23.45" hidden="1" x14ac:dyDescent="0.45"/>
    <row r="145" ht="23.45" hidden="1" x14ac:dyDescent="0.45"/>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1" operator="equal">
      <formula>$E$66</formula>
    </cfRule>
    <cfRule type="cellIs" dxfId="86"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Roman,Regular"&amp;12v5 - May 1, 2016</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view="pageLayout" zoomScaleNormal="80" workbookViewId="0">
      <selection activeCell="C8" sqref="C8:C9"/>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45" x14ac:dyDescent="0.45">
      <c r="A1" s="78" t="s">
        <v>377</v>
      </c>
      <c r="B1" s="77" t="s">
        <v>358</v>
      </c>
    </row>
    <row r="3" spans="1:3" ht="18" x14ac:dyDescent="0.3">
      <c r="B3" s="151" t="s">
        <v>378</v>
      </c>
      <c r="C3" s="152"/>
    </row>
    <row r="4" spans="1:3" ht="28.9" customHeight="1" x14ac:dyDescent="0.3">
      <c r="B4" s="171" t="s">
        <v>435</v>
      </c>
      <c r="C4" s="172"/>
    </row>
    <row r="6" spans="1:3" ht="18" x14ac:dyDescent="0.3">
      <c r="B6" s="151" t="s">
        <v>434</v>
      </c>
      <c r="C6" s="152"/>
    </row>
    <row r="7" spans="1:3" ht="69" customHeight="1" x14ac:dyDescent="0.3">
      <c r="B7" s="173" t="s">
        <v>502</v>
      </c>
      <c r="C7" s="174"/>
    </row>
    <row r="8" spans="1:3" ht="21" customHeight="1" x14ac:dyDescent="0.25">
      <c r="B8" s="33" t="s">
        <v>376</v>
      </c>
      <c r="C8" s="40" t="s">
        <v>41</v>
      </c>
    </row>
    <row r="9" spans="1:3" ht="26.45" customHeight="1" x14ac:dyDescent="0.25">
      <c r="B9" s="33" t="s">
        <v>1</v>
      </c>
      <c r="C9" s="40" t="s">
        <v>533</v>
      </c>
    </row>
    <row r="10" spans="1:3" ht="31.15" customHeight="1" x14ac:dyDescent="0.3">
      <c r="B10" s="33" t="s">
        <v>334</v>
      </c>
      <c r="C10" s="40"/>
    </row>
    <row r="11" spans="1:3" ht="22.15" customHeight="1" x14ac:dyDescent="0.25">
      <c r="B11" s="33"/>
      <c r="C11" s="91" t="s">
        <v>379</v>
      </c>
    </row>
    <row r="12" spans="1:3" ht="21" customHeight="1" x14ac:dyDescent="0.25">
      <c r="B12" s="33" t="s">
        <v>452</v>
      </c>
      <c r="C12" s="138"/>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Roman,Regular"&amp;12V5 - May 1, 2016</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view="pageLayout" topLeftCell="B4" zoomScaleNormal="70" workbookViewId="0">
      <selection activeCell="L16" sqref="L16"/>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5" width="16.42578125" style="3" bestFit="1" customWidth="1"/>
    <col min="6" max="14" width="15.7109375" style="3" customWidth="1"/>
    <col min="15" max="16384" width="9.140625" style="3"/>
  </cols>
  <sheetData>
    <row r="1" spans="1:18" ht="23.45" x14ac:dyDescent="0.45">
      <c r="A1" s="4" t="s">
        <v>390</v>
      </c>
      <c r="B1" s="4" t="s">
        <v>2</v>
      </c>
    </row>
    <row r="2" spans="1:18" ht="13.15" customHeight="1" x14ac:dyDescent="0.45">
      <c r="C2" s="4"/>
    </row>
    <row r="3" spans="1:18" ht="22.15" customHeight="1" x14ac:dyDescent="0.3">
      <c r="B3" s="177" t="s">
        <v>304</v>
      </c>
      <c r="C3" s="178"/>
      <c r="D3" s="178"/>
      <c r="E3" s="178"/>
      <c r="F3" s="178"/>
      <c r="G3" s="178"/>
      <c r="H3" s="178"/>
      <c r="I3" s="178"/>
      <c r="J3" s="178"/>
      <c r="K3" s="178"/>
      <c r="L3" s="178"/>
      <c r="M3" s="178"/>
      <c r="N3" s="178"/>
    </row>
    <row r="4" spans="1:18" ht="22.15" customHeight="1" x14ac:dyDescent="0.3">
      <c r="B4" s="175"/>
      <c r="C4" s="176"/>
      <c r="D4" s="23" t="s">
        <v>310</v>
      </c>
      <c r="E4" s="23" t="s">
        <v>315</v>
      </c>
      <c r="F4" s="23" t="s">
        <v>316</v>
      </c>
      <c r="G4" s="23" t="s">
        <v>317</v>
      </c>
      <c r="H4" s="23" t="s">
        <v>318</v>
      </c>
      <c r="I4" s="23" t="s">
        <v>319</v>
      </c>
      <c r="J4" s="23" t="s">
        <v>320</v>
      </c>
      <c r="K4" s="14" t="s">
        <v>321</v>
      </c>
      <c r="L4" s="14" t="s">
        <v>461</v>
      </c>
      <c r="M4" s="14" t="s">
        <v>462</v>
      </c>
      <c r="N4" s="14" t="s">
        <v>463</v>
      </c>
    </row>
    <row r="5" spans="1:18" ht="45" x14ac:dyDescent="0.25">
      <c r="B5" s="92" t="s">
        <v>5</v>
      </c>
      <c r="C5" s="93" t="s">
        <v>382</v>
      </c>
      <c r="D5" s="59">
        <v>54320</v>
      </c>
      <c r="E5" s="65">
        <v>54320</v>
      </c>
      <c r="F5" s="65"/>
      <c r="G5" s="65"/>
      <c r="H5" s="65"/>
      <c r="I5" s="65"/>
      <c r="J5" s="65"/>
      <c r="K5" s="65"/>
      <c r="L5" s="65"/>
      <c r="M5" s="65"/>
      <c r="N5" s="65"/>
    </row>
    <row r="6" spans="1:18" ht="29.45" customHeight="1" x14ac:dyDescent="0.3">
      <c r="B6" s="92" t="s">
        <v>6</v>
      </c>
      <c r="C6" s="94" t="s">
        <v>436</v>
      </c>
      <c r="D6" s="59">
        <f>SUM(E6:K6)</f>
        <v>54881</v>
      </c>
      <c r="E6" s="60">
        <f>'D. CDM Plan Milestone LDC 1'!$AA$79</f>
        <v>54881</v>
      </c>
      <c r="F6" s="60">
        <f>'D. CDM Plan Milestone LDC 2'!$AA$80</f>
        <v>0</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v>14048458</v>
      </c>
      <c r="E7" s="63">
        <v>14048458</v>
      </c>
      <c r="F7" s="63"/>
      <c r="G7" s="63"/>
      <c r="H7" s="63"/>
      <c r="I7" s="63"/>
      <c r="J7" s="63"/>
      <c r="K7" s="63"/>
      <c r="L7" s="63"/>
      <c r="M7" s="63"/>
      <c r="N7" s="63"/>
      <c r="O7" s="9"/>
      <c r="P7" s="9"/>
      <c r="Q7" s="9"/>
      <c r="R7" s="9"/>
    </row>
    <row r="8" spans="1:18" ht="34.15" customHeight="1" x14ac:dyDescent="0.3">
      <c r="B8" s="95" t="s">
        <v>8</v>
      </c>
      <c r="C8" s="96" t="s">
        <v>330</v>
      </c>
      <c r="D8" s="61">
        <f>SUM(E8:K8)</f>
        <v>11591730</v>
      </c>
      <c r="E8" s="62">
        <f>'D. CDM Plan Milestone LDC 1'!$Z$79</f>
        <v>11591730</v>
      </c>
      <c r="F8" s="60">
        <f>'D. CDM Plan Milestone LDC 2'!$Z$80</f>
        <v>0</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5" t="s">
        <v>9</v>
      </c>
      <c r="C9" s="188" t="s">
        <v>381</v>
      </c>
      <c r="D9" s="191" t="s">
        <v>3</v>
      </c>
      <c r="E9" s="182" t="s">
        <v>406</v>
      </c>
      <c r="F9" s="183"/>
      <c r="G9" s="184"/>
      <c r="H9" s="182" t="s">
        <v>405</v>
      </c>
      <c r="I9" s="183"/>
      <c r="J9" s="184"/>
      <c r="K9" s="97" t="s">
        <v>253</v>
      </c>
      <c r="L9" s="85"/>
      <c r="M9" s="86"/>
      <c r="N9" s="9"/>
      <c r="O9" s="9"/>
      <c r="P9" s="9"/>
      <c r="Q9" s="9"/>
      <c r="R9" s="9"/>
    </row>
    <row r="10" spans="1:18" ht="17.45" customHeight="1" x14ac:dyDescent="0.25">
      <c r="B10" s="186"/>
      <c r="C10" s="189"/>
      <c r="D10" s="192"/>
      <c r="E10" s="98" t="s">
        <v>35</v>
      </c>
      <c r="F10" s="98" t="s">
        <v>132</v>
      </c>
      <c r="G10" s="98" t="s">
        <v>4</v>
      </c>
      <c r="H10" s="98" t="s">
        <v>35</v>
      </c>
      <c r="I10" s="98" t="s">
        <v>132</v>
      </c>
      <c r="J10" s="98" t="s">
        <v>4</v>
      </c>
      <c r="K10" s="99" t="s">
        <v>254</v>
      </c>
      <c r="L10" s="85"/>
      <c r="M10" s="86"/>
      <c r="N10" s="9"/>
      <c r="O10" s="9"/>
      <c r="P10" s="9"/>
      <c r="Q10" s="9"/>
      <c r="R10" s="9"/>
    </row>
    <row r="11" spans="1:18" x14ac:dyDescent="0.25">
      <c r="B11" s="186"/>
      <c r="C11" s="189"/>
      <c r="D11" s="100">
        <v>2015</v>
      </c>
      <c r="E11" s="63">
        <v>6698193.2386173783</v>
      </c>
      <c r="F11" s="63">
        <v>2308077.1957947258</v>
      </c>
      <c r="G11" s="20">
        <v>2.9020663827108395</v>
      </c>
      <c r="H11" s="63">
        <v>5671789.2633009097</v>
      </c>
      <c r="I11" s="63">
        <v>28999.999999999996</v>
      </c>
      <c r="J11" s="20">
        <v>195.5789401138245</v>
      </c>
      <c r="K11" s="68">
        <v>4.2743468062165986E-4</v>
      </c>
      <c r="L11" s="87" t="str">
        <f>IF(OR(G11&lt;1,J11&lt;1),"CDM Plan does not pass Annual Cost Effectiveness test","")</f>
        <v/>
      </c>
      <c r="M11" s="85"/>
    </row>
    <row r="12" spans="1:18" x14ac:dyDescent="0.25">
      <c r="B12" s="186"/>
      <c r="C12" s="189"/>
      <c r="D12" s="100">
        <v>2016</v>
      </c>
      <c r="E12" s="63">
        <v>8325221.2649409948</v>
      </c>
      <c r="F12" s="63">
        <v>3155968.0248447191</v>
      </c>
      <c r="G12" s="20">
        <v>2.63792953521784</v>
      </c>
      <c r="H12" s="63">
        <v>7095500.0615931368</v>
      </c>
      <c r="I12" s="63">
        <v>2164004.9019607846</v>
      </c>
      <c r="J12" s="20">
        <v>3.2788743016080835</v>
      </c>
      <c r="K12" s="68">
        <v>2.3398892845073179E-2</v>
      </c>
      <c r="L12" s="87" t="str">
        <f t="shared" ref="L12:L16" si="0">IF(OR(G12&lt;1,J12&lt;1),"CDM Plan does not pass Annual Cost Effectiveness test","")</f>
        <v/>
      </c>
      <c r="M12" s="85"/>
    </row>
    <row r="13" spans="1:18" x14ac:dyDescent="0.25">
      <c r="B13" s="186"/>
      <c r="C13" s="189"/>
      <c r="D13" s="100">
        <v>2017</v>
      </c>
      <c r="E13" s="63">
        <v>9687737.3969832323</v>
      </c>
      <c r="F13" s="63">
        <v>3815735.1939077415</v>
      </c>
      <c r="G13" s="20">
        <v>2.5388914336746469</v>
      </c>
      <c r="H13" s="63">
        <v>8280296.6981516043</v>
      </c>
      <c r="I13" s="63">
        <v>2674548.2506728182</v>
      </c>
      <c r="J13" s="20">
        <v>3.1876047823417926</v>
      </c>
      <c r="K13" s="68">
        <v>2.5560774245550141E-2</v>
      </c>
      <c r="L13" s="87" t="str">
        <f t="shared" si="0"/>
        <v/>
      </c>
      <c r="M13" s="85"/>
    </row>
    <row r="14" spans="1:18" x14ac:dyDescent="0.25">
      <c r="B14" s="186"/>
      <c r="C14" s="189"/>
      <c r="D14" s="100">
        <v>2018</v>
      </c>
      <c r="E14" s="63">
        <v>6640313.1017824179</v>
      </c>
      <c r="F14" s="63">
        <v>2953139.8988149487</v>
      </c>
      <c r="G14" s="20">
        <v>2.2485602881350379</v>
      </c>
      <c r="H14" s="63">
        <v>5630362.5284117665</v>
      </c>
      <c r="I14" s="63">
        <v>2096700.1756488835</v>
      </c>
      <c r="J14" s="20">
        <v>2.7854956949657197</v>
      </c>
      <c r="K14" s="68">
        <v>3.171089352137145E-2</v>
      </c>
      <c r="L14" s="87" t="str">
        <f t="shared" si="0"/>
        <v/>
      </c>
      <c r="M14" s="85"/>
    </row>
    <row r="15" spans="1:18" x14ac:dyDescent="0.25">
      <c r="B15" s="186"/>
      <c r="C15" s="189"/>
      <c r="D15" s="100">
        <v>2019</v>
      </c>
      <c r="E15" s="63">
        <v>11414449.0012041</v>
      </c>
      <c r="F15" s="63">
        <v>2930248.6594093926</v>
      </c>
      <c r="G15" s="20">
        <v>3.8953857941546652</v>
      </c>
      <c r="H15" s="63">
        <v>9781785.0496480092</v>
      </c>
      <c r="I15" s="63">
        <v>2251323.5379111422</v>
      </c>
      <c r="J15" s="20">
        <v>4.3449041796648631</v>
      </c>
      <c r="K15" s="68">
        <v>1.9518699038617197E-2</v>
      </c>
      <c r="L15" s="87" t="str">
        <f t="shared" si="0"/>
        <v/>
      </c>
      <c r="M15" s="85"/>
    </row>
    <row r="16" spans="1:18" x14ac:dyDescent="0.25">
      <c r="B16" s="186"/>
      <c r="C16" s="189"/>
      <c r="D16" s="100">
        <v>2020</v>
      </c>
      <c r="E16" s="63">
        <v>6258816.6651475104</v>
      </c>
      <c r="F16" s="63">
        <v>2880944.3806310114</v>
      </c>
      <c r="G16" s="20">
        <v>2.1724878505903837</v>
      </c>
      <c r="H16" s="63">
        <v>5298626.4965553256</v>
      </c>
      <c r="I16" s="63">
        <v>1875682.4627308217</v>
      </c>
      <c r="J16" s="20">
        <v>2.8249059218909638</v>
      </c>
      <c r="K16" s="68">
        <v>3.3521203800844467E-2</v>
      </c>
      <c r="L16" s="87" t="str">
        <f t="shared" si="0"/>
        <v/>
      </c>
      <c r="M16" s="85"/>
    </row>
    <row r="17" spans="2:23" x14ac:dyDescent="0.25">
      <c r="B17" s="187"/>
      <c r="C17" s="190"/>
      <c r="D17" s="101" t="s">
        <v>335</v>
      </c>
      <c r="E17" s="61">
        <f>SUM(E11:E16)</f>
        <v>49024730.668675631</v>
      </c>
      <c r="F17" s="61">
        <f>SUM(F11:F16)</f>
        <v>18044113.35340254</v>
      </c>
      <c r="G17" s="20">
        <v>2.7169376354771759</v>
      </c>
      <c r="H17" s="61">
        <f>SUM(H11:H16)</f>
        <v>41758360.097660758</v>
      </c>
      <c r="I17" s="61">
        <f>SUM(I11:I16)</f>
        <v>11091259.328924451</v>
      </c>
      <c r="J17" s="20">
        <v>3.8173906475975605</v>
      </c>
      <c r="K17" s="69">
        <v>2.2010224186577901E-2</v>
      </c>
      <c r="L17" s="87" t="str">
        <f>IF(OR(G17&lt;1,J17&lt;1),"CDM Plan does not pass Overall Cost Effectiveness test","")</f>
        <v/>
      </c>
      <c r="M17" s="85"/>
    </row>
    <row r="18" spans="2:23" ht="54" customHeight="1" x14ac:dyDescent="0.25">
      <c r="B18" s="179" t="s">
        <v>302</v>
      </c>
      <c r="C18" s="202" t="s">
        <v>383</v>
      </c>
      <c r="D18" s="193"/>
      <c r="E18" s="194"/>
      <c r="F18" s="194"/>
      <c r="G18" s="194"/>
      <c r="H18" s="194"/>
      <c r="I18" s="194"/>
      <c r="J18" s="194"/>
      <c r="K18" s="195"/>
      <c r="L18" s="88"/>
      <c r="M18" s="88"/>
      <c r="N18" s="5"/>
      <c r="O18" s="5"/>
      <c r="P18" s="5"/>
      <c r="Q18" s="5"/>
      <c r="R18" s="5"/>
      <c r="S18" s="5"/>
      <c r="T18" s="5"/>
      <c r="U18" s="5"/>
      <c r="V18" s="5"/>
      <c r="W18" s="5"/>
    </row>
    <row r="19" spans="2:23" x14ac:dyDescent="0.25">
      <c r="B19" s="180"/>
      <c r="C19" s="203"/>
      <c r="D19" s="196"/>
      <c r="E19" s="197"/>
      <c r="F19" s="197"/>
      <c r="G19" s="197"/>
      <c r="H19" s="197"/>
      <c r="I19" s="197"/>
      <c r="J19" s="197"/>
      <c r="K19" s="198"/>
      <c r="L19" s="89"/>
      <c r="M19" s="89"/>
      <c r="N19" s="5"/>
      <c r="O19" s="5"/>
      <c r="P19" s="5"/>
      <c r="Q19" s="5"/>
      <c r="R19" s="5"/>
      <c r="S19" s="5"/>
      <c r="T19" s="5"/>
      <c r="U19" s="5"/>
      <c r="V19" s="5"/>
      <c r="W19" s="5"/>
    </row>
    <row r="20" spans="2:23" ht="19.5" customHeight="1" x14ac:dyDescent="0.25">
      <c r="B20" s="181"/>
      <c r="C20" s="204"/>
      <c r="D20" s="199"/>
      <c r="E20" s="200"/>
      <c r="F20" s="200"/>
      <c r="G20" s="200"/>
      <c r="H20" s="200"/>
      <c r="I20" s="200"/>
      <c r="J20" s="200"/>
      <c r="K20" s="201"/>
      <c r="L20" s="89"/>
      <c r="M20" s="89"/>
      <c r="N20" s="5"/>
      <c r="O20" s="5"/>
      <c r="P20" s="5"/>
      <c r="Q20" s="5"/>
      <c r="R20" s="5"/>
      <c r="S20" s="5"/>
      <c r="T20" s="5"/>
      <c r="U20" s="5"/>
      <c r="V20" s="5"/>
      <c r="W20" s="5"/>
    </row>
    <row r="21" spans="2:23" x14ac:dyDescent="0.25">
      <c r="L21" s="90"/>
      <c r="M21" s="90"/>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7" operator="between">
      <formula>1</formula>
      <formula>1.3</formula>
    </cfRule>
    <cfRule type="cellIs" dxfId="84" priority="8" operator="lessThan">
      <formula>1</formula>
    </cfRule>
    <cfRule type="cellIs" dxfId="83" priority="9" operator="greaterThan">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Roman,Regular"&amp;12V5-May 1, 2016</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137"/>
  <sheetViews>
    <sheetView showGridLines="0" view="pageLayout" topLeftCell="A13" zoomScaleNormal="80" workbookViewId="0">
      <selection activeCell="D30" sqref="D30"/>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503</v>
      </c>
      <c r="D7" s="235"/>
      <c r="E7" s="235"/>
      <c r="F7" s="235"/>
      <c r="G7" s="235"/>
      <c r="H7" s="235"/>
      <c r="I7" s="235"/>
      <c r="J7" s="235"/>
      <c r="K7" s="235"/>
      <c r="L7" s="236"/>
      <c r="M7" s="108"/>
      <c r="N7" s="109"/>
      <c r="O7" s="109"/>
      <c r="P7" s="109"/>
      <c r="Q7" s="109"/>
      <c r="R7" s="109"/>
      <c r="S7" s="109"/>
      <c r="T7" s="109"/>
      <c r="U7" s="109"/>
      <c r="V7" s="109"/>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331</v>
      </c>
      <c r="C9" s="79" t="str">
        <f>IF('A. General Information'!C13="","",'A. General Information'!C13)</f>
        <v>Brantford Power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t="s">
        <v>429</v>
      </c>
      <c r="D16" s="56"/>
      <c r="E16" s="56"/>
      <c r="F16" s="119">
        <v>42370</v>
      </c>
      <c r="G16" s="48" t="s">
        <v>536</v>
      </c>
      <c r="H16" s="48"/>
      <c r="I16" s="48"/>
      <c r="J16" s="48"/>
      <c r="K16" s="48"/>
      <c r="L16" s="48"/>
      <c r="M16" s="48"/>
      <c r="N16" s="64">
        <v>14000</v>
      </c>
      <c r="O16" s="65"/>
      <c r="P16" s="64">
        <v>277375</v>
      </c>
      <c r="Q16" s="65">
        <v>253</v>
      </c>
      <c r="R16" s="64">
        <v>279875</v>
      </c>
      <c r="S16" s="65">
        <v>253.41797770908519</v>
      </c>
      <c r="T16" s="64">
        <v>282375</v>
      </c>
      <c r="U16" s="65">
        <v>253</v>
      </c>
      <c r="V16" s="64">
        <v>283375</v>
      </c>
      <c r="W16" s="65">
        <v>253</v>
      </c>
      <c r="X16" s="64">
        <v>287375</v>
      </c>
      <c r="Y16" s="65">
        <v>253.5</v>
      </c>
      <c r="Z16" s="61">
        <f>IF(SUM(N16,P16,R16,T16,V16,X16)=0,"",SUM(N16,P16,R16,T16,V16,X16))</f>
        <v>1424375</v>
      </c>
      <c r="AA16" s="67">
        <v>1265</v>
      </c>
    </row>
    <row r="17" spans="2:27" ht="14.45" customHeight="1" x14ac:dyDescent="0.25">
      <c r="B17" s="264"/>
      <c r="C17" s="16" t="s">
        <v>448</v>
      </c>
      <c r="D17" s="56" t="s">
        <v>355</v>
      </c>
      <c r="E17" s="56"/>
      <c r="F17" s="119">
        <v>42370</v>
      </c>
      <c r="G17" s="48" t="s">
        <v>536</v>
      </c>
      <c r="H17" s="48" t="s">
        <v>536</v>
      </c>
      <c r="I17" s="48"/>
      <c r="J17" s="48"/>
      <c r="K17" s="48"/>
      <c r="L17" s="48"/>
      <c r="M17" s="48"/>
      <c r="N17" s="64">
        <v>0</v>
      </c>
      <c r="O17" s="65"/>
      <c r="P17" s="64">
        <v>126000</v>
      </c>
      <c r="Q17" s="65">
        <v>376</v>
      </c>
      <c r="R17" s="64">
        <v>128500</v>
      </c>
      <c r="S17" s="65">
        <v>376.38659026171467</v>
      </c>
      <c r="T17" s="64">
        <v>131000</v>
      </c>
      <c r="U17" s="65">
        <v>376</v>
      </c>
      <c r="V17" s="64">
        <v>133000</v>
      </c>
      <c r="W17" s="65">
        <v>376</v>
      </c>
      <c r="X17" s="64">
        <v>136000</v>
      </c>
      <c r="Y17" s="65">
        <v>376.5</v>
      </c>
      <c r="Z17" s="61">
        <f t="shared" ref="Z17:Z45" si="0">IF(SUM(N17,P17,R17,T17,V17,X17)=0,"",SUM(N17,P17,R17,T17,V17,X17))</f>
        <v>654500</v>
      </c>
      <c r="AA17" s="67">
        <v>1880</v>
      </c>
    </row>
    <row r="18" spans="2:27" x14ac:dyDescent="0.25">
      <c r="B18" s="264"/>
      <c r="C18" s="16" t="s">
        <v>295</v>
      </c>
      <c r="D18" s="56"/>
      <c r="E18" s="56"/>
      <c r="F18" s="119">
        <v>42370</v>
      </c>
      <c r="G18" s="48" t="s">
        <v>536</v>
      </c>
      <c r="H18" s="48" t="s">
        <v>536</v>
      </c>
      <c r="I18" s="48"/>
      <c r="J18" s="48"/>
      <c r="K18" s="48"/>
      <c r="L18" s="48"/>
      <c r="M18" s="48"/>
      <c r="N18" s="64">
        <v>0</v>
      </c>
      <c r="O18" s="65"/>
      <c r="P18" s="64">
        <v>70000</v>
      </c>
      <c r="Q18" s="65">
        <v>39</v>
      </c>
      <c r="R18" s="64">
        <v>95000</v>
      </c>
      <c r="S18" s="65">
        <v>78.439508333084817</v>
      </c>
      <c r="T18" s="64">
        <v>95000</v>
      </c>
      <c r="U18" s="65">
        <v>78.439508333084817</v>
      </c>
      <c r="V18" s="64">
        <v>95000</v>
      </c>
      <c r="W18" s="65">
        <v>78</v>
      </c>
      <c r="X18" s="64">
        <v>95000</v>
      </c>
      <c r="Y18" s="65">
        <v>78</v>
      </c>
      <c r="Z18" s="61">
        <f t="shared" si="0"/>
        <v>450000</v>
      </c>
      <c r="AA18" s="67">
        <v>352</v>
      </c>
    </row>
    <row r="19" spans="2:27" ht="28.5" x14ac:dyDescent="0.25">
      <c r="B19" s="264"/>
      <c r="C19" s="16" t="s">
        <v>449</v>
      </c>
      <c r="D19" s="56"/>
      <c r="E19" s="56"/>
      <c r="F19" s="119">
        <v>42370</v>
      </c>
      <c r="G19" s="48" t="s">
        <v>536</v>
      </c>
      <c r="H19" s="48"/>
      <c r="I19" s="48"/>
      <c r="J19" s="48"/>
      <c r="K19" s="48"/>
      <c r="L19" s="48"/>
      <c r="M19" s="48"/>
      <c r="N19" s="64">
        <v>0</v>
      </c>
      <c r="O19" s="65"/>
      <c r="P19" s="64">
        <v>0</v>
      </c>
      <c r="Q19" s="65">
        <v>0</v>
      </c>
      <c r="R19" s="64">
        <v>0</v>
      </c>
      <c r="S19" s="65">
        <v>0</v>
      </c>
      <c r="T19" s="64">
        <v>0</v>
      </c>
      <c r="U19" s="65">
        <v>0</v>
      </c>
      <c r="V19" s="64">
        <v>0</v>
      </c>
      <c r="W19" s="65">
        <v>0</v>
      </c>
      <c r="X19" s="64">
        <v>0</v>
      </c>
      <c r="Y19" s="65">
        <v>0</v>
      </c>
      <c r="Z19" s="61">
        <v>0</v>
      </c>
      <c r="AA19" s="67">
        <v>0</v>
      </c>
    </row>
    <row r="20" spans="2:27" x14ac:dyDescent="0.25">
      <c r="B20" s="264"/>
      <c r="C20" s="16" t="s">
        <v>264</v>
      </c>
      <c r="D20" s="56"/>
      <c r="E20" s="56"/>
      <c r="F20" s="119">
        <v>42370</v>
      </c>
      <c r="G20" s="48"/>
      <c r="H20" s="48"/>
      <c r="I20" s="48" t="s">
        <v>296</v>
      </c>
      <c r="J20" s="48" t="s">
        <v>296</v>
      </c>
      <c r="K20" s="48" t="s">
        <v>296</v>
      </c>
      <c r="L20" s="48" t="s">
        <v>536</v>
      </c>
      <c r="M20" s="48" t="s">
        <v>536</v>
      </c>
      <c r="N20" s="64">
        <v>15000</v>
      </c>
      <c r="O20" s="65"/>
      <c r="P20" s="64">
        <v>1024300</v>
      </c>
      <c r="Q20" s="65">
        <v>5954</v>
      </c>
      <c r="R20" s="64">
        <v>1025200</v>
      </c>
      <c r="S20" s="65">
        <v>5159.5354040000002</v>
      </c>
      <c r="T20" s="64">
        <v>1028200</v>
      </c>
      <c r="U20" s="65">
        <v>5159.5354040000002</v>
      </c>
      <c r="V20" s="64">
        <v>1028200</v>
      </c>
      <c r="W20" s="65">
        <v>5160</v>
      </c>
      <c r="X20" s="64">
        <v>1030200</v>
      </c>
      <c r="Y20" s="65">
        <v>5160</v>
      </c>
      <c r="Z20" s="61">
        <f t="shared" si="0"/>
        <v>5151100</v>
      </c>
      <c r="AA20" s="67">
        <v>26580</v>
      </c>
    </row>
    <row r="21" spans="2:27" x14ac:dyDescent="0.25">
      <c r="B21" s="264"/>
      <c r="C21" s="16" t="s">
        <v>522</v>
      </c>
      <c r="D21" s="56"/>
      <c r="E21" s="56"/>
      <c r="F21" s="119">
        <v>42370</v>
      </c>
      <c r="G21" s="48"/>
      <c r="H21" s="48"/>
      <c r="I21" s="48" t="s">
        <v>296</v>
      </c>
      <c r="J21" s="48"/>
      <c r="K21" s="48"/>
      <c r="L21" s="48"/>
      <c r="M21" s="48"/>
      <c r="N21" s="64">
        <v>0</v>
      </c>
      <c r="O21" s="65"/>
      <c r="P21" s="64">
        <v>123610</v>
      </c>
      <c r="Q21" s="65">
        <v>111</v>
      </c>
      <c r="R21" s="64">
        <v>226525</v>
      </c>
      <c r="S21" s="65">
        <v>211.79374999999999</v>
      </c>
      <c r="T21" s="64">
        <v>237960</v>
      </c>
      <c r="U21" s="65">
        <v>244</v>
      </c>
      <c r="V21" s="64">
        <v>260830</v>
      </c>
      <c r="W21" s="65">
        <v>307</v>
      </c>
      <c r="X21" s="64">
        <v>260830</v>
      </c>
      <c r="Y21" s="65">
        <v>307</v>
      </c>
      <c r="Z21" s="61">
        <f t="shared" si="0"/>
        <v>1109755</v>
      </c>
      <c r="AA21" s="67">
        <v>1180</v>
      </c>
    </row>
    <row r="22" spans="2:27" ht="28.5" x14ac:dyDescent="0.25">
      <c r="B22" s="264"/>
      <c r="C22" s="16" t="s">
        <v>266</v>
      </c>
      <c r="D22" s="56"/>
      <c r="E22" s="56"/>
      <c r="F22" s="119">
        <v>42370</v>
      </c>
      <c r="G22" s="48"/>
      <c r="H22" s="48"/>
      <c r="I22" s="48" t="s">
        <v>296</v>
      </c>
      <c r="J22" s="48" t="s">
        <v>296</v>
      </c>
      <c r="K22" s="48" t="s">
        <v>296</v>
      </c>
      <c r="L22" s="48" t="s">
        <v>536</v>
      </c>
      <c r="M22" s="48" t="s">
        <v>536</v>
      </c>
      <c r="N22" s="64">
        <v>0</v>
      </c>
      <c r="O22" s="65"/>
      <c r="P22" s="64">
        <v>80000</v>
      </c>
      <c r="Q22" s="65">
        <v>228</v>
      </c>
      <c r="R22" s="64">
        <v>105000</v>
      </c>
      <c r="S22" s="65">
        <v>227.99985840000002</v>
      </c>
      <c r="T22" s="64">
        <v>82500</v>
      </c>
      <c r="U22" s="65">
        <v>170.99989380000002</v>
      </c>
      <c r="V22" s="64">
        <v>87500</v>
      </c>
      <c r="W22" s="65">
        <v>170.99989380000002</v>
      </c>
      <c r="X22" s="64">
        <v>87500</v>
      </c>
      <c r="Y22" s="65">
        <v>170.99989380000002</v>
      </c>
      <c r="Z22" s="61">
        <f t="shared" si="0"/>
        <v>442500</v>
      </c>
      <c r="AA22" s="67">
        <v>961</v>
      </c>
    </row>
    <row r="23" spans="2:27" x14ac:dyDescent="0.25">
      <c r="B23" s="264"/>
      <c r="C23" s="16" t="s">
        <v>269</v>
      </c>
      <c r="D23" s="56"/>
      <c r="E23" s="56"/>
      <c r="F23" s="119">
        <v>42370</v>
      </c>
      <c r="G23" s="48"/>
      <c r="H23" s="48"/>
      <c r="I23" s="48" t="s">
        <v>296</v>
      </c>
      <c r="J23" s="48" t="s">
        <v>296</v>
      </c>
      <c r="K23" s="48" t="s">
        <v>296</v>
      </c>
      <c r="L23" s="48" t="s">
        <v>536</v>
      </c>
      <c r="M23" s="48" t="s">
        <v>536</v>
      </c>
      <c r="N23" s="64">
        <v>0</v>
      </c>
      <c r="O23" s="65"/>
      <c r="P23" s="64">
        <v>24000</v>
      </c>
      <c r="Q23" s="65">
        <v>76</v>
      </c>
      <c r="R23" s="64">
        <v>24000</v>
      </c>
      <c r="S23" s="65">
        <v>75.853529999999992</v>
      </c>
      <c r="T23" s="64">
        <v>24000</v>
      </c>
      <c r="U23" s="65">
        <v>76</v>
      </c>
      <c r="V23" s="64">
        <v>24000</v>
      </c>
      <c r="W23" s="65">
        <v>76</v>
      </c>
      <c r="X23" s="64">
        <v>24000</v>
      </c>
      <c r="Y23" s="65">
        <v>76</v>
      </c>
      <c r="Z23" s="61">
        <f t="shared" si="0"/>
        <v>120000</v>
      </c>
      <c r="AA23" s="67">
        <v>303</v>
      </c>
    </row>
    <row r="24" spans="2:27" ht="28.5" x14ac:dyDescent="0.25">
      <c r="B24" s="264"/>
      <c r="C24" s="16" t="s">
        <v>428</v>
      </c>
      <c r="D24" s="56"/>
      <c r="E24" s="56"/>
      <c r="F24" s="119">
        <v>42370</v>
      </c>
      <c r="G24" s="48"/>
      <c r="H24" s="48"/>
      <c r="I24" s="48"/>
      <c r="J24" s="48"/>
      <c r="K24" s="48"/>
      <c r="L24" s="48"/>
      <c r="M24" s="48" t="s">
        <v>536</v>
      </c>
      <c r="N24" s="64">
        <v>0</v>
      </c>
      <c r="O24" s="65"/>
      <c r="P24" s="64">
        <v>387000</v>
      </c>
      <c r="Q24" s="65">
        <v>1831.5</v>
      </c>
      <c r="R24" s="64">
        <v>723000</v>
      </c>
      <c r="S24" s="65">
        <v>3870</v>
      </c>
      <c r="T24" s="64">
        <v>239000</v>
      </c>
      <c r="U24" s="65">
        <v>982</v>
      </c>
      <c r="V24" s="64">
        <v>500000</v>
      </c>
      <c r="W24" s="65">
        <v>5536</v>
      </c>
      <c r="X24" s="64">
        <v>140000</v>
      </c>
      <c r="Y24" s="65">
        <v>473.04</v>
      </c>
      <c r="Z24" s="61">
        <f t="shared" si="0"/>
        <v>1989000</v>
      </c>
      <c r="AA24" s="67">
        <v>12691</v>
      </c>
    </row>
    <row r="25" spans="2:27" x14ac:dyDescent="0.25">
      <c r="B25" s="264"/>
      <c r="C25" s="16" t="s">
        <v>418</v>
      </c>
      <c r="D25" s="56"/>
      <c r="E25" s="56"/>
      <c r="F25" s="119">
        <v>42370</v>
      </c>
      <c r="G25" s="48"/>
      <c r="H25" s="48"/>
      <c r="I25" s="48"/>
      <c r="J25" s="48"/>
      <c r="K25" s="48"/>
      <c r="L25" s="48"/>
      <c r="M25" s="48" t="s">
        <v>536</v>
      </c>
      <c r="N25" s="64">
        <v>0</v>
      </c>
      <c r="O25" s="65"/>
      <c r="P25" s="64">
        <v>0</v>
      </c>
      <c r="Q25" s="65">
        <v>0</v>
      </c>
      <c r="R25" s="64">
        <v>10000</v>
      </c>
      <c r="S25" s="65">
        <v>0</v>
      </c>
      <c r="T25" s="64">
        <v>10000</v>
      </c>
      <c r="U25" s="65">
        <v>0</v>
      </c>
      <c r="V25" s="64">
        <v>10000</v>
      </c>
      <c r="W25" s="65">
        <v>0</v>
      </c>
      <c r="X25" s="64">
        <v>5000</v>
      </c>
      <c r="Y25" s="65">
        <v>0</v>
      </c>
      <c r="Z25" s="61">
        <f t="shared" si="0"/>
        <v>35000</v>
      </c>
      <c r="AA25" s="67">
        <v>0</v>
      </c>
    </row>
    <row r="26" spans="2:27" ht="28.5" x14ac:dyDescent="0.25">
      <c r="B26" s="264"/>
      <c r="C26" s="16" t="s">
        <v>419</v>
      </c>
      <c r="D26" s="56"/>
      <c r="E26" s="56"/>
      <c r="F26" s="119">
        <v>42552</v>
      </c>
      <c r="G26" s="48"/>
      <c r="H26" s="48"/>
      <c r="I26" s="48"/>
      <c r="J26" s="48"/>
      <c r="K26" s="48"/>
      <c r="L26" s="48"/>
      <c r="M26" s="48" t="s">
        <v>536</v>
      </c>
      <c r="N26" s="64">
        <v>0</v>
      </c>
      <c r="O26" s="65"/>
      <c r="P26" s="64">
        <v>95000</v>
      </c>
      <c r="Q26" s="65">
        <v>1125.5</v>
      </c>
      <c r="R26" s="64">
        <v>85500</v>
      </c>
      <c r="S26" s="65">
        <v>675</v>
      </c>
      <c r="T26" s="64">
        <v>15000</v>
      </c>
      <c r="U26" s="65">
        <v>0</v>
      </c>
      <c r="V26" s="64">
        <v>15000</v>
      </c>
      <c r="W26" s="65">
        <v>0</v>
      </c>
      <c r="X26" s="64">
        <v>5000</v>
      </c>
      <c r="Y26" s="65">
        <v>0</v>
      </c>
      <c r="Z26" s="61">
        <f t="shared" si="0"/>
        <v>215500</v>
      </c>
      <c r="AA26" s="67">
        <v>1800</v>
      </c>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v>0</v>
      </c>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5"/>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ht="22.9" customHeight="1" x14ac:dyDescent="0.25">
      <c r="B46" s="113" t="s">
        <v>308</v>
      </c>
      <c r="C46" s="34"/>
      <c r="D46" s="34"/>
      <c r="E46" s="34"/>
      <c r="F46" s="34"/>
      <c r="G46" s="34"/>
      <c r="H46" s="34"/>
      <c r="I46" s="34"/>
      <c r="J46" s="34"/>
      <c r="K46" s="34"/>
      <c r="L46" s="34"/>
      <c r="M46" s="35"/>
      <c r="N46" s="61">
        <f t="shared" ref="N46:AA46" si="1">SUM(N16:N45)</f>
        <v>29000</v>
      </c>
      <c r="O46" s="66">
        <f t="shared" si="1"/>
        <v>0</v>
      </c>
      <c r="P46" s="61">
        <f t="shared" si="1"/>
        <v>2207285</v>
      </c>
      <c r="Q46" s="66">
        <f t="shared" si="1"/>
        <v>9994</v>
      </c>
      <c r="R46" s="61">
        <f t="shared" si="1"/>
        <v>2702600</v>
      </c>
      <c r="S46" s="66">
        <f t="shared" si="1"/>
        <v>10928.426618703885</v>
      </c>
      <c r="T46" s="61">
        <f t="shared" si="1"/>
        <v>2145035</v>
      </c>
      <c r="U46" s="66">
        <f t="shared" si="1"/>
        <v>7339.9748061330847</v>
      </c>
      <c r="V46" s="61">
        <f t="shared" si="1"/>
        <v>2436905</v>
      </c>
      <c r="W46" s="66">
        <f t="shared" si="1"/>
        <v>11956.999893799999</v>
      </c>
      <c r="X46" s="61">
        <f t="shared" si="1"/>
        <v>2070905</v>
      </c>
      <c r="Y46" s="66">
        <f t="shared" si="1"/>
        <v>6895.0398937999998</v>
      </c>
      <c r="Z46" s="61">
        <f t="shared" si="1"/>
        <v>11591730</v>
      </c>
      <c r="AA46" s="66">
        <f t="shared" si="1"/>
        <v>47012</v>
      </c>
    </row>
    <row r="47" spans="2:27" s="6" customFormat="1" ht="15" customHeight="1" x14ac:dyDescent="0.25">
      <c r="B47" s="114"/>
      <c r="C47" s="34"/>
      <c r="D47" s="34"/>
      <c r="E47" s="34"/>
      <c r="F47" s="34"/>
      <c r="G47" s="34"/>
      <c r="H47" s="34"/>
      <c r="I47" s="34"/>
      <c r="J47" s="34"/>
      <c r="K47" s="34"/>
      <c r="L47" s="34"/>
      <c r="M47" s="34"/>
      <c r="N47" s="50"/>
      <c r="O47" s="50"/>
      <c r="P47" s="50"/>
      <c r="Q47" s="50"/>
      <c r="R47" s="50"/>
      <c r="S47" s="50"/>
      <c r="T47" s="50"/>
      <c r="U47" s="50"/>
      <c r="V47" s="50"/>
      <c r="W47" s="50"/>
      <c r="X47" s="50"/>
      <c r="Y47" s="50"/>
      <c r="Z47" s="50"/>
      <c r="AA47" s="50"/>
    </row>
    <row r="48" spans="2:27" ht="15" customHeight="1" x14ac:dyDescent="0.25">
      <c r="B48" s="263" t="s">
        <v>301</v>
      </c>
      <c r="C48" s="16"/>
      <c r="D48" s="56"/>
      <c r="E48" s="56"/>
      <c r="F48" s="119"/>
      <c r="G48" s="48"/>
      <c r="H48" s="48"/>
      <c r="I48" s="48"/>
      <c r="J48" s="48"/>
      <c r="K48" s="48"/>
      <c r="L48" s="48"/>
      <c r="M48" s="48"/>
      <c r="N48" s="64"/>
      <c r="O48" s="65"/>
      <c r="P48" s="64"/>
      <c r="Q48" s="65"/>
      <c r="R48" s="64"/>
      <c r="S48" s="65"/>
      <c r="T48" s="64"/>
      <c r="U48" s="65"/>
      <c r="V48" s="64"/>
      <c r="W48" s="65"/>
      <c r="X48" s="64"/>
      <c r="Y48" s="65"/>
      <c r="Z48" s="61" t="str">
        <f t="shared" ref="Z48:Z56" si="2">IF(SUM(N48,P48,R48,T48,V48,X48)=0,"",SUM(N48,P48,R48,T48,V48,X48))</f>
        <v/>
      </c>
      <c r="AA48" s="67"/>
    </row>
    <row r="49" spans="2:27" x14ac:dyDescent="0.25">
      <c r="B49" s="264"/>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si="2"/>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5"/>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ht="22.9" customHeight="1" x14ac:dyDescent="0.25">
      <c r="B57" s="260" t="s">
        <v>309</v>
      </c>
      <c r="C57" s="261"/>
      <c r="D57" s="261"/>
      <c r="E57" s="261"/>
      <c r="F57" s="261"/>
      <c r="G57" s="261"/>
      <c r="H57" s="261"/>
      <c r="I57" s="261"/>
      <c r="J57" s="261"/>
      <c r="K57" s="261"/>
      <c r="L57" s="261"/>
      <c r="M57" s="262"/>
      <c r="N57" s="61">
        <f t="shared" ref="N57:AA57" si="3">SUM(N48:N56)</f>
        <v>0</v>
      </c>
      <c r="O57" s="66">
        <f t="shared" si="3"/>
        <v>0</v>
      </c>
      <c r="P57" s="61">
        <f t="shared" si="3"/>
        <v>0</v>
      </c>
      <c r="Q57" s="66">
        <f t="shared" si="3"/>
        <v>0</v>
      </c>
      <c r="R57" s="61">
        <f t="shared" si="3"/>
        <v>0</v>
      </c>
      <c r="S57" s="66">
        <f t="shared" si="3"/>
        <v>0</v>
      </c>
      <c r="T57" s="61">
        <f t="shared" si="3"/>
        <v>0</v>
      </c>
      <c r="U57" s="66">
        <f t="shared" si="3"/>
        <v>0</v>
      </c>
      <c r="V57" s="61">
        <f t="shared" si="3"/>
        <v>0</v>
      </c>
      <c r="W57" s="66">
        <f t="shared" si="3"/>
        <v>0</v>
      </c>
      <c r="X57" s="61">
        <f t="shared" si="3"/>
        <v>0</v>
      </c>
      <c r="Y57" s="66">
        <f t="shared" si="3"/>
        <v>0</v>
      </c>
      <c r="Z57" s="61">
        <f t="shared" si="3"/>
        <v>0</v>
      </c>
      <c r="AA57" s="66">
        <f t="shared" si="3"/>
        <v>0</v>
      </c>
    </row>
    <row r="58" spans="2:27" s="6" customFormat="1" ht="15" customHeight="1" x14ac:dyDescent="0.25">
      <c r="B58" s="49"/>
      <c r="C58" s="34"/>
      <c r="D58" s="34"/>
      <c r="E58" s="34"/>
      <c r="F58" s="34"/>
      <c r="G58" s="34"/>
      <c r="H58" s="34"/>
      <c r="I58" s="34"/>
      <c r="J58" s="34"/>
      <c r="K58" s="34"/>
      <c r="L58" s="34"/>
      <c r="M58" s="34"/>
      <c r="N58" s="50"/>
      <c r="O58" s="50"/>
      <c r="P58" s="50"/>
      <c r="Q58" s="50"/>
      <c r="R58" s="50"/>
      <c r="S58" s="50"/>
      <c r="T58" s="50"/>
      <c r="U58" s="50"/>
      <c r="V58" s="50"/>
      <c r="W58" s="50"/>
      <c r="X58" s="50"/>
      <c r="Y58" s="50"/>
      <c r="Z58" s="50"/>
      <c r="AA58" s="50"/>
    </row>
    <row r="59" spans="2:27" ht="28.5" x14ac:dyDescent="0.25">
      <c r="B59" s="266" t="s">
        <v>400</v>
      </c>
      <c r="C59" s="16" t="s">
        <v>429</v>
      </c>
      <c r="D59" s="220"/>
      <c r="E59" s="221"/>
      <c r="F59" s="221"/>
      <c r="G59" s="221"/>
      <c r="H59" s="221"/>
      <c r="I59" s="221"/>
      <c r="J59" s="221"/>
      <c r="K59" s="221"/>
      <c r="L59" s="221"/>
      <c r="M59" s="222"/>
      <c r="N59" s="57"/>
      <c r="O59" s="65">
        <v>262.47029185260044</v>
      </c>
      <c r="P59" s="57"/>
      <c r="Q59" s="57"/>
      <c r="R59" s="57"/>
      <c r="S59" s="57"/>
      <c r="T59" s="57"/>
      <c r="U59" s="57"/>
      <c r="V59" s="57"/>
      <c r="W59" s="57"/>
      <c r="X59" s="57"/>
      <c r="Y59" s="57"/>
      <c r="Z59" s="70"/>
      <c r="AA59" s="65">
        <v>262</v>
      </c>
    </row>
    <row r="60" spans="2:27" x14ac:dyDescent="0.25">
      <c r="B60" s="267"/>
      <c r="C60" s="16" t="s">
        <v>448</v>
      </c>
      <c r="D60" s="223"/>
      <c r="E60" s="224"/>
      <c r="F60" s="224"/>
      <c r="G60" s="224"/>
      <c r="H60" s="224"/>
      <c r="I60" s="224"/>
      <c r="J60" s="224"/>
      <c r="K60" s="224"/>
      <c r="L60" s="224"/>
      <c r="M60" s="225"/>
      <c r="N60" s="57"/>
      <c r="O60" s="65">
        <v>445</v>
      </c>
      <c r="P60" s="57"/>
      <c r="Q60" s="57"/>
      <c r="R60" s="57"/>
      <c r="S60" s="57"/>
      <c r="T60" s="57"/>
      <c r="U60" s="57"/>
      <c r="V60" s="57"/>
      <c r="W60" s="57"/>
      <c r="X60" s="57"/>
      <c r="Y60" s="57"/>
      <c r="Z60" s="70"/>
      <c r="AA60" s="65">
        <v>445</v>
      </c>
    </row>
    <row r="61" spans="2:27" x14ac:dyDescent="0.25">
      <c r="B61" s="267"/>
      <c r="C61" s="16" t="s">
        <v>295</v>
      </c>
      <c r="D61" s="223"/>
      <c r="E61" s="224"/>
      <c r="F61" s="224"/>
      <c r="G61" s="224"/>
      <c r="H61" s="224"/>
      <c r="I61" s="224"/>
      <c r="J61" s="224"/>
      <c r="K61" s="224"/>
      <c r="L61" s="224"/>
      <c r="M61" s="225"/>
      <c r="N61" s="57"/>
      <c r="O61" s="65">
        <v>66</v>
      </c>
      <c r="P61" s="57"/>
      <c r="Q61" s="57"/>
      <c r="R61" s="57"/>
      <c r="S61" s="57"/>
      <c r="T61" s="57"/>
      <c r="U61" s="57"/>
      <c r="V61" s="57"/>
      <c r="W61" s="57"/>
      <c r="X61" s="57"/>
      <c r="Y61" s="57"/>
      <c r="Z61" s="70"/>
      <c r="AA61" s="65">
        <v>66</v>
      </c>
    </row>
    <row r="62" spans="2:27" ht="28.5" x14ac:dyDescent="0.25">
      <c r="B62" s="267"/>
      <c r="C62" s="16" t="s">
        <v>449</v>
      </c>
      <c r="D62" s="223"/>
      <c r="E62" s="224"/>
      <c r="F62" s="224"/>
      <c r="G62" s="224"/>
      <c r="H62" s="224"/>
      <c r="I62" s="224"/>
      <c r="J62" s="224"/>
      <c r="K62" s="224"/>
      <c r="L62" s="224"/>
      <c r="M62" s="225"/>
      <c r="N62" s="57"/>
      <c r="O62" s="65">
        <v>9</v>
      </c>
      <c r="P62" s="57"/>
      <c r="Q62" s="57"/>
      <c r="R62" s="57"/>
      <c r="S62" s="57"/>
      <c r="T62" s="57"/>
      <c r="U62" s="57"/>
      <c r="V62" s="57"/>
      <c r="W62" s="57"/>
      <c r="X62" s="57"/>
      <c r="Y62" s="57"/>
      <c r="Z62" s="70"/>
      <c r="AA62" s="65">
        <v>9</v>
      </c>
    </row>
    <row r="63" spans="2:27" x14ac:dyDescent="0.25">
      <c r="B63" s="267"/>
      <c r="C63" s="16" t="s">
        <v>535</v>
      </c>
      <c r="D63" s="223"/>
      <c r="E63" s="224"/>
      <c r="F63" s="224"/>
      <c r="G63" s="224"/>
      <c r="H63" s="224"/>
      <c r="I63" s="224"/>
      <c r="J63" s="224"/>
      <c r="K63" s="224"/>
      <c r="L63" s="224"/>
      <c r="M63" s="225"/>
      <c r="N63" s="57"/>
      <c r="O63" s="65">
        <v>27</v>
      </c>
      <c r="P63" s="57"/>
      <c r="Q63" s="57"/>
      <c r="R63" s="57"/>
      <c r="S63" s="57"/>
      <c r="T63" s="57"/>
      <c r="U63" s="57"/>
      <c r="V63" s="57"/>
      <c r="W63" s="57"/>
      <c r="X63" s="57"/>
      <c r="Y63" s="57"/>
      <c r="Z63" s="70"/>
      <c r="AA63" s="65">
        <v>27</v>
      </c>
    </row>
    <row r="64" spans="2:27" x14ac:dyDescent="0.25">
      <c r="B64" s="267"/>
      <c r="C64" s="16" t="s">
        <v>264</v>
      </c>
      <c r="D64" s="223"/>
      <c r="E64" s="224"/>
      <c r="F64" s="224"/>
      <c r="G64" s="224"/>
      <c r="H64" s="224"/>
      <c r="I64" s="224"/>
      <c r="J64" s="224"/>
      <c r="K64" s="224"/>
      <c r="L64" s="224"/>
      <c r="M64" s="225"/>
      <c r="N64" s="57"/>
      <c r="O64" s="65">
        <v>5600</v>
      </c>
      <c r="P64" s="57"/>
      <c r="Q64" s="57"/>
      <c r="R64" s="57"/>
      <c r="S64" s="57"/>
      <c r="T64" s="57"/>
      <c r="U64" s="57"/>
      <c r="V64" s="57"/>
      <c r="W64" s="57"/>
      <c r="X64" s="57"/>
      <c r="Y64" s="57"/>
      <c r="Z64" s="70"/>
      <c r="AA64" s="65">
        <v>5600</v>
      </c>
    </row>
    <row r="65" spans="2:27" x14ac:dyDescent="0.25">
      <c r="B65" s="267"/>
      <c r="C65" s="16" t="s">
        <v>522</v>
      </c>
      <c r="D65" s="223"/>
      <c r="E65" s="224"/>
      <c r="F65" s="224"/>
      <c r="G65" s="224"/>
      <c r="H65" s="224"/>
      <c r="I65" s="224"/>
      <c r="J65" s="224"/>
      <c r="K65" s="224"/>
      <c r="L65" s="224"/>
      <c r="M65" s="225"/>
      <c r="N65" s="57"/>
      <c r="O65" s="65">
        <v>30</v>
      </c>
      <c r="P65" s="57"/>
      <c r="Q65" s="57"/>
      <c r="R65" s="57"/>
      <c r="S65" s="57"/>
      <c r="T65" s="57"/>
      <c r="U65" s="57"/>
      <c r="V65" s="57"/>
      <c r="W65" s="57"/>
      <c r="X65" s="57"/>
      <c r="Y65" s="57"/>
      <c r="Z65" s="70"/>
      <c r="AA65" s="65">
        <v>30</v>
      </c>
    </row>
    <row r="66" spans="2:27" ht="28.5" x14ac:dyDescent="0.25">
      <c r="B66" s="267"/>
      <c r="C66" s="16" t="s">
        <v>266</v>
      </c>
      <c r="D66" s="223"/>
      <c r="E66" s="224"/>
      <c r="F66" s="224"/>
      <c r="G66" s="224"/>
      <c r="H66" s="224"/>
      <c r="I66" s="224"/>
      <c r="J66" s="224"/>
      <c r="K66" s="224"/>
      <c r="L66" s="224"/>
      <c r="M66" s="225"/>
      <c r="N66" s="57"/>
      <c r="O66" s="65">
        <v>171</v>
      </c>
      <c r="P66" s="57"/>
      <c r="Q66" s="57"/>
      <c r="R66" s="57"/>
      <c r="S66" s="57"/>
      <c r="T66" s="57"/>
      <c r="U66" s="57"/>
      <c r="V66" s="57"/>
      <c r="W66" s="57"/>
      <c r="X66" s="57"/>
      <c r="Y66" s="57"/>
      <c r="Z66" s="70"/>
      <c r="AA66" s="65">
        <v>171</v>
      </c>
    </row>
    <row r="67" spans="2:27" x14ac:dyDescent="0.25">
      <c r="B67" s="267"/>
      <c r="C67" s="16" t="s">
        <v>269</v>
      </c>
      <c r="D67" s="223"/>
      <c r="E67" s="224"/>
      <c r="F67" s="224"/>
      <c r="G67" s="224"/>
      <c r="H67" s="224"/>
      <c r="I67" s="224"/>
      <c r="J67" s="224"/>
      <c r="K67" s="224"/>
      <c r="L67" s="224"/>
      <c r="M67" s="225"/>
      <c r="N67" s="57"/>
      <c r="O67" s="65">
        <v>0</v>
      </c>
      <c r="P67" s="57"/>
      <c r="Q67" s="57"/>
      <c r="R67" s="57"/>
      <c r="S67" s="57"/>
      <c r="T67" s="57"/>
      <c r="U67" s="57"/>
      <c r="V67" s="57"/>
      <c r="W67" s="57"/>
      <c r="X67" s="57"/>
      <c r="Y67" s="57"/>
      <c r="Z67" s="70"/>
      <c r="AA67" s="65">
        <v>0</v>
      </c>
    </row>
    <row r="68" spans="2:27" ht="28.5" x14ac:dyDescent="0.25">
      <c r="B68" s="267"/>
      <c r="C68" s="16" t="s">
        <v>428</v>
      </c>
      <c r="D68" s="223"/>
      <c r="E68" s="224"/>
      <c r="F68" s="224"/>
      <c r="G68" s="224"/>
      <c r="H68" s="224"/>
      <c r="I68" s="224"/>
      <c r="J68" s="224"/>
      <c r="K68" s="224"/>
      <c r="L68" s="224"/>
      <c r="M68" s="225"/>
      <c r="N68" s="57"/>
      <c r="O68" s="65">
        <v>0</v>
      </c>
      <c r="P68" s="57"/>
      <c r="Q68" s="57"/>
      <c r="R68" s="57"/>
      <c r="S68" s="57"/>
      <c r="T68" s="57"/>
      <c r="U68" s="57"/>
      <c r="V68" s="57"/>
      <c r="W68" s="57"/>
      <c r="X68" s="57"/>
      <c r="Y68" s="57"/>
      <c r="Z68" s="70"/>
      <c r="AA68" s="65">
        <v>0</v>
      </c>
    </row>
    <row r="69" spans="2:27" ht="28.5" x14ac:dyDescent="0.25">
      <c r="B69" s="267"/>
      <c r="C69" s="16" t="s">
        <v>437</v>
      </c>
      <c r="D69" s="223"/>
      <c r="E69" s="224"/>
      <c r="F69" s="224"/>
      <c r="G69" s="224"/>
      <c r="H69" s="224"/>
      <c r="I69" s="224"/>
      <c r="J69" s="224"/>
      <c r="K69" s="224"/>
      <c r="L69" s="224"/>
      <c r="M69" s="225"/>
      <c r="N69" s="57"/>
      <c r="O69" s="65">
        <v>1238</v>
      </c>
      <c r="P69" s="57"/>
      <c r="Q69" s="57"/>
      <c r="R69" s="57"/>
      <c r="S69" s="57"/>
      <c r="T69" s="57"/>
      <c r="U69" s="57"/>
      <c r="V69" s="57"/>
      <c r="W69" s="57"/>
      <c r="X69" s="57"/>
      <c r="Y69" s="57"/>
      <c r="Z69" s="70"/>
      <c r="AA69" s="65">
        <v>1238</v>
      </c>
    </row>
    <row r="70" spans="2:27" x14ac:dyDescent="0.25">
      <c r="B70" s="267"/>
      <c r="C70" s="16" t="s">
        <v>438</v>
      </c>
      <c r="D70" s="223"/>
      <c r="E70" s="224"/>
      <c r="F70" s="224"/>
      <c r="G70" s="224"/>
      <c r="H70" s="224"/>
      <c r="I70" s="224"/>
      <c r="J70" s="224"/>
      <c r="K70" s="224"/>
      <c r="L70" s="224"/>
      <c r="M70" s="225"/>
      <c r="N70" s="57"/>
      <c r="O70" s="65">
        <v>21</v>
      </c>
      <c r="P70" s="57"/>
      <c r="Q70" s="57"/>
      <c r="R70" s="57"/>
      <c r="S70" s="57"/>
      <c r="T70" s="57"/>
      <c r="U70" s="57"/>
      <c r="V70" s="57"/>
      <c r="W70" s="57"/>
      <c r="X70" s="57"/>
      <c r="Y70" s="57"/>
      <c r="Z70" s="70"/>
      <c r="AA70" s="65">
        <v>21</v>
      </c>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8"/>
      <c r="C74" s="16"/>
      <c r="D74" s="226"/>
      <c r="E74" s="227"/>
      <c r="F74" s="227"/>
      <c r="G74" s="227"/>
      <c r="H74" s="227"/>
      <c r="I74" s="227"/>
      <c r="J74" s="227"/>
      <c r="K74" s="227"/>
      <c r="L74" s="227"/>
      <c r="M74" s="228"/>
      <c r="N74" s="57"/>
      <c r="O74" s="65"/>
      <c r="P74" s="57"/>
      <c r="Q74" s="57"/>
      <c r="R74" s="57"/>
      <c r="S74" s="57"/>
      <c r="T74" s="57"/>
      <c r="U74" s="57"/>
      <c r="V74" s="57"/>
      <c r="W74" s="57"/>
      <c r="X74" s="57"/>
      <c r="Y74" s="57"/>
      <c r="Z74" s="70"/>
      <c r="AA74" s="67"/>
    </row>
    <row r="75" spans="2:27" ht="22.9" customHeight="1" x14ac:dyDescent="0.25">
      <c r="B75" s="269" t="s">
        <v>401</v>
      </c>
      <c r="C75" s="270"/>
      <c r="D75" s="270"/>
      <c r="E75" s="270"/>
      <c r="F75" s="270"/>
      <c r="G75" s="270"/>
      <c r="H75" s="270"/>
      <c r="I75" s="270"/>
      <c r="J75" s="270"/>
      <c r="K75" s="270"/>
      <c r="L75" s="270"/>
      <c r="M75" s="271"/>
      <c r="N75" s="61">
        <f>SUM(N59:N74)</f>
        <v>0</v>
      </c>
      <c r="O75" s="66">
        <f>SUM(O59:O74)</f>
        <v>7869.4702918526</v>
      </c>
      <c r="P75" s="57"/>
      <c r="Q75" s="57"/>
      <c r="R75" s="57"/>
      <c r="S75" s="57"/>
      <c r="T75" s="57"/>
      <c r="U75" s="57"/>
      <c r="V75" s="57"/>
      <c r="W75" s="57"/>
      <c r="X75" s="57"/>
      <c r="Y75" s="57"/>
      <c r="Z75" s="21">
        <f>SUM(Z59:Z74)</f>
        <v>0</v>
      </c>
      <c r="AA75" s="66">
        <f>SUM(AA59:AA74)</f>
        <v>7869</v>
      </c>
    </row>
    <row r="76" spans="2:27" ht="22.9" customHeight="1" x14ac:dyDescent="0.25">
      <c r="B76" s="55"/>
      <c r="C76" s="55"/>
      <c r="D76" s="55"/>
      <c r="E76" s="55"/>
      <c r="F76" s="55"/>
      <c r="G76" s="55"/>
      <c r="H76" s="55"/>
      <c r="I76" s="55"/>
      <c r="J76" s="55"/>
      <c r="K76" s="55"/>
      <c r="L76" s="55"/>
      <c r="M76" s="55"/>
      <c r="N76" s="50"/>
      <c r="O76" s="50"/>
      <c r="P76" s="50"/>
      <c r="Q76" s="50"/>
      <c r="R76" s="50"/>
      <c r="S76" s="50"/>
      <c r="T76" s="50"/>
      <c r="U76" s="50"/>
      <c r="V76" s="50"/>
      <c r="W76" s="50"/>
      <c r="X76" s="50"/>
      <c r="Y76" s="50"/>
      <c r="Z76" s="50"/>
      <c r="AA76" s="50"/>
    </row>
    <row r="77" spans="2:27" ht="22.9" customHeight="1" x14ac:dyDescent="0.25">
      <c r="B77" s="269" t="s">
        <v>336</v>
      </c>
      <c r="C77" s="270"/>
      <c r="D77" s="270"/>
      <c r="E77" s="270"/>
      <c r="F77" s="270"/>
      <c r="G77" s="270"/>
      <c r="H77" s="270"/>
      <c r="I77" s="270"/>
      <c r="J77" s="270"/>
      <c r="K77" s="270"/>
      <c r="L77" s="270"/>
      <c r="M77" s="271"/>
      <c r="N77" s="22"/>
      <c r="O77" s="65"/>
      <c r="P77" s="22"/>
      <c r="Q77" s="65"/>
      <c r="R77" s="22"/>
      <c r="S77" s="65"/>
      <c r="T77" s="22"/>
      <c r="U77" s="65"/>
      <c r="V77" s="22"/>
      <c r="W77" s="65"/>
      <c r="X77" s="22"/>
      <c r="Y77" s="65"/>
      <c r="Z77" s="21">
        <f>SUM(N77,P77,R77,T77,V77,X77)</f>
        <v>0</v>
      </c>
      <c r="AA77" s="22"/>
    </row>
    <row r="78" spans="2:27" s="24" customFormat="1" x14ac:dyDescent="0.25">
      <c r="B78" s="25"/>
      <c r="C78" s="26"/>
      <c r="D78" s="26"/>
      <c r="E78" s="26"/>
      <c r="F78" s="26"/>
      <c r="G78" s="27"/>
      <c r="H78" s="27"/>
      <c r="I78" s="27"/>
      <c r="J78" s="27"/>
      <c r="K78" s="27"/>
      <c r="L78" s="27"/>
      <c r="M78" s="27"/>
      <c r="N78" s="28"/>
      <c r="O78" s="28"/>
      <c r="P78" s="28"/>
      <c r="Q78" s="28"/>
      <c r="R78" s="28"/>
      <c r="S78" s="28"/>
      <c r="T78" s="28"/>
      <c r="U78" s="28"/>
      <c r="V78" s="28"/>
      <c r="W78" s="28"/>
      <c r="X78" s="28"/>
      <c r="Y78" s="28"/>
      <c r="Z78" s="28"/>
      <c r="AA78" s="28"/>
    </row>
    <row r="79" spans="2:27" ht="24" customHeight="1" x14ac:dyDescent="0.25">
      <c r="B79" s="253" t="s">
        <v>310</v>
      </c>
      <c r="C79" s="254"/>
      <c r="D79" s="254"/>
      <c r="E79" s="254"/>
      <c r="F79" s="254"/>
      <c r="G79" s="254"/>
      <c r="H79" s="254"/>
      <c r="I79" s="254"/>
      <c r="J79" s="254"/>
      <c r="K79" s="254"/>
      <c r="L79" s="254"/>
      <c r="M79" s="255"/>
      <c r="N79" s="61">
        <f>N77+N57+N46</f>
        <v>29000</v>
      </c>
      <c r="O79" s="66">
        <f>O77+O75+O46+O57</f>
        <v>7869.4702918526</v>
      </c>
      <c r="P79" s="61">
        <f>P77+P57+P46</f>
        <v>2207285</v>
      </c>
      <c r="Q79" s="66">
        <f>Q77+Q46+Q57</f>
        <v>9994</v>
      </c>
      <c r="R79" s="61">
        <f>R77+R57+R46</f>
        <v>2702600</v>
      </c>
      <c r="S79" s="66">
        <f>S77+S46+S57</f>
        <v>10928.426618703885</v>
      </c>
      <c r="T79" s="61">
        <f>T77+T57+T46</f>
        <v>2145035</v>
      </c>
      <c r="U79" s="66">
        <f>U77+U46+U57</f>
        <v>7339.9748061330847</v>
      </c>
      <c r="V79" s="61">
        <f>V77+V57+V46</f>
        <v>2436905</v>
      </c>
      <c r="W79" s="66">
        <f>W77+W46+W57</f>
        <v>11956.999893799999</v>
      </c>
      <c r="X79" s="61">
        <f>X77+X57+X46</f>
        <v>2070905</v>
      </c>
      <c r="Y79" s="66">
        <f>Y77+Y46+Y57</f>
        <v>6895.0398937999998</v>
      </c>
      <c r="Z79" s="61">
        <f>Z77+Z57+Z46</f>
        <v>11591730</v>
      </c>
      <c r="AA79" s="66">
        <f>AA77+AA75+AA46+AA57</f>
        <v>54881</v>
      </c>
    </row>
    <row r="81" spans="2:25" ht="23.45" customHeight="1" x14ac:dyDescent="0.25">
      <c r="B81" s="253" t="s">
        <v>354</v>
      </c>
      <c r="C81" s="254"/>
      <c r="D81" s="254"/>
      <c r="E81" s="254"/>
      <c r="F81" s="254"/>
      <c r="G81" s="254"/>
      <c r="H81" s="254"/>
      <c r="I81" s="254"/>
      <c r="J81" s="254"/>
      <c r="K81" s="254"/>
      <c r="L81" s="254"/>
      <c r="M81" s="255"/>
      <c r="O81" s="71" t="str">
        <f>IF('C. CDM Plan Summary'!$E5=0,"",IF((O79-O77)/'C. CDM Plan Summary'!$E5&gt;0.083,"True","False"))</f>
        <v>True</v>
      </c>
      <c r="Q81" s="71" t="str">
        <f>IF('C. CDM Plan Summary'!$E5=0,"",IF((Q79-Q77)/'C. CDM Plan Summary'!$E5&gt;0.083,"True","False"))</f>
        <v>True</v>
      </c>
      <c r="S81" s="71" t="str">
        <f>IF('C. CDM Plan Summary'!$E5=0,"",IF((S79-S77)/'C. CDM Plan Summary'!$E5&gt;0.083,"True","False"))</f>
        <v>True</v>
      </c>
      <c r="U81" s="71" t="str">
        <f>IF('C. CDM Plan Summary'!$E5=0,"",IF((U79-U77)/'C. CDM Plan Summary'!$E5&gt;0.083,"True","False"))</f>
        <v>True</v>
      </c>
      <c r="W81" s="71" t="str">
        <f>IF('C. CDM Plan Summary'!$E5=0,"",IF((W79-W77)/'C. CDM Plan Summary'!$E5&gt;0.083,"True","False"))</f>
        <v>True</v>
      </c>
      <c r="Y81" s="71" t="str">
        <f>IF('C. CDM Plan Summary'!$E5=0,"",IF((Y79-Y77)/'C. CDM Plan Summary'!$E5&gt;0.083,"True","False"))</f>
        <v>True</v>
      </c>
    </row>
    <row r="100" spans="2:7" x14ac:dyDescent="0.25">
      <c r="B100" s="1" t="s">
        <v>20</v>
      </c>
      <c r="C100"/>
      <c r="D100" s="1" t="s">
        <v>22</v>
      </c>
      <c r="E100"/>
      <c r="F100"/>
      <c r="G100"/>
    </row>
    <row r="101" spans="2:7" x14ac:dyDescent="0.25">
      <c r="B101" t="s">
        <v>296</v>
      </c>
      <c r="C101"/>
      <c r="D101" t="s">
        <v>23</v>
      </c>
      <c r="E101"/>
      <c r="F101"/>
      <c r="G101"/>
    </row>
    <row r="102" spans="2:7" x14ac:dyDescent="0.25">
      <c r="B102" t="s">
        <v>297</v>
      </c>
      <c r="C102"/>
      <c r="D102" t="s">
        <v>24</v>
      </c>
      <c r="E102"/>
      <c r="F102"/>
      <c r="G102"/>
    </row>
    <row r="103" spans="2:7" x14ac:dyDescent="0.25">
      <c r="B103"/>
      <c r="C103"/>
      <c r="D103" t="s">
        <v>298</v>
      </c>
      <c r="E103"/>
      <c r="F103"/>
      <c r="G103"/>
    </row>
    <row r="104" spans="2:7" x14ac:dyDescent="0.25">
      <c r="B104" s="1" t="s">
        <v>426</v>
      </c>
      <c r="C104"/>
      <c r="D104"/>
      <c r="E104"/>
      <c r="F104"/>
      <c r="G104"/>
    </row>
    <row r="105" spans="2:7" x14ac:dyDescent="0.25">
      <c r="B105" s="125" t="s">
        <v>427</v>
      </c>
      <c r="D105" s="126"/>
    </row>
    <row r="106" spans="2:7" x14ac:dyDescent="0.25">
      <c r="B106" s="125" t="s">
        <v>269</v>
      </c>
      <c r="D106" s="126"/>
    </row>
    <row r="107" spans="2:7" x14ac:dyDescent="0.25">
      <c r="B107" s="125" t="s">
        <v>263</v>
      </c>
      <c r="D107" s="126"/>
    </row>
    <row r="108" spans="2:7" x14ac:dyDescent="0.25">
      <c r="B108" s="125" t="s">
        <v>262</v>
      </c>
      <c r="D108" s="126"/>
    </row>
    <row r="109" spans="2:7" x14ac:dyDescent="0.25">
      <c r="B109" s="125" t="s">
        <v>424</v>
      </c>
      <c r="D109" s="126"/>
    </row>
    <row r="110" spans="2:7" x14ac:dyDescent="0.25">
      <c r="B110" s="125" t="s">
        <v>438</v>
      </c>
      <c r="D110" s="126"/>
    </row>
    <row r="111" spans="2:7" x14ac:dyDescent="0.25">
      <c r="B111" s="125" t="s">
        <v>271</v>
      </c>
      <c r="D111" s="126"/>
    </row>
    <row r="112" spans="2:7" x14ac:dyDescent="0.25">
      <c r="B112" s="125" t="s">
        <v>420</v>
      </c>
      <c r="D112" s="126"/>
    </row>
    <row r="113" spans="2:4" x14ac:dyDescent="0.25">
      <c r="B113" s="125" t="s">
        <v>423</v>
      </c>
      <c r="D113" s="126"/>
    </row>
    <row r="114" spans="2:4" x14ac:dyDescent="0.25">
      <c r="B114" s="125" t="s">
        <v>416</v>
      </c>
      <c r="D114" s="126"/>
    </row>
    <row r="115" spans="2:4" x14ac:dyDescent="0.25">
      <c r="B115" s="125" t="s">
        <v>437</v>
      </c>
      <c r="D115" s="126"/>
    </row>
    <row r="116" spans="2:4" x14ac:dyDescent="0.25">
      <c r="B116" s="125" t="s">
        <v>112</v>
      </c>
      <c r="D116" s="126"/>
    </row>
    <row r="117" spans="2:4" x14ac:dyDescent="0.25">
      <c r="B117" s="125" t="s">
        <v>439</v>
      </c>
      <c r="D117" s="126"/>
    </row>
    <row r="118" spans="2:4" x14ac:dyDescent="0.25">
      <c r="B118" s="125" t="s">
        <v>428</v>
      </c>
      <c r="D118" s="126"/>
    </row>
    <row r="119" spans="2:4" x14ac:dyDescent="0.25">
      <c r="B119" s="125" t="s">
        <v>422</v>
      </c>
      <c r="D119" s="126"/>
    </row>
    <row r="120" spans="2:4" x14ac:dyDescent="0.25">
      <c r="B120" s="125" t="s">
        <v>425</v>
      </c>
      <c r="D120" s="126"/>
    </row>
    <row r="121" spans="2:4" x14ac:dyDescent="0.25">
      <c r="B121" s="125" t="s">
        <v>421</v>
      </c>
      <c r="D121" s="126"/>
    </row>
    <row r="122" spans="2:4" x14ac:dyDescent="0.25">
      <c r="D122" s="6"/>
    </row>
    <row r="123" spans="2:4" x14ac:dyDescent="0.25">
      <c r="D123" s="6"/>
    </row>
    <row r="124" spans="2:4" x14ac:dyDescent="0.25">
      <c r="D124" s="6"/>
    </row>
    <row r="125" spans="2:4" x14ac:dyDescent="0.25">
      <c r="B125" s="82" t="s">
        <v>417</v>
      </c>
      <c r="D125" s="6"/>
    </row>
    <row r="126" spans="2:4" x14ac:dyDescent="0.25">
      <c r="B126" s="9" t="s">
        <v>415</v>
      </c>
      <c r="D126" s="127"/>
    </row>
    <row r="127" spans="2:4" x14ac:dyDescent="0.25">
      <c r="B127" s="9" t="s">
        <v>418</v>
      </c>
      <c r="D127" s="126"/>
    </row>
    <row r="128" spans="2:4" x14ac:dyDescent="0.25">
      <c r="B128" s="9" t="s">
        <v>450</v>
      </c>
      <c r="D128" s="126"/>
    </row>
    <row r="129" spans="2:4" x14ac:dyDescent="0.25">
      <c r="B129" s="9" t="s">
        <v>266</v>
      </c>
      <c r="D129" s="126"/>
    </row>
    <row r="130" spans="2:4" x14ac:dyDescent="0.25">
      <c r="B130" s="9" t="s">
        <v>295</v>
      </c>
      <c r="D130" s="126"/>
    </row>
    <row r="131" spans="2:4" x14ac:dyDescent="0.25">
      <c r="B131" s="9" t="s">
        <v>428</v>
      </c>
      <c r="D131" s="126"/>
    </row>
    <row r="132" spans="2:4" x14ac:dyDescent="0.25">
      <c r="B132" s="9" t="s">
        <v>419</v>
      </c>
      <c r="D132" s="126"/>
    </row>
    <row r="133" spans="2:4" x14ac:dyDescent="0.25">
      <c r="B133" s="9" t="s">
        <v>448</v>
      </c>
      <c r="D133" s="7"/>
    </row>
    <row r="134" spans="2:4" x14ac:dyDescent="0.25">
      <c r="B134" s="9" t="s">
        <v>449</v>
      </c>
      <c r="D134" s="126"/>
    </row>
    <row r="135" spans="2:4" x14ac:dyDescent="0.25">
      <c r="B135" s="9" t="s">
        <v>429</v>
      </c>
      <c r="D135" s="126"/>
    </row>
    <row r="136" spans="2:4" x14ac:dyDescent="0.25">
      <c r="B136" s="9" t="s">
        <v>264</v>
      </c>
      <c r="D136" s="126"/>
    </row>
    <row r="137" spans="2:4" x14ac:dyDescent="0.25">
      <c r="B137" s="3" t="s">
        <v>522</v>
      </c>
      <c r="D137" s="126"/>
    </row>
  </sheetData>
  <sheetProtection formatCells="0" insertColumns="0" insertRows="0" insertHyperlinks="0" deleteColumns="0" deleteRows="0" sort="0" autoFilter="0"/>
  <sortState ref="B101:B117">
    <sortCondition ref="B101:B117"/>
  </sortState>
  <dataConsolidate/>
  <mergeCells count="40">
    <mergeCell ref="B81:M81"/>
    <mergeCell ref="K14:K15"/>
    <mergeCell ref="L14:L15"/>
    <mergeCell ref="X13:Y14"/>
    <mergeCell ref="Z13:AA14"/>
    <mergeCell ref="B79:M79"/>
    <mergeCell ref="B57:M57"/>
    <mergeCell ref="B48:B56"/>
    <mergeCell ref="B59:B74"/>
    <mergeCell ref="M14:M15"/>
    <mergeCell ref="B16:B45"/>
    <mergeCell ref="B75:M75"/>
    <mergeCell ref="B77:M77"/>
    <mergeCell ref="G14:G15"/>
    <mergeCell ref="H14:H15"/>
    <mergeCell ref="I14:I15"/>
    <mergeCell ref="D59:M74"/>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1 Q81 S81 U81 W81 Y81">
    <cfRule type="containsText" dxfId="79" priority="15" operator="containsText" text="TRUE">
      <formula>NOT(ISERROR(SEARCH("TRUE",O81)))</formula>
    </cfRule>
    <cfRule type="containsText" dxfId="78" priority="16" operator="containsText" text="FALSE">
      <formula>NOT(ISERROR(SEARCH("FALSE",O81)))</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59:Z74 N59:N75"/>
    <dataValidation allowBlank="1" showInputMessage="1" showErrorMessage="1" promptTitle="Criteria" prompt="Input additional annual funding requirements to acheive Target Gap" sqref="Y77 W77 S77 O77 Q77 U77"/>
    <dataValidation allowBlank="1" showInputMessage="1" showErrorMessage="1" promptTitle="Criteria" prompt="Input annual Target Gap" sqref="X77 V77 R77 N77 P77 T77"/>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5"/>
    <dataValidation allowBlank="1" showInputMessage="1" showErrorMessage="1" promptTitle="Criteria" prompt="Indicate segment(s) targetted by Program" sqref="G12:M13"/>
    <dataValidation type="list" allowBlank="1" showInputMessage="1" showErrorMessage="1" sqref="G58:M58 D58">
      <formula1>$B$101:$B$102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1 U81 W81 Y81 O81 Q81"/>
    <dataValidation type="list" allowBlank="1" showInputMessage="1" showErrorMessage="1" sqref="G48:M56 G16:M45">
      <formula1>$B$101:$B$101</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59:O74 AA59:AA70"/>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7:M77"/>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8 C49:C56">
      <formula1>$B$105:$B$123</formula1>
    </dataValidation>
    <dataValidation type="list" allowBlank="1" showInputMessage="1" showErrorMessage="1" sqref="E58">
      <formula1>#REF!</formula1>
    </dataValidation>
    <dataValidation allowBlank="1" showInputMessage="1" showErrorMessage="1" promptTitle="Criteria" prompt="For projects to be completed in 2015, yet funded from the 2011-2014 (and 2015 of 2011-2014 Master CDM Agreement) CDM Framework" sqref="B59:B74"/>
    <dataValidation allowBlank="1" showInputMessage="1" showErrorMessage="1" promptTitle="Criteria" prompt="As per the CDM Plan Submission and Review Criteria Rules, a minimum incremental annual savings of 8.3% of total 2020 savings target is to be achieved in any year." sqref="B81:M81"/>
    <dataValidation type="list" allowBlank="1" showInputMessage="1" showErrorMessage="1" sqref="C48 C16:C45">
      <formula1>$B$126:$B$138</formula1>
    </dataValidation>
    <dataValidation type="list" allowBlank="1" showInputMessage="1" showErrorMessage="1" promptTitle="Criteria" prompt="Select Program Name for each 2011-2014/15 Tier 1 Program for which projects will be completed in 2015." sqref="C59:C74">
      <formula1>$B$105:$B$122</formula1>
    </dataValidation>
    <dataValidation allowBlank="1" showInputMessage="1" showErrorMessage="1" promptTitle="Criteria" prompt="Input total CDM Plan Target Gap" sqref="AA77"/>
  </dataValidations>
  <printOptions horizontalCentered="1" verticalCentered="1"/>
  <pageMargins left="0.70866141732283505" right="0.70866141732283505" top="0.51" bottom="0.54" header="0.25" footer="0.18"/>
  <pageSetup paperSize="3" scale="29" orientation="landscape" r:id="rId1"/>
  <headerFooter>
    <oddHeader>&amp;L&amp;"Times New Roman,Regular"&amp;12Conservation First Framework LDC Tool Kit&amp;R&amp;"Times New Roman,Regular"&amp;12V5 - May 1, 2016</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441</v>
      </c>
      <c r="C9" s="79" t="str">
        <f>IF('A. General Information'!D13="","",'A. General Information'!D13)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Summary'!$F5=0,"",IF((O80-O78)/'C. CDM Plan Summary'!$F5&gt;0.083,"True","False"))</f>
        <v/>
      </c>
      <c r="Q82" s="71" t="str">
        <f>IF('C. CDM Plan Summary'!$F5=0,"",IF((Q80-Q78)/'C. CDM Plan Summary'!$F5&gt;0.083,"True","False"))</f>
        <v/>
      </c>
      <c r="S82" s="71" t="str">
        <f>IF('C. CDM Plan Summary'!$F5=0,"",IF((S80-S78)/'C. CDM Plan Summary'!$F5&gt;0.083,"True","False"))</f>
        <v/>
      </c>
      <c r="U82" s="71" t="str">
        <f>IF('C. CDM Plan Summary'!$F5=0,"",IF((U80-U78)/'C. CDM Plan Summary'!$F5&gt;0.083,"True","False"))</f>
        <v/>
      </c>
      <c r="W82" s="71" t="str">
        <f>IF('C. CDM Plan Summary'!$F5=0,"",IF((W80-W78)/'C. CDM Plan Summary'!$F5&gt;0.083,"True","False"))</f>
        <v/>
      </c>
      <c r="Y82" s="71" t="str">
        <f>IF('C. CDM Plan Summary'!$F5=0,"",IF((Y80-Y78)/'C. CDM Plan Summary'!$F5&gt;0.083,"True","False"))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Summary'!$G5=0,"",IF((O80-O78)/'C. CDM Plan Summary'!$G5&gt;0.083,"True","False"))</f>
        <v/>
      </c>
      <c r="Q82" s="71" t="str">
        <f>IF('C. CDM Plan Summary'!$G5=0,"",IF((Q80-Q78)/'C. CDM Plan Summary'!$G5&gt;0.083,"True","False"))</f>
        <v/>
      </c>
      <c r="S82" s="71" t="str">
        <f>IF('C. CDM Plan Summary'!$G5=0,"",IF((S80-S78)/'C. CDM Plan Summary'!$G5&gt;0.083,"True","False"))</f>
        <v/>
      </c>
      <c r="U82" s="71" t="str">
        <f>IF('C. CDM Plan Summary'!$G5=0,"",IF((U80-U78)/'C. CDM Plan Summary'!$G5&gt;0.083,"True","False"))</f>
        <v/>
      </c>
      <c r="W82" s="71" t="str">
        <f>IF('C. CDM Plan Summary'!$G5=0,"",IF((W80-W78)/'C. CDM Plan Summary'!$G5&gt;0.083,"True","False"))</f>
        <v/>
      </c>
      <c r="Y82" s="71" t="str">
        <f>IF('C. CDM Plan Summary'!$G5=0,"",IF((Y80-Y78)/'C. CDM Plan Summary'!$G5&gt;0.083,"True","False"))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Summary'!$H5=0,"",IF((O80-O78)/'C. CDM Plan Summary'!$H5&gt;0.083,"True","False"))</f>
        <v/>
      </c>
      <c r="Q82" s="71" t="str">
        <f>IF('C. CDM Plan Summary'!$H5=0,"",IF((Q80-Q78)/'C. CDM Plan Summary'!$H5&gt;0.083,"True","False"))</f>
        <v/>
      </c>
      <c r="S82" s="71" t="str">
        <f>IF('C. CDM Plan Summary'!$H5=0,"",IF((S80-S78)/'C. CDM Plan Summary'!$H5&gt;0.083,"True","False"))</f>
        <v/>
      </c>
      <c r="U82" s="71" t="str">
        <f>IF('C. CDM Plan Summary'!$H5=0,"",IF((U80-U78)/'C. CDM Plan Summary'!$H5&gt;0.083,"True","False"))</f>
        <v/>
      </c>
      <c r="W82" s="71" t="str">
        <f>IF('C. CDM Plan Summary'!$H5=0,"",IF((W80-W78)/'C. CDM Plan Summary'!$H5&gt;0.083,"True","False"))</f>
        <v/>
      </c>
      <c r="Y82" s="71" t="str">
        <f>IF('C. CDM Plan Summary'!$H5=0,"",IF((Y80-Y78)/'C. CDM Plan Summary'!$H5&gt;0.083,"True","False"))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Summary'!$I5=0,"",IF((O80-O78)/'C. CDM Plan Summary'!$I5&gt;0.083,"True","False"))</f>
        <v/>
      </c>
      <c r="Q82" s="71" t="str">
        <f>IF('C. CDM Plan Summary'!$I5=0,"",IF((Q80-Q78)/'C. CDM Plan Summary'!$I5&gt;0.083,"True","False"))</f>
        <v/>
      </c>
      <c r="S82" s="71" t="str">
        <f>IF('C. CDM Plan Summary'!$I5=0,"",IF((S80-S78)/'C. CDM Plan Summary'!$I5&gt;0.083,"True","False"))</f>
        <v/>
      </c>
      <c r="U82" s="71" t="str">
        <f>IF('C. CDM Plan Summary'!$I5=0,"",IF((U80-U78)/'C. CDM Plan Summary'!$I5&gt;0.083,"True","False"))</f>
        <v/>
      </c>
      <c r="W82" s="71" t="str">
        <f>IF('C. CDM Plan Summary'!$I5=0,"",IF((W80-W78)/'C. CDM Plan Summary'!$I5&gt;0.083,"True","False"))</f>
        <v/>
      </c>
      <c r="Y82" s="71" t="str">
        <f>IF('C. CDM Plan Summary'!$I5=0,"",IF((Y80-Y78)/'C. CDM Plan Summary'!$I5&gt;0.083,"True","False"))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Summary'!$J5=0,"",IF((O80-O78)/'C. CDM Plan Summary'!$J5&gt;0.083,"True","False"))</f>
        <v/>
      </c>
      <c r="Q82" s="71" t="str">
        <f>IF('C. CDM Plan Summary'!$J5=0,"",IF((Q80-Q78)/'C. CDM Plan Summary'!$J5&gt;0.083,"True","False"))</f>
        <v/>
      </c>
      <c r="S82" s="71" t="str">
        <f>IF('C. CDM Plan Summary'!$J5=0,"",IF((S80-S78)/'C. CDM Plan Summary'!$J5&gt;0.083,"True","False"))</f>
        <v/>
      </c>
      <c r="U82" s="71" t="str">
        <f>IF('C. CDM Plan Summary'!$J5=0,"",IF((U80-U78)/'C. CDM Plan Summary'!$J5&gt;0.083,"True","False"))</f>
        <v/>
      </c>
      <c r="W82" s="71" t="str">
        <f>IF('C. CDM Plan Summary'!$J5=0,"",IF((W80-W78)/'C. CDM Plan Summary'!$J5&gt;0.083,"True","False"))</f>
        <v/>
      </c>
      <c r="Y82" s="71" t="str">
        <f>IF('C. CDM Plan Summary'!$J5=0,"",IF((Y80-Y78)/'C. CDM Plan Summary'!$J5&gt;0.083,"True","False"))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37"/>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35"/>
      <c r="N7" s="136"/>
      <c r="O7" s="136"/>
      <c r="P7" s="136"/>
      <c r="Q7" s="136"/>
      <c r="R7" s="136"/>
      <c r="S7" s="136"/>
      <c r="T7" s="136"/>
      <c r="U7" s="136"/>
      <c r="V7" s="136"/>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4"/>
      <c r="C77" s="134"/>
      <c r="D77" s="134"/>
      <c r="E77" s="134"/>
      <c r="F77" s="134"/>
      <c r="G77" s="134"/>
      <c r="H77" s="134"/>
      <c r="I77" s="134"/>
      <c r="J77" s="134"/>
      <c r="K77" s="134"/>
      <c r="L77" s="134"/>
      <c r="M77" s="13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Summary'!$K5=0,"",IF((O80-O78)/'C. CDM Plan Summary'!$K5&gt;0.083,"True","False"))</f>
        <v/>
      </c>
      <c r="Q82" s="71" t="str">
        <f>IF('C. CDM Plan Summary'!$K5=0,"",IF((Q80-Q78)/'C. CDM Plan Summary'!$K5&gt;0.083,"True","False"))</f>
        <v/>
      </c>
      <c r="S82" s="71" t="str">
        <f>IF('C. CDM Plan Summary'!$K5=0,"",IF((S80-S78)/'C. CDM Plan Summary'!$K5&gt;0.083,"True","False"))</f>
        <v/>
      </c>
      <c r="U82" s="71" t="str">
        <f>IF('C. CDM Plan Summary'!$K5=0,"",IF((U80-U78)/'C. CDM Plan Summary'!$K5&gt;0.083,"True","False"))</f>
        <v/>
      </c>
      <c r="W82" s="71" t="str">
        <f>IF('C. CDM Plan Summary'!$K5=0,"",IF((W80-W78)/'C. CDM Plan Summary'!$K5&gt;0.083,"True","False"))</f>
        <v/>
      </c>
      <c r="Y82" s="71" t="str">
        <f>IF('C. CDM Plan Summary'!$K5=0,"",IF((Y80-Y78)/'C. CDM Plan Summary'!$K5&gt;0.083,"True","False"))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Summary'!$L5=0,"",IF((O80-O78)/'C. CDM Plan Summary'!$L5&gt;0.083,"True","False"))</f>
        <v/>
      </c>
      <c r="Q82" s="71" t="str">
        <f>IF('C. CDM Plan Summary'!$L5=0,"",IF((Q80-Q78)/'C. CDM Plan Summary'!$L5&gt;0.083,"True","False"))</f>
        <v/>
      </c>
      <c r="S82" s="71" t="str">
        <f>IF('C. CDM Plan Summary'!$L5=0,"",IF((S80-S78)/'C. CDM Plan Summary'!$L5&gt;0.083,"True","False"))</f>
        <v/>
      </c>
      <c r="U82" s="71" t="str">
        <f>IF('C. CDM Plan Summary'!$L5=0,"",IF((U80-U78)/'C. CDM Plan Summary'!$L5&gt;0.083,"True","False"))</f>
        <v/>
      </c>
      <c r="W82" s="71" t="str">
        <f>IF('C. CDM Plan Summary'!$L5=0,"",IF((W80-W78)/'C. CDM Plan Summary'!$L5&gt;0.083,"True","False"))</f>
        <v/>
      </c>
      <c r="Y82" s="71" t="str">
        <f>IF('C. CDM Plan Summary'!$L5=0,"",IF((Y80-Y78)/'C. CDM Plan Summary'!$L5&gt;0.083,"True","False"))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Summary'!$M5=0,"",IF((O80-O78)/'C. CDM Plan Summary'!$M5&gt;0.083,"True","False"))</f>
        <v/>
      </c>
      <c r="Q82" s="71" t="str">
        <f>IF('C. CDM Plan Summary'!$M5=0,"",IF((Q80-Q78)/'C. CDM Plan Summary'!$M5&gt;0.083,"True","False"))</f>
        <v/>
      </c>
      <c r="S82" s="71" t="str">
        <f>IF('C. CDM Plan Summary'!$M5=0,"",IF((S80-S78)/'C. CDM Plan Summary'!$M5&gt;0.083,"True","False"))</f>
        <v/>
      </c>
      <c r="U82" s="71" t="str">
        <f>IF('C. CDM Plan Summary'!$M5=0,"",IF((U80-U78)/'C. CDM Plan Summary'!$M5&gt;0.083,"True","False"))</f>
        <v/>
      </c>
      <c r="W82" s="71" t="str">
        <f>IF('C. CDM Plan Summary'!$M5=0,"",IF((W80-W78)/'C. CDM Plan Summary'!$M5&gt;0.083,"True","False"))</f>
        <v/>
      </c>
      <c r="Y82" s="71" t="str">
        <f>IF('C. CDM Plan Summary'!$M5=0,"",IF((Y80-Y78)/'C. CDM Plan Summary'!$M5&gt;0.083,"True","False"))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45" x14ac:dyDescent="0.45">
      <c r="A1" s="4" t="s">
        <v>391</v>
      </c>
      <c r="B1" s="4" t="s">
        <v>385</v>
      </c>
    </row>
    <row r="2" spans="1:27" ht="17.45" customHeight="1" x14ac:dyDescent="0.3">
      <c r="A2" s="102"/>
      <c r="B2" s="209"/>
      <c r="C2" s="209"/>
      <c r="D2" s="209"/>
      <c r="E2" s="209"/>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3">
      <c r="A3" s="102"/>
      <c r="B3" s="210" t="s">
        <v>305</v>
      </c>
      <c r="C3" s="211"/>
      <c r="D3" s="211"/>
      <c r="E3" s="211"/>
      <c r="F3" s="211"/>
      <c r="G3" s="211"/>
      <c r="H3" s="211"/>
      <c r="I3" s="211"/>
      <c r="J3" s="211"/>
      <c r="K3" s="211"/>
      <c r="L3" s="212"/>
      <c r="M3" s="102"/>
      <c r="N3" s="102"/>
      <c r="O3" s="102"/>
      <c r="P3" s="102"/>
      <c r="Q3" s="102"/>
      <c r="R3" s="102"/>
      <c r="S3" s="102"/>
      <c r="T3" s="102"/>
      <c r="U3" s="102"/>
      <c r="V3" s="102"/>
      <c r="W3" s="102"/>
      <c r="X3" s="102"/>
      <c r="Y3" s="102"/>
      <c r="Z3" s="102"/>
      <c r="AA3" s="102"/>
    </row>
    <row r="4" spans="1:27" ht="27.6" customHeight="1" x14ac:dyDescent="0.3">
      <c r="A4" s="102"/>
      <c r="B4" s="106" t="s">
        <v>323</v>
      </c>
      <c r="C4" s="213" t="s">
        <v>384</v>
      </c>
      <c r="D4" s="214"/>
      <c r="E4" s="214"/>
      <c r="F4" s="214"/>
      <c r="G4" s="214"/>
      <c r="H4" s="214"/>
      <c r="I4" s="214"/>
      <c r="J4" s="214"/>
      <c r="K4" s="214"/>
      <c r="L4" s="215"/>
      <c r="M4" s="216"/>
      <c r="N4" s="217"/>
      <c r="O4" s="217"/>
      <c r="P4" s="217"/>
      <c r="Q4" s="217"/>
      <c r="R4" s="217"/>
      <c r="S4" s="217"/>
      <c r="T4" s="217"/>
      <c r="U4" s="217"/>
      <c r="V4" s="217"/>
      <c r="W4" s="102"/>
      <c r="X4" s="102"/>
      <c r="Y4" s="102"/>
      <c r="Z4" s="102"/>
      <c r="AA4" s="102"/>
    </row>
    <row r="5" spans="1:27" ht="43.9" customHeight="1" x14ac:dyDescent="0.3">
      <c r="A5" s="102"/>
      <c r="B5" s="106" t="s">
        <v>324</v>
      </c>
      <c r="C5" s="214" t="s">
        <v>386</v>
      </c>
      <c r="D5" s="214"/>
      <c r="E5" s="214"/>
      <c r="F5" s="214"/>
      <c r="G5" s="214"/>
      <c r="H5" s="214"/>
      <c r="I5" s="214"/>
      <c r="J5" s="214"/>
      <c r="K5" s="214"/>
      <c r="L5" s="215"/>
      <c r="M5" s="216"/>
      <c r="N5" s="217"/>
      <c r="O5" s="217"/>
      <c r="P5" s="217"/>
      <c r="Q5" s="217"/>
      <c r="R5" s="217"/>
      <c r="S5" s="217"/>
      <c r="T5" s="217"/>
      <c r="U5" s="217"/>
      <c r="V5" s="217"/>
      <c r="W5" s="102"/>
      <c r="X5" s="102"/>
      <c r="Y5" s="102"/>
      <c r="Z5" s="102"/>
      <c r="AA5" s="102"/>
    </row>
    <row r="6" spans="1:27" ht="55.9" customHeight="1" x14ac:dyDescent="0.3">
      <c r="A6" s="102"/>
      <c r="B6" s="107" t="s">
        <v>325</v>
      </c>
      <c r="C6" s="229" t="s">
        <v>387</v>
      </c>
      <c r="D6" s="230"/>
      <c r="E6" s="230"/>
      <c r="F6" s="230"/>
      <c r="G6" s="230"/>
      <c r="H6" s="230"/>
      <c r="I6" s="230"/>
      <c r="J6" s="230"/>
      <c r="K6" s="230"/>
      <c r="L6" s="231"/>
      <c r="M6" s="232"/>
      <c r="N6" s="233"/>
      <c r="O6" s="233"/>
      <c r="P6" s="233"/>
      <c r="Q6" s="233"/>
      <c r="R6" s="233"/>
      <c r="S6" s="233"/>
      <c r="T6" s="233"/>
      <c r="U6" s="233"/>
      <c r="V6" s="233"/>
      <c r="W6" s="102"/>
      <c r="X6" s="102"/>
      <c r="Y6" s="102"/>
      <c r="Z6" s="102"/>
      <c r="AA6" s="102"/>
    </row>
    <row r="7" spans="1:27" ht="41.45" customHeight="1" x14ac:dyDescent="0.3">
      <c r="A7" s="102"/>
      <c r="B7" s="107" t="s">
        <v>337</v>
      </c>
      <c r="C7" s="234" t="s">
        <v>504</v>
      </c>
      <c r="D7" s="235"/>
      <c r="E7" s="235"/>
      <c r="F7" s="235"/>
      <c r="G7" s="235"/>
      <c r="H7" s="235"/>
      <c r="I7" s="235"/>
      <c r="J7" s="235"/>
      <c r="K7" s="235"/>
      <c r="L7" s="236"/>
      <c r="M7" s="122"/>
      <c r="N7" s="123"/>
      <c r="O7" s="123"/>
      <c r="P7" s="123"/>
      <c r="Q7" s="123"/>
      <c r="R7" s="123"/>
      <c r="S7" s="123"/>
      <c r="T7" s="123"/>
      <c r="U7" s="123"/>
      <c r="V7" s="123"/>
      <c r="W7" s="102"/>
      <c r="X7" s="102"/>
      <c r="Y7" s="102"/>
      <c r="Z7" s="102"/>
      <c r="AA7" s="102"/>
    </row>
    <row r="8" spans="1:27" ht="14.45" x14ac:dyDescent="0.3">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 x14ac:dyDescent="0.35">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ht="14.45"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3">
      <c r="A11" s="102"/>
      <c r="B11" s="237" t="s">
        <v>306</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ht="34.15" customHeight="1" x14ac:dyDescent="0.25">
      <c r="A12" s="102"/>
      <c r="B12" s="239" t="s">
        <v>10</v>
      </c>
      <c r="C12" s="242" t="s">
        <v>495</v>
      </c>
      <c r="D12" s="242" t="s">
        <v>496</v>
      </c>
      <c r="E12" s="242" t="s">
        <v>497</v>
      </c>
      <c r="F12" s="242" t="s">
        <v>451</v>
      </c>
      <c r="G12" s="239" t="s">
        <v>356</v>
      </c>
      <c r="H12" s="245"/>
      <c r="I12" s="245"/>
      <c r="J12" s="245"/>
      <c r="K12" s="245"/>
      <c r="L12" s="245"/>
      <c r="M12" s="246"/>
      <c r="N12" s="249" t="s">
        <v>388</v>
      </c>
      <c r="O12" s="250"/>
      <c r="P12" s="250"/>
      <c r="Q12" s="250"/>
      <c r="R12" s="250"/>
      <c r="S12" s="250"/>
      <c r="T12" s="250"/>
      <c r="U12" s="250"/>
      <c r="V12" s="250"/>
      <c r="W12" s="250"/>
      <c r="X12" s="250"/>
      <c r="Y12" s="250"/>
      <c r="Z12" s="250"/>
      <c r="AA12" s="250"/>
    </row>
    <row r="13" spans="1:27" ht="67.900000000000006" customHeight="1" x14ac:dyDescent="0.25">
      <c r="A13" s="102"/>
      <c r="B13" s="240"/>
      <c r="C13" s="243"/>
      <c r="D13" s="243"/>
      <c r="E13" s="243"/>
      <c r="F13" s="243"/>
      <c r="G13" s="241"/>
      <c r="H13" s="247"/>
      <c r="I13" s="247"/>
      <c r="J13" s="247"/>
      <c r="K13" s="247"/>
      <c r="L13" s="247"/>
      <c r="M13" s="248"/>
      <c r="N13" s="205">
        <v>2015</v>
      </c>
      <c r="O13" s="206"/>
      <c r="P13" s="251">
        <v>2016</v>
      </c>
      <c r="Q13" s="251"/>
      <c r="R13" s="205">
        <v>2017</v>
      </c>
      <c r="S13" s="206"/>
      <c r="T13" s="205">
        <v>2018</v>
      </c>
      <c r="U13" s="206"/>
      <c r="V13" s="205">
        <v>2019</v>
      </c>
      <c r="W13" s="206"/>
      <c r="X13" s="205">
        <v>2020</v>
      </c>
      <c r="Y13" s="206"/>
      <c r="Z13" s="256" t="s">
        <v>19</v>
      </c>
      <c r="AA13" s="257"/>
    </row>
    <row r="14" spans="1:27" ht="42" customHeight="1" x14ac:dyDescent="0.25">
      <c r="A14" s="102"/>
      <c r="B14" s="240"/>
      <c r="C14" s="243"/>
      <c r="D14" s="243"/>
      <c r="E14" s="243"/>
      <c r="F14" s="243"/>
      <c r="G14" s="272" t="s">
        <v>12</v>
      </c>
      <c r="H14" s="274" t="s">
        <v>13</v>
      </c>
      <c r="I14" s="272" t="s">
        <v>14</v>
      </c>
      <c r="J14" s="218" t="s">
        <v>353</v>
      </c>
      <c r="K14" s="218" t="s">
        <v>16</v>
      </c>
      <c r="L14" s="218" t="s">
        <v>351</v>
      </c>
      <c r="M14" s="218" t="s">
        <v>17</v>
      </c>
      <c r="N14" s="207"/>
      <c r="O14" s="208"/>
      <c r="P14" s="252"/>
      <c r="Q14" s="252"/>
      <c r="R14" s="207"/>
      <c r="S14" s="208"/>
      <c r="T14" s="207"/>
      <c r="U14" s="208"/>
      <c r="V14" s="207"/>
      <c r="W14" s="208"/>
      <c r="X14" s="207"/>
      <c r="Y14" s="208"/>
      <c r="Z14" s="258"/>
      <c r="AA14" s="259"/>
    </row>
    <row r="15" spans="1:27" ht="78" customHeight="1" x14ac:dyDescent="0.25">
      <c r="A15" s="102"/>
      <c r="B15" s="241"/>
      <c r="C15" s="244"/>
      <c r="D15" s="244"/>
      <c r="E15" s="244"/>
      <c r="F15" s="244"/>
      <c r="G15" s="273"/>
      <c r="H15" s="275"/>
      <c r="I15" s="273"/>
      <c r="J15" s="219"/>
      <c r="K15" s="219"/>
      <c r="L15" s="219"/>
      <c r="M15" s="21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3"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4"/>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4"/>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4"/>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4"/>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4"/>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4"/>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4"/>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4"/>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4"/>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4"/>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4"/>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4"/>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4"/>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4"/>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4"/>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4"/>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4"/>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4"/>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4"/>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4"/>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4"/>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4"/>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4"/>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4"/>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4"/>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4"/>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4"/>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4"/>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4"/>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5"/>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3"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4"/>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4"/>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4"/>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4"/>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4"/>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4"/>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4"/>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5"/>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60" t="s">
        <v>309</v>
      </c>
      <c r="C58" s="261"/>
      <c r="D58" s="261"/>
      <c r="E58" s="261"/>
      <c r="F58" s="261"/>
      <c r="G58" s="261"/>
      <c r="H58" s="261"/>
      <c r="I58" s="261"/>
      <c r="J58" s="261"/>
      <c r="K58" s="261"/>
      <c r="L58" s="261"/>
      <c r="M58" s="262"/>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6" t="s">
        <v>400</v>
      </c>
      <c r="C60" s="16"/>
      <c r="D60" s="220"/>
      <c r="E60" s="221"/>
      <c r="F60" s="221"/>
      <c r="G60" s="221"/>
      <c r="H60" s="221"/>
      <c r="I60" s="221"/>
      <c r="J60" s="221"/>
      <c r="K60" s="221"/>
      <c r="L60" s="221"/>
      <c r="M60" s="222"/>
      <c r="N60" s="57"/>
      <c r="O60" s="65"/>
      <c r="P60" s="57"/>
      <c r="Q60" s="57"/>
      <c r="R60" s="57"/>
      <c r="S60" s="57"/>
      <c r="T60" s="57"/>
      <c r="U60" s="57"/>
      <c r="V60" s="57"/>
      <c r="W60" s="57"/>
      <c r="X60" s="57"/>
      <c r="Y60" s="57"/>
      <c r="Z60" s="70"/>
      <c r="AA60" s="67"/>
    </row>
    <row r="61" spans="2:27" x14ac:dyDescent="0.25">
      <c r="B61" s="267"/>
      <c r="C61" s="16"/>
      <c r="D61" s="223"/>
      <c r="E61" s="224"/>
      <c r="F61" s="224"/>
      <c r="G61" s="224"/>
      <c r="H61" s="224"/>
      <c r="I61" s="224"/>
      <c r="J61" s="224"/>
      <c r="K61" s="224"/>
      <c r="L61" s="224"/>
      <c r="M61" s="225"/>
      <c r="N61" s="57"/>
      <c r="O61" s="65"/>
      <c r="P61" s="57"/>
      <c r="Q61" s="57"/>
      <c r="R61" s="57"/>
      <c r="S61" s="57"/>
      <c r="T61" s="57"/>
      <c r="U61" s="57"/>
      <c r="V61" s="57"/>
      <c r="W61" s="57"/>
      <c r="X61" s="57"/>
      <c r="Y61" s="57"/>
      <c r="Z61" s="70"/>
      <c r="AA61" s="67"/>
    </row>
    <row r="62" spans="2:27" x14ac:dyDescent="0.25">
      <c r="B62" s="267"/>
      <c r="C62" s="16"/>
      <c r="D62" s="223"/>
      <c r="E62" s="224"/>
      <c r="F62" s="224"/>
      <c r="G62" s="224"/>
      <c r="H62" s="224"/>
      <c r="I62" s="224"/>
      <c r="J62" s="224"/>
      <c r="K62" s="224"/>
      <c r="L62" s="224"/>
      <c r="M62" s="225"/>
      <c r="N62" s="57"/>
      <c r="O62" s="65"/>
      <c r="P62" s="57"/>
      <c r="Q62" s="57"/>
      <c r="R62" s="57"/>
      <c r="S62" s="57"/>
      <c r="T62" s="57"/>
      <c r="U62" s="57"/>
      <c r="V62" s="57"/>
      <c r="W62" s="57"/>
      <c r="X62" s="57"/>
      <c r="Y62" s="57"/>
      <c r="Z62" s="70"/>
      <c r="AA62" s="67"/>
    </row>
    <row r="63" spans="2:27" x14ac:dyDescent="0.25">
      <c r="B63" s="267"/>
      <c r="C63" s="16"/>
      <c r="D63" s="223"/>
      <c r="E63" s="224"/>
      <c r="F63" s="224"/>
      <c r="G63" s="224"/>
      <c r="H63" s="224"/>
      <c r="I63" s="224"/>
      <c r="J63" s="224"/>
      <c r="K63" s="224"/>
      <c r="L63" s="224"/>
      <c r="M63" s="225"/>
      <c r="N63" s="57"/>
      <c r="O63" s="65"/>
      <c r="P63" s="57"/>
      <c r="Q63" s="57"/>
      <c r="R63" s="57"/>
      <c r="S63" s="57"/>
      <c r="T63" s="57"/>
      <c r="U63" s="57"/>
      <c r="V63" s="57"/>
      <c r="W63" s="57"/>
      <c r="X63" s="57"/>
      <c r="Y63" s="57"/>
      <c r="Z63" s="70"/>
      <c r="AA63" s="67"/>
    </row>
    <row r="64" spans="2:27" x14ac:dyDescent="0.25">
      <c r="B64" s="267"/>
      <c r="C64" s="16"/>
      <c r="D64" s="223"/>
      <c r="E64" s="224"/>
      <c r="F64" s="224"/>
      <c r="G64" s="224"/>
      <c r="H64" s="224"/>
      <c r="I64" s="224"/>
      <c r="J64" s="224"/>
      <c r="K64" s="224"/>
      <c r="L64" s="224"/>
      <c r="M64" s="225"/>
      <c r="N64" s="57"/>
      <c r="O64" s="65"/>
      <c r="P64" s="57"/>
      <c r="Q64" s="57"/>
      <c r="R64" s="57"/>
      <c r="S64" s="57"/>
      <c r="T64" s="57"/>
      <c r="U64" s="57"/>
      <c r="V64" s="57"/>
      <c r="W64" s="57"/>
      <c r="X64" s="57"/>
      <c r="Y64" s="57"/>
      <c r="Z64" s="70"/>
      <c r="AA64" s="67"/>
    </row>
    <row r="65" spans="2:27" x14ac:dyDescent="0.25">
      <c r="B65" s="267"/>
      <c r="C65" s="16"/>
      <c r="D65" s="223"/>
      <c r="E65" s="224"/>
      <c r="F65" s="224"/>
      <c r="G65" s="224"/>
      <c r="H65" s="224"/>
      <c r="I65" s="224"/>
      <c r="J65" s="224"/>
      <c r="K65" s="224"/>
      <c r="L65" s="224"/>
      <c r="M65" s="225"/>
      <c r="N65" s="57"/>
      <c r="O65" s="65"/>
      <c r="P65" s="57"/>
      <c r="Q65" s="57"/>
      <c r="R65" s="57"/>
      <c r="S65" s="57"/>
      <c r="T65" s="57"/>
      <c r="U65" s="57"/>
      <c r="V65" s="57"/>
      <c r="W65" s="57"/>
      <c r="X65" s="57"/>
      <c r="Y65" s="57"/>
      <c r="Z65" s="70"/>
      <c r="AA65" s="67"/>
    </row>
    <row r="66" spans="2:27" x14ac:dyDescent="0.25">
      <c r="B66" s="267"/>
      <c r="C66" s="16"/>
      <c r="D66" s="223"/>
      <c r="E66" s="224"/>
      <c r="F66" s="224"/>
      <c r="G66" s="224"/>
      <c r="H66" s="224"/>
      <c r="I66" s="224"/>
      <c r="J66" s="224"/>
      <c r="K66" s="224"/>
      <c r="L66" s="224"/>
      <c r="M66" s="225"/>
      <c r="N66" s="57"/>
      <c r="O66" s="65"/>
      <c r="P66" s="57"/>
      <c r="Q66" s="57"/>
      <c r="R66" s="57"/>
      <c r="S66" s="57"/>
      <c r="T66" s="57"/>
      <c r="U66" s="57"/>
      <c r="V66" s="57"/>
      <c r="W66" s="57"/>
      <c r="X66" s="57"/>
      <c r="Y66" s="57"/>
      <c r="Z66" s="70"/>
      <c r="AA66" s="67"/>
    </row>
    <row r="67" spans="2:27" x14ac:dyDescent="0.25">
      <c r="B67" s="267"/>
      <c r="C67" s="16"/>
      <c r="D67" s="223"/>
      <c r="E67" s="224"/>
      <c r="F67" s="224"/>
      <c r="G67" s="224"/>
      <c r="H67" s="224"/>
      <c r="I67" s="224"/>
      <c r="J67" s="224"/>
      <c r="K67" s="224"/>
      <c r="L67" s="224"/>
      <c r="M67" s="225"/>
      <c r="N67" s="57"/>
      <c r="O67" s="65"/>
      <c r="P67" s="57"/>
      <c r="Q67" s="57"/>
      <c r="R67" s="57"/>
      <c r="S67" s="57"/>
      <c r="T67" s="57"/>
      <c r="U67" s="57"/>
      <c r="V67" s="57"/>
      <c r="W67" s="57"/>
      <c r="X67" s="57"/>
      <c r="Y67" s="57"/>
      <c r="Z67" s="70"/>
      <c r="AA67" s="67"/>
    </row>
    <row r="68" spans="2:27" x14ac:dyDescent="0.25">
      <c r="B68" s="267"/>
      <c r="C68" s="16"/>
      <c r="D68" s="223"/>
      <c r="E68" s="224"/>
      <c r="F68" s="224"/>
      <c r="G68" s="224"/>
      <c r="H68" s="224"/>
      <c r="I68" s="224"/>
      <c r="J68" s="224"/>
      <c r="K68" s="224"/>
      <c r="L68" s="224"/>
      <c r="M68" s="225"/>
      <c r="N68" s="57"/>
      <c r="O68" s="65"/>
      <c r="P68" s="57"/>
      <c r="Q68" s="57"/>
      <c r="R68" s="57"/>
      <c r="S68" s="57"/>
      <c r="T68" s="57"/>
      <c r="U68" s="57"/>
      <c r="V68" s="57"/>
      <c r="W68" s="57"/>
      <c r="X68" s="57"/>
      <c r="Y68" s="57"/>
      <c r="Z68" s="70"/>
      <c r="AA68" s="67"/>
    </row>
    <row r="69" spans="2:27" x14ac:dyDescent="0.25">
      <c r="B69" s="267"/>
      <c r="C69" s="16"/>
      <c r="D69" s="223"/>
      <c r="E69" s="224"/>
      <c r="F69" s="224"/>
      <c r="G69" s="224"/>
      <c r="H69" s="224"/>
      <c r="I69" s="224"/>
      <c r="J69" s="224"/>
      <c r="K69" s="224"/>
      <c r="L69" s="224"/>
      <c r="M69" s="225"/>
      <c r="N69" s="57"/>
      <c r="O69" s="65"/>
      <c r="P69" s="57"/>
      <c r="Q69" s="57"/>
      <c r="R69" s="57"/>
      <c r="S69" s="57"/>
      <c r="T69" s="57"/>
      <c r="U69" s="57"/>
      <c r="V69" s="57"/>
      <c r="W69" s="57"/>
      <c r="X69" s="57"/>
      <c r="Y69" s="57"/>
      <c r="Z69" s="70"/>
      <c r="AA69" s="67"/>
    </row>
    <row r="70" spans="2:27" x14ac:dyDescent="0.25">
      <c r="B70" s="267"/>
      <c r="C70" s="16"/>
      <c r="D70" s="223"/>
      <c r="E70" s="224"/>
      <c r="F70" s="224"/>
      <c r="G70" s="224"/>
      <c r="H70" s="224"/>
      <c r="I70" s="224"/>
      <c r="J70" s="224"/>
      <c r="K70" s="224"/>
      <c r="L70" s="224"/>
      <c r="M70" s="225"/>
      <c r="N70" s="57"/>
      <c r="O70" s="65"/>
      <c r="P70" s="57"/>
      <c r="Q70" s="57"/>
      <c r="R70" s="57"/>
      <c r="S70" s="57"/>
      <c r="T70" s="57"/>
      <c r="U70" s="57"/>
      <c r="V70" s="57"/>
      <c r="W70" s="57"/>
      <c r="X70" s="57"/>
      <c r="Y70" s="57"/>
      <c r="Z70" s="70"/>
      <c r="AA70" s="67"/>
    </row>
    <row r="71" spans="2:27" x14ac:dyDescent="0.25">
      <c r="B71" s="267"/>
      <c r="C71" s="16"/>
      <c r="D71" s="223"/>
      <c r="E71" s="224"/>
      <c r="F71" s="224"/>
      <c r="G71" s="224"/>
      <c r="H71" s="224"/>
      <c r="I71" s="224"/>
      <c r="J71" s="224"/>
      <c r="K71" s="224"/>
      <c r="L71" s="224"/>
      <c r="M71" s="225"/>
      <c r="N71" s="57"/>
      <c r="O71" s="65"/>
      <c r="P71" s="57"/>
      <c r="Q71" s="57"/>
      <c r="R71" s="57"/>
      <c r="S71" s="57"/>
      <c r="T71" s="57"/>
      <c r="U71" s="57"/>
      <c r="V71" s="57"/>
      <c r="W71" s="57"/>
      <c r="X71" s="57"/>
      <c r="Y71" s="57"/>
      <c r="Z71" s="70"/>
      <c r="AA71" s="67"/>
    </row>
    <row r="72" spans="2:27" x14ac:dyDescent="0.25">
      <c r="B72" s="267"/>
      <c r="C72" s="16"/>
      <c r="D72" s="223"/>
      <c r="E72" s="224"/>
      <c r="F72" s="224"/>
      <c r="G72" s="224"/>
      <c r="H72" s="224"/>
      <c r="I72" s="224"/>
      <c r="J72" s="224"/>
      <c r="K72" s="224"/>
      <c r="L72" s="224"/>
      <c r="M72" s="225"/>
      <c r="N72" s="57"/>
      <c r="O72" s="65"/>
      <c r="P72" s="57"/>
      <c r="Q72" s="57"/>
      <c r="R72" s="57"/>
      <c r="S72" s="57"/>
      <c r="T72" s="57"/>
      <c r="U72" s="57"/>
      <c r="V72" s="57"/>
      <c r="W72" s="57"/>
      <c r="X72" s="57"/>
      <c r="Y72" s="57"/>
      <c r="Z72" s="70"/>
      <c r="AA72" s="67"/>
    </row>
    <row r="73" spans="2:27" x14ac:dyDescent="0.25">
      <c r="B73" s="267"/>
      <c r="C73" s="16"/>
      <c r="D73" s="223"/>
      <c r="E73" s="224"/>
      <c r="F73" s="224"/>
      <c r="G73" s="224"/>
      <c r="H73" s="224"/>
      <c r="I73" s="224"/>
      <c r="J73" s="224"/>
      <c r="K73" s="224"/>
      <c r="L73" s="224"/>
      <c r="M73" s="225"/>
      <c r="N73" s="57"/>
      <c r="O73" s="65"/>
      <c r="P73" s="57"/>
      <c r="Q73" s="57"/>
      <c r="R73" s="57"/>
      <c r="S73" s="57"/>
      <c r="T73" s="57"/>
      <c r="U73" s="57"/>
      <c r="V73" s="57"/>
      <c r="W73" s="57"/>
      <c r="X73" s="57"/>
      <c r="Y73" s="57"/>
      <c r="Z73" s="70"/>
      <c r="AA73" s="67"/>
    </row>
    <row r="74" spans="2:27" x14ac:dyDescent="0.25">
      <c r="B74" s="267"/>
      <c r="C74" s="16"/>
      <c r="D74" s="223"/>
      <c r="E74" s="224"/>
      <c r="F74" s="224"/>
      <c r="G74" s="224"/>
      <c r="H74" s="224"/>
      <c r="I74" s="224"/>
      <c r="J74" s="224"/>
      <c r="K74" s="224"/>
      <c r="L74" s="224"/>
      <c r="M74" s="225"/>
      <c r="N74" s="57"/>
      <c r="O74" s="65"/>
      <c r="P74" s="57"/>
      <c r="Q74" s="57"/>
      <c r="R74" s="57"/>
      <c r="S74" s="57"/>
      <c r="T74" s="57"/>
      <c r="U74" s="57"/>
      <c r="V74" s="57"/>
      <c r="W74" s="57"/>
      <c r="X74" s="57"/>
      <c r="Y74" s="57"/>
      <c r="Z74" s="70"/>
      <c r="AA74" s="67"/>
    </row>
    <row r="75" spans="2:27" x14ac:dyDescent="0.25">
      <c r="B75" s="268"/>
      <c r="C75" s="16"/>
      <c r="D75" s="226"/>
      <c r="E75" s="227"/>
      <c r="F75" s="227"/>
      <c r="G75" s="227"/>
      <c r="H75" s="227"/>
      <c r="I75" s="227"/>
      <c r="J75" s="227"/>
      <c r="K75" s="227"/>
      <c r="L75" s="227"/>
      <c r="M75" s="228"/>
      <c r="N75" s="57"/>
      <c r="O75" s="65"/>
      <c r="P75" s="57"/>
      <c r="Q75" s="57"/>
      <c r="R75" s="57"/>
      <c r="S75" s="57"/>
      <c r="T75" s="57"/>
      <c r="U75" s="57"/>
      <c r="V75" s="57"/>
      <c r="W75" s="57"/>
      <c r="X75" s="57"/>
      <c r="Y75" s="57"/>
      <c r="Z75" s="70"/>
      <c r="AA75" s="67"/>
    </row>
    <row r="76" spans="2:27" ht="22.9" customHeight="1" x14ac:dyDescent="0.25">
      <c r="B76" s="269" t="s">
        <v>401</v>
      </c>
      <c r="C76" s="270"/>
      <c r="D76" s="270"/>
      <c r="E76" s="270"/>
      <c r="F76" s="270"/>
      <c r="G76" s="270"/>
      <c r="H76" s="270"/>
      <c r="I76" s="270"/>
      <c r="J76" s="270"/>
      <c r="K76" s="270"/>
      <c r="L76" s="270"/>
      <c r="M76" s="271"/>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9" t="s">
        <v>336</v>
      </c>
      <c r="C78" s="270"/>
      <c r="D78" s="270"/>
      <c r="E78" s="270"/>
      <c r="F78" s="270"/>
      <c r="G78" s="270"/>
      <c r="H78" s="270"/>
      <c r="I78" s="270"/>
      <c r="J78" s="270"/>
      <c r="K78" s="270"/>
      <c r="L78" s="270"/>
      <c r="M78" s="271"/>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3" t="s">
        <v>310</v>
      </c>
      <c r="C80" s="254"/>
      <c r="D80" s="254"/>
      <c r="E80" s="254"/>
      <c r="F80" s="254"/>
      <c r="G80" s="254"/>
      <c r="H80" s="254"/>
      <c r="I80" s="254"/>
      <c r="J80" s="254"/>
      <c r="K80" s="254"/>
      <c r="L80" s="254"/>
      <c r="M80" s="255"/>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3" t="s">
        <v>354</v>
      </c>
      <c r="C82" s="254"/>
      <c r="D82" s="254"/>
      <c r="E82" s="254"/>
      <c r="F82" s="254"/>
      <c r="G82" s="254"/>
      <c r="H82" s="254"/>
      <c r="I82" s="254"/>
      <c r="J82" s="254"/>
      <c r="K82" s="254"/>
      <c r="L82" s="254"/>
      <c r="M82" s="255"/>
      <c r="O82" s="71" t="str">
        <f>IF('C. CDM Plan Summary'!$N5=0,"",IF((O80-O78)/'C. CDM Plan Summary'!$N5&gt;0.083,"True","False"))</f>
        <v/>
      </c>
      <c r="Q82" s="71" t="str">
        <f>IF('C. CDM Plan Summary'!$N5=0,"",IF((Q80-Q78)/'C. CDM Plan Summary'!$N5&gt;0.083,"True","False"))</f>
        <v/>
      </c>
      <c r="S82" s="71" t="str">
        <f>IF('C. CDM Plan Summary'!$N5=0,"",IF((S80-S78)/'C. CDM Plan Summary'!$N5&gt;0.083,"True","False"))</f>
        <v/>
      </c>
      <c r="U82" s="71" t="str">
        <f>IF('C. CDM Plan Summary'!$N5=0,"",IF((U80-U78)/'C. CDM Plan Summary'!$N5&gt;0.083,"True","False"))</f>
        <v/>
      </c>
      <c r="W82" s="71" t="str">
        <f>IF('C. CDM Plan Summary'!$N5=0,"",IF((W80-W78)/'C. CDM Plan Summary'!$N5&gt;0.083,"True","False"))</f>
        <v/>
      </c>
      <c r="Y82" s="71" t="str">
        <f>IF('C. CDM Plan Summary'!$N5=0,"",IF((Y80-Y78)/'C. CDM Plan Summary'!$N5&gt;0.083,"True","False"))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3">
      <c r="A1" s="80" t="s">
        <v>392</v>
      </c>
      <c r="B1" s="301" t="s">
        <v>350</v>
      </c>
      <c r="C1" s="301"/>
      <c r="D1" s="301"/>
      <c r="E1" s="301"/>
      <c r="F1" s="301"/>
      <c r="G1" s="301"/>
      <c r="H1" s="301"/>
      <c r="I1" s="301"/>
      <c r="J1" s="301"/>
      <c r="K1" s="301"/>
      <c r="L1" s="301"/>
    </row>
    <row r="2" spans="1:30" ht="25.9" customHeight="1" x14ac:dyDescent="0.3">
      <c r="A2" s="80"/>
      <c r="B2" s="210" t="s">
        <v>407</v>
      </c>
      <c r="C2" s="211"/>
      <c r="D2" s="211"/>
      <c r="E2" s="211"/>
      <c r="F2" s="211"/>
      <c r="G2" s="211"/>
      <c r="H2" s="211"/>
      <c r="I2" s="211"/>
      <c r="J2" s="211"/>
      <c r="K2" s="211"/>
      <c r="L2" s="211"/>
      <c r="M2" s="211"/>
      <c r="N2" s="211"/>
      <c r="O2" s="212"/>
    </row>
    <row r="3" spans="1:30" ht="49.9" customHeight="1" x14ac:dyDescent="0.3">
      <c r="B3" s="213" t="s">
        <v>498</v>
      </c>
      <c r="C3" s="214"/>
      <c r="D3" s="214"/>
      <c r="E3" s="214"/>
      <c r="F3" s="214"/>
      <c r="G3" s="214"/>
      <c r="H3" s="214"/>
      <c r="I3" s="214"/>
      <c r="J3" s="214"/>
      <c r="K3" s="214"/>
      <c r="L3" s="214"/>
      <c r="M3" s="214"/>
      <c r="N3" s="214"/>
      <c r="O3" s="215"/>
    </row>
    <row r="4" spans="1:30" s="7" customFormat="1" ht="27" customHeight="1" x14ac:dyDescent="0.3">
      <c r="B4" s="31"/>
      <c r="C4" s="31"/>
      <c r="D4" s="31"/>
      <c r="E4" s="31"/>
      <c r="F4" s="31"/>
      <c r="G4" s="31"/>
      <c r="H4" s="31"/>
      <c r="I4" s="31"/>
      <c r="J4" s="31"/>
      <c r="K4" s="31"/>
      <c r="L4" s="31"/>
      <c r="M4" s="31"/>
      <c r="N4" s="31"/>
      <c r="O4" s="31"/>
    </row>
    <row r="5" spans="1:30" ht="23.45" customHeight="1" x14ac:dyDescent="0.3">
      <c r="B5" s="295" t="s">
        <v>342</v>
      </c>
      <c r="C5" s="296"/>
      <c r="D5" s="296"/>
      <c r="E5" s="296"/>
      <c r="F5" s="296"/>
      <c r="G5" s="296"/>
      <c r="H5" s="296"/>
      <c r="I5" s="296"/>
      <c r="J5" s="296"/>
      <c r="K5" s="296"/>
      <c r="L5" s="296"/>
      <c r="M5" s="296"/>
      <c r="N5" s="296"/>
      <c r="O5" s="297"/>
      <c r="Q5" s="210" t="s">
        <v>345</v>
      </c>
      <c r="R5" s="211"/>
      <c r="S5" s="211"/>
      <c r="T5" s="211"/>
      <c r="U5" s="211"/>
      <c r="V5" s="211"/>
      <c r="W5" s="211"/>
      <c r="X5" s="211"/>
      <c r="Y5" s="211"/>
      <c r="Z5" s="211"/>
      <c r="AA5" s="211"/>
      <c r="AB5" s="211"/>
      <c r="AC5" s="211"/>
      <c r="AD5" s="212"/>
    </row>
    <row r="6" spans="1:30" ht="14.45" customHeight="1" x14ac:dyDescent="0.3">
      <c r="B6" s="12" t="s">
        <v>5</v>
      </c>
      <c r="C6" s="276" t="s">
        <v>313</v>
      </c>
      <c r="D6" s="277"/>
      <c r="E6" s="277"/>
      <c r="F6" s="278"/>
      <c r="G6" s="282"/>
      <c r="H6" s="283"/>
      <c r="I6" s="284"/>
      <c r="J6" s="289" t="s">
        <v>408</v>
      </c>
      <c r="K6" s="290"/>
      <c r="L6" s="290"/>
      <c r="M6" s="290"/>
      <c r="N6" s="290"/>
      <c r="O6" s="291"/>
      <c r="Q6" s="115" t="s">
        <v>5</v>
      </c>
      <c r="R6" s="276" t="s">
        <v>313</v>
      </c>
      <c r="S6" s="277"/>
      <c r="T6" s="277"/>
      <c r="U6" s="278"/>
      <c r="V6" s="282"/>
      <c r="W6" s="283"/>
      <c r="X6" s="284"/>
      <c r="Y6" s="298" t="s">
        <v>408</v>
      </c>
      <c r="Z6" s="299"/>
      <c r="AA6" s="299"/>
      <c r="AB6" s="299"/>
      <c r="AC6" s="299"/>
      <c r="AD6" s="300"/>
    </row>
    <row r="7" spans="1:30" ht="14.45" customHeight="1" x14ac:dyDescent="0.3">
      <c r="B7" s="12" t="s">
        <v>6</v>
      </c>
      <c r="C7" s="276" t="s">
        <v>21</v>
      </c>
      <c r="D7" s="277"/>
      <c r="E7" s="277"/>
      <c r="F7" s="278"/>
      <c r="G7" s="282"/>
      <c r="H7" s="283"/>
      <c r="I7" s="284"/>
      <c r="J7" s="289"/>
      <c r="K7" s="290"/>
      <c r="L7" s="290"/>
      <c r="M7" s="290"/>
      <c r="N7" s="290"/>
      <c r="O7" s="291"/>
      <c r="Q7" s="115" t="s">
        <v>6</v>
      </c>
      <c r="R7" s="276" t="s">
        <v>21</v>
      </c>
      <c r="S7" s="277"/>
      <c r="T7" s="277"/>
      <c r="U7" s="278"/>
      <c r="V7" s="282"/>
      <c r="W7" s="283"/>
      <c r="X7" s="284"/>
      <c r="Y7" s="289"/>
      <c r="Z7" s="290"/>
      <c r="AA7" s="290"/>
      <c r="AB7" s="290"/>
      <c r="AC7" s="290"/>
      <c r="AD7" s="291"/>
    </row>
    <row r="8" spans="1:30" ht="29.45" customHeight="1" x14ac:dyDescent="0.3">
      <c r="B8" s="12" t="s">
        <v>6</v>
      </c>
      <c r="C8" s="276" t="s">
        <v>454</v>
      </c>
      <c r="D8" s="277"/>
      <c r="E8" s="277"/>
      <c r="F8" s="278"/>
      <c r="G8" s="292"/>
      <c r="H8" s="293"/>
      <c r="I8" s="294"/>
      <c r="J8" s="289"/>
      <c r="K8" s="290"/>
      <c r="L8" s="290"/>
      <c r="M8" s="290"/>
      <c r="N8" s="290"/>
      <c r="O8" s="291"/>
      <c r="Q8" s="115" t="s">
        <v>6</v>
      </c>
      <c r="R8" s="276" t="s">
        <v>454</v>
      </c>
      <c r="S8" s="277"/>
      <c r="T8" s="277"/>
      <c r="U8" s="278"/>
      <c r="V8" s="292"/>
      <c r="W8" s="293"/>
      <c r="X8" s="294"/>
      <c r="Y8" s="289"/>
      <c r="Z8" s="290"/>
      <c r="AA8" s="290"/>
      <c r="AB8" s="290"/>
      <c r="AC8" s="290"/>
      <c r="AD8" s="291"/>
    </row>
    <row r="9" spans="1:30" ht="14.45" customHeight="1" x14ac:dyDescent="0.3">
      <c r="B9" s="12" t="s">
        <v>7</v>
      </c>
      <c r="C9" s="276" t="s">
        <v>314</v>
      </c>
      <c r="D9" s="277"/>
      <c r="E9" s="277"/>
      <c r="F9" s="278"/>
      <c r="G9" s="282"/>
      <c r="H9" s="283"/>
      <c r="I9" s="284"/>
      <c r="J9" s="282"/>
      <c r="K9" s="283"/>
      <c r="L9" s="284"/>
      <c r="M9" s="282"/>
      <c r="N9" s="283"/>
      <c r="O9" s="284"/>
      <c r="Q9" s="115" t="s">
        <v>7</v>
      </c>
      <c r="R9" s="276" t="s">
        <v>314</v>
      </c>
      <c r="S9" s="277"/>
      <c r="T9" s="277"/>
      <c r="U9" s="278"/>
      <c r="V9" s="282"/>
      <c r="W9" s="283"/>
      <c r="X9" s="284"/>
      <c r="Y9" s="282"/>
      <c r="Z9" s="283"/>
      <c r="AA9" s="284"/>
      <c r="AB9" s="282"/>
      <c r="AC9" s="283"/>
      <c r="AD9" s="284"/>
    </row>
    <row r="10" spans="1:30" ht="22.9" customHeight="1" x14ac:dyDescent="0.25">
      <c r="B10" s="58" t="s">
        <v>8</v>
      </c>
      <c r="C10" s="285" t="s">
        <v>349</v>
      </c>
      <c r="D10" s="286"/>
      <c r="E10" s="286"/>
      <c r="F10" s="188"/>
      <c r="G10" s="282"/>
      <c r="H10" s="283"/>
      <c r="I10" s="284"/>
      <c r="J10" s="282"/>
      <c r="K10" s="283"/>
      <c r="L10" s="284"/>
      <c r="M10" s="282"/>
      <c r="N10" s="283"/>
      <c r="O10" s="284"/>
      <c r="Q10" s="116" t="s">
        <v>8</v>
      </c>
      <c r="R10" s="285" t="s">
        <v>349</v>
      </c>
      <c r="S10" s="286"/>
      <c r="T10" s="286"/>
      <c r="U10" s="188"/>
      <c r="V10" s="282"/>
      <c r="W10" s="283"/>
      <c r="X10" s="284"/>
      <c r="Y10" s="282"/>
      <c r="Z10" s="283"/>
      <c r="AA10" s="284"/>
      <c r="AB10" s="282"/>
      <c r="AC10" s="283"/>
      <c r="AD10" s="284"/>
    </row>
    <row r="11" spans="1:30" ht="22.9" customHeight="1" x14ac:dyDescent="0.25">
      <c r="B11" s="58"/>
      <c r="C11" s="287"/>
      <c r="D11" s="288"/>
      <c r="E11" s="288"/>
      <c r="F11" s="190"/>
      <c r="G11" s="282"/>
      <c r="H11" s="283"/>
      <c r="I11" s="284"/>
      <c r="J11" s="282"/>
      <c r="K11" s="283"/>
      <c r="L11" s="284"/>
      <c r="M11" s="282"/>
      <c r="N11" s="283"/>
      <c r="O11" s="284"/>
      <c r="Q11" s="116"/>
      <c r="R11" s="287"/>
      <c r="S11" s="288"/>
      <c r="T11" s="288"/>
      <c r="U11" s="190"/>
      <c r="V11" s="282"/>
      <c r="W11" s="283"/>
      <c r="X11" s="284"/>
      <c r="Y11" s="282"/>
      <c r="Z11" s="283"/>
      <c r="AA11" s="284"/>
      <c r="AB11" s="282"/>
      <c r="AC11" s="283"/>
      <c r="AD11" s="284"/>
    </row>
    <row r="12" spans="1:30" ht="89.45" customHeight="1" x14ac:dyDescent="0.3">
      <c r="B12" s="12" t="s">
        <v>341</v>
      </c>
      <c r="C12" s="276" t="s">
        <v>348</v>
      </c>
      <c r="D12" s="277"/>
      <c r="E12" s="277"/>
      <c r="F12" s="278"/>
      <c r="G12" s="279"/>
      <c r="H12" s="280"/>
      <c r="I12" s="280"/>
      <c r="J12" s="280"/>
      <c r="K12" s="280"/>
      <c r="L12" s="280"/>
      <c r="M12" s="280"/>
      <c r="N12" s="280"/>
      <c r="O12" s="281"/>
      <c r="Q12" s="115" t="s">
        <v>341</v>
      </c>
      <c r="R12" s="276" t="s">
        <v>348</v>
      </c>
      <c r="S12" s="277"/>
      <c r="T12" s="277"/>
      <c r="U12" s="278"/>
      <c r="V12" s="279"/>
      <c r="W12" s="280"/>
      <c r="X12" s="280"/>
      <c r="Y12" s="280"/>
      <c r="Z12" s="280"/>
      <c r="AA12" s="280"/>
      <c r="AB12" s="280"/>
      <c r="AC12" s="280"/>
      <c r="AD12" s="281"/>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10" t="s">
        <v>343</v>
      </c>
      <c r="C14" s="211"/>
      <c r="D14" s="211"/>
      <c r="E14" s="211"/>
      <c r="F14" s="211"/>
      <c r="G14" s="211"/>
      <c r="H14" s="211"/>
      <c r="I14" s="211"/>
      <c r="J14" s="211"/>
      <c r="K14" s="211"/>
      <c r="L14" s="211"/>
      <c r="M14" s="211"/>
      <c r="N14" s="211"/>
      <c r="O14" s="212"/>
      <c r="Q14" s="210" t="s">
        <v>344</v>
      </c>
      <c r="R14" s="211"/>
      <c r="S14" s="211"/>
      <c r="T14" s="211"/>
      <c r="U14" s="211"/>
      <c r="V14" s="211"/>
      <c r="W14" s="211"/>
      <c r="X14" s="211"/>
      <c r="Y14" s="211"/>
      <c r="Z14" s="211"/>
      <c r="AA14" s="211"/>
      <c r="AB14" s="211"/>
      <c r="AC14" s="211"/>
      <c r="AD14" s="212"/>
    </row>
    <row r="15" spans="1:30" ht="14.45" customHeight="1" x14ac:dyDescent="0.25">
      <c r="B15" s="115" t="s">
        <v>5</v>
      </c>
      <c r="C15" s="276" t="s">
        <v>313</v>
      </c>
      <c r="D15" s="277"/>
      <c r="E15" s="277"/>
      <c r="F15" s="278"/>
      <c r="G15" s="282"/>
      <c r="H15" s="283"/>
      <c r="I15" s="284"/>
      <c r="J15" s="298" t="s">
        <v>408</v>
      </c>
      <c r="K15" s="299"/>
      <c r="L15" s="299"/>
      <c r="M15" s="299"/>
      <c r="N15" s="299"/>
      <c r="O15" s="300"/>
      <c r="Q15" s="115" t="s">
        <v>5</v>
      </c>
      <c r="R15" s="276" t="s">
        <v>313</v>
      </c>
      <c r="S15" s="277"/>
      <c r="T15" s="277"/>
      <c r="U15" s="278"/>
      <c r="V15" s="282"/>
      <c r="W15" s="283"/>
      <c r="X15" s="284"/>
      <c r="Y15" s="298" t="s">
        <v>408</v>
      </c>
      <c r="Z15" s="299"/>
      <c r="AA15" s="299"/>
      <c r="AB15" s="299"/>
      <c r="AC15" s="299"/>
      <c r="AD15" s="300"/>
    </row>
    <row r="16" spans="1:30" ht="14.45" customHeight="1" x14ac:dyDescent="0.25">
      <c r="B16" s="115" t="s">
        <v>6</v>
      </c>
      <c r="C16" s="276" t="s">
        <v>21</v>
      </c>
      <c r="D16" s="277"/>
      <c r="E16" s="277"/>
      <c r="F16" s="278"/>
      <c r="G16" s="282"/>
      <c r="H16" s="283"/>
      <c r="I16" s="284"/>
      <c r="J16" s="289"/>
      <c r="K16" s="290"/>
      <c r="L16" s="290"/>
      <c r="M16" s="290"/>
      <c r="N16" s="290"/>
      <c r="O16" s="291"/>
      <c r="Q16" s="115" t="s">
        <v>6</v>
      </c>
      <c r="R16" s="276" t="s">
        <v>21</v>
      </c>
      <c r="S16" s="277"/>
      <c r="T16" s="277"/>
      <c r="U16" s="278"/>
      <c r="V16" s="282"/>
      <c r="W16" s="283"/>
      <c r="X16" s="284"/>
      <c r="Y16" s="289"/>
      <c r="Z16" s="290"/>
      <c r="AA16" s="290"/>
      <c r="AB16" s="290"/>
      <c r="AC16" s="290"/>
      <c r="AD16" s="291"/>
    </row>
    <row r="17" spans="2:30" ht="31.9" customHeight="1" x14ac:dyDescent="0.25">
      <c r="B17" s="115" t="s">
        <v>6</v>
      </c>
      <c r="C17" s="276" t="s">
        <v>454</v>
      </c>
      <c r="D17" s="277"/>
      <c r="E17" s="277"/>
      <c r="F17" s="278"/>
      <c r="G17" s="292"/>
      <c r="H17" s="293"/>
      <c r="I17" s="294"/>
      <c r="J17" s="289"/>
      <c r="K17" s="290"/>
      <c r="L17" s="290"/>
      <c r="M17" s="290"/>
      <c r="N17" s="290"/>
      <c r="O17" s="291"/>
      <c r="Q17" s="115" t="s">
        <v>6</v>
      </c>
      <c r="R17" s="276" t="s">
        <v>454</v>
      </c>
      <c r="S17" s="277"/>
      <c r="T17" s="277"/>
      <c r="U17" s="278"/>
      <c r="V17" s="292"/>
      <c r="W17" s="293"/>
      <c r="X17" s="294"/>
      <c r="Y17" s="289"/>
      <c r="Z17" s="290"/>
      <c r="AA17" s="290"/>
      <c r="AB17" s="290"/>
      <c r="AC17" s="290"/>
      <c r="AD17" s="291"/>
    </row>
    <row r="18" spans="2:30" ht="32.25" customHeight="1" x14ac:dyDescent="0.25">
      <c r="B18" s="115" t="s">
        <v>7</v>
      </c>
      <c r="C18" s="276" t="s">
        <v>314</v>
      </c>
      <c r="D18" s="277"/>
      <c r="E18" s="277"/>
      <c r="F18" s="278"/>
      <c r="G18" s="282"/>
      <c r="H18" s="283"/>
      <c r="I18" s="284"/>
      <c r="J18" s="282"/>
      <c r="K18" s="283"/>
      <c r="L18" s="284"/>
      <c r="M18" s="282"/>
      <c r="N18" s="283"/>
      <c r="O18" s="284"/>
      <c r="Q18" s="115" t="s">
        <v>7</v>
      </c>
      <c r="R18" s="276" t="s">
        <v>314</v>
      </c>
      <c r="S18" s="277"/>
      <c r="T18" s="277"/>
      <c r="U18" s="278"/>
      <c r="V18" s="282"/>
      <c r="W18" s="283"/>
      <c r="X18" s="284"/>
      <c r="Y18" s="282"/>
      <c r="Z18" s="283"/>
      <c r="AA18" s="284"/>
      <c r="AB18" s="282"/>
      <c r="AC18" s="283"/>
      <c r="AD18" s="284"/>
    </row>
    <row r="19" spans="2:30" ht="22.9" customHeight="1" x14ac:dyDescent="0.25">
      <c r="B19" s="116" t="s">
        <v>8</v>
      </c>
      <c r="C19" s="285" t="s">
        <v>349</v>
      </c>
      <c r="D19" s="286"/>
      <c r="E19" s="286"/>
      <c r="F19" s="188"/>
      <c r="G19" s="282"/>
      <c r="H19" s="283"/>
      <c r="I19" s="284"/>
      <c r="J19" s="282"/>
      <c r="K19" s="283"/>
      <c r="L19" s="284"/>
      <c r="M19" s="282"/>
      <c r="N19" s="283"/>
      <c r="O19" s="284"/>
      <c r="Q19" s="116" t="s">
        <v>8</v>
      </c>
      <c r="R19" s="285" t="s">
        <v>349</v>
      </c>
      <c r="S19" s="286"/>
      <c r="T19" s="286"/>
      <c r="U19" s="188"/>
      <c r="V19" s="282"/>
      <c r="W19" s="283"/>
      <c r="X19" s="284"/>
      <c r="Y19" s="282"/>
      <c r="Z19" s="283"/>
      <c r="AA19" s="284"/>
      <c r="AB19" s="282"/>
      <c r="AC19" s="283"/>
      <c r="AD19" s="284"/>
    </row>
    <row r="20" spans="2:30" ht="22.9" customHeight="1" x14ac:dyDescent="0.25">
      <c r="B20" s="116"/>
      <c r="C20" s="287"/>
      <c r="D20" s="288"/>
      <c r="E20" s="288"/>
      <c r="F20" s="190"/>
      <c r="G20" s="282"/>
      <c r="H20" s="283"/>
      <c r="I20" s="284"/>
      <c r="J20" s="282"/>
      <c r="K20" s="283"/>
      <c r="L20" s="284"/>
      <c r="M20" s="282"/>
      <c r="N20" s="283"/>
      <c r="O20" s="284"/>
      <c r="Q20" s="116"/>
      <c r="R20" s="287"/>
      <c r="S20" s="288"/>
      <c r="T20" s="288"/>
      <c r="U20" s="190"/>
      <c r="V20" s="282"/>
      <c r="W20" s="283"/>
      <c r="X20" s="284"/>
      <c r="Y20" s="282"/>
      <c r="Z20" s="283"/>
      <c r="AA20" s="284"/>
      <c r="AB20" s="282"/>
      <c r="AC20" s="283"/>
      <c r="AD20" s="284"/>
    </row>
    <row r="21" spans="2:30" ht="89.45" customHeight="1" x14ac:dyDescent="0.25">
      <c r="B21" s="115" t="s">
        <v>341</v>
      </c>
      <c r="C21" s="276" t="s">
        <v>348</v>
      </c>
      <c r="D21" s="277"/>
      <c r="E21" s="277"/>
      <c r="F21" s="278"/>
      <c r="G21" s="279"/>
      <c r="H21" s="280"/>
      <c r="I21" s="280"/>
      <c r="J21" s="280"/>
      <c r="K21" s="280"/>
      <c r="L21" s="280"/>
      <c r="M21" s="280"/>
      <c r="N21" s="280"/>
      <c r="O21" s="281"/>
      <c r="Q21" s="115" t="s">
        <v>341</v>
      </c>
      <c r="R21" s="276" t="s">
        <v>348</v>
      </c>
      <c r="S21" s="277"/>
      <c r="T21" s="277"/>
      <c r="U21" s="278"/>
      <c r="V21" s="279"/>
      <c r="W21" s="280"/>
      <c r="X21" s="280"/>
      <c r="Y21" s="280"/>
      <c r="Z21" s="280"/>
      <c r="AA21" s="280"/>
      <c r="AB21" s="280"/>
      <c r="AC21" s="280"/>
      <c r="AD21" s="281"/>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10" t="s">
        <v>346</v>
      </c>
      <c r="C23" s="211"/>
      <c r="D23" s="211"/>
      <c r="E23" s="211"/>
      <c r="F23" s="211"/>
      <c r="G23" s="211"/>
      <c r="H23" s="211"/>
      <c r="I23" s="211"/>
      <c r="J23" s="211"/>
      <c r="K23" s="211"/>
      <c r="L23" s="211"/>
      <c r="M23" s="211"/>
      <c r="N23" s="211"/>
      <c r="O23" s="212"/>
      <c r="Q23" s="295" t="s">
        <v>347</v>
      </c>
      <c r="R23" s="296"/>
      <c r="S23" s="296"/>
      <c r="T23" s="296"/>
      <c r="U23" s="296"/>
      <c r="V23" s="296"/>
      <c r="W23" s="296"/>
      <c r="X23" s="296"/>
      <c r="Y23" s="296"/>
      <c r="Z23" s="296"/>
      <c r="AA23" s="296"/>
      <c r="AB23" s="296"/>
      <c r="AC23" s="296"/>
      <c r="AD23" s="297"/>
    </row>
    <row r="24" spans="2:30" ht="14.45" customHeight="1" x14ac:dyDescent="0.25">
      <c r="B24" s="115" t="s">
        <v>5</v>
      </c>
      <c r="C24" s="276" t="s">
        <v>313</v>
      </c>
      <c r="D24" s="277"/>
      <c r="E24" s="277"/>
      <c r="F24" s="278"/>
      <c r="G24" s="282"/>
      <c r="H24" s="283"/>
      <c r="I24" s="284"/>
      <c r="J24" s="298" t="s">
        <v>408</v>
      </c>
      <c r="K24" s="299"/>
      <c r="L24" s="299"/>
      <c r="M24" s="299"/>
      <c r="N24" s="299"/>
      <c r="O24" s="300"/>
      <c r="Q24" s="115" t="s">
        <v>5</v>
      </c>
      <c r="R24" s="276" t="s">
        <v>313</v>
      </c>
      <c r="S24" s="277"/>
      <c r="T24" s="277"/>
      <c r="U24" s="278"/>
      <c r="V24" s="282"/>
      <c r="W24" s="283"/>
      <c r="X24" s="284"/>
      <c r="Y24" s="298" t="s">
        <v>408</v>
      </c>
      <c r="Z24" s="299"/>
      <c r="AA24" s="299"/>
      <c r="AB24" s="299"/>
      <c r="AC24" s="299"/>
      <c r="AD24" s="300"/>
    </row>
    <row r="25" spans="2:30" ht="14.45" customHeight="1" x14ac:dyDescent="0.25">
      <c r="B25" s="115" t="s">
        <v>6</v>
      </c>
      <c r="C25" s="276" t="s">
        <v>21</v>
      </c>
      <c r="D25" s="277"/>
      <c r="E25" s="277"/>
      <c r="F25" s="278"/>
      <c r="G25" s="282"/>
      <c r="H25" s="283"/>
      <c r="I25" s="284"/>
      <c r="J25" s="289"/>
      <c r="K25" s="290"/>
      <c r="L25" s="290"/>
      <c r="M25" s="290"/>
      <c r="N25" s="290"/>
      <c r="O25" s="291"/>
      <c r="Q25" s="115" t="s">
        <v>6</v>
      </c>
      <c r="R25" s="276" t="s">
        <v>21</v>
      </c>
      <c r="S25" s="277"/>
      <c r="T25" s="277"/>
      <c r="U25" s="278"/>
      <c r="V25" s="282"/>
      <c r="W25" s="283"/>
      <c r="X25" s="284"/>
      <c r="Y25" s="289"/>
      <c r="Z25" s="290"/>
      <c r="AA25" s="290"/>
      <c r="AB25" s="290"/>
      <c r="AC25" s="290"/>
      <c r="AD25" s="291"/>
    </row>
    <row r="26" spans="2:30" ht="31.9" customHeight="1" x14ac:dyDescent="0.25">
      <c r="B26" s="115" t="s">
        <v>6</v>
      </c>
      <c r="C26" s="276" t="s">
        <v>454</v>
      </c>
      <c r="D26" s="277"/>
      <c r="E26" s="277"/>
      <c r="F26" s="278"/>
      <c r="G26" s="292"/>
      <c r="H26" s="293"/>
      <c r="I26" s="294"/>
      <c r="J26" s="289"/>
      <c r="K26" s="290"/>
      <c r="L26" s="290"/>
      <c r="M26" s="290"/>
      <c r="N26" s="290"/>
      <c r="O26" s="291"/>
      <c r="Q26" s="115" t="s">
        <v>6</v>
      </c>
      <c r="R26" s="276" t="s">
        <v>454</v>
      </c>
      <c r="S26" s="277"/>
      <c r="T26" s="277"/>
      <c r="U26" s="278"/>
      <c r="V26" s="292"/>
      <c r="W26" s="293"/>
      <c r="X26" s="294"/>
      <c r="Y26" s="289"/>
      <c r="Z26" s="290"/>
      <c r="AA26" s="290"/>
      <c r="AB26" s="290"/>
      <c r="AC26" s="290"/>
      <c r="AD26" s="291"/>
    </row>
    <row r="27" spans="2:30" ht="33.75" customHeight="1" x14ac:dyDescent="0.25">
      <c r="B27" s="115" t="s">
        <v>7</v>
      </c>
      <c r="C27" s="276" t="s">
        <v>314</v>
      </c>
      <c r="D27" s="277"/>
      <c r="E27" s="277"/>
      <c r="F27" s="278"/>
      <c r="G27" s="282"/>
      <c r="H27" s="283"/>
      <c r="I27" s="284"/>
      <c r="J27" s="282"/>
      <c r="K27" s="283"/>
      <c r="L27" s="284"/>
      <c r="M27" s="282"/>
      <c r="N27" s="283"/>
      <c r="O27" s="284"/>
      <c r="Q27" s="115" t="s">
        <v>7</v>
      </c>
      <c r="R27" s="276" t="s">
        <v>314</v>
      </c>
      <c r="S27" s="277"/>
      <c r="T27" s="277"/>
      <c r="U27" s="278"/>
      <c r="V27" s="282"/>
      <c r="W27" s="283"/>
      <c r="X27" s="284"/>
      <c r="Y27" s="282"/>
      <c r="Z27" s="283"/>
      <c r="AA27" s="284"/>
      <c r="AB27" s="282"/>
      <c r="AC27" s="283"/>
      <c r="AD27" s="284"/>
    </row>
    <row r="28" spans="2:30" ht="22.9" customHeight="1" x14ac:dyDescent="0.25">
      <c r="B28" s="116" t="s">
        <v>8</v>
      </c>
      <c r="C28" s="285" t="s">
        <v>349</v>
      </c>
      <c r="D28" s="286"/>
      <c r="E28" s="286"/>
      <c r="F28" s="188"/>
      <c r="G28" s="282"/>
      <c r="H28" s="283"/>
      <c r="I28" s="284"/>
      <c r="J28" s="282"/>
      <c r="K28" s="283"/>
      <c r="L28" s="284"/>
      <c r="M28" s="282"/>
      <c r="N28" s="283"/>
      <c r="O28" s="284"/>
      <c r="Q28" s="116" t="s">
        <v>8</v>
      </c>
      <c r="R28" s="285" t="s">
        <v>349</v>
      </c>
      <c r="S28" s="286"/>
      <c r="T28" s="286"/>
      <c r="U28" s="188"/>
      <c r="V28" s="282"/>
      <c r="W28" s="283"/>
      <c r="X28" s="284"/>
      <c r="Y28" s="282"/>
      <c r="Z28" s="283"/>
      <c r="AA28" s="284"/>
      <c r="AB28" s="282"/>
      <c r="AC28" s="283"/>
      <c r="AD28" s="284"/>
    </row>
    <row r="29" spans="2:30" ht="22.9" customHeight="1" x14ac:dyDescent="0.25">
      <c r="B29" s="116"/>
      <c r="C29" s="287"/>
      <c r="D29" s="288"/>
      <c r="E29" s="288"/>
      <c r="F29" s="190"/>
      <c r="G29" s="282"/>
      <c r="H29" s="283"/>
      <c r="I29" s="284"/>
      <c r="J29" s="282"/>
      <c r="K29" s="283"/>
      <c r="L29" s="284"/>
      <c r="M29" s="282"/>
      <c r="N29" s="283"/>
      <c r="O29" s="284"/>
      <c r="Q29" s="116"/>
      <c r="R29" s="287"/>
      <c r="S29" s="288"/>
      <c r="T29" s="288"/>
      <c r="U29" s="190"/>
      <c r="V29" s="282"/>
      <c r="W29" s="283"/>
      <c r="X29" s="284"/>
      <c r="Y29" s="282"/>
      <c r="Z29" s="283"/>
      <c r="AA29" s="284"/>
      <c r="AB29" s="282"/>
      <c r="AC29" s="283"/>
      <c r="AD29" s="284"/>
    </row>
    <row r="30" spans="2:30" ht="77.45" customHeight="1" x14ac:dyDescent="0.25">
      <c r="B30" s="115" t="s">
        <v>341</v>
      </c>
      <c r="C30" s="276" t="s">
        <v>348</v>
      </c>
      <c r="D30" s="277"/>
      <c r="E30" s="277"/>
      <c r="F30" s="278"/>
      <c r="G30" s="279"/>
      <c r="H30" s="280"/>
      <c r="I30" s="280"/>
      <c r="J30" s="280"/>
      <c r="K30" s="280"/>
      <c r="L30" s="280"/>
      <c r="M30" s="280"/>
      <c r="N30" s="280"/>
      <c r="O30" s="281"/>
      <c r="Q30" s="115" t="s">
        <v>341</v>
      </c>
      <c r="R30" s="276" t="s">
        <v>348</v>
      </c>
      <c r="S30" s="277"/>
      <c r="T30" s="277"/>
      <c r="U30" s="278"/>
      <c r="V30" s="279"/>
      <c r="W30" s="280"/>
      <c r="X30" s="280"/>
      <c r="Y30" s="280"/>
      <c r="Z30" s="280"/>
      <c r="AA30" s="280"/>
      <c r="AB30" s="280"/>
      <c r="AC30" s="280"/>
      <c r="AD30" s="281"/>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10" t="s">
        <v>466</v>
      </c>
      <c r="C32" s="211"/>
      <c r="D32" s="211"/>
      <c r="E32" s="211"/>
      <c r="F32" s="211"/>
      <c r="G32" s="211"/>
      <c r="H32" s="211"/>
      <c r="I32" s="211"/>
      <c r="J32" s="211"/>
      <c r="K32" s="211"/>
      <c r="L32" s="211"/>
      <c r="M32" s="211"/>
      <c r="N32" s="211"/>
      <c r="O32" s="212"/>
      <c r="Q32" s="210" t="s">
        <v>467</v>
      </c>
      <c r="R32" s="211"/>
      <c r="S32" s="211"/>
      <c r="T32" s="211"/>
      <c r="U32" s="211"/>
      <c r="V32" s="211"/>
      <c r="W32" s="211"/>
      <c r="X32" s="211"/>
      <c r="Y32" s="211"/>
      <c r="Z32" s="211"/>
      <c r="AA32" s="211"/>
      <c r="AB32" s="211"/>
      <c r="AC32" s="211"/>
      <c r="AD32" s="212"/>
    </row>
    <row r="33" spans="2:30" ht="14.45" customHeight="1" x14ac:dyDescent="0.25">
      <c r="B33" s="115" t="s">
        <v>5</v>
      </c>
      <c r="C33" s="276" t="s">
        <v>313</v>
      </c>
      <c r="D33" s="277"/>
      <c r="E33" s="277"/>
      <c r="F33" s="278"/>
      <c r="G33" s="282"/>
      <c r="H33" s="283"/>
      <c r="I33" s="284"/>
      <c r="J33" s="298" t="s">
        <v>408</v>
      </c>
      <c r="K33" s="299"/>
      <c r="L33" s="299"/>
      <c r="M33" s="299"/>
      <c r="N33" s="299"/>
      <c r="O33" s="300"/>
      <c r="Q33" s="115" t="s">
        <v>5</v>
      </c>
      <c r="R33" s="276" t="s">
        <v>313</v>
      </c>
      <c r="S33" s="277"/>
      <c r="T33" s="277"/>
      <c r="U33" s="278"/>
      <c r="V33" s="282"/>
      <c r="W33" s="283"/>
      <c r="X33" s="284"/>
      <c r="Y33" s="298" t="s">
        <v>408</v>
      </c>
      <c r="Z33" s="299"/>
      <c r="AA33" s="299"/>
      <c r="AB33" s="299"/>
      <c r="AC33" s="299"/>
      <c r="AD33" s="300"/>
    </row>
    <row r="34" spans="2:30" ht="14.45" customHeight="1" x14ac:dyDescent="0.25">
      <c r="B34" s="115" t="s">
        <v>6</v>
      </c>
      <c r="C34" s="276" t="s">
        <v>21</v>
      </c>
      <c r="D34" s="277"/>
      <c r="E34" s="277"/>
      <c r="F34" s="278"/>
      <c r="G34" s="282"/>
      <c r="H34" s="283"/>
      <c r="I34" s="284"/>
      <c r="J34" s="289"/>
      <c r="K34" s="290"/>
      <c r="L34" s="290"/>
      <c r="M34" s="290"/>
      <c r="N34" s="290"/>
      <c r="O34" s="291"/>
      <c r="Q34" s="115" t="s">
        <v>6</v>
      </c>
      <c r="R34" s="276" t="s">
        <v>21</v>
      </c>
      <c r="S34" s="277"/>
      <c r="T34" s="277"/>
      <c r="U34" s="278"/>
      <c r="V34" s="282"/>
      <c r="W34" s="283"/>
      <c r="X34" s="284"/>
      <c r="Y34" s="289"/>
      <c r="Z34" s="290"/>
      <c r="AA34" s="290"/>
      <c r="AB34" s="290"/>
      <c r="AC34" s="290"/>
      <c r="AD34" s="291"/>
    </row>
    <row r="35" spans="2:30" ht="31.9" customHeight="1" x14ac:dyDescent="0.25">
      <c r="B35" s="115" t="s">
        <v>6</v>
      </c>
      <c r="C35" s="276" t="s">
        <v>454</v>
      </c>
      <c r="D35" s="277"/>
      <c r="E35" s="277"/>
      <c r="F35" s="278"/>
      <c r="G35" s="292"/>
      <c r="H35" s="293"/>
      <c r="I35" s="294"/>
      <c r="J35" s="289"/>
      <c r="K35" s="290"/>
      <c r="L35" s="290"/>
      <c r="M35" s="290"/>
      <c r="N35" s="290"/>
      <c r="O35" s="291"/>
      <c r="Q35" s="115" t="s">
        <v>6</v>
      </c>
      <c r="R35" s="276" t="s">
        <v>454</v>
      </c>
      <c r="S35" s="277"/>
      <c r="T35" s="277"/>
      <c r="U35" s="278"/>
      <c r="V35" s="292"/>
      <c r="W35" s="293"/>
      <c r="X35" s="294"/>
      <c r="Y35" s="289"/>
      <c r="Z35" s="290"/>
      <c r="AA35" s="290"/>
      <c r="AB35" s="290"/>
      <c r="AC35" s="290"/>
      <c r="AD35" s="291"/>
    </row>
    <row r="36" spans="2:30" ht="36" customHeight="1" x14ac:dyDescent="0.25">
      <c r="B36" s="115" t="s">
        <v>7</v>
      </c>
      <c r="C36" s="276" t="s">
        <v>314</v>
      </c>
      <c r="D36" s="277"/>
      <c r="E36" s="277"/>
      <c r="F36" s="278"/>
      <c r="G36" s="282"/>
      <c r="H36" s="283"/>
      <c r="I36" s="284"/>
      <c r="J36" s="282"/>
      <c r="K36" s="283"/>
      <c r="L36" s="284"/>
      <c r="M36" s="282"/>
      <c r="N36" s="283"/>
      <c r="O36" s="284"/>
      <c r="Q36" s="115" t="s">
        <v>7</v>
      </c>
      <c r="R36" s="276" t="s">
        <v>314</v>
      </c>
      <c r="S36" s="277"/>
      <c r="T36" s="277"/>
      <c r="U36" s="278"/>
      <c r="V36" s="282"/>
      <c r="W36" s="283"/>
      <c r="X36" s="284"/>
      <c r="Y36" s="282"/>
      <c r="Z36" s="283"/>
      <c r="AA36" s="284"/>
      <c r="AB36" s="282"/>
      <c r="AC36" s="283"/>
      <c r="AD36" s="284"/>
    </row>
    <row r="37" spans="2:30" ht="22.9" customHeight="1" x14ac:dyDescent="0.25">
      <c r="B37" s="116" t="s">
        <v>8</v>
      </c>
      <c r="C37" s="285" t="s">
        <v>349</v>
      </c>
      <c r="D37" s="286"/>
      <c r="E37" s="286"/>
      <c r="F37" s="188"/>
      <c r="G37" s="282"/>
      <c r="H37" s="283"/>
      <c r="I37" s="284"/>
      <c r="J37" s="282"/>
      <c r="K37" s="283"/>
      <c r="L37" s="284"/>
      <c r="M37" s="282"/>
      <c r="N37" s="283"/>
      <c r="O37" s="284"/>
      <c r="Q37" s="116" t="s">
        <v>8</v>
      </c>
      <c r="R37" s="285" t="s">
        <v>349</v>
      </c>
      <c r="S37" s="286"/>
      <c r="T37" s="286"/>
      <c r="U37" s="188"/>
      <c r="V37" s="282"/>
      <c r="W37" s="283"/>
      <c r="X37" s="284"/>
      <c r="Y37" s="282"/>
      <c r="Z37" s="283"/>
      <c r="AA37" s="284"/>
      <c r="AB37" s="282"/>
      <c r="AC37" s="283"/>
      <c r="AD37" s="284"/>
    </row>
    <row r="38" spans="2:30" ht="22.9" customHeight="1" x14ac:dyDescent="0.25">
      <c r="B38" s="116"/>
      <c r="C38" s="287"/>
      <c r="D38" s="288"/>
      <c r="E38" s="288"/>
      <c r="F38" s="190"/>
      <c r="G38" s="282"/>
      <c r="H38" s="283"/>
      <c r="I38" s="284"/>
      <c r="J38" s="282"/>
      <c r="K38" s="283"/>
      <c r="L38" s="284"/>
      <c r="M38" s="282"/>
      <c r="N38" s="283"/>
      <c r="O38" s="284"/>
      <c r="Q38" s="116"/>
      <c r="R38" s="287"/>
      <c r="S38" s="288"/>
      <c r="T38" s="288"/>
      <c r="U38" s="190"/>
      <c r="V38" s="282"/>
      <c r="W38" s="283"/>
      <c r="X38" s="284"/>
      <c r="Y38" s="282"/>
      <c r="Z38" s="283"/>
      <c r="AA38" s="284"/>
      <c r="AB38" s="282"/>
      <c r="AC38" s="283"/>
      <c r="AD38" s="284"/>
    </row>
    <row r="39" spans="2:30" ht="89.45" customHeight="1" x14ac:dyDescent="0.25">
      <c r="B39" s="115" t="s">
        <v>341</v>
      </c>
      <c r="C39" s="276" t="s">
        <v>348</v>
      </c>
      <c r="D39" s="277"/>
      <c r="E39" s="277"/>
      <c r="F39" s="278"/>
      <c r="G39" s="279"/>
      <c r="H39" s="280"/>
      <c r="I39" s="280"/>
      <c r="J39" s="280"/>
      <c r="K39" s="280"/>
      <c r="L39" s="280"/>
      <c r="M39" s="280"/>
      <c r="N39" s="280"/>
      <c r="O39" s="281"/>
      <c r="Q39" s="115" t="s">
        <v>341</v>
      </c>
      <c r="R39" s="276" t="s">
        <v>348</v>
      </c>
      <c r="S39" s="277"/>
      <c r="T39" s="277"/>
      <c r="U39" s="278"/>
      <c r="V39" s="279"/>
      <c r="W39" s="280"/>
      <c r="X39" s="280"/>
      <c r="Y39" s="280"/>
      <c r="Z39" s="280"/>
      <c r="AA39" s="280"/>
      <c r="AB39" s="280"/>
      <c r="AC39" s="280"/>
      <c r="AD39" s="281"/>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10" t="s">
        <v>468</v>
      </c>
      <c r="C41" s="211"/>
      <c r="D41" s="211"/>
      <c r="E41" s="211"/>
      <c r="F41" s="211"/>
      <c r="G41" s="211"/>
      <c r="H41" s="211"/>
      <c r="I41" s="211"/>
      <c r="J41" s="211"/>
      <c r="K41" s="211"/>
      <c r="L41" s="211"/>
      <c r="M41" s="211"/>
      <c r="N41" s="211"/>
      <c r="O41" s="212"/>
      <c r="Q41" s="295" t="s">
        <v>469</v>
      </c>
      <c r="R41" s="296"/>
      <c r="S41" s="296"/>
      <c r="T41" s="296"/>
      <c r="U41" s="296"/>
      <c r="V41" s="296"/>
      <c r="W41" s="296"/>
      <c r="X41" s="296"/>
      <c r="Y41" s="296"/>
      <c r="Z41" s="296"/>
      <c r="AA41" s="296"/>
      <c r="AB41" s="296"/>
      <c r="AC41" s="296"/>
      <c r="AD41" s="297"/>
    </row>
    <row r="42" spans="2:30" ht="14.45" customHeight="1" x14ac:dyDescent="0.25">
      <c r="B42" s="115" t="s">
        <v>5</v>
      </c>
      <c r="C42" s="276" t="s">
        <v>313</v>
      </c>
      <c r="D42" s="277"/>
      <c r="E42" s="277"/>
      <c r="F42" s="278"/>
      <c r="G42" s="282"/>
      <c r="H42" s="283"/>
      <c r="I42" s="284"/>
      <c r="J42" s="298" t="s">
        <v>408</v>
      </c>
      <c r="K42" s="299"/>
      <c r="L42" s="299"/>
      <c r="M42" s="299"/>
      <c r="N42" s="299"/>
      <c r="O42" s="300"/>
      <c r="Q42" s="115" t="s">
        <v>5</v>
      </c>
      <c r="R42" s="276" t="s">
        <v>313</v>
      </c>
      <c r="S42" s="277"/>
      <c r="T42" s="277"/>
      <c r="U42" s="278"/>
      <c r="V42" s="282"/>
      <c r="W42" s="283"/>
      <c r="X42" s="284"/>
      <c r="Y42" s="298" t="s">
        <v>408</v>
      </c>
      <c r="Z42" s="299"/>
      <c r="AA42" s="299"/>
      <c r="AB42" s="299"/>
      <c r="AC42" s="299"/>
      <c r="AD42" s="300"/>
    </row>
    <row r="43" spans="2:30" ht="14.45" customHeight="1" x14ac:dyDescent="0.25">
      <c r="B43" s="115" t="s">
        <v>6</v>
      </c>
      <c r="C43" s="276" t="s">
        <v>21</v>
      </c>
      <c r="D43" s="277"/>
      <c r="E43" s="277"/>
      <c r="F43" s="278"/>
      <c r="G43" s="282"/>
      <c r="H43" s="283"/>
      <c r="I43" s="284"/>
      <c r="J43" s="289"/>
      <c r="K43" s="290"/>
      <c r="L43" s="290"/>
      <c r="M43" s="290"/>
      <c r="N43" s="290"/>
      <c r="O43" s="291"/>
      <c r="Q43" s="115" t="s">
        <v>6</v>
      </c>
      <c r="R43" s="276" t="s">
        <v>21</v>
      </c>
      <c r="S43" s="277"/>
      <c r="T43" s="277"/>
      <c r="U43" s="278"/>
      <c r="V43" s="282"/>
      <c r="W43" s="283"/>
      <c r="X43" s="284"/>
      <c r="Y43" s="289"/>
      <c r="Z43" s="290"/>
      <c r="AA43" s="290"/>
      <c r="AB43" s="290"/>
      <c r="AC43" s="290"/>
      <c r="AD43" s="291"/>
    </row>
    <row r="44" spans="2:30" ht="31.9" customHeight="1" x14ac:dyDescent="0.25">
      <c r="B44" s="115" t="s">
        <v>6</v>
      </c>
      <c r="C44" s="276" t="s">
        <v>454</v>
      </c>
      <c r="D44" s="277"/>
      <c r="E44" s="277"/>
      <c r="F44" s="278"/>
      <c r="G44" s="292"/>
      <c r="H44" s="293"/>
      <c r="I44" s="294"/>
      <c r="J44" s="289"/>
      <c r="K44" s="290"/>
      <c r="L44" s="290"/>
      <c r="M44" s="290"/>
      <c r="N44" s="290"/>
      <c r="O44" s="291"/>
      <c r="Q44" s="115" t="s">
        <v>6</v>
      </c>
      <c r="R44" s="276" t="s">
        <v>454</v>
      </c>
      <c r="S44" s="277"/>
      <c r="T44" s="277"/>
      <c r="U44" s="278"/>
      <c r="V44" s="292"/>
      <c r="W44" s="293"/>
      <c r="X44" s="294"/>
      <c r="Y44" s="289"/>
      <c r="Z44" s="290"/>
      <c r="AA44" s="290"/>
      <c r="AB44" s="290"/>
      <c r="AC44" s="290"/>
      <c r="AD44" s="291"/>
    </row>
    <row r="45" spans="2:30" ht="31.5" customHeight="1" x14ac:dyDescent="0.25">
      <c r="B45" s="115" t="s">
        <v>7</v>
      </c>
      <c r="C45" s="276" t="s">
        <v>314</v>
      </c>
      <c r="D45" s="277"/>
      <c r="E45" s="277"/>
      <c r="F45" s="278"/>
      <c r="G45" s="282"/>
      <c r="H45" s="283"/>
      <c r="I45" s="284"/>
      <c r="J45" s="282"/>
      <c r="K45" s="283"/>
      <c r="L45" s="284"/>
      <c r="M45" s="282"/>
      <c r="N45" s="283"/>
      <c r="O45" s="284"/>
      <c r="Q45" s="115" t="s">
        <v>7</v>
      </c>
      <c r="R45" s="276" t="s">
        <v>314</v>
      </c>
      <c r="S45" s="277"/>
      <c r="T45" s="277"/>
      <c r="U45" s="278"/>
      <c r="V45" s="282"/>
      <c r="W45" s="283"/>
      <c r="X45" s="284"/>
      <c r="Y45" s="282"/>
      <c r="Z45" s="283"/>
      <c r="AA45" s="284"/>
      <c r="AB45" s="282"/>
      <c r="AC45" s="283"/>
      <c r="AD45" s="284"/>
    </row>
    <row r="46" spans="2:30" ht="22.9" customHeight="1" x14ac:dyDescent="0.25">
      <c r="B46" s="116" t="s">
        <v>8</v>
      </c>
      <c r="C46" s="285" t="s">
        <v>349</v>
      </c>
      <c r="D46" s="286"/>
      <c r="E46" s="286"/>
      <c r="F46" s="188"/>
      <c r="G46" s="282"/>
      <c r="H46" s="283"/>
      <c r="I46" s="284"/>
      <c r="J46" s="282"/>
      <c r="K46" s="283"/>
      <c r="L46" s="284"/>
      <c r="M46" s="282"/>
      <c r="N46" s="283"/>
      <c r="O46" s="284"/>
      <c r="Q46" s="116" t="s">
        <v>8</v>
      </c>
      <c r="R46" s="285" t="s">
        <v>349</v>
      </c>
      <c r="S46" s="286"/>
      <c r="T46" s="286"/>
      <c r="U46" s="188"/>
      <c r="V46" s="282"/>
      <c r="W46" s="283"/>
      <c r="X46" s="284"/>
      <c r="Y46" s="282"/>
      <c r="Z46" s="283"/>
      <c r="AA46" s="284"/>
      <c r="AB46" s="282"/>
      <c r="AC46" s="283"/>
      <c r="AD46" s="284"/>
    </row>
    <row r="47" spans="2:30" ht="22.9" customHeight="1" x14ac:dyDescent="0.25">
      <c r="B47" s="116"/>
      <c r="C47" s="287"/>
      <c r="D47" s="288"/>
      <c r="E47" s="288"/>
      <c r="F47" s="190"/>
      <c r="G47" s="282"/>
      <c r="H47" s="283"/>
      <c r="I47" s="284"/>
      <c r="J47" s="282"/>
      <c r="K47" s="283"/>
      <c r="L47" s="284"/>
      <c r="M47" s="282"/>
      <c r="N47" s="283"/>
      <c r="O47" s="284"/>
      <c r="Q47" s="116"/>
      <c r="R47" s="287"/>
      <c r="S47" s="288"/>
      <c r="T47" s="288"/>
      <c r="U47" s="190"/>
      <c r="V47" s="282"/>
      <c r="W47" s="283"/>
      <c r="X47" s="284"/>
      <c r="Y47" s="282"/>
      <c r="Z47" s="283"/>
      <c r="AA47" s="284"/>
      <c r="AB47" s="282"/>
      <c r="AC47" s="283"/>
      <c r="AD47" s="284"/>
    </row>
    <row r="48" spans="2:30" ht="77.45" customHeight="1" x14ac:dyDescent="0.25">
      <c r="B48" s="115" t="s">
        <v>341</v>
      </c>
      <c r="C48" s="276" t="s">
        <v>348</v>
      </c>
      <c r="D48" s="277"/>
      <c r="E48" s="277"/>
      <c r="F48" s="278"/>
      <c r="G48" s="279"/>
      <c r="H48" s="280"/>
      <c r="I48" s="280"/>
      <c r="J48" s="280"/>
      <c r="K48" s="280"/>
      <c r="L48" s="280"/>
      <c r="M48" s="280"/>
      <c r="N48" s="280"/>
      <c r="O48" s="281"/>
      <c r="Q48" s="115" t="s">
        <v>341</v>
      </c>
      <c r="R48" s="276" t="s">
        <v>348</v>
      </c>
      <c r="S48" s="277"/>
      <c r="T48" s="277"/>
      <c r="U48" s="278"/>
      <c r="V48" s="279"/>
      <c r="W48" s="280"/>
      <c r="X48" s="280"/>
      <c r="Y48" s="280"/>
      <c r="Z48" s="280"/>
      <c r="AA48" s="280"/>
      <c r="AB48" s="280"/>
      <c r="AC48" s="280"/>
      <c r="AD48" s="281"/>
    </row>
    <row r="49" spans="3:32" x14ac:dyDescent="0.25">
      <c r="Q49" s="42"/>
      <c r="R49" s="42"/>
      <c r="S49" s="42"/>
      <c r="T49" s="42"/>
      <c r="U49" s="42"/>
      <c r="V49" s="42"/>
      <c r="W49" s="42"/>
      <c r="X49" s="42"/>
      <c r="Y49" s="42"/>
      <c r="Z49" s="42"/>
      <c r="AA49" s="42"/>
      <c r="AB49" s="42"/>
      <c r="AC49" s="42"/>
    </row>
    <row r="50" spans="3:32" ht="14.45" hidden="1" x14ac:dyDescent="0.3">
      <c r="AF50" t="s">
        <v>414</v>
      </c>
    </row>
    <row r="51" spans="3:32" ht="14.45" hidden="1" x14ac:dyDescent="0.3"/>
    <row r="52" spans="3:32" ht="14.45" hidden="1" x14ac:dyDescent="0.3"/>
    <row r="53" spans="3:32" ht="14.45" hidden="1" x14ac:dyDescent="0.3"/>
    <row r="54" spans="3:32" ht="14.45" hidden="1" outlineLevel="1" x14ac:dyDescent="0.3"/>
    <row r="55" spans="3:32" ht="14.45" hidden="1" outlineLevel="1" x14ac:dyDescent="0.3">
      <c r="C55" s="1" t="s">
        <v>25</v>
      </c>
      <c r="E55" s="1" t="s">
        <v>509</v>
      </c>
      <c r="G55" s="1" t="s">
        <v>33</v>
      </c>
      <c r="J55" s="1" t="s">
        <v>36</v>
      </c>
    </row>
    <row r="56" spans="3:32" ht="14.45" hidden="1" outlineLevel="1" x14ac:dyDescent="0.3">
      <c r="C56" t="s">
        <v>12</v>
      </c>
      <c r="E56" t="str">
        <f>'Dropdown Lists'!G10</f>
        <v>Call Centre</v>
      </c>
      <c r="G56" t="str">
        <f>'Dropdown Lists'!G20</f>
        <v>Joint Procurement of Single Vendor</v>
      </c>
      <c r="J56" t="s">
        <v>257</v>
      </c>
    </row>
    <row r="57" spans="3:32" ht="14.45" hidden="1" outlineLevel="1" x14ac:dyDescent="0.3">
      <c r="C57" t="s">
        <v>26</v>
      </c>
      <c r="E57" t="str">
        <f>'Dropdown Lists'!G11</f>
        <v>Coupon Fulfillment</v>
      </c>
      <c r="G57" t="str">
        <f>'Dropdown Lists'!G21</f>
        <v>Sharing Delivery Agent</v>
      </c>
      <c r="J57" t="s">
        <v>120</v>
      </c>
    </row>
    <row r="58" spans="3:32" ht="14.45" hidden="1" outlineLevel="1" x14ac:dyDescent="0.3">
      <c r="C58" t="s">
        <v>27</v>
      </c>
      <c r="E58" t="str">
        <f>'Dropdown Lists'!G12</f>
        <v>Application Settlement</v>
      </c>
      <c r="G58" t="str">
        <f>'Dropdown Lists'!G22</f>
        <v>Sharing Marketing Materials / Collateral</v>
      </c>
      <c r="J58" t="s">
        <v>32</v>
      </c>
    </row>
    <row r="59" spans="3:32" ht="14.45" hidden="1" outlineLevel="1" x14ac:dyDescent="0.3">
      <c r="C59" t="s">
        <v>352</v>
      </c>
      <c r="E59" t="str">
        <f>'Dropdown Lists'!G13</f>
        <v>Channel Support / Training</v>
      </c>
      <c r="G59" t="str">
        <f>'Dropdown Lists'!G23</f>
        <v>Joint Media Buys</v>
      </c>
      <c r="J59" t="s">
        <v>121</v>
      </c>
    </row>
    <row r="60" spans="3:32" ht="14.45" hidden="1" outlineLevel="1" x14ac:dyDescent="0.3">
      <c r="C60" t="s">
        <v>16</v>
      </c>
      <c r="E60" t="str">
        <f>'Dropdown Lists'!G14</f>
        <v>Information Systems</v>
      </c>
      <c r="G60" t="str">
        <f>'Dropdown Lists'!G24</f>
        <v>Sharing of Energy Managers</v>
      </c>
      <c r="J60" t="s">
        <v>122</v>
      </c>
    </row>
    <row r="61" spans="3:32" ht="14.45" hidden="1" outlineLevel="1" x14ac:dyDescent="0.3">
      <c r="C61" t="s">
        <v>351</v>
      </c>
      <c r="E61" t="str">
        <f>'Dropdown Lists'!G15</f>
        <v>Other</v>
      </c>
      <c r="G61" t="str">
        <f>'Dropdown Lists'!G25</f>
        <v>Sharing of Key Account Managers</v>
      </c>
      <c r="J61" t="s">
        <v>124</v>
      </c>
    </row>
    <row r="62" spans="3:32" ht="14.45" hidden="1" outlineLevel="1" x14ac:dyDescent="0.3">
      <c r="C62" t="s">
        <v>17</v>
      </c>
      <c r="G62" t="str">
        <f>'Dropdown Lists'!G26</f>
        <v>Other</v>
      </c>
      <c r="J62" t="s">
        <v>123</v>
      </c>
    </row>
    <row r="63" spans="3:32" ht="14.45" hidden="1" outlineLevel="1" x14ac:dyDescent="0.3">
      <c r="C63" t="s">
        <v>112</v>
      </c>
      <c r="J63" s="8" t="s">
        <v>128</v>
      </c>
    </row>
    <row r="64" spans="3:32" ht="14.45" hidden="1" outlineLevel="1" x14ac:dyDescent="0.3"/>
    <row r="65" spans="3:9" ht="14.45" hidden="1" outlineLevel="1" x14ac:dyDescent="0.3">
      <c r="C65" s="1" t="s">
        <v>29</v>
      </c>
      <c r="E65" s="1" t="s">
        <v>28</v>
      </c>
      <c r="G65" s="1" t="s">
        <v>22</v>
      </c>
      <c r="I65" s="1" t="s">
        <v>11</v>
      </c>
    </row>
    <row r="66" spans="3:9" ht="14.45" hidden="1" outlineLevel="1" x14ac:dyDescent="0.3">
      <c r="C66" t="str">
        <f>'Dropdown Lists'!D33</f>
        <v>ALL OFF SWITCH</v>
      </c>
      <c r="E66" t="str">
        <f>'Dropdown Lists'!H33</f>
        <v>Agribusiness</v>
      </c>
      <c r="G66" t="s">
        <v>338</v>
      </c>
      <c r="I66" t="s">
        <v>299</v>
      </c>
    </row>
    <row r="67" spans="3:9" ht="14.45" hidden="1" outlineLevel="1" x14ac:dyDescent="0.3">
      <c r="C67" t="str">
        <f>'Dropdown Lists'!D34</f>
        <v>CENTRAL AIR CONDITIONER</v>
      </c>
      <c r="E67" t="str">
        <f>'Dropdown Lists'!H34</f>
        <v>Cogeneration</v>
      </c>
      <c r="G67" t="s">
        <v>339</v>
      </c>
      <c r="I67" t="s">
        <v>37</v>
      </c>
    </row>
    <row r="68" spans="3:9" ht="14.45" hidden="1" outlineLevel="1" x14ac:dyDescent="0.3">
      <c r="C68" t="str">
        <f>'Dropdown Lists'!D35</f>
        <v>CENTRAL AIR CONDITIONERS - PROPER SIZING</v>
      </c>
      <c r="E68" t="str">
        <f>'Dropdown Lists'!H35</f>
        <v>Cooking</v>
      </c>
      <c r="G68" t="s">
        <v>340</v>
      </c>
      <c r="I68" t="s">
        <v>38</v>
      </c>
    </row>
    <row r="69" spans="3:9" ht="14.45" hidden="1" outlineLevel="1" x14ac:dyDescent="0.3">
      <c r="C69" t="str">
        <f>'Dropdown Lists'!D36</f>
        <v>CLOTHESLINES</v>
      </c>
      <c r="E69" t="str">
        <f>'Dropdown Lists'!H36</f>
        <v>Electric Auxiliary</v>
      </c>
      <c r="I69" t="s">
        <v>39</v>
      </c>
    </row>
    <row r="70" spans="3:9" ht="14.45" hidden="1" outlineLevel="1" x14ac:dyDescent="0.3">
      <c r="C70" t="str">
        <f>'Dropdown Lists'!D37</f>
        <v>COLD WATER CLOTHES WASHING</v>
      </c>
      <c r="E70" t="str">
        <f>'Dropdown Lists'!H37</f>
        <v>Exhaust Fans</v>
      </c>
      <c r="I70" t="s">
        <v>40</v>
      </c>
    </row>
    <row r="71" spans="3:9" ht="14.45" hidden="1" outlineLevel="1" x14ac:dyDescent="0.3">
      <c r="C71" t="str">
        <f>'Dropdown Lists'!D38</f>
        <v xml:space="preserve">CONVECTION OVEN                                                                                     </v>
      </c>
      <c r="E71" t="str">
        <f>'Dropdown Lists'!H38</f>
        <v>Household Appliances</v>
      </c>
      <c r="G71" s="1" t="s">
        <v>30</v>
      </c>
      <c r="I71" t="s">
        <v>41</v>
      </c>
    </row>
    <row r="72" spans="3:9" ht="14.45" hidden="1" outlineLevel="1" x14ac:dyDescent="0.3">
      <c r="C72" t="str">
        <f>'Dropdown Lists'!D39</f>
        <v>CREEP HEAT CONTROLLER</v>
      </c>
      <c r="E72" t="str">
        <f>'Dropdown Lists'!H39</f>
        <v>HVAC Control</v>
      </c>
      <c r="G72" t="s">
        <v>31</v>
      </c>
      <c r="I72" t="s">
        <v>42</v>
      </c>
    </row>
    <row r="73" spans="3:9" ht="14.45" hidden="1" outlineLevel="1" x14ac:dyDescent="0.3">
      <c r="C73" t="str">
        <f>'Dropdown Lists'!D40</f>
        <v>DIMMABLE SELF-BALLASTED CFL - ALL STYLES</v>
      </c>
      <c r="E73" t="str">
        <f>'Dropdown Lists'!H40</f>
        <v>Lighting - Exterior</v>
      </c>
      <c r="G73" t="s">
        <v>32</v>
      </c>
      <c r="I73" t="s">
        <v>43</v>
      </c>
    </row>
    <row r="74" spans="3:9" ht="14.45" hidden="1" outlineLevel="1" x14ac:dyDescent="0.3">
      <c r="C74" t="str">
        <f>'Dropdown Lists'!D41</f>
        <v>DIMMER SWITCH</v>
      </c>
      <c r="E74" t="str">
        <f>'Dropdown Lists'!H41</f>
        <v>Lighting - High Bay</v>
      </c>
      <c r="G74" t="s">
        <v>118</v>
      </c>
      <c r="I74" t="s">
        <v>44</v>
      </c>
    </row>
    <row r="75" spans="3:9" ht="14.45" hidden="1" outlineLevel="1" x14ac:dyDescent="0.3">
      <c r="C75" t="str">
        <f>'Dropdown Lists'!D42</f>
        <v>DIMMER SWITCH (HARD-WIRED)</v>
      </c>
      <c r="E75" t="str">
        <f>'Dropdown Lists'!H42</f>
        <v>Lighting - Indoor</v>
      </c>
      <c r="G75" t="s">
        <v>119</v>
      </c>
      <c r="I75" t="s">
        <v>45</v>
      </c>
    </row>
    <row r="76" spans="3:9" ht="14.45" hidden="1" outlineLevel="1" x14ac:dyDescent="0.3">
      <c r="C76" t="str">
        <f>'Dropdown Lists'!D43</f>
        <v>DOMESTIC WATER HEATER</v>
      </c>
      <c r="E76" t="str">
        <f>'Dropdown Lists'!H43</f>
        <v>Lighting Controls</v>
      </c>
      <c r="G76" t="s">
        <v>113</v>
      </c>
      <c r="I76" t="s">
        <v>46</v>
      </c>
    </row>
    <row r="77" spans="3:9" ht="14.45" hidden="1" outlineLevel="1" x14ac:dyDescent="0.3">
      <c r="C77" t="str">
        <f>'Dropdown Lists'!D44</f>
        <v>DOUBLE CREEP HEAT PAD</v>
      </c>
      <c r="E77" t="str">
        <f>'Dropdown Lists'!H44</f>
        <v>Miscellaneous Equipment</v>
      </c>
      <c r="G77" t="s">
        <v>117</v>
      </c>
      <c r="I77" t="s">
        <v>47</v>
      </c>
    </row>
    <row r="78" spans="3:9" ht="14.45" hidden="1" outlineLevel="1" x14ac:dyDescent="0.3">
      <c r="C78" t="str">
        <f>'Dropdown Lists'!D45</f>
        <v>DRAIN WATER HEAT RECOVERY</v>
      </c>
      <c r="E78" t="str">
        <f>'Dropdown Lists'!H45</f>
        <v>Plug Loads</v>
      </c>
      <c r="G78" t="s">
        <v>127</v>
      </c>
      <c r="I78" t="s">
        <v>48</v>
      </c>
    </row>
    <row r="79" spans="3:9" ht="14.45" hidden="1" outlineLevel="1" x14ac:dyDescent="0.3">
      <c r="C79" t="str">
        <f>'Dropdown Lists'!D46</f>
        <v>DUAL AND NATURAL EXHAUST VENTILATION SYSTEM</v>
      </c>
      <c r="E79" t="str">
        <f>'Dropdown Lists'!H46</f>
        <v>Refrigeration</v>
      </c>
      <c r="G79" t="s">
        <v>112</v>
      </c>
      <c r="I79" t="s">
        <v>49</v>
      </c>
    </row>
    <row r="80" spans="3:9" ht="14.45" hidden="1" outlineLevel="1" x14ac:dyDescent="0.3">
      <c r="C80" t="str">
        <f>'Dropdown Lists'!D47</f>
        <v xml:space="preserve">DUAL SPEED POOL PUMP MOTORS                                                                         </v>
      </c>
      <c r="E80" t="str">
        <f>'Dropdown Lists'!H47</f>
        <v>Residential Central Cooling</v>
      </c>
      <c r="I80" t="s">
        <v>50</v>
      </c>
    </row>
    <row r="81" spans="3:9" ht="14.45" hidden="1" outlineLevel="1" x14ac:dyDescent="0.3">
      <c r="C81" t="str">
        <f>'Dropdown Lists'!D48</f>
        <v>DUCT SEALING</v>
      </c>
      <c r="E81" t="str">
        <f>'Dropdown Lists'!H48</f>
        <v>Residential Central Heating</v>
      </c>
      <c r="I81" t="s">
        <v>51</v>
      </c>
    </row>
    <row r="82" spans="3:9" ht="14.45" hidden="1" outlineLevel="1" x14ac:dyDescent="0.3">
      <c r="C82" t="str">
        <f>'Dropdown Lists'!D49</f>
        <v>EFFICIENT AERATORS</v>
      </c>
      <c r="E82" t="str">
        <f>'Dropdown Lists'!H49</f>
        <v>Solar Energy Applications</v>
      </c>
      <c r="I82" t="s">
        <v>52</v>
      </c>
    </row>
    <row r="83" spans="3:9" ht="14.45" hidden="1" outlineLevel="1" x14ac:dyDescent="0.3">
      <c r="C83" t="str">
        <f>'Dropdown Lists'!D50</f>
        <v xml:space="preserve">EFFICIENT SHOWERHEAD </v>
      </c>
      <c r="E83" t="str">
        <f>'Dropdown Lists'!H50</f>
        <v>Space Cooling and Heating</v>
      </c>
      <c r="I83" t="s">
        <v>53</v>
      </c>
    </row>
    <row r="84" spans="3:9" ht="14.45" hidden="1" outlineLevel="1" x14ac:dyDescent="0.3">
      <c r="C84" t="str">
        <f>'Dropdown Lists'!D51</f>
        <v>ELECTRIC FURNACE WITH ECM</v>
      </c>
      <c r="E84" t="str">
        <f>'Dropdown Lists'!H51</f>
        <v>Swimming Pool</v>
      </c>
      <c r="I84" t="s">
        <v>54</v>
      </c>
    </row>
    <row r="85" spans="3:9" ht="14.45" hidden="1" outlineLevel="1" x14ac:dyDescent="0.3">
      <c r="C85" t="str">
        <f>'Dropdown Lists'!D52</f>
        <v>ELECTRIC FURNACE WITH ECM (CONTINUOUS FAN USAGE)</v>
      </c>
      <c r="E85" t="str">
        <f>'Dropdown Lists'!H52</f>
        <v>Thermal Envelope</v>
      </c>
      <c r="I85" t="s">
        <v>55</v>
      </c>
    </row>
    <row r="86" spans="3:9" ht="14.45" hidden="1" outlineLevel="1" x14ac:dyDescent="0.3">
      <c r="C86" t="str">
        <f>'Dropdown Lists'!D53</f>
        <v>ELECTRONIC OR DIGITAL HID BALLASTS</v>
      </c>
      <c r="E86" t="str">
        <f>'Dropdown Lists'!H53</f>
        <v>Ventilation and Circulation</v>
      </c>
      <c r="I86" t="s">
        <v>56</v>
      </c>
    </row>
    <row r="87" spans="3:9" ht="14.45" hidden="1" outlineLevel="1" x14ac:dyDescent="0.3">
      <c r="C87" t="str">
        <f>'Dropdown Lists'!D54</f>
        <v>ENERGY EFFICIENT TELEVISION</v>
      </c>
      <c r="E87" t="str">
        <f>'Dropdown Lists'!H54</f>
        <v>Water Heating</v>
      </c>
      <c r="I87" t="s">
        <v>57</v>
      </c>
    </row>
    <row r="88" spans="3:9" ht="14.45" hidden="1" outlineLevel="1" x14ac:dyDescent="0.3">
      <c r="C88" t="str">
        <f>'Dropdown Lists'!D55</f>
        <v>ENERGY STAR QUALIFIED LED</v>
      </c>
      <c r="I88" t="s">
        <v>58</v>
      </c>
    </row>
    <row r="89" spans="3:9" ht="14.45" hidden="1" outlineLevel="1" x14ac:dyDescent="0.3">
      <c r="C89" t="str">
        <f>'Dropdown Lists'!D56</f>
        <v>ENERGY STAR QUALIFIED LIGHT FIXTURE - 1 OR 2 SOCKETS</v>
      </c>
      <c r="I89" t="s">
        <v>59</v>
      </c>
    </row>
    <row r="90" spans="3:9" ht="14.45" hidden="1" outlineLevel="1" x14ac:dyDescent="0.3">
      <c r="C90" t="str">
        <f>'Dropdown Lists'!D57</f>
        <v>ENERGY STAR QUALIFIED LIGHT FIXTURE - 3 OR MORE SOCKETS</v>
      </c>
      <c r="I90" t="s">
        <v>60</v>
      </c>
    </row>
    <row r="91" spans="3:9" ht="14.45" hidden="1" outlineLevel="1" x14ac:dyDescent="0.3">
      <c r="C91" t="str">
        <f>'Dropdown Lists'!D58</f>
        <v>ENERGY STAR QUALIFIED RECESSED LIGHTING- LED</v>
      </c>
      <c r="I91" t="s">
        <v>61</v>
      </c>
    </row>
    <row r="92" spans="3:9" ht="14.45" hidden="1" outlineLevel="1" x14ac:dyDescent="0.3">
      <c r="C92" t="str">
        <f>'Dropdown Lists'!D59</f>
        <v>ENERGY STAR QUALIFIED UNDER THE COUNTER LIGHTING</v>
      </c>
      <c r="I92" t="s">
        <v>62</v>
      </c>
    </row>
    <row r="93" spans="3:9" ht="14.45" hidden="1" outlineLevel="1" x14ac:dyDescent="0.3">
      <c r="C93" t="str">
        <f>'Dropdown Lists'!D60</f>
        <v>ENERGY STAR® BATTERY CHARGERS</v>
      </c>
      <c r="I93" t="s">
        <v>63</v>
      </c>
    </row>
    <row r="94" spans="3:9" ht="14.45" hidden="1" outlineLevel="1" x14ac:dyDescent="0.3">
      <c r="C94" t="str">
        <f>'Dropdown Lists'!D61</f>
        <v>ENERGY STAR® CEILING FAN</v>
      </c>
      <c r="I94" t="s">
        <v>64</v>
      </c>
    </row>
    <row r="95" spans="3:9" ht="14.45" hidden="1" outlineLevel="1" x14ac:dyDescent="0.3">
      <c r="C95" t="str">
        <f>'Dropdown Lists'!D62</f>
        <v>ENERGY STAR® CENTRAL AIR CONDITIONER</v>
      </c>
      <c r="I95" t="s">
        <v>65</v>
      </c>
    </row>
    <row r="96" spans="3:9" ht="14.45" hidden="1" outlineLevel="1" x14ac:dyDescent="0.3">
      <c r="C96" t="str">
        <f>'Dropdown Lists'!D63</f>
        <v>ENERGY STAR® CLOTHES WASHER</v>
      </c>
      <c r="I96" t="s">
        <v>66</v>
      </c>
    </row>
    <row r="97" spans="3:9" ht="14.45" hidden="1" outlineLevel="1" x14ac:dyDescent="0.3">
      <c r="C97" t="str">
        <f>'Dropdown Lists'!D64</f>
        <v>ENERGY STAR® DEHUMIDIFIER</v>
      </c>
      <c r="I97" t="s">
        <v>67</v>
      </c>
    </row>
    <row r="98" spans="3:9" ht="14.45" hidden="1" outlineLevel="1" x14ac:dyDescent="0.3">
      <c r="C98" t="str">
        <f>'Dropdown Lists'!D65</f>
        <v>ENERGY STAR® DISHWASHER</v>
      </c>
      <c r="I98" t="s">
        <v>68</v>
      </c>
    </row>
    <row r="99" spans="3:9" ht="14.45" hidden="1" outlineLevel="1" x14ac:dyDescent="0.3">
      <c r="C99" t="str">
        <f>'Dropdown Lists'!D66</f>
        <v xml:space="preserve">ENERGY STAR® DISHWASHER                                                                             </v>
      </c>
      <c r="I99" t="s">
        <v>69</v>
      </c>
    </row>
    <row r="100" spans="3:9" ht="14.45" hidden="1" outlineLevel="1" x14ac:dyDescent="0.3">
      <c r="C100" t="str">
        <f>'Dropdown Lists'!D67</f>
        <v xml:space="preserve">ENERGY STAR® FREEZER                                                                                </v>
      </c>
      <c r="I100" t="s">
        <v>70</v>
      </c>
    </row>
    <row r="101" spans="3:9" ht="14.45" hidden="1" outlineLevel="1" x14ac:dyDescent="0.3">
      <c r="C101" t="str">
        <f>'Dropdown Lists'!D68</f>
        <v>ENERGY STAR® LED LAMPS - MR16 GU5.3 BASE</v>
      </c>
      <c r="I101" t="s">
        <v>71</v>
      </c>
    </row>
    <row r="102" spans="3:9" ht="14.45" hidden="1" outlineLevel="1" x14ac:dyDescent="0.3">
      <c r="C102" t="str">
        <f>'Dropdown Lists'!D69</f>
        <v>ENERGY STAR® LED LAMPS - OMNIDIRECTIONAL A SHAPE OR WET LOCATION RATED PAR</v>
      </c>
      <c r="I102" t="s">
        <v>72</v>
      </c>
    </row>
    <row r="103" spans="3:9" ht="14.45" hidden="1" outlineLevel="1" x14ac:dyDescent="0.3">
      <c r="C103" t="str">
        <f>'Dropdown Lists'!D70</f>
        <v>ENERGY STAR® LED LAMPS - PAR16 OR MR16 GU10 BASE</v>
      </c>
      <c r="I103" t="s">
        <v>73</v>
      </c>
    </row>
    <row r="104" spans="3:9" ht="14.45" hidden="1" outlineLevel="1" x14ac:dyDescent="0.3">
      <c r="C104" t="str">
        <f>'Dropdown Lists'!D71</f>
        <v>ENERGY STAR® LED LIGHT BULB</v>
      </c>
      <c r="I104" t="s">
        <v>74</v>
      </c>
    </row>
    <row r="105" spans="3:9" ht="14.45" hidden="1" outlineLevel="1" x14ac:dyDescent="0.3">
      <c r="C105" t="str">
        <f>'Dropdown Lists'!D72</f>
        <v xml:space="preserve">ENERGY STAR® LED PAR16/20/30/38 LAMPS E26 BASE </v>
      </c>
      <c r="I105" t="s">
        <v>75</v>
      </c>
    </row>
    <row r="106" spans="3:9" ht="14.45" hidden="1" outlineLevel="1" x14ac:dyDescent="0.3">
      <c r="C106" t="str">
        <f>'Dropdown Lists'!D73</f>
        <v>ENERGY STAR® LED RECESSED DOWNLIGHTS</v>
      </c>
      <c r="I106" t="s">
        <v>76</v>
      </c>
    </row>
    <row r="107" spans="3:9" ht="14.45" hidden="1" outlineLevel="1" x14ac:dyDescent="0.3">
      <c r="C107" t="str">
        <f>'Dropdown Lists'!D74</f>
        <v>ENERGY STAR® QUALIFIED A/V EQUIPMENT</v>
      </c>
      <c r="I107" t="s">
        <v>77</v>
      </c>
    </row>
    <row r="108" spans="3:9" ht="14.45" hidden="1" outlineLevel="1" x14ac:dyDescent="0.3">
      <c r="C108" t="str">
        <f>'Dropdown Lists'!D75</f>
        <v xml:space="preserve">ENERGY STAR® QUALIFIED COMPACT FLUORESCENT LAMPS </v>
      </c>
      <c r="I108" t="s">
        <v>78</v>
      </c>
    </row>
    <row r="109" spans="3:9" ht="14.45" hidden="1" outlineLevel="1" x14ac:dyDescent="0.3">
      <c r="C109" t="str">
        <f>'Dropdown Lists'!D76</f>
        <v>ENERGY STAR® QUALIFIED COMPACT FLUORESCENT LAMPS (CFLS) - GU24 FIXTURE E.G SURFACE MOUNT</v>
      </c>
      <c r="I109" t="s">
        <v>79</v>
      </c>
    </row>
    <row r="110" spans="3:9" ht="14.45" hidden="1" outlineLevel="1" x14ac:dyDescent="0.3">
      <c r="C110" t="str">
        <f>'Dropdown Lists'!D77</f>
        <v>ENERGY STAR® QUALIFIED COMPUTERS</v>
      </c>
      <c r="I110" t="s">
        <v>80</v>
      </c>
    </row>
    <row r="111" spans="3:9" ht="14.45" hidden="1" outlineLevel="1" x14ac:dyDescent="0.3">
      <c r="C111" t="str">
        <f>'Dropdown Lists'!D78</f>
        <v>ENERGY STAR® QUALIFIED DISPLAYS (MONITORS)</v>
      </c>
      <c r="I111" t="s">
        <v>81</v>
      </c>
    </row>
    <row r="112" spans="3:9" ht="14.45" hidden="1" outlineLevel="1" x14ac:dyDescent="0.3">
      <c r="C112" t="str">
        <f>'Dropdown Lists'!D79</f>
        <v>ENERGY STAR® QUALIFIED GAME CONSOLES</v>
      </c>
      <c r="I112" t="s">
        <v>82</v>
      </c>
    </row>
    <row r="113" spans="3:9" ht="14.45" hidden="1" outlineLevel="1" x14ac:dyDescent="0.3">
      <c r="C113" t="str">
        <f>'Dropdown Lists'!D80</f>
        <v>ENERGY STAR® QUALIFIED INDOOR LIGHT FIXTURE</v>
      </c>
      <c r="I113" t="s">
        <v>83</v>
      </c>
    </row>
    <row r="114" spans="3:9" ht="14.45" hidden="1" outlineLevel="1" x14ac:dyDescent="0.3">
      <c r="C114" t="str">
        <f>'Dropdown Lists'!D81</f>
        <v>ENERGY STAR® QUALIFIED LED BULBS</v>
      </c>
      <c r="I114" t="s">
        <v>84</v>
      </c>
    </row>
    <row r="115" spans="3:9" ht="14.45" hidden="1" outlineLevel="1" x14ac:dyDescent="0.3">
      <c r="C115" t="str">
        <f>'Dropdown Lists'!D82</f>
        <v>ENERGY STAR® QUALIFIED SET TOP BOX</v>
      </c>
      <c r="I115" t="s">
        <v>85</v>
      </c>
    </row>
    <row r="116" spans="3:9" ht="14.45" hidden="1" outlineLevel="1" x14ac:dyDescent="0.3">
      <c r="C116" t="str">
        <f>'Dropdown Lists'!D83</f>
        <v>ENERGY STAR® QUALIFIED SPECIALTY COMPACT FLUORESCENT LAMPS (CFLS)</v>
      </c>
      <c r="I116" t="s">
        <v>86</v>
      </c>
    </row>
    <row r="117" spans="3:9" ht="14.45" hidden="1" outlineLevel="1" x14ac:dyDescent="0.3">
      <c r="C117" t="str">
        <f>'Dropdown Lists'!D84</f>
        <v>ENERGY STAR® REFRIGERATOR</v>
      </c>
      <c r="I117" t="s">
        <v>87</v>
      </c>
    </row>
    <row r="118" spans="3:9" ht="14.45" hidden="1" outlineLevel="1" x14ac:dyDescent="0.3">
      <c r="C118" t="str">
        <f>'Dropdown Lists'!D85</f>
        <v>ENERGY STAR® ROOM AIR CONDITIONER</v>
      </c>
      <c r="I118" t="s">
        <v>88</v>
      </c>
    </row>
    <row r="119" spans="3:9" ht="14.45" hidden="1" outlineLevel="1" x14ac:dyDescent="0.3">
      <c r="C119" t="str">
        <f>'Dropdown Lists'!D86</f>
        <v>ENERGY STAR® WINDOWS</v>
      </c>
      <c r="I119" t="s">
        <v>89</v>
      </c>
    </row>
    <row r="120" spans="3:9" ht="14.45" hidden="1" outlineLevel="1" x14ac:dyDescent="0.3">
      <c r="C120" t="str">
        <f>'Dropdown Lists'!D87</f>
        <v>EXIT SIGN - LED</v>
      </c>
      <c r="I120" t="s">
        <v>90</v>
      </c>
    </row>
    <row r="121" spans="3:9" ht="14.45" hidden="1" outlineLevel="1" x14ac:dyDescent="0.3">
      <c r="C121" t="str">
        <f>'Dropdown Lists'!D88</f>
        <v xml:space="preserve">EXIT SIGNS </v>
      </c>
      <c r="I121" t="s">
        <v>91</v>
      </c>
    </row>
    <row r="122" spans="3:9" ht="14.45" hidden="1" outlineLevel="1" x14ac:dyDescent="0.3">
      <c r="C122" t="str">
        <f>'Dropdown Lists'!D89</f>
        <v>FURNACE/AIR CONDITIONER FILTER</v>
      </c>
      <c r="I122" t="s">
        <v>92</v>
      </c>
    </row>
    <row r="123" spans="3:9" ht="14.45" hidden="1" outlineLevel="1" x14ac:dyDescent="0.3">
      <c r="C123" t="str">
        <f>'Dropdown Lists'!D90</f>
        <v>ELECTRONICALLY COMMUTATED MOTOR (ECM)</v>
      </c>
      <c r="I123" t="s">
        <v>93</v>
      </c>
    </row>
    <row r="124" spans="3:9" ht="14.45" hidden="1" outlineLevel="1" x14ac:dyDescent="0.3">
      <c r="C124" t="str">
        <f>'Dropdown Lists'!D91</f>
        <v xml:space="preserve">GAS RANGE                                                                                           </v>
      </c>
      <c r="I124" t="s">
        <v>94</v>
      </c>
    </row>
    <row r="125" spans="3:9" ht="14.45" hidden="1" outlineLevel="1" x14ac:dyDescent="0.3">
      <c r="C125" t="str">
        <f>'Dropdown Lists'!D92</f>
        <v>HEAT PUMP</v>
      </c>
      <c r="I125" t="s">
        <v>95</v>
      </c>
    </row>
    <row r="126" spans="3:9" ht="14.45" hidden="1" outlineLevel="1" x14ac:dyDescent="0.3">
      <c r="C126" t="str">
        <f>'Dropdown Lists'!D93</f>
        <v>HEAVY DUTY PLUG-IN TIMERS</v>
      </c>
      <c r="I126" t="s">
        <v>96</v>
      </c>
    </row>
    <row r="127" spans="3:9" ht="14.45" hidden="1" outlineLevel="1" x14ac:dyDescent="0.3">
      <c r="C127" t="str">
        <f>'Dropdown Lists'!D94</f>
        <v>HIGH EFFICIENCY VENTILATION EXHAUST FANS</v>
      </c>
      <c r="I127" t="s">
        <v>97</v>
      </c>
    </row>
    <row r="128" spans="3:9" ht="14.45" hidden="1" outlineLevel="1" x14ac:dyDescent="0.3">
      <c r="C128" t="str">
        <f>'Dropdown Lists'!D95</f>
        <v>HIGH PERFORMANCE MEDIUM BAY T8 FIXTURES</v>
      </c>
      <c r="I128" t="s">
        <v>98</v>
      </c>
    </row>
    <row r="129" spans="3:9" ht="14.45" hidden="1" outlineLevel="1" x14ac:dyDescent="0.3">
      <c r="C129" t="str">
        <f>'Dropdown Lists'!D96</f>
        <v>HIGH PERFORMANCE T8 FIXTURES</v>
      </c>
      <c r="I129" t="s">
        <v>99</v>
      </c>
    </row>
    <row r="130" spans="3:9" ht="14.45" hidden="1" outlineLevel="1" x14ac:dyDescent="0.3">
      <c r="C130" t="str">
        <f>'Dropdown Lists'!D97</f>
        <v>HIGH TEMPERATURE CUTOUT THERMOSTAT</v>
      </c>
      <c r="I130" t="s">
        <v>100</v>
      </c>
    </row>
    <row r="131" spans="3:9" ht="14.45" hidden="1" outlineLevel="1" x14ac:dyDescent="0.3">
      <c r="C131" t="str">
        <f>'Dropdown Lists'!D98</f>
        <v>HIGH VOLUME LOW SPEED FAN</v>
      </c>
      <c r="I131" t="s">
        <v>101</v>
      </c>
    </row>
    <row r="132" spans="3:9" ht="14.45" hidden="1" outlineLevel="1" x14ac:dyDescent="0.3">
      <c r="C132" t="str">
        <f>'Dropdown Lists'!D99</f>
        <v>HOT WATER PIPE WRAP</v>
      </c>
      <c r="I132" t="s">
        <v>102</v>
      </c>
    </row>
    <row r="133" spans="3:9" ht="14.45" hidden="1" outlineLevel="1" x14ac:dyDescent="0.3">
      <c r="C133" t="str">
        <f>'Dropdown Lists'!D100</f>
        <v>INDOOR LIGHTING TIMER</v>
      </c>
      <c r="I133" t="s">
        <v>103</v>
      </c>
    </row>
    <row r="134" spans="3:9" ht="14.45" hidden="1" outlineLevel="1" x14ac:dyDescent="0.3">
      <c r="C134" t="str">
        <f>'Dropdown Lists'!D101</f>
        <v>INDOOR MOTION SENSOR</v>
      </c>
      <c r="I134" t="s">
        <v>104</v>
      </c>
    </row>
    <row r="135" spans="3:9" ht="14.45" hidden="1" outlineLevel="1" x14ac:dyDescent="0.3">
      <c r="C135" t="str">
        <f>'Dropdown Lists'!D102</f>
        <v>INFRARED COATED HALOGEN LAMPS</v>
      </c>
      <c r="I135" t="s">
        <v>105</v>
      </c>
    </row>
    <row r="136" spans="3:9" ht="14.45" hidden="1" outlineLevel="1" x14ac:dyDescent="0.3">
      <c r="C136" t="str">
        <f>'Dropdown Lists'!D103</f>
        <v>IN-SUITE TEMPERATURE CONTROLS</v>
      </c>
      <c r="I136" t="s">
        <v>106</v>
      </c>
    </row>
    <row r="137" spans="3:9" ht="14.45" hidden="1" outlineLevel="1" x14ac:dyDescent="0.3">
      <c r="C137" t="str">
        <f>'Dropdown Lists'!D104</f>
        <v>LIGHTING TIMERS (HARD-WIRED, INDOOR)</v>
      </c>
      <c r="I137" t="s">
        <v>107</v>
      </c>
    </row>
    <row r="138" spans="3:9" ht="14.45" hidden="1" outlineLevel="1" x14ac:dyDescent="0.3">
      <c r="C138" t="str">
        <f>'Dropdown Lists'!D105</f>
        <v>LOWER WATTAGE HID LAMPS</v>
      </c>
      <c r="I138" t="s">
        <v>108</v>
      </c>
    </row>
    <row r="139" spans="3:9" ht="14.45" hidden="1" outlineLevel="1" x14ac:dyDescent="0.3">
      <c r="C139" t="str">
        <f>'Dropdown Lists'!D106</f>
        <v>METAL HALIDE DIRECT LAMP REPLACEMENT</v>
      </c>
      <c r="I139" t="s">
        <v>109</v>
      </c>
    </row>
    <row r="140" spans="3:9" ht="14.45" hidden="1" outlineLevel="1" x14ac:dyDescent="0.3">
      <c r="C140" t="str">
        <f>'Dropdown Lists'!D107</f>
        <v>METAL HALIDE FIXTURE</v>
      </c>
      <c r="I140" t="s">
        <v>110</v>
      </c>
    </row>
    <row r="141" spans="3:9" ht="14.45" hidden="1" outlineLevel="1" x14ac:dyDescent="0.3">
      <c r="C141" t="str">
        <f>'Dropdown Lists'!D108</f>
        <v>MOTION SENSORS (HARD-WIRED, INDOOR)</v>
      </c>
      <c r="I141" t="s">
        <v>111</v>
      </c>
    </row>
    <row r="142" spans="3:9" ht="14.45" hidden="1" outlineLevel="1" x14ac:dyDescent="0.3">
      <c r="C142" t="str">
        <f>'Dropdown Lists'!D109</f>
        <v>NON-DIMMABLE SELF-BALLASTED CFL</v>
      </c>
      <c r="I142" t="s">
        <v>112</v>
      </c>
    </row>
    <row r="143" spans="3:9" ht="14.45" hidden="1" outlineLevel="1" x14ac:dyDescent="0.3">
      <c r="C143" t="str">
        <f>'Dropdown Lists'!D110</f>
        <v>NON-ELECTRIC SPACE COOLING</v>
      </c>
    </row>
    <row r="144" spans="3:9" ht="14.45" hidden="1" outlineLevel="1" x14ac:dyDescent="0.3">
      <c r="C144" t="str">
        <f>'Dropdown Lists'!D111</f>
        <v>OCCUPANCY SENSORS</v>
      </c>
    </row>
    <row r="145" spans="3:3" ht="14.45" hidden="1" outlineLevel="1" x14ac:dyDescent="0.3">
      <c r="C145" t="str">
        <f>'Dropdown Lists'!D112</f>
        <v>OPEN DRIP-PROOF (ODP) MOTORS</v>
      </c>
    </row>
    <row r="146" spans="3:3" ht="14.45" hidden="1" outlineLevel="1" x14ac:dyDescent="0.3">
      <c r="C146" t="str">
        <f>'Dropdown Lists'!D113</f>
        <v>OUTDOOR LIGHTING TIMER</v>
      </c>
    </row>
    <row r="147" spans="3:3" ht="14.45" hidden="1" outlineLevel="1" x14ac:dyDescent="0.3">
      <c r="C147" t="str">
        <f>'Dropdown Lists'!D114</f>
        <v>OUTDOOR MOTION SENSOR</v>
      </c>
    </row>
    <row r="148" spans="3:3" ht="14.45" hidden="1" outlineLevel="1" x14ac:dyDescent="0.3">
      <c r="C148" t="str">
        <f>'Dropdown Lists'!D115</f>
        <v>PHOTOCELL AND TIMER FOR LIGHTING CONTROL</v>
      </c>
    </row>
    <row r="149" spans="3:3" ht="14.45" hidden="1" outlineLevel="1" x14ac:dyDescent="0.3">
      <c r="C149" t="str">
        <f>'Dropdown Lists'!D116</f>
        <v>POOL PUMP WITH TIME-CLOCK OR CONTROLLER</v>
      </c>
    </row>
    <row r="150" spans="3:3" ht="14.45" hidden="1" outlineLevel="1" x14ac:dyDescent="0.3">
      <c r="C150" t="str">
        <f>'Dropdown Lists'!D117</f>
        <v>POWER BAR WITH INTEGRATED TIMER</v>
      </c>
    </row>
    <row r="151" spans="3:3" ht="14.45" hidden="1" outlineLevel="1" x14ac:dyDescent="0.3">
      <c r="C151" t="str">
        <f>'Dropdown Lists'!D118</f>
        <v>POWER BAR, SMART (WITH AUTO SHUT-OFF)</v>
      </c>
    </row>
    <row r="152" spans="3:3" ht="14.45" hidden="1" outlineLevel="1" x14ac:dyDescent="0.3">
      <c r="C152" t="str">
        <f>'Dropdown Lists'!D119</f>
        <v>PROGRAMMABLE THERMOSTAT</v>
      </c>
    </row>
    <row r="153" spans="3:3" ht="14.45" hidden="1" outlineLevel="1" x14ac:dyDescent="0.3">
      <c r="C153" t="str">
        <f>'Dropdown Lists'!D120</f>
        <v>PROGRAMMABLE THERMOSTAT (BASEBOARD)</v>
      </c>
    </row>
    <row r="154" spans="3:3" ht="14.45" hidden="1" outlineLevel="1" x14ac:dyDescent="0.3">
      <c r="C154" t="str">
        <f>'Dropdown Lists'!D121</f>
        <v>PULSE START METAL HALIDE</v>
      </c>
    </row>
    <row r="155" spans="3:3" ht="14.45" hidden="1" outlineLevel="1" x14ac:dyDescent="0.3">
      <c r="C155" t="str">
        <f>'Dropdown Lists'!D122</f>
        <v>REDUCED WATTAGE T8 FIXTURES</v>
      </c>
    </row>
    <row r="156" spans="3:3" ht="14.45" hidden="1" outlineLevel="1" x14ac:dyDescent="0.3">
      <c r="C156" t="str">
        <f>'Dropdown Lists'!D123</f>
        <v>REFRIGERATED DISPLAY CASE LED STRIP LIGHT</v>
      </c>
    </row>
    <row r="157" spans="3:3" ht="14.45" hidden="1" outlineLevel="1" x14ac:dyDescent="0.3">
      <c r="C157" t="str">
        <f>'Dropdown Lists'!D124</f>
        <v xml:space="preserve">REFRIGERATOR REPLACEMENT                                                              </v>
      </c>
    </row>
    <row r="158" spans="3:3" ht="14.45" hidden="1" outlineLevel="1" x14ac:dyDescent="0.3">
      <c r="C158" t="str">
        <f>'Dropdown Lists'!D125</f>
        <v>RESIDENTIAL ATTIC INSULATION</v>
      </c>
    </row>
    <row r="159" spans="3:3" ht="14.45" hidden="1" outlineLevel="1" x14ac:dyDescent="0.3">
      <c r="C159" t="str">
        <f>'Dropdown Lists'!D126</f>
        <v xml:space="preserve">RESIDENTIAL CLOTHES DRYER                                                                           </v>
      </c>
    </row>
    <row r="160" spans="3:3" ht="14.45" hidden="1" outlineLevel="1" x14ac:dyDescent="0.3">
      <c r="C160" t="str">
        <f>'Dropdown Lists'!D127</f>
        <v>SEASONAL LED LIGHTS</v>
      </c>
    </row>
    <row r="161" spans="3:3" ht="14.45" hidden="1" outlineLevel="1" x14ac:dyDescent="0.3">
      <c r="C161" t="str">
        <f>'Dropdown Lists'!D128</f>
        <v>SELF BALLASTED CERAMIC METAL HALIDE LAMP</v>
      </c>
    </row>
    <row r="162" spans="3:3" ht="14.45" hidden="1" outlineLevel="1" x14ac:dyDescent="0.3">
      <c r="C162" t="str">
        <f>'Dropdown Lists'!D129</f>
        <v>SINGLE CREEP HEAT PAD</v>
      </c>
    </row>
    <row r="163" spans="3:3" ht="14.45" hidden="1" outlineLevel="1" x14ac:dyDescent="0.3">
      <c r="C163" t="str">
        <f>'Dropdown Lists'!D130</f>
        <v>SOLAR HOT WATER COLLECTOR</v>
      </c>
    </row>
    <row r="164" spans="3:3" ht="14.45" hidden="1" outlineLevel="1" x14ac:dyDescent="0.3">
      <c r="C164" t="str">
        <f>'Dropdown Lists'!D131</f>
        <v>SOLAR LANDSCAPE LIGHTS</v>
      </c>
    </row>
    <row r="165" spans="3:3" ht="14.45" hidden="1" outlineLevel="1" x14ac:dyDescent="0.3">
      <c r="C165" t="str">
        <f>'Dropdown Lists'!D132</f>
        <v>SOLAR THERMAL WATER HEATER</v>
      </c>
    </row>
    <row r="166" spans="3:3" ht="14.45" hidden="1" outlineLevel="1" x14ac:dyDescent="0.3">
      <c r="C166" t="str">
        <f>'Dropdown Lists'!D133</f>
        <v>STANDARD PERFORMANCE MEDIUM BAY T8 FIXTURES</v>
      </c>
    </row>
    <row r="167" spans="3:3" ht="14.45" hidden="1" outlineLevel="1" x14ac:dyDescent="0.3">
      <c r="C167" t="str">
        <f>'Dropdown Lists'!D134</f>
        <v>STANDARD PERFORMANCE T8</v>
      </c>
    </row>
    <row r="168" spans="3:3" ht="14.45" hidden="1" outlineLevel="1" x14ac:dyDescent="0.3">
      <c r="C168" t="str">
        <f>'Dropdown Lists'!D135</f>
        <v>SYNCHRONOUS BELT</v>
      </c>
    </row>
    <row r="169" spans="3:3" ht="14.45" hidden="1" outlineLevel="1" x14ac:dyDescent="0.3">
      <c r="C169" t="str">
        <f>'Dropdown Lists'!D136</f>
        <v>T5 FIXTURES</v>
      </c>
    </row>
    <row r="170" spans="3:3" ht="14.45" hidden="1" outlineLevel="1" x14ac:dyDescent="0.3">
      <c r="C170" t="str">
        <f>'Dropdown Lists'!D137</f>
        <v>T5 MEDIUM AND HIGH BAY FIXTURES</v>
      </c>
    </row>
    <row r="171" spans="3:3" ht="14.45" hidden="1" outlineLevel="1" x14ac:dyDescent="0.3">
      <c r="C171" t="str">
        <f>'Dropdown Lists'!D138</f>
        <v xml:space="preserve">T8 HIGH OUTPUT LAMPS &amp; ELECTRONIC BALLAST </v>
      </c>
    </row>
    <row r="172" spans="3:3" ht="14.45" hidden="1" outlineLevel="1" x14ac:dyDescent="0.3">
      <c r="C172" t="str">
        <f>'Dropdown Lists'!D139</f>
        <v xml:space="preserve">T8 LAMPS &amp; ELECTRONIC BALLAST </v>
      </c>
    </row>
    <row r="173" spans="3:3" ht="14.45" hidden="1" outlineLevel="1" x14ac:dyDescent="0.3">
      <c r="C173" t="str">
        <f>'Dropdown Lists'!D140</f>
        <v>TIMER AND CLIP-ON THERMOSTATIC CONTROLS</v>
      </c>
    </row>
    <row r="174" spans="3:3" ht="14.45" hidden="1" outlineLevel="1" x14ac:dyDescent="0.3">
      <c r="C174" t="str">
        <f>'Dropdown Lists'!D141</f>
        <v>TOTALLY ENCLOSED FAN-COOLED (TEFC) MOTORS</v>
      </c>
    </row>
    <row r="175" spans="3:3" ht="14.45" hidden="1" outlineLevel="1" x14ac:dyDescent="0.3">
      <c r="C175" t="str">
        <f>'Dropdown Lists'!D142</f>
        <v>ULTRA HIGH EFFICIENCY VENTILATION EXHAUST FANS</v>
      </c>
    </row>
    <row r="176" spans="3:3" ht="14.45" hidden="1" outlineLevel="1" x14ac:dyDescent="0.3">
      <c r="C176" t="str">
        <f>'Dropdown Lists'!D143</f>
        <v>UNITARY AIR-CONDITIONING UNIT</v>
      </c>
    </row>
    <row r="177" spans="3:3" ht="14.45" hidden="1" outlineLevel="1" x14ac:dyDescent="0.3">
      <c r="C177" t="str">
        <f>'Dropdown Lists'!D144</f>
        <v>UNITARY AIR-CONDITIONING UNIT WITH ECONOMIZER</v>
      </c>
    </row>
    <row r="178" spans="3:3" ht="14.45" hidden="1" outlineLevel="1" x14ac:dyDescent="0.3">
      <c r="C178" t="str">
        <f>'Dropdown Lists'!D145</f>
        <v>VARIABLE FREQUENCY DRIVE (VFD)</v>
      </c>
    </row>
    <row r="179" spans="3:3" ht="14.45" hidden="1" outlineLevel="1" x14ac:dyDescent="0.3">
      <c r="C179" t="str">
        <f>'Dropdown Lists'!D146</f>
        <v xml:space="preserve">VARIABLE SPEED POOL PUMP MOTORS                                                                     </v>
      </c>
    </row>
    <row r="180" spans="3:3" ht="14.45" hidden="1" outlineLevel="1" x14ac:dyDescent="0.3">
      <c r="C180" t="str">
        <f>'Dropdown Lists'!D147</f>
        <v>WATER HEATER BLANKET</v>
      </c>
    </row>
    <row r="181" spans="3:3" ht="14.45" hidden="1" outlineLevel="1" x14ac:dyDescent="0.3">
      <c r="C181" t="str">
        <f>'Dropdown Lists'!D148</f>
        <v>WATER TO AIR GROUND SOURCE HEAT PUMP CLOSED LOOP</v>
      </c>
    </row>
    <row r="182" spans="3:3" ht="14.45" hidden="1" outlineLevel="1" x14ac:dyDescent="0.3">
      <c r="C182" t="str">
        <f>'Dropdown Lists'!D149</f>
        <v>WATER TO AIR GROUND SOURCE HEAT PUMP OPEN LOOP</v>
      </c>
    </row>
    <row r="183" spans="3:3" ht="14.45" hidden="1" outlineLevel="1" x14ac:dyDescent="0.3">
      <c r="C183" t="str">
        <f>'Dropdown Lists'!D150</f>
        <v>WEATHERSTRIPPING (DOOR FRAME)</v>
      </c>
    </row>
    <row r="184" spans="3:3" ht="14.45" hidden="1" outlineLevel="1" x14ac:dyDescent="0.3">
      <c r="C184" t="str">
        <f>'Dropdown Lists'!D151</f>
        <v>WEATHERSTRIPPING (FOAM OR V-STRIP)</v>
      </c>
    </row>
    <row r="185" spans="3:3" ht="14.45" hidden="1" outlineLevel="1" x14ac:dyDescent="0.3">
      <c r="C185" t="str">
        <f>'Dropdown Lists'!D152</f>
        <v>WINDOW SOLAR FILM</v>
      </c>
    </row>
    <row r="186" spans="3:3" ht="14.45" hidden="1" outlineLevel="1" x14ac:dyDescent="0.3">
      <c r="C186" t="str">
        <f>'Dropdown Lists'!D153</f>
        <v>Other</v>
      </c>
    </row>
    <row r="187" spans="3:3" ht="14.45" hidden="1" x14ac:dyDescent="0.3"/>
    <row r="188" spans="3:3" ht="14.45" hidden="1" x14ac:dyDescent="0.3"/>
    <row r="189" spans="3:3" ht="14.45" hidden="1" x14ac:dyDescent="0.3"/>
    <row r="190" spans="3:3" ht="14.45" hidden="1" x14ac:dyDescent="0.3"/>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view="pageLayout" zoomScaleNormal="80" workbookViewId="0">
      <selection activeCell="B1" sqref="B1:C1"/>
    </sheetView>
  </sheetViews>
  <sheetFormatPr defaultRowHeight="15" x14ac:dyDescent="0.25"/>
  <cols>
    <col min="1" max="1" width="3.28515625" customWidth="1"/>
    <col min="2" max="2" width="62.85546875" customWidth="1"/>
    <col min="3" max="3" width="138.5703125" customWidth="1"/>
  </cols>
  <sheetData>
    <row r="1" spans="1:6" ht="23.45" x14ac:dyDescent="0.45">
      <c r="A1" s="81" t="s">
        <v>393</v>
      </c>
      <c r="B1" s="301" t="s">
        <v>332</v>
      </c>
      <c r="C1" s="301"/>
    </row>
    <row r="3" spans="1:6" ht="19.149999999999999" customHeight="1" x14ac:dyDescent="0.3">
      <c r="B3" s="302" t="s">
        <v>311</v>
      </c>
      <c r="C3" s="303"/>
    </row>
    <row r="4" spans="1:6" ht="63" x14ac:dyDescent="0.25">
      <c r="B4" s="117" t="s">
        <v>459</v>
      </c>
      <c r="C4" s="83" t="s">
        <v>537</v>
      </c>
      <c r="D4" s="32"/>
      <c r="E4" s="7"/>
      <c r="F4" s="7"/>
    </row>
    <row r="5" spans="1:6" ht="85.5" x14ac:dyDescent="0.25">
      <c r="B5" s="118" t="s">
        <v>458</v>
      </c>
      <c r="C5" s="51" t="s">
        <v>538</v>
      </c>
      <c r="D5" s="32"/>
      <c r="E5" s="7"/>
      <c r="F5" s="7"/>
    </row>
    <row r="6" spans="1:6" ht="299.25" x14ac:dyDescent="0.25">
      <c r="B6" s="118" t="s">
        <v>499</v>
      </c>
      <c r="C6" s="52" t="s">
        <v>539</v>
      </c>
      <c r="D6" s="32"/>
      <c r="E6" s="7"/>
      <c r="F6" s="7"/>
    </row>
  </sheetData>
  <sheetProtection password="F265" sheet="1" objects="1" scenarios="1" formatRows="0"/>
  <dataConsolidate/>
  <mergeCells count="2">
    <mergeCell ref="B1:C1"/>
    <mergeCell ref="B3:C3"/>
  </mergeCells>
  <dataValidations disablePrompts="1"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Roman,Regular"&amp;12V5 - May 1, 2016</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view="pageLayout" topLeftCell="D1" zoomScaleNormal="80" workbookViewId="0">
      <selection activeCell="J3" sqref="J3"/>
    </sheetView>
  </sheetViews>
  <sheetFormatPr defaultRowHeight="15" x14ac:dyDescent="0.25"/>
  <cols>
    <col min="1" max="1" width="3.28515625" customWidth="1"/>
    <col min="2" max="2" width="62.85546875" customWidth="1"/>
    <col min="3" max="3" width="139.140625" customWidth="1"/>
  </cols>
  <sheetData>
    <row r="1" spans="1:6" ht="23.45" x14ac:dyDescent="0.45">
      <c r="A1" s="81" t="s">
        <v>398</v>
      </c>
      <c r="B1" s="301" t="s">
        <v>360</v>
      </c>
      <c r="C1" s="301"/>
    </row>
    <row r="4" spans="1:6" ht="19.149999999999999" customHeight="1" x14ac:dyDescent="0.3">
      <c r="B4" s="304" t="s">
        <v>361</v>
      </c>
      <c r="C4" s="305"/>
    </row>
    <row r="5" spans="1:6" ht="285" x14ac:dyDescent="0.25">
      <c r="B5" s="117" t="s">
        <v>394</v>
      </c>
      <c r="C5" s="52" t="s">
        <v>540</v>
      </c>
      <c r="D5" s="32"/>
      <c r="E5" s="7"/>
      <c r="F5" s="7"/>
    </row>
    <row r="6" spans="1:6" ht="85.5" x14ac:dyDescent="0.25">
      <c r="B6" s="118" t="s">
        <v>396</v>
      </c>
      <c r="C6" s="52" t="s">
        <v>541</v>
      </c>
      <c r="D6" s="32"/>
      <c r="E6" s="7"/>
      <c r="F6" s="7"/>
    </row>
    <row r="7" spans="1:6" ht="78.75" x14ac:dyDescent="0.25">
      <c r="B7" s="118" t="s">
        <v>397</v>
      </c>
      <c r="C7" s="52" t="s">
        <v>542</v>
      </c>
      <c r="D7" s="32"/>
      <c r="E7" s="7"/>
      <c r="F7" s="7"/>
    </row>
    <row r="8" spans="1:6" ht="63" x14ac:dyDescent="0.25">
      <c r="B8" s="118" t="s">
        <v>395</v>
      </c>
      <c r="C8" s="52" t="s">
        <v>543</v>
      </c>
    </row>
    <row r="9" spans="1:6" ht="63" x14ac:dyDescent="0.25">
      <c r="B9" s="118" t="s">
        <v>402</v>
      </c>
      <c r="C9" s="52" t="s">
        <v>542</v>
      </c>
    </row>
    <row r="10" spans="1:6" ht="114" customHeight="1" x14ac:dyDescent="0.25">
      <c r="B10" s="118" t="s">
        <v>362</v>
      </c>
      <c r="C10" s="52" t="s">
        <v>544</v>
      </c>
    </row>
  </sheetData>
  <sheetProtection password="F265" sheet="1" objects="1" scenarios="1" formatRows="0"/>
  <dataConsolidate/>
  <mergeCells count="2">
    <mergeCell ref="B1:C1"/>
    <mergeCell ref="B4:C4"/>
  </mergeCells>
  <dataValidations disablePrompts="1"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Roman,Regular"&amp;12V5 - May 1, 2016</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5.9" x14ac:dyDescent="0.5">
      <c r="A1" s="53" t="s">
        <v>333</v>
      </c>
      <c r="B1" s="54"/>
    </row>
    <row r="2" spans="1:11" ht="14.45" x14ac:dyDescent="0.3">
      <c r="B2" s="1" t="s">
        <v>11</v>
      </c>
      <c r="D2" s="1" t="s">
        <v>20</v>
      </c>
      <c r="F2" s="1" t="s">
        <v>22</v>
      </c>
      <c r="K2" s="1" t="s">
        <v>36</v>
      </c>
    </row>
    <row r="3" spans="1:11" ht="14.45" x14ac:dyDescent="0.3">
      <c r="B3" s="2" t="s">
        <v>299</v>
      </c>
      <c r="D3" t="s">
        <v>296</v>
      </c>
      <c r="F3" t="s">
        <v>23</v>
      </c>
      <c r="K3" t="s">
        <v>257</v>
      </c>
    </row>
    <row r="4" spans="1:11" ht="14.45" x14ac:dyDescent="0.3">
      <c r="B4" s="2" t="s">
        <v>37</v>
      </c>
      <c r="D4" t="s">
        <v>297</v>
      </c>
      <c r="F4" t="s">
        <v>24</v>
      </c>
      <c r="K4" t="s">
        <v>120</v>
      </c>
    </row>
    <row r="5" spans="1:11" ht="14.45" x14ac:dyDescent="0.3">
      <c r="B5" s="2" t="s">
        <v>38</v>
      </c>
      <c r="F5" t="s">
        <v>298</v>
      </c>
      <c r="K5" t="s">
        <v>32</v>
      </c>
    </row>
    <row r="6" spans="1:11" ht="14.45" x14ac:dyDescent="0.3">
      <c r="B6" s="2" t="s">
        <v>39</v>
      </c>
      <c r="K6" t="s">
        <v>121</v>
      </c>
    </row>
    <row r="7" spans="1:11" ht="14.45" x14ac:dyDescent="0.3">
      <c r="B7" s="2" t="s">
        <v>40</v>
      </c>
      <c r="K7" t="s">
        <v>122</v>
      </c>
    </row>
    <row r="8" spans="1:11" ht="14.45" x14ac:dyDescent="0.3">
      <c r="B8" s="2" t="s">
        <v>41</v>
      </c>
      <c r="K8" t="s">
        <v>124</v>
      </c>
    </row>
    <row r="9" spans="1:11" ht="14.45" x14ac:dyDescent="0.3">
      <c r="B9" s="2" t="s">
        <v>42</v>
      </c>
      <c r="D9" s="1" t="s">
        <v>25</v>
      </c>
      <c r="G9" s="1" t="s">
        <v>510</v>
      </c>
      <c r="K9" t="s">
        <v>123</v>
      </c>
    </row>
    <row r="10" spans="1:11" ht="14.45" x14ac:dyDescent="0.3">
      <c r="B10" s="2" t="s">
        <v>43</v>
      </c>
      <c r="D10" t="s">
        <v>16</v>
      </c>
      <c r="G10" s="11" t="s">
        <v>114</v>
      </c>
      <c r="K10" s="8" t="s">
        <v>128</v>
      </c>
    </row>
    <row r="11" spans="1:11" ht="14.45" x14ac:dyDescent="0.3">
      <c r="B11" s="2" t="s">
        <v>44</v>
      </c>
      <c r="D11" t="s">
        <v>15</v>
      </c>
      <c r="G11" s="11" t="s">
        <v>115</v>
      </c>
    </row>
    <row r="12" spans="1:11" ht="14.45" x14ac:dyDescent="0.3">
      <c r="B12" s="2" t="s">
        <v>45</v>
      </c>
      <c r="D12" t="s">
        <v>17</v>
      </c>
      <c r="G12" s="11" t="s">
        <v>116</v>
      </c>
    </row>
    <row r="13" spans="1:11" ht="14.45" x14ac:dyDescent="0.3">
      <c r="B13" s="2" t="s">
        <v>46</v>
      </c>
      <c r="D13" t="s">
        <v>26</v>
      </c>
      <c r="G13" s="11" t="s">
        <v>125</v>
      </c>
    </row>
    <row r="14" spans="1:11" ht="14.45" x14ac:dyDescent="0.3">
      <c r="B14" s="2" t="s">
        <v>47</v>
      </c>
      <c r="D14" t="s">
        <v>18</v>
      </c>
      <c r="G14" s="11" t="s">
        <v>126</v>
      </c>
    </row>
    <row r="15" spans="1:11" ht="14.45" x14ac:dyDescent="0.3">
      <c r="B15" s="2" t="s">
        <v>48</v>
      </c>
      <c r="D15" t="s">
        <v>12</v>
      </c>
      <c r="G15" s="8" t="s">
        <v>112</v>
      </c>
    </row>
    <row r="16" spans="1:11" ht="14.45" x14ac:dyDescent="0.3">
      <c r="B16" s="2" t="s">
        <v>49</v>
      </c>
      <c r="D16" t="s">
        <v>27</v>
      </c>
    </row>
    <row r="17" spans="2:12" ht="14.45" x14ac:dyDescent="0.3">
      <c r="B17" s="2" t="s">
        <v>50</v>
      </c>
      <c r="D17" s="8" t="s">
        <v>112</v>
      </c>
    </row>
    <row r="18" spans="2:12" ht="14.45" x14ac:dyDescent="0.3">
      <c r="B18" s="2" t="s">
        <v>51</v>
      </c>
    </row>
    <row r="19" spans="2:12" ht="14.45" x14ac:dyDescent="0.3">
      <c r="B19" s="2" t="s">
        <v>52</v>
      </c>
      <c r="D19" s="1" t="s">
        <v>30</v>
      </c>
      <c r="G19" s="1" t="s">
        <v>33</v>
      </c>
      <c r="L19" s="10" t="s">
        <v>259</v>
      </c>
    </row>
    <row r="20" spans="2:12" ht="14.45" x14ac:dyDescent="0.3">
      <c r="B20" s="2" t="s">
        <v>53</v>
      </c>
      <c r="D20" t="s">
        <v>31</v>
      </c>
      <c r="G20" t="s">
        <v>34</v>
      </c>
      <c r="L20" s="11" t="s">
        <v>270</v>
      </c>
    </row>
    <row r="21" spans="2:12" ht="14.45" x14ac:dyDescent="0.3">
      <c r="B21" s="2" t="s">
        <v>54</v>
      </c>
      <c r="D21" t="s">
        <v>32</v>
      </c>
      <c r="G21" t="s">
        <v>129</v>
      </c>
      <c r="L21" s="11" t="s">
        <v>269</v>
      </c>
    </row>
    <row r="22" spans="2:12" ht="14.45" x14ac:dyDescent="0.3">
      <c r="B22" s="2" t="s">
        <v>55</v>
      </c>
      <c r="D22" t="s">
        <v>118</v>
      </c>
      <c r="G22" t="s">
        <v>255</v>
      </c>
      <c r="L22" s="11" t="s">
        <v>263</v>
      </c>
    </row>
    <row r="23" spans="2:12" ht="14.45" x14ac:dyDescent="0.3">
      <c r="B23" s="2" t="s">
        <v>56</v>
      </c>
      <c r="D23" t="s">
        <v>119</v>
      </c>
      <c r="G23" t="s">
        <v>130</v>
      </c>
      <c r="L23" s="11" t="s">
        <v>262</v>
      </c>
    </row>
    <row r="24" spans="2:12" ht="14.45" x14ac:dyDescent="0.3">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40"/>
  <sheetViews>
    <sheetView tabSelected="1" view="pageBreakPreview" topLeftCell="A4" zoomScale="60" zoomScaleNormal="70" workbookViewId="0">
      <selection activeCell="F34" sqref="F34"/>
    </sheetView>
  </sheetViews>
  <sheetFormatPr defaultRowHeight="15" x14ac:dyDescent="0.25"/>
  <cols>
    <col min="1" max="1" width="8" customWidth="1"/>
    <col min="2" max="2" width="11.140625" bestFit="1" customWidth="1"/>
    <col min="3" max="3" width="35.140625" customWidth="1"/>
    <col min="4" max="4" width="67.5703125" customWidth="1"/>
    <col min="5" max="5" width="174" bestFit="1" customWidth="1"/>
    <col min="6" max="6" width="46.85546875" bestFit="1" customWidth="1"/>
  </cols>
  <sheetData>
    <row r="1" spans="1:5" ht="18" x14ac:dyDescent="0.35">
      <c r="A1" s="133" t="s">
        <v>521</v>
      </c>
      <c r="B1" s="133"/>
    </row>
    <row r="3" spans="1:5" ht="28.9" x14ac:dyDescent="0.3">
      <c r="A3" s="139" t="s">
        <v>470</v>
      </c>
      <c r="B3" s="139" t="s">
        <v>511</v>
      </c>
      <c r="C3" s="130" t="s">
        <v>471</v>
      </c>
      <c r="D3" s="130" t="s">
        <v>493</v>
      </c>
      <c r="E3" s="130" t="s">
        <v>472</v>
      </c>
    </row>
    <row r="4" spans="1:5" x14ac:dyDescent="0.25">
      <c r="A4" s="321">
        <v>2</v>
      </c>
      <c r="B4" s="324">
        <v>42024</v>
      </c>
      <c r="C4" s="318" t="s">
        <v>473</v>
      </c>
      <c r="D4" s="131" t="s">
        <v>475</v>
      </c>
      <c r="E4" s="131" t="s">
        <v>474</v>
      </c>
    </row>
    <row r="5" spans="1:5" x14ac:dyDescent="0.25">
      <c r="A5" s="322"/>
      <c r="B5" s="322"/>
      <c r="C5" s="319"/>
      <c r="D5" s="131" t="s">
        <v>476</v>
      </c>
      <c r="E5" s="131" t="s">
        <v>512</v>
      </c>
    </row>
    <row r="6" spans="1:5" ht="45" x14ac:dyDescent="0.25">
      <c r="A6" s="322"/>
      <c r="B6" s="322"/>
      <c r="C6" s="319"/>
      <c r="D6" s="131" t="s">
        <v>483</v>
      </c>
      <c r="E6" s="131" t="s">
        <v>490</v>
      </c>
    </row>
    <row r="7" spans="1:5" x14ac:dyDescent="0.25">
      <c r="A7" s="322"/>
      <c r="B7" s="322"/>
      <c r="C7" s="319"/>
      <c r="D7" s="131" t="s">
        <v>505</v>
      </c>
      <c r="E7" s="131" t="s">
        <v>507</v>
      </c>
    </row>
    <row r="8" spans="1:5" x14ac:dyDescent="0.25">
      <c r="A8" s="322"/>
      <c r="B8" s="322"/>
      <c r="C8" s="320"/>
      <c r="D8" s="131" t="s">
        <v>478</v>
      </c>
      <c r="E8" s="131" t="s">
        <v>489</v>
      </c>
    </row>
    <row r="9" spans="1:5" x14ac:dyDescent="0.25">
      <c r="A9" s="322"/>
      <c r="B9" s="322"/>
      <c r="C9" s="131" t="s">
        <v>484</v>
      </c>
      <c r="D9" s="131" t="s">
        <v>483</v>
      </c>
      <c r="E9" s="131" t="s">
        <v>485</v>
      </c>
    </row>
    <row r="10" spans="1:5" ht="30" x14ac:dyDescent="0.25">
      <c r="A10" s="322"/>
      <c r="B10" s="322"/>
      <c r="C10" s="318" t="s">
        <v>515</v>
      </c>
      <c r="D10" s="131" t="s">
        <v>477</v>
      </c>
      <c r="E10" s="132" t="s">
        <v>479</v>
      </c>
    </row>
    <row r="11" spans="1:5" ht="30" x14ac:dyDescent="0.25">
      <c r="A11" s="322"/>
      <c r="B11" s="322"/>
      <c r="C11" s="319"/>
      <c r="D11" s="131" t="s">
        <v>478</v>
      </c>
      <c r="E11" s="131" t="s">
        <v>513</v>
      </c>
    </row>
    <row r="12" spans="1:5" x14ac:dyDescent="0.25">
      <c r="A12" s="322"/>
      <c r="B12" s="322"/>
      <c r="C12" s="319"/>
      <c r="D12" s="131" t="s">
        <v>482</v>
      </c>
      <c r="E12" s="131" t="s">
        <v>514</v>
      </c>
    </row>
    <row r="13" spans="1:5" x14ac:dyDescent="0.25">
      <c r="A13" s="322"/>
      <c r="B13" s="322"/>
      <c r="C13" s="319"/>
      <c r="D13" s="131" t="s">
        <v>483</v>
      </c>
      <c r="E13" s="131" t="s">
        <v>487</v>
      </c>
    </row>
    <row r="14" spans="1:5" ht="45" x14ac:dyDescent="0.25">
      <c r="A14" s="322"/>
      <c r="B14" s="322"/>
      <c r="C14" s="319"/>
      <c r="D14" s="131" t="s">
        <v>488</v>
      </c>
      <c r="E14" s="131" t="s">
        <v>516</v>
      </c>
    </row>
    <row r="15" spans="1:5" x14ac:dyDescent="0.25">
      <c r="A15" s="322"/>
      <c r="B15" s="322"/>
      <c r="C15" s="319"/>
      <c r="D15" s="131" t="s">
        <v>505</v>
      </c>
      <c r="E15" s="131" t="s">
        <v>506</v>
      </c>
    </row>
    <row r="16" spans="1:5" ht="45" x14ac:dyDescent="0.25">
      <c r="A16" s="322"/>
      <c r="B16" s="322"/>
      <c r="C16" s="320"/>
      <c r="D16" s="131" t="s">
        <v>491</v>
      </c>
      <c r="E16" s="131" t="s">
        <v>492</v>
      </c>
    </row>
    <row r="17" spans="1:6" ht="45" x14ac:dyDescent="0.25">
      <c r="A17" s="322"/>
      <c r="B17" s="322"/>
      <c r="C17" s="318" t="s">
        <v>517</v>
      </c>
      <c r="D17" s="131" t="s">
        <v>519</v>
      </c>
      <c r="E17" s="132" t="s">
        <v>518</v>
      </c>
    </row>
    <row r="18" spans="1:6" ht="30" x14ac:dyDescent="0.25">
      <c r="A18" s="322"/>
      <c r="B18" s="322"/>
      <c r="C18" s="320"/>
      <c r="D18" s="131" t="s">
        <v>483</v>
      </c>
      <c r="E18" s="131" t="s">
        <v>486</v>
      </c>
    </row>
    <row r="19" spans="1:6" x14ac:dyDescent="0.25">
      <c r="A19" s="323"/>
      <c r="B19" s="323"/>
      <c r="C19" s="131" t="s">
        <v>480</v>
      </c>
      <c r="D19" s="131" t="s">
        <v>481</v>
      </c>
      <c r="E19" s="131" t="s">
        <v>520</v>
      </c>
    </row>
    <row r="20" spans="1:6" x14ac:dyDescent="0.25">
      <c r="A20" s="310">
        <v>3</v>
      </c>
      <c r="B20" s="308">
        <v>42373</v>
      </c>
      <c r="C20" s="311" t="s">
        <v>545</v>
      </c>
      <c r="D20" s="140" t="s">
        <v>546</v>
      </c>
      <c r="E20" s="129"/>
    </row>
    <row r="21" spans="1:6" x14ac:dyDescent="0.25">
      <c r="A21" s="310"/>
      <c r="B21" s="309"/>
      <c r="C21" s="312"/>
      <c r="D21" s="141" t="s">
        <v>547</v>
      </c>
    </row>
    <row r="22" spans="1:6" ht="30" customHeight="1" x14ac:dyDescent="0.25">
      <c r="A22" s="310"/>
      <c r="B22" s="309"/>
      <c r="C22" s="313"/>
      <c r="D22" s="140" t="s">
        <v>548</v>
      </c>
      <c r="F22" s="128" t="s">
        <v>573</v>
      </c>
    </row>
    <row r="23" spans="1:6" x14ac:dyDescent="0.25">
      <c r="A23" s="310"/>
      <c r="B23" s="309"/>
      <c r="C23" s="140" t="s">
        <v>549</v>
      </c>
      <c r="D23" s="140" t="s">
        <v>550</v>
      </c>
      <c r="E23" s="128"/>
    </row>
    <row r="24" spans="1:6" ht="30" x14ac:dyDescent="0.25">
      <c r="A24" s="310"/>
      <c r="B24" s="309"/>
      <c r="C24" s="140" t="s">
        <v>551</v>
      </c>
      <c r="D24" s="140" t="s">
        <v>552</v>
      </c>
      <c r="E24" s="128"/>
    </row>
    <row r="25" spans="1:6" ht="30" x14ac:dyDescent="0.25">
      <c r="A25" s="310">
        <v>4</v>
      </c>
      <c r="B25" s="306">
        <v>42320</v>
      </c>
      <c r="C25" s="140" t="s">
        <v>545</v>
      </c>
      <c r="D25" s="140" t="s">
        <v>553</v>
      </c>
      <c r="F25" s="128" t="s">
        <v>572</v>
      </c>
    </row>
    <row r="26" spans="1:6" x14ac:dyDescent="0.25">
      <c r="A26" s="310"/>
      <c r="B26" s="306"/>
      <c r="C26" s="140" t="s">
        <v>517</v>
      </c>
      <c r="D26" s="140" t="s">
        <v>554</v>
      </c>
      <c r="E26" s="128"/>
    </row>
    <row r="27" spans="1:6" ht="30" x14ac:dyDescent="0.25">
      <c r="A27" s="310">
        <v>5</v>
      </c>
      <c r="B27" s="306">
        <v>42491</v>
      </c>
      <c r="C27" s="142" t="s">
        <v>556</v>
      </c>
      <c r="D27" s="142" t="s">
        <v>557</v>
      </c>
      <c r="F27" s="128" t="s">
        <v>571</v>
      </c>
    </row>
    <row r="28" spans="1:6" x14ac:dyDescent="0.25">
      <c r="A28" s="310"/>
      <c r="B28" s="306"/>
      <c r="C28" s="315" t="s">
        <v>545</v>
      </c>
      <c r="D28" s="140" t="s">
        <v>555</v>
      </c>
      <c r="E28" s="128"/>
    </row>
    <row r="29" spans="1:6" x14ac:dyDescent="0.25">
      <c r="A29" s="310"/>
      <c r="B29" s="306"/>
      <c r="C29" s="316"/>
      <c r="D29" s="140" t="s">
        <v>558</v>
      </c>
      <c r="E29" s="128"/>
    </row>
    <row r="30" spans="1:6" x14ac:dyDescent="0.25">
      <c r="A30" s="310"/>
      <c r="B30" s="306"/>
      <c r="C30" s="317"/>
      <c r="D30" s="140" t="s">
        <v>559</v>
      </c>
      <c r="E30" s="128"/>
    </row>
    <row r="31" spans="1:6" x14ac:dyDescent="0.25">
      <c r="A31" s="310"/>
      <c r="B31" s="306"/>
      <c r="C31" s="314" t="s">
        <v>560</v>
      </c>
      <c r="D31" s="140" t="s">
        <v>561</v>
      </c>
      <c r="E31" s="128"/>
    </row>
    <row r="32" spans="1:6" x14ac:dyDescent="0.25">
      <c r="A32" s="310"/>
      <c r="B32" s="306"/>
      <c r="C32" s="314"/>
      <c r="D32" s="140" t="s">
        <v>562</v>
      </c>
      <c r="E32" s="128"/>
    </row>
    <row r="33" spans="1:6" x14ac:dyDescent="0.25">
      <c r="A33" s="310"/>
      <c r="B33" s="306"/>
      <c r="C33" s="314"/>
      <c r="D33" s="140" t="s">
        <v>563</v>
      </c>
      <c r="E33" s="128"/>
    </row>
    <row r="34" spans="1:6" ht="30" x14ac:dyDescent="0.25">
      <c r="A34" s="128">
        <v>6</v>
      </c>
      <c r="B34" s="306">
        <v>42514</v>
      </c>
      <c r="C34" s="128" t="s">
        <v>556</v>
      </c>
      <c r="D34" s="128" t="s">
        <v>568</v>
      </c>
      <c r="F34" s="128" t="s">
        <v>570</v>
      </c>
    </row>
    <row r="35" spans="1:6" x14ac:dyDescent="0.25">
      <c r="A35" s="128"/>
      <c r="B35" s="306"/>
      <c r="C35" s="307" t="s">
        <v>545</v>
      </c>
      <c r="D35" s="128" t="s">
        <v>564</v>
      </c>
      <c r="E35" s="128"/>
    </row>
    <row r="36" spans="1:6" x14ac:dyDescent="0.25">
      <c r="A36" s="128"/>
      <c r="B36" s="306"/>
      <c r="C36" s="307"/>
      <c r="D36" s="128" t="s">
        <v>565</v>
      </c>
      <c r="E36" s="128"/>
    </row>
    <row r="37" spans="1:6" x14ac:dyDescent="0.25">
      <c r="B37" s="306"/>
      <c r="C37" s="307"/>
      <c r="D37" s="143" t="s">
        <v>566</v>
      </c>
    </row>
    <row r="38" spans="1:6" ht="30" x14ac:dyDescent="0.25">
      <c r="B38" s="306"/>
      <c r="C38" s="307"/>
      <c r="D38" s="143" t="s">
        <v>567</v>
      </c>
    </row>
    <row r="39" spans="1:6" ht="30" x14ac:dyDescent="0.25">
      <c r="B39" s="306"/>
      <c r="C39" t="s">
        <v>560</v>
      </c>
      <c r="D39" s="128" t="s">
        <v>569</v>
      </c>
    </row>
    <row r="40" spans="1:6" x14ac:dyDescent="0.25">
      <c r="B40" s="306"/>
    </row>
  </sheetData>
  <mergeCells count="16">
    <mergeCell ref="C4:C8"/>
    <mergeCell ref="C10:C16"/>
    <mergeCell ref="C17:C18"/>
    <mergeCell ref="A4:A19"/>
    <mergeCell ref="B4:B19"/>
    <mergeCell ref="B34:B40"/>
    <mergeCell ref="C35:C38"/>
    <mergeCell ref="B20:B24"/>
    <mergeCell ref="A20:A24"/>
    <mergeCell ref="C20:C22"/>
    <mergeCell ref="C31:C33"/>
    <mergeCell ref="B27:B33"/>
    <mergeCell ref="A27:A33"/>
    <mergeCell ref="A25:A26"/>
    <mergeCell ref="B25:B26"/>
    <mergeCell ref="C28:C30"/>
  </mergeCells>
  <printOptions horizontalCentered="1" verticalCentered="1"/>
  <pageMargins left="0.7" right="0.7" top="0.75" bottom="0.75" header="0.3" footer="0.3"/>
  <pageSetup paperSize="9" scale="44" orientation="landscape" r:id="rId1"/>
  <headerFooter>
    <oddHeader>&amp;L&amp;12Conservation First Framework LDC Tool Kit&amp;C&amp;12Version Control
Summary of Changes&amp;R&amp;12V5 - May 1, 2016</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Susi Vogt</cp:lastModifiedBy>
  <cp:lastPrinted>2016-04-13T13:52:05Z</cp:lastPrinted>
  <dcterms:created xsi:type="dcterms:W3CDTF">2014-07-07T16:14:19Z</dcterms:created>
  <dcterms:modified xsi:type="dcterms:W3CDTF">2016-09-12T14:18:17Z</dcterms:modified>
</cp:coreProperties>
</file>