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50" windowWidth="24915" windowHeight="12075"/>
  </bookViews>
  <sheets>
    <sheet name="T7S3" sheetId="1" r:id="rId1"/>
  </sheets>
  <definedNames>
    <definedName name="_xlnm.Print_Area" localSheetId="0">T7S3!$A$1:$M$27</definedName>
  </definedNames>
  <calcPr calcId="145621"/>
</workbook>
</file>

<file path=xl/calcChain.xml><?xml version="1.0" encoding="utf-8"?>
<calcChain xmlns="http://schemas.openxmlformats.org/spreadsheetml/2006/main">
  <c r="B25" i="1" l="1"/>
  <c r="M24" i="1"/>
  <c r="K24" i="1"/>
  <c r="I24" i="1"/>
  <c r="G24" i="1"/>
  <c r="E24" i="1"/>
  <c r="B24" i="1"/>
  <c r="M21" i="1"/>
  <c r="M25" i="1" s="1"/>
  <c r="L21" i="1"/>
  <c r="L25" i="1" s="1"/>
  <c r="K21" i="1"/>
  <c r="K25" i="1" s="1"/>
  <c r="J21" i="1"/>
  <c r="J25" i="1" s="1"/>
  <c r="I21" i="1"/>
  <c r="I25" i="1" s="1"/>
  <c r="H21" i="1"/>
  <c r="H25" i="1" s="1"/>
  <c r="G21" i="1"/>
  <c r="G25" i="1" s="1"/>
  <c r="F21" i="1"/>
  <c r="F25" i="1" s="1"/>
  <c r="E21" i="1"/>
  <c r="E25" i="1" s="1"/>
  <c r="D21" i="1"/>
  <c r="D25" i="1" s="1"/>
  <c r="M16" i="1"/>
  <c r="L16" i="1"/>
  <c r="L24" i="1" s="1"/>
  <c r="L26" i="1" s="1"/>
  <c r="K16" i="1"/>
  <c r="J16" i="1"/>
  <c r="J24" i="1" s="1"/>
  <c r="J26" i="1" s="1"/>
  <c r="I16" i="1"/>
  <c r="H16" i="1"/>
  <c r="H24" i="1" s="1"/>
  <c r="H26" i="1" s="1"/>
  <c r="G16" i="1"/>
  <c r="F16" i="1"/>
  <c r="F24" i="1" s="1"/>
  <c r="F26" i="1" s="1"/>
  <c r="E16" i="1"/>
  <c r="D16" i="1"/>
  <c r="D24" i="1" s="1"/>
  <c r="D26" i="1" s="1"/>
  <c r="F8" i="1"/>
  <c r="G8" i="1" s="1"/>
  <c r="H8" i="1" s="1"/>
  <c r="I8" i="1" s="1"/>
  <c r="J8" i="1" s="1"/>
  <c r="K8" i="1" s="1"/>
  <c r="L8" i="1" s="1"/>
  <c r="M8" i="1" s="1"/>
  <c r="E8" i="1"/>
  <c r="I26" i="1" l="1"/>
  <c r="K26" i="1"/>
  <c r="E26" i="1"/>
  <c r="M26" i="1"/>
  <c r="G26" i="1"/>
</calcChain>
</file>

<file path=xl/sharedStrings.xml><?xml version="1.0" encoding="utf-8"?>
<sst xmlns="http://schemas.openxmlformats.org/spreadsheetml/2006/main" count="20" uniqueCount="20">
  <si>
    <t>Calculation of Revenue (Transmission Margins)</t>
  </si>
  <si>
    <t>PanHandle Looping  (36" Lift and Lay)</t>
  </si>
  <si>
    <t>InService Date: Nov-01-2017</t>
  </si>
  <si>
    <r>
      <t>Project Year</t>
    </r>
    <r>
      <rPr>
        <b/>
        <sz val="10"/>
        <rFont val="Arial"/>
        <family val="2"/>
      </rPr>
      <t xml:space="preserve">           ($000's)</t>
    </r>
  </si>
  <si>
    <t>Transmission costs are recovered from Contract rate classes based on Firm Contract Demand (CD)</t>
  </si>
  <si>
    <t>Transmission costs are recovered from general service based on quantity consumed</t>
  </si>
  <si>
    <t>Contract Methodology: Total CD * 12 *Transmission Margin</t>
  </si>
  <si>
    <t>Transmission Margin $/M3 / month</t>
  </si>
  <si>
    <t>Contract Demand 10^3m^3</t>
  </si>
  <si>
    <t>Transmission Margin Contract Class</t>
  </si>
  <si>
    <t>General Service Methodology: Quantity * General Service Transmission Margin</t>
  </si>
  <si>
    <t>Transmission Margin $/M3 consumed</t>
  </si>
  <si>
    <t>General Service Annual Quantity 10^3 M^3</t>
  </si>
  <si>
    <t>Transmission Margin General Service Class</t>
  </si>
  <si>
    <t>Revenue Summary</t>
  </si>
  <si>
    <t>Total Revenue</t>
  </si>
  <si>
    <t>Filed: 2016-06-19</t>
  </si>
  <si>
    <t>EB-2016-0186</t>
  </si>
  <si>
    <t>Exhibit B.SEC.5</t>
  </si>
  <si>
    <t>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</si>
</sst>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;[Red]\-&quot;$&quot;#,##0"/>
    <numFmt numFmtId="41" formatCode="_-* #,##0_-;\-* #,##0_-;_-* &quot;-&quot;_-;_-@_-"/>
    <numFmt numFmtId="164" formatCode="#,##0_);\(#,##0\);&quot;-  &quot;;&quot; &quot;@"/>
    <numFmt numFmtId="165" formatCode="#,##0.0000_);\(#,##0.0000\);&quot;-  &quot;;&quot; &quot;@"/>
    <numFmt numFmtId="166" formatCode="_(* #,##0_);_(* \(#,##0\);_(* &quot;-&quot;??_);_(@_)"/>
    <numFmt numFmtId="167" formatCode="[Blue]General"/>
    <numFmt numFmtId="168" formatCode="dd\ mmm\ yyyy_);;&quot;-  &quot;;&quot; &quot;@"/>
    <numFmt numFmtId="169" formatCode="dd\ mmm\ yy_);;&quot;-  &quot;;&quot; &quot;@"/>
    <numFmt numFmtId="170" formatCode="_-* #,##0.0_-;\-* #,##0.0_-;_-* &quot;-&quot;??_-;_-@_-"/>
    <numFmt numFmtId="171" formatCode="#,##0.00&quot; $&quot;;\-#,##0.00&quot; $&quot;"/>
    <numFmt numFmtId="172" formatCode="0.00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 MT"/>
    </font>
    <font>
      <b/>
      <sz val="10"/>
      <name val="Arial MT"/>
    </font>
    <font>
      <u val="doubleAccounting"/>
      <sz val="10"/>
      <name val="Arial"/>
      <family val="2"/>
    </font>
    <font>
      <b/>
      <sz val="10"/>
      <color indexed="9"/>
      <name val="Arial"/>
      <family val="2"/>
    </font>
    <font>
      <sz val="11"/>
      <color rgb="FF0070C0"/>
      <name val="Calibri"/>
      <family val="2"/>
      <scheme val="minor"/>
    </font>
    <font>
      <sz val="11"/>
      <name val="??"/>
      <family val="3"/>
      <charset val="129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i/>
      <sz val="16"/>
      <name val="Helv"/>
    </font>
    <font>
      <sz val="8"/>
      <color indexed="12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9">
    <xf numFmtId="164" fontId="0" fillId="0" borderId="0" applyFont="0" applyFill="0" applyBorder="0" applyProtection="0"/>
    <xf numFmtId="0" fontId="3" fillId="0" borderId="0"/>
    <xf numFmtId="0" fontId="3" fillId="0" borderId="0"/>
    <xf numFmtId="165" fontId="1" fillId="0" borderId="0" applyFont="0" applyFill="0" applyBorder="0" applyProtection="0"/>
    <xf numFmtId="167" fontId="3" fillId="2" borderId="1">
      <alignment horizontal="center" vertical="center"/>
    </xf>
    <xf numFmtId="0" fontId="10" fillId="3" borderId="2" applyNumberFormat="0" applyFont="0" applyFill="0" applyAlignment="0" applyProtection="0">
      <alignment horizontal="left"/>
    </xf>
    <xf numFmtId="164" fontId="3" fillId="0" borderId="0" applyFont="0" applyFill="0" applyBorder="0" applyProtection="0">
      <alignment vertical="top"/>
    </xf>
    <xf numFmtId="41" fontId="3" fillId="0" borderId="0"/>
    <xf numFmtId="0" fontId="11" fillId="4" borderId="0">
      <protection locked="0"/>
    </xf>
    <xf numFmtId="6" fontId="12" fillId="0" borderId="0">
      <protection locked="0"/>
    </xf>
    <xf numFmtId="168" fontId="1" fillId="0" borderId="0" applyFont="0" applyFill="0" applyBorder="0" applyProtection="0"/>
    <xf numFmtId="169" fontId="1" fillId="0" borderId="0" applyFont="0" applyFill="0" applyBorder="0" applyProtection="0"/>
    <xf numFmtId="169" fontId="3" fillId="0" borderId="0" applyFont="0" applyFill="0" applyBorder="0" applyProtection="0">
      <alignment vertical="top"/>
    </xf>
    <xf numFmtId="170" fontId="3" fillId="0" borderId="0">
      <protection locked="0"/>
    </xf>
    <xf numFmtId="38" fontId="13" fillId="5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3" applyNumberFormat="0" applyAlignment="0" applyProtection="0">
      <alignment horizontal="left" vertical="center"/>
    </xf>
    <xf numFmtId="0" fontId="15" fillId="0" borderId="4">
      <alignment horizontal="left" vertical="center"/>
    </xf>
    <xf numFmtId="171" fontId="3" fillId="0" borderId="0">
      <protection locked="0"/>
    </xf>
    <xf numFmtId="171" fontId="3" fillId="0" borderId="0">
      <protection locked="0"/>
    </xf>
    <xf numFmtId="0" fontId="16" fillId="0" borderId="5" applyNumberFormat="0" applyFill="0" applyAlignment="0" applyProtection="0"/>
    <xf numFmtId="10" fontId="13" fillId="6" borderId="2" applyNumberFormat="0" applyBorder="0" applyAlignment="0" applyProtection="0"/>
    <xf numFmtId="172" fontId="17" fillId="0" borderId="0"/>
    <xf numFmtId="0" fontId="3" fillId="0" borderId="0"/>
    <xf numFmtId="164" fontId="3" fillId="0" borderId="0" applyFont="0" applyFill="0" applyBorder="0" applyProtection="0">
      <alignment vertical="top"/>
    </xf>
    <xf numFmtId="10" fontId="3" fillId="0" borderId="0" applyFont="0" applyFill="0" applyBorder="0" applyAlignment="0" applyProtection="0"/>
    <xf numFmtId="37" fontId="13" fillId="7" borderId="0" applyNumberFormat="0" applyBorder="0" applyAlignment="0" applyProtection="0"/>
    <xf numFmtId="37" fontId="13" fillId="0" borderId="0"/>
    <xf numFmtId="3" fontId="18" fillId="0" borderId="5" applyProtection="0"/>
  </cellStyleXfs>
  <cellXfs count="28">
    <xf numFmtId="164" fontId="0" fillId="0" borderId="0" xfId="0"/>
    <xf numFmtId="164" fontId="3" fillId="0" borderId="0" xfId="0" applyFont="1"/>
    <xf numFmtId="164" fontId="4" fillId="0" borderId="0" xfId="0" applyFont="1" applyAlignment="1" applyProtection="1">
      <alignment horizontal="left"/>
    </xf>
    <xf numFmtId="164" fontId="3" fillId="0" borderId="0" xfId="0" applyFont="1" applyAlignment="1" applyProtection="1">
      <alignment horizontal="left"/>
    </xf>
    <xf numFmtId="164" fontId="3" fillId="0" borderId="0" xfId="0" applyFont="1" applyAlignment="1" applyProtection="1"/>
    <xf numFmtId="164" fontId="3" fillId="0" borderId="0" xfId="0" applyFont="1" applyAlignment="1"/>
    <xf numFmtId="164" fontId="5" fillId="0" borderId="0" xfId="0" applyFont="1" applyAlignment="1" applyProtection="1">
      <alignment horizontal="left"/>
    </xf>
    <xf numFmtId="164" fontId="5" fillId="0" borderId="0" xfId="0" applyFont="1"/>
    <xf numFmtId="0" fontId="4" fillId="0" borderId="0" xfId="2" applyFont="1"/>
    <xf numFmtId="164" fontId="5" fillId="0" borderId="0" xfId="0" applyFont="1" applyFill="1" applyAlignment="1"/>
    <xf numFmtId="164" fontId="6" fillId="0" borderId="0" xfId="0" applyFont="1" applyAlignment="1" applyProtection="1">
      <alignment horizontal="left"/>
    </xf>
    <xf numFmtId="164" fontId="5" fillId="0" borderId="0" xfId="0" applyFont="1" applyProtection="1"/>
    <xf numFmtId="164" fontId="4" fillId="0" borderId="0" xfId="0" applyFont="1" applyProtection="1"/>
    <xf numFmtId="1" fontId="4" fillId="0" borderId="0" xfId="0" applyNumberFormat="1" applyFont="1" applyAlignment="1" applyProtection="1"/>
    <xf numFmtId="164" fontId="3" fillId="0" borderId="0" xfId="0" applyFont="1" applyProtection="1"/>
    <xf numFmtId="164" fontId="3" fillId="0" borderId="0" xfId="0" applyFont="1" applyFill="1" applyProtection="1"/>
    <xf numFmtId="164" fontId="7" fillId="0" borderId="0" xfId="0" applyFont="1"/>
    <xf numFmtId="164" fontId="8" fillId="0" borderId="0" xfId="0" applyFont="1"/>
    <xf numFmtId="165" fontId="7" fillId="0" borderId="0" xfId="3" applyNumberFormat="1" applyFont="1"/>
    <xf numFmtId="6" fontId="7" fillId="0" borderId="0" xfId="0" applyNumberFormat="1" applyFont="1"/>
    <xf numFmtId="165" fontId="7" fillId="0" borderId="0" xfId="3" applyFont="1"/>
    <xf numFmtId="37" fontId="3" fillId="0" borderId="0" xfId="0" applyNumberFormat="1" applyFont="1" applyAlignment="1" applyProtection="1"/>
    <xf numFmtId="166" fontId="9" fillId="0" borderId="0" xfId="2" applyNumberFormat="1" applyFont="1" applyFill="1" applyAlignment="1"/>
    <xf numFmtId="2" fontId="3" fillId="0" borderId="0" xfId="0" applyNumberFormat="1" applyFont="1" applyProtection="1"/>
    <xf numFmtId="2" fontId="3" fillId="0" borderId="0" xfId="0" applyNumberFormat="1" applyFont="1" applyAlignment="1" applyProtection="1"/>
    <xf numFmtId="2" fontId="3" fillId="0" borderId="0" xfId="0" applyNumberFormat="1" applyFont="1"/>
    <xf numFmtId="164" fontId="3" fillId="0" borderId="0" xfId="0" applyFont="1" applyAlignment="1">
      <alignment horizontal="left" vertical="top" wrapText="1"/>
    </xf>
    <xf numFmtId="0" fontId="19" fillId="0" borderId="0" xfId="1" applyFont="1" applyAlignment="1">
      <alignment horizontal="right"/>
    </xf>
  </cellXfs>
  <cellStyles count="29">
    <cellStyle name="Actual Date" xfId="4"/>
    <cellStyle name="Borders" xfId="5"/>
    <cellStyle name="Comma 3" xfId="6"/>
    <cellStyle name="Currency0" xfId="7"/>
    <cellStyle name="Data Entry" xfId="8"/>
    <cellStyle name="Date" xfId="9"/>
    <cellStyle name="DateLong" xfId="10"/>
    <cellStyle name="DateShort" xfId="11"/>
    <cellStyle name="DateShort 2" xfId="12"/>
    <cellStyle name="Factor" xfId="3"/>
    <cellStyle name="Fixed" xfId="13"/>
    <cellStyle name="Grey" xfId="14"/>
    <cellStyle name="HEADER" xfId="15"/>
    <cellStyle name="Header1" xfId="16"/>
    <cellStyle name="Header2" xfId="17"/>
    <cellStyle name="Heading1" xfId="18"/>
    <cellStyle name="Heading2" xfId="19"/>
    <cellStyle name="HIGHLIGHT" xfId="20"/>
    <cellStyle name="Input [yellow]" xfId="21"/>
    <cellStyle name="Normal" xfId="0" builtinId="0"/>
    <cellStyle name="Normal - Style1" xfId="22"/>
    <cellStyle name="Normal 2" xfId="23"/>
    <cellStyle name="Normal 2 2" xfId="1"/>
    <cellStyle name="Normal 3" xfId="24"/>
    <cellStyle name="Normal_Sheet1 (2)" xfId="2"/>
    <cellStyle name="Percent [2]" xfId="25"/>
    <cellStyle name="Unprot" xfId="26"/>
    <cellStyle name="Unprot$" xfId="27"/>
    <cellStyle name="Unprotect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29</xdr:row>
          <xdr:rowOff>104775</xdr:rowOff>
        </xdr:from>
        <xdr:to>
          <xdr:col>2</xdr:col>
          <xdr:colOff>47625</xdr:colOff>
          <xdr:row>29</xdr:row>
          <xdr:rowOff>104775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CA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Press to Calc. UAERR</a:t>
              </a:r>
            </a:p>
            <a:p>
              <a:pPr algn="ctr" rtl="0">
                <a:defRPr sz="1000"/>
              </a:pPr>
              <a:endPara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32"/>
  <sheetViews>
    <sheetView tabSelected="1" zoomScale="85" zoomScaleNormal="85" workbookViewId="0">
      <selection activeCell="E25" sqref="E25"/>
    </sheetView>
  </sheetViews>
  <sheetFormatPr defaultColWidth="0" defaultRowHeight="12.75"/>
  <cols>
    <col min="1" max="1" width="2.140625" style="1" customWidth="1"/>
    <col min="2" max="2" width="38.5703125" style="1" customWidth="1"/>
    <col min="3" max="3" width="8.5703125" style="1" customWidth="1"/>
    <col min="4" max="13" width="10.42578125" style="5" customWidth="1"/>
    <col min="14" max="43" width="10.42578125" style="1" hidden="1" customWidth="1"/>
    <col min="44" max="44" width="0" style="1" hidden="1" customWidth="1"/>
    <col min="45" max="16384" width="12.7109375" style="1" hidden="1"/>
  </cols>
  <sheetData>
    <row r="1" spans="1:13" ht="15.75">
      <c r="B1" s="2"/>
      <c r="C1" s="3"/>
      <c r="D1" s="4"/>
      <c r="E1" s="4"/>
      <c r="F1" s="4"/>
      <c r="M1" s="27" t="s">
        <v>16</v>
      </c>
    </row>
    <row r="2" spans="1:13" ht="15.75">
      <c r="A2" s="6"/>
      <c r="C2" s="3"/>
      <c r="D2" s="4"/>
      <c r="E2" s="4"/>
      <c r="F2" s="4"/>
      <c r="M2" s="27" t="s">
        <v>17</v>
      </c>
    </row>
    <row r="3" spans="1:13" ht="15.75">
      <c r="A3" s="7"/>
      <c r="B3" s="7"/>
      <c r="M3" s="27" t="s">
        <v>18</v>
      </c>
    </row>
    <row r="4" spans="1:13" ht="15.75">
      <c r="A4" s="7"/>
      <c r="B4" s="8" t="s">
        <v>0</v>
      </c>
      <c r="M4" s="27" t="s">
        <v>19</v>
      </c>
    </row>
    <row r="5" spans="1:13" ht="15.75">
      <c r="D5" s="9"/>
      <c r="E5" s="9"/>
      <c r="F5" s="9"/>
      <c r="G5" s="9"/>
      <c r="H5" s="9"/>
      <c r="I5" s="9"/>
      <c r="J5" s="9"/>
      <c r="K5" s="9"/>
      <c r="L5" s="9"/>
      <c r="M5" s="27"/>
    </row>
    <row r="6" spans="1:13" ht="15">
      <c r="B6" s="10" t="s">
        <v>1</v>
      </c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15">
      <c r="B7" s="10" t="s">
        <v>2</v>
      </c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s="7" customFormat="1">
      <c r="A8" s="11"/>
      <c r="B8" s="12" t="s">
        <v>3</v>
      </c>
      <c r="C8" s="11"/>
      <c r="D8" s="13">
        <v>1</v>
      </c>
      <c r="E8" s="13">
        <f t="shared" ref="E8:M8" si="0">D8+1</f>
        <v>2</v>
      </c>
      <c r="F8" s="13">
        <f t="shared" si="0"/>
        <v>3</v>
      </c>
      <c r="G8" s="13">
        <f t="shared" si="0"/>
        <v>4</v>
      </c>
      <c r="H8" s="13">
        <f t="shared" si="0"/>
        <v>5</v>
      </c>
      <c r="I8" s="13">
        <f t="shared" si="0"/>
        <v>6</v>
      </c>
      <c r="J8" s="13">
        <f t="shared" si="0"/>
        <v>7</v>
      </c>
      <c r="K8" s="13">
        <f t="shared" si="0"/>
        <v>8</v>
      </c>
      <c r="L8" s="13">
        <f t="shared" si="0"/>
        <v>9</v>
      </c>
      <c r="M8" s="13">
        <f t="shared" si="0"/>
        <v>10</v>
      </c>
    </row>
    <row r="9" spans="1:13">
      <c r="A9" s="14"/>
      <c r="B9" s="15"/>
    </row>
    <row r="10" spans="1:13">
      <c r="B10" s="16" t="s">
        <v>4</v>
      </c>
      <c r="C10" s="16"/>
      <c r="D10" s="16"/>
    </row>
    <row r="11" spans="1:13">
      <c r="B11" s="16" t="s">
        <v>5</v>
      </c>
      <c r="C11" s="16"/>
      <c r="D11" s="16"/>
    </row>
    <row r="12" spans="1:13">
      <c r="B12" s="16"/>
      <c r="C12" s="16"/>
      <c r="D12" s="16"/>
    </row>
    <row r="13" spans="1:13">
      <c r="B13" s="17" t="s">
        <v>6</v>
      </c>
      <c r="C13" s="16"/>
      <c r="D13" s="16"/>
    </row>
    <row r="14" spans="1:13">
      <c r="B14" s="16" t="s">
        <v>7</v>
      </c>
      <c r="C14" s="18">
        <v>0.106778</v>
      </c>
      <c r="D14" s="16"/>
    </row>
    <row r="15" spans="1:13">
      <c r="B15" s="16" t="s">
        <v>8</v>
      </c>
      <c r="C15" s="16"/>
      <c r="D15" s="16">
        <v>1147.3579999999999</v>
      </c>
      <c r="E15" s="16">
        <v>1449.606</v>
      </c>
      <c r="F15" s="16">
        <v>1704.3040000000001</v>
      </c>
      <c r="G15" s="16">
        <v>1905.0640000000001</v>
      </c>
      <c r="H15" s="16">
        <v>2085.9839999999999</v>
      </c>
      <c r="I15" s="16">
        <v>2085.9839999999999</v>
      </c>
      <c r="J15" s="16">
        <v>2085.9839999999999</v>
      </c>
      <c r="K15" s="16">
        <v>2085.9839999999999</v>
      </c>
      <c r="L15" s="16">
        <v>2085.9839999999999</v>
      </c>
      <c r="M15" s="16">
        <v>2085.9839999999999</v>
      </c>
    </row>
    <row r="16" spans="1:13">
      <c r="B16" s="16" t="s">
        <v>9</v>
      </c>
      <c r="C16" s="16"/>
      <c r="D16" s="19">
        <f>D15*$C14*12</f>
        <v>1470.1511102879999</v>
      </c>
      <c r="E16" s="19">
        <f t="shared" ref="E16:M16" si="1">E15*$C14*12</f>
        <v>1857.432353616</v>
      </c>
      <c r="F16" s="19">
        <f t="shared" si="1"/>
        <v>2183.786070144</v>
      </c>
      <c r="G16" s="19">
        <f t="shared" si="1"/>
        <v>2441.0270855040003</v>
      </c>
      <c r="H16" s="19">
        <f t="shared" si="1"/>
        <v>2672.8463946239999</v>
      </c>
      <c r="I16" s="19">
        <f t="shared" si="1"/>
        <v>2672.8463946239999</v>
      </c>
      <c r="J16" s="19">
        <f t="shared" si="1"/>
        <v>2672.8463946239999</v>
      </c>
      <c r="K16" s="19">
        <f t="shared" si="1"/>
        <v>2672.8463946239999</v>
      </c>
      <c r="L16" s="19">
        <f t="shared" si="1"/>
        <v>2672.8463946239999</v>
      </c>
      <c r="M16" s="19">
        <f t="shared" si="1"/>
        <v>2672.8463946239999</v>
      </c>
    </row>
    <row r="17" spans="1:13">
      <c r="B17" s="16"/>
      <c r="C17" s="16"/>
      <c r="D17" s="16"/>
    </row>
    <row r="18" spans="1:13">
      <c r="B18" s="17" t="s">
        <v>10</v>
      </c>
      <c r="C18" s="16"/>
      <c r="D18" s="16"/>
    </row>
    <row r="19" spans="1:13">
      <c r="B19" s="16" t="s">
        <v>11</v>
      </c>
      <c r="C19" s="20">
        <v>1.1900000000000001E-2</v>
      </c>
      <c r="D19" s="16"/>
    </row>
    <row r="20" spans="1:13">
      <c r="B20" s="16" t="s">
        <v>12</v>
      </c>
      <c r="C20" s="16"/>
      <c r="D20" s="16">
        <v>2684.4</v>
      </c>
      <c r="E20" s="16">
        <v>5368.8</v>
      </c>
      <c r="F20" s="16">
        <v>8053.2</v>
      </c>
      <c r="G20" s="16">
        <v>10737.6</v>
      </c>
      <c r="H20" s="16">
        <v>13422</v>
      </c>
      <c r="I20" s="16">
        <v>13422</v>
      </c>
      <c r="J20" s="16">
        <v>13422</v>
      </c>
      <c r="K20" s="16">
        <v>13422</v>
      </c>
      <c r="L20" s="16">
        <v>13422</v>
      </c>
      <c r="M20" s="16">
        <v>13422</v>
      </c>
    </row>
    <row r="21" spans="1:13">
      <c r="B21" s="16" t="s">
        <v>13</v>
      </c>
      <c r="C21" s="16"/>
      <c r="D21" s="19">
        <f>D20*$C19</f>
        <v>31.944360000000003</v>
      </c>
      <c r="E21" s="19">
        <f t="shared" ref="E21:M21" si="2">E20*$C19</f>
        <v>63.888720000000006</v>
      </c>
      <c r="F21" s="19">
        <f t="shared" si="2"/>
        <v>95.83308000000001</v>
      </c>
      <c r="G21" s="19">
        <f t="shared" si="2"/>
        <v>127.77744000000001</v>
      </c>
      <c r="H21" s="19">
        <f t="shared" si="2"/>
        <v>159.7218</v>
      </c>
      <c r="I21" s="19">
        <f t="shared" si="2"/>
        <v>159.7218</v>
      </c>
      <c r="J21" s="19">
        <f t="shared" si="2"/>
        <v>159.7218</v>
      </c>
      <c r="K21" s="19">
        <f t="shared" si="2"/>
        <v>159.7218</v>
      </c>
      <c r="L21" s="19">
        <f t="shared" si="2"/>
        <v>159.7218</v>
      </c>
      <c r="M21" s="19">
        <f t="shared" si="2"/>
        <v>159.7218</v>
      </c>
    </row>
    <row r="22" spans="1:13">
      <c r="B22" s="16"/>
      <c r="C22" s="16"/>
      <c r="D22" s="16"/>
    </row>
    <row r="23" spans="1:13">
      <c r="A23" s="14"/>
      <c r="B23" s="17" t="s">
        <v>14</v>
      </c>
      <c r="C23" s="16"/>
      <c r="D23" s="16"/>
      <c r="E23" s="21"/>
      <c r="F23" s="21"/>
      <c r="G23" s="21"/>
      <c r="H23" s="21"/>
      <c r="I23" s="21"/>
      <c r="J23" s="21"/>
      <c r="K23" s="21"/>
      <c r="L23" s="21"/>
      <c r="M23" s="21"/>
    </row>
    <row r="24" spans="1:13">
      <c r="A24" s="14"/>
      <c r="B24" s="16" t="str">
        <f>B16</f>
        <v>Transmission Margin Contract Class</v>
      </c>
      <c r="C24" s="16"/>
      <c r="D24" s="19">
        <f t="shared" ref="D24:M24" si="3">D16</f>
        <v>1470.1511102879999</v>
      </c>
      <c r="E24" s="19">
        <f t="shared" si="3"/>
        <v>1857.432353616</v>
      </c>
      <c r="F24" s="19">
        <f t="shared" si="3"/>
        <v>2183.786070144</v>
      </c>
      <c r="G24" s="19">
        <f t="shared" si="3"/>
        <v>2441.0270855040003</v>
      </c>
      <c r="H24" s="19">
        <f t="shared" si="3"/>
        <v>2672.8463946239999</v>
      </c>
      <c r="I24" s="19">
        <f t="shared" si="3"/>
        <v>2672.8463946239999</v>
      </c>
      <c r="J24" s="19">
        <f t="shared" si="3"/>
        <v>2672.8463946239999</v>
      </c>
      <c r="K24" s="19">
        <f t="shared" si="3"/>
        <v>2672.8463946239999</v>
      </c>
      <c r="L24" s="19">
        <f t="shared" si="3"/>
        <v>2672.8463946239999</v>
      </c>
      <c r="M24" s="19">
        <f t="shared" si="3"/>
        <v>2672.8463946239999</v>
      </c>
    </row>
    <row r="25" spans="1:13">
      <c r="A25" s="14"/>
      <c r="B25" s="16" t="str">
        <f>B21</f>
        <v>Transmission Margin General Service Class</v>
      </c>
      <c r="C25" s="16"/>
      <c r="D25" s="19">
        <f t="shared" ref="D25:M25" si="4">D21</f>
        <v>31.944360000000003</v>
      </c>
      <c r="E25" s="19">
        <f t="shared" si="4"/>
        <v>63.888720000000006</v>
      </c>
      <c r="F25" s="19">
        <f t="shared" si="4"/>
        <v>95.83308000000001</v>
      </c>
      <c r="G25" s="19">
        <f t="shared" si="4"/>
        <v>127.77744000000001</v>
      </c>
      <c r="H25" s="19">
        <f t="shared" si="4"/>
        <v>159.7218</v>
      </c>
      <c r="I25" s="19">
        <f t="shared" si="4"/>
        <v>159.7218</v>
      </c>
      <c r="J25" s="19">
        <f t="shared" si="4"/>
        <v>159.7218</v>
      </c>
      <c r="K25" s="19">
        <f t="shared" si="4"/>
        <v>159.7218</v>
      </c>
      <c r="L25" s="19">
        <f t="shared" si="4"/>
        <v>159.7218</v>
      </c>
      <c r="M25" s="19">
        <f t="shared" si="4"/>
        <v>159.7218</v>
      </c>
    </row>
    <row r="26" spans="1:13">
      <c r="A26" s="14"/>
      <c r="B26" s="16" t="s">
        <v>15</v>
      </c>
      <c r="C26" s="16"/>
      <c r="D26" s="19">
        <f>SUM(D24:D25)</f>
        <v>1502.0954702879999</v>
      </c>
      <c r="E26" s="19">
        <f t="shared" ref="E26:M26" si="5">SUM(E24:E25)</f>
        <v>1921.3210736159999</v>
      </c>
      <c r="F26" s="19">
        <f t="shared" si="5"/>
        <v>2279.6191501439998</v>
      </c>
      <c r="G26" s="19">
        <f t="shared" si="5"/>
        <v>2568.8045255040001</v>
      </c>
      <c r="H26" s="19">
        <f t="shared" si="5"/>
        <v>2832.5681946239997</v>
      </c>
      <c r="I26" s="19">
        <f t="shared" si="5"/>
        <v>2832.5681946239997</v>
      </c>
      <c r="J26" s="19">
        <f t="shared" si="5"/>
        <v>2832.5681946239997</v>
      </c>
      <c r="K26" s="19">
        <f t="shared" si="5"/>
        <v>2832.5681946239997</v>
      </c>
      <c r="L26" s="19">
        <f t="shared" si="5"/>
        <v>2832.5681946239997</v>
      </c>
      <c r="M26" s="19">
        <f t="shared" si="5"/>
        <v>2832.5681946239997</v>
      </c>
    </row>
    <row r="27" spans="1:13" ht="15">
      <c r="A27" s="14"/>
      <c r="B27" s="16"/>
      <c r="C27" s="16"/>
      <c r="D27" s="16"/>
      <c r="E27" s="22"/>
      <c r="F27" s="22"/>
      <c r="G27" s="22"/>
      <c r="H27" s="22"/>
      <c r="I27" s="22"/>
      <c r="J27" s="22"/>
      <c r="K27" s="22"/>
      <c r="L27" s="22"/>
      <c r="M27" s="22"/>
    </row>
    <row r="28" spans="1:13" s="25" customFormat="1">
      <c r="A28" s="23"/>
      <c r="B28" s="16"/>
      <c r="C28" s="16"/>
      <c r="D28" s="16"/>
      <c r="E28" s="24"/>
      <c r="F28" s="24"/>
      <c r="G28" s="24"/>
      <c r="H28" s="24"/>
      <c r="I28" s="24"/>
      <c r="J28" s="24"/>
      <c r="K28" s="24"/>
      <c r="L28" s="24"/>
      <c r="M28" s="24"/>
    </row>
    <row r="29" spans="1:13" s="25" customFormat="1">
      <c r="A29" s="23"/>
      <c r="B29" s="16"/>
      <c r="C29" s="16"/>
      <c r="D29" s="16"/>
      <c r="E29" s="24"/>
      <c r="F29" s="24"/>
      <c r="G29" s="24"/>
      <c r="H29" s="24"/>
      <c r="I29" s="24"/>
      <c r="J29" s="24"/>
      <c r="K29" s="24"/>
      <c r="L29" s="24"/>
      <c r="M29" s="24"/>
    </row>
    <row r="30" spans="1:13">
      <c r="B30" s="16"/>
      <c r="C30" s="16"/>
      <c r="D30" s="16"/>
    </row>
    <row r="31" spans="1:13">
      <c r="B31" s="16"/>
      <c r="C31" s="16"/>
      <c r="D31" s="16"/>
    </row>
    <row r="32" spans="1:13">
      <c r="B32" s="26"/>
    </row>
  </sheetData>
  <pageMargins left="0.7" right="0.7" top="0.75" bottom="0.75" header="0.3" footer="0.3"/>
  <pageSetup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>
                <anchor moveWithCells="1" sizeWithCells="1">
                  <from>
                    <xdr:col>2</xdr:col>
                    <xdr:colOff>9525</xdr:colOff>
                    <xdr:row>29</xdr:row>
                    <xdr:rowOff>104775</xdr:rowOff>
                  </from>
                  <to>
                    <xdr:col>2</xdr:col>
                    <xdr:colOff>47625</xdr:colOff>
                    <xdr:row>29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T7S3</vt:lpstr>
      <vt:lpstr>T7S3!Print_Area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2016-09-02T19:26:54Z</dcterms:created>
  <dcterms:modified xsi:type="dcterms:W3CDTF">2016-09-20T18:44:45Z</dcterms:modified>
</cp:coreProperties>
</file>