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8235" tabRatio="823" activeTab="4"/>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 name="targets_budgets_rules_reference_standards_program_rules" localSheetId="3">'D. CDM Plan Milestone LDC 1'!$B$140:$B$358</definedName>
  </definedNames>
  <calcPr calcId="145621"/>
</workbook>
</file>

<file path=xl/calcChain.xml><?xml version="1.0" encoding="utf-8"?>
<calcChain xmlns="http://schemas.openxmlformats.org/spreadsheetml/2006/main">
  <c r="C12" i="60" l="1"/>
  <c r="J16" i="2" l="1"/>
  <c r="J15" i="2"/>
  <c r="J14" i="2"/>
  <c r="J13" i="2"/>
  <c r="J12" i="2"/>
  <c r="J11" i="2"/>
  <c r="C9" i="108"/>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Y80" i="108" s="1"/>
  <c r="Y82" i="108" s="1"/>
  <c r="X47" i="108"/>
  <c r="W47" i="108"/>
  <c r="V47" i="108"/>
  <c r="U47" i="108"/>
  <c r="U80" i="108" s="1"/>
  <c r="U82" i="108" s="1"/>
  <c r="T47" i="108"/>
  <c r="S47" i="108"/>
  <c r="R47" i="108"/>
  <c r="Q47" i="108"/>
  <c r="Q80" i="108" s="1"/>
  <c r="Q82" i="108" s="1"/>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P80" i="108" l="1"/>
  <c r="T80" i="108"/>
  <c r="X80" i="108"/>
  <c r="O80" i="108"/>
  <c r="O82" i="108" s="1"/>
  <c r="Z47" i="108"/>
  <c r="W80" i="108"/>
  <c r="W82" i="108" s="1"/>
  <c r="S80" i="108"/>
  <c r="S82" i="108" s="1"/>
  <c r="Z58" i="108"/>
  <c r="Z80" i="108" s="1"/>
  <c r="K8" i="2" s="1"/>
  <c r="N80" i="108"/>
  <c r="R80" i="108"/>
  <c r="V80" i="108"/>
  <c r="AA80" i="108"/>
  <c r="K6" i="2" s="1"/>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W80" i="107" s="1"/>
  <c r="W82" i="107" s="1"/>
  <c r="V47" i="107"/>
  <c r="U47" i="107"/>
  <c r="T47" i="107"/>
  <c r="S47" i="107"/>
  <c r="S80" i="107" s="1"/>
  <c r="S82" i="107" s="1"/>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W80" i="106" s="1"/>
  <c r="W82" i="106" s="1"/>
  <c r="V47" i="106"/>
  <c r="V80" i="106" s="1"/>
  <c r="U47" i="106"/>
  <c r="T47" i="106"/>
  <c r="S47" i="106"/>
  <c r="S80" i="106" s="1"/>
  <c r="S82" i="106" s="1"/>
  <c r="R47" i="106"/>
  <c r="R80" i="106" s="1"/>
  <c r="Q47" i="106"/>
  <c r="P47" i="106"/>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W80" i="105" s="1"/>
  <c r="W82" i="105" s="1"/>
  <c r="V47" i="105"/>
  <c r="U47" i="105"/>
  <c r="T47" i="105"/>
  <c r="S47" i="105"/>
  <c r="S80" i="105" s="1"/>
  <c r="S82" i="105" s="1"/>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W80" i="103" s="1"/>
  <c r="W82" i="103" s="1"/>
  <c r="V47" i="103"/>
  <c r="U47" i="103"/>
  <c r="T47" i="103"/>
  <c r="S47" i="103"/>
  <c r="S80" i="103" s="1"/>
  <c r="S82" i="103" s="1"/>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W80" i="102" s="1"/>
  <c r="W82" i="102" s="1"/>
  <c r="V47" i="102"/>
  <c r="U47" i="102"/>
  <c r="T47" i="102"/>
  <c r="S47" i="102"/>
  <c r="S80" i="102" s="1"/>
  <c r="S82" i="102" s="1"/>
  <c r="R47" i="102"/>
  <c r="Q47" i="102"/>
  <c r="P47" i="102"/>
  <c r="O47" i="102"/>
  <c r="N47" i="102"/>
  <c r="N80" i="102" s="1"/>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W80" i="101" s="1"/>
  <c r="W82" i="101" s="1"/>
  <c r="V47" i="101"/>
  <c r="V80" i="101" s="1"/>
  <c r="U47" i="101"/>
  <c r="T47" i="101"/>
  <c r="S47" i="101"/>
  <c r="S80" i="101" s="1"/>
  <c r="S82" i="101" s="1"/>
  <c r="R47" i="101"/>
  <c r="R80" i="101" s="1"/>
  <c r="Q47" i="101"/>
  <c r="P47" i="10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W80" i="100" s="1"/>
  <c r="W82" i="100" s="1"/>
  <c r="V47" i="100"/>
  <c r="U47" i="100"/>
  <c r="T47" i="100"/>
  <c r="S47" i="100"/>
  <c r="S80" i="100" s="1"/>
  <c r="S82" i="100" s="1"/>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W80" i="99" s="1"/>
  <c r="W82" i="99" s="1"/>
  <c r="V47" i="99"/>
  <c r="U47" i="99"/>
  <c r="T47" i="99"/>
  <c r="S47" i="99"/>
  <c r="S80" i="99" s="1"/>
  <c r="S82" i="99" s="1"/>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99" l="1"/>
  <c r="T80" i="99"/>
  <c r="X80" i="99"/>
  <c r="P80" i="100"/>
  <c r="T80" i="100"/>
  <c r="X80" i="100"/>
  <c r="P80" i="103"/>
  <c r="T80" i="103"/>
  <c r="X80" i="103"/>
  <c r="P80" i="105"/>
  <c r="T80" i="105"/>
  <c r="X80" i="105"/>
  <c r="P80" i="107"/>
  <c r="T80" i="107"/>
  <c r="X80" i="107"/>
  <c r="R80" i="102"/>
  <c r="V80" i="102"/>
  <c r="O80" i="107"/>
  <c r="O82" i="107" s="1"/>
  <c r="O80" i="106"/>
  <c r="O82" i="106" s="1"/>
  <c r="O80" i="105"/>
  <c r="O82" i="105" s="1"/>
  <c r="O80" i="103"/>
  <c r="O82" i="103" s="1"/>
  <c r="O80" i="102"/>
  <c r="O82" i="102" s="1"/>
  <c r="O80" i="101"/>
  <c r="O82" i="101" s="1"/>
  <c r="O80" i="100"/>
  <c r="O82" i="100" s="1"/>
  <c r="O80" i="99"/>
  <c r="O82" i="99" s="1"/>
  <c r="Z58" i="100"/>
  <c r="Z58" i="102"/>
  <c r="Z47" i="103"/>
  <c r="Z58" i="103"/>
  <c r="Z80" i="103" s="1"/>
  <c r="J8" i="2" s="1"/>
  <c r="Z47" i="106"/>
  <c r="Z58" i="106"/>
  <c r="Z80" i="106" s="1"/>
  <c r="M8" i="2" s="1"/>
  <c r="Z47" i="107"/>
  <c r="Z58" i="107"/>
  <c r="Z80" i="107" s="1"/>
  <c r="N8" i="2" s="1"/>
  <c r="Z58" i="101"/>
  <c r="Z47" i="102"/>
  <c r="Z80" i="102" s="1"/>
  <c r="I8" i="2" s="1"/>
  <c r="N80" i="99"/>
  <c r="R80" i="99"/>
  <c r="V80" i="99"/>
  <c r="AA80" i="99"/>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P80" i="106"/>
  <c r="T80" i="106"/>
  <c r="X80" i="106"/>
  <c r="AA80" i="106"/>
  <c r="M6" i="2" s="1"/>
  <c r="N80" i="107"/>
  <c r="R80" i="107"/>
  <c r="V80" i="107"/>
  <c r="AA80" i="107"/>
  <c r="N6" i="2" s="1"/>
  <c r="Z47" i="99"/>
  <c r="Z58" i="99"/>
  <c r="Z47" i="100"/>
  <c r="Z47" i="101"/>
  <c r="Z47" i="105"/>
  <c r="Z58" i="105"/>
  <c r="Z80" i="105" s="1"/>
  <c r="L8" i="2" s="1"/>
  <c r="Q80" i="99"/>
  <c r="Q82" i="99" s="1"/>
  <c r="U80" i="99"/>
  <c r="U82" i="99" s="1"/>
  <c r="Y80" i="99"/>
  <c r="Y82" i="99" s="1"/>
  <c r="Q80" i="100"/>
  <c r="Q82" i="100" s="1"/>
  <c r="U80" i="100"/>
  <c r="U82" i="100" s="1"/>
  <c r="Y80" i="100"/>
  <c r="Y82" i="100" s="1"/>
  <c r="Q80" i="101"/>
  <c r="Q82" i="101" s="1"/>
  <c r="U80" i="101"/>
  <c r="U82" i="101" s="1"/>
  <c r="Y80" i="101"/>
  <c r="Y82" i="101" s="1"/>
  <c r="Q80" i="102"/>
  <c r="Q82" i="102" s="1"/>
  <c r="U80" i="102"/>
  <c r="U82" i="102" s="1"/>
  <c r="Y80" i="102"/>
  <c r="Y82" i="102" s="1"/>
  <c r="Q80" i="103"/>
  <c r="Q82" i="103" s="1"/>
  <c r="U80" i="103"/>
  <c r="U82" i="103" s="1"/>
  <c r="Y80" i="103"/>
  <c r="Y82" i="103" s="1"/>
  <c r="Q80" i="105"/>
  <c r="Q82" i="105" s="1"/>
  <c r="U80" i="105"/>
  <c r="U82" i="105" s="1"/>
  <c r="Y80" i="105"/>
  <c r="Y82" i="105" s="1"/>
  <c r="Q80" i="106"/>
  <c r="Q82" i="106" s="1"/>
  <c r="U80" i="106"/>
  <c r="U82" i="106" s="1"/>
  <c r="Y80" i="106"/>
  <c r="Y82" i="106" s="1"/>
  <c r="Q80" i="107"/>
  <c r="Q82" i="107" s="1"/>
  <c r="U80" i="107"/>
  <c r="U82" i="107" s="1"/>
  <c r="Y80" i="107"/>
  <c r="Y82" i="107" s="1"/>
  <c r="N76" i="61"/>
  <c r="C9" i="61"/>
  <c r="Z16" i="61"/>
  <c r="Z80" i="99" l="1"/>
  <c r="F8" i="2" s="1"/>
  <c r="Z80" i="101"/>
  <c r="H8" i="2" s="1"/>
  <c r="Z80" i="100"/>
  <c r="G8" i="2" s="1"/>
  <c r="F6" i="2"/>
  <c r="G11" i="2"/>
  <c r="G12" i="2"/>
  <c r="G13" i="2"/>
  <c r="L13" i="2" s="1"/>
  <c r="G14" i="2"/>
  <c r="G15" i="2"/>
  <c r="G16" i="2"/>
  <c r="L16" i="2" s="1"/>
  <c r="L12" i="2" l="1"/>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Y47" i="61"/>
  <c r="Y80" i="61" s="1"/>
  <c r="Y82" i="61" s="1"/>
  <c r="X47" i="61"/>
  <c r="X80" i="61" s="1"/>
  <c r="W47" i="61"/>
  <c r="W80" i="61" s="1"/>
  <c r="W82" i="61" s="1"/>
  <c r="V47" i="61"/>
  <c r="V80" i="61" s="1"/>
  <c r="U47" i="61"/>
  <c r="T47" i="61"/>
  <c r="T80" i="61" s="1"/>
  <c r="S47" i="61"/>
  <c r="S80" i="61" s="1"/>
  <c r="S82" i="61" s="1"/>
  <c r="R47" i="61"/>
  <c r="R80" i="61" s="1"/>
  <c r="Q47" i="61"/>
  <c r="P47" i="61"/>
  <c r="P80" i="61" s="1"/>
  <c r="O47" i="61"/>
  <c r="N47" i="61"/>
  <c r="U80" i="61" l="1"/>
  <c r="U82" i="61" s="1"/>
  <c r="Q80" i="61"/>
  <c r="Q82" i="61" s="1"/>
  <c r="N80" i="61"/>
  <c r="AA80" i="61"/>
  <c r="O80" i="61"/>
  <c r="O82" i="61" s="1"/>
  <c r="Z58" i="61"/>
  <c r="Z47" i="61"/>
  <c r="Z80" i="61" l="1"/>
  <c r="E8" i="2" s="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J17" i="2" s="1"/>
  <c r="E17" i="2"/>
  <c r="G17" i="2" s="1"/>
  <c r="L17" i="2" l="1"/>
</calcChain>
</file>

<file path=xl/connections.xml><?xml version="1.0" encoding="utf-8"?>
<connections xmlns="http://schemas.openxmlformats.org/spreadsheetml/2006/main">
  <connection id="1"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<sst xmlns="http://schemas.openxmlformats.org/spreadsheetml/2006/main" count="1808" uniqueCount="540">
  <si>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</si>
  <si>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</si>
  <si>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</si>
  <si>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</si>
  <si>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</si>
  <si>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</si>
  <si>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</si>
  <si>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</si>
  <si>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</si>
  <si>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</si>
  <si>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</si>
  <si>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</si>
  <si>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</si>
  <si>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</si>
  <si>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</si>
  <si>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</si>
  <si>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</si>
  <si>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</si>
  <si>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</si>
  <si>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</si>
  <si>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</si>
  <si>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</si>
  <si>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</si>
  <si>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</si>
  <si>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</si>
  <si>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</si>
  <si>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</si>
  <si>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</si>
  <si>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</si>
  <si>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</si>
  <si>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</si>
  <si>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</si>
  <si>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</si>
  <si>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</si>
  <si>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</si>
  <si>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</si>
  <si>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</si>
  <si>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</si>
  <si>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</si>
  <si>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</si>
  <si>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</si>
  <si>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</si>
  <si>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</si>
  <si>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</si>
  <si>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</si>
  <si>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</si>
  <si>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</si>
  <si>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</si>
  <si>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</si>
  <si>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</si>
  <si>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</si>
  <si>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</si>
  <si>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</si>
  <si>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</si>
  <si>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</si>
  <si>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</si>
  <si>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</si>
  <si>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</si>
  <si>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</si>
  <si>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</si>
  <si>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</si>
  <si>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</si>
  <si>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</si>
  <si>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</si>
  <si>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</si>
  <si>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</si>
  <si>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</si>
  <si>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</si>
  <si>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</si>
  <si>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</si>
  <si>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</si>
  <si>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</si>
  <si>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</si>
  <si>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</si>
  <si>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</si>
  <si>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</si>
  <si>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</si>
  <si>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</si>
  <si>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</si>
  <si>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</si>
  <si>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</si>
  <si>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</si>
  <si>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</si>
  <si>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</si>
  <si>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</si>
  <si>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</si>
  <si>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</si>
  <si>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</si>
  <si>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</si>
  <si>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</si>
  <si>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</si>
  <si>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</si>
  <si>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</si>
  <si>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</si>
  <si>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</si>
  <si>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</si>
  <si>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</si>
  <si>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</si>
  <si>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</si>
  <si>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</si>
  <si>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</si>
  <si>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</si>
  <si>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</si>
  <si>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</si>
  <si>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</si>
  <si>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</si>
  <si>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</si>
  <si>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</si>
  <si>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</si>
  <si>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</si>
  <si>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</si>
  <si>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</si>
  <si>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</si>
  <si>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</si>
  <si>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</si>
  <si>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</si>
  <si>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</si>
  <si>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</si>
  <si>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</si>
  <si>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</si>
  <si>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</si>
  <si>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</si>
  <si>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</si>
  <si>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</si>
  <si>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</si>
  <si>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</si>
  <si>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</si>
  <si>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</si>
  <si>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</si>
  <si>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</si>
  <si>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</si>
  <si>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</si>
  <si>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</si>
  <si>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</si>
  <si>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</si>
  <si>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</si>
  <si>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</si>
  <si>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</si>
  <si>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</si>
  <si>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</si>
  <si>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</si>
  <si>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</si>
  <si>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</si>
  <si>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</si>
  <si>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</si>
  <si>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</si>
  <si>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</si>
  <si>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</si>
  <si>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</si>
  <si>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</si>
  <si>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</si>
  <si>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</si>
  <si>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</si>
  <si>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</si>
  <si>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</si>
  <si>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</si>
  <si>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</si>
  <si>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</si>
  <si>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</si>
  <si>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</si>
  <si>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</si>
  <si>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</si>
  <si>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</si>
  <si>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</si>
  <si>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</si>
  <si>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</si>
  <si>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</si>
  <si>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</si>
  <si>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</si>
  <si>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</si>
  <si>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</si>
  <si>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</si>
  <si>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</si>
  <si>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</si>
  <si>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</si>
  <si>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</si>
  <si>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</si>
  <si>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</si>
  <si>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</si>
  <si>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</si>
  <si>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</si>
  <si>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</si>
  <si>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</si>
  <si>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</si>
  <si>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</si>
  <si>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</si>
  <si>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</si>
  <si>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</si>
  <si>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</si>
  <si>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</si>
  <si>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</si>
  <si>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</si>
  <si>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</si>
  <si>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</si>
  <si>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</si>
  <si>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</si>
  <si>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</si>
  <si>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</si>
  <si>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</si>
  <si>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</si>
  <si>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</si>
  <si>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</si>
  <si>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</si>
  <si>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</si>
  <si>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</si>
  <si>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</si>
  <si>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</si>
  <si>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</si>
  <si>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</si>
  <si>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</si>
  <si>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</si>
  <si>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</si>
  <si>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</si>
  <si>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</si>
  <si>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</si>
  <si>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</si>
  <si>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</si>
  <si>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</si>
  <si>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</si>
  <si>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</si>
  <si>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</si>
  <si>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</si>
  <si>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</si>
  <si>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</si>
  <si>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</si>
  <si>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</si>
  <si>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</si>
  <si>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</si>
  <si>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</si>
  <si>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</si>
  <si>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</si>
  <si>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</si>
  <si>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</si>
  <si>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</si>
  <si>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</si>
  <si>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</si>
  <si>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</si>
  <si>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</si>
  <si>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</si>
  <si>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</si>
  <si>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</si>
  <si>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</si>
  <si>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</si>
  <si>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</si>
  <si>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</si>
  <si>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</si>
  <si>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</si>
  <si>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</si>
  <si>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</si>
  <si>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</si>
  <si>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</si>
  <si>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</si>
  <si>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</si>
  <si>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</si>
  <si>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</si>
  <si>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</si>
  <si>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</si>
  <si>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</si>
  <si>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</si>
  <si>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</si>
  <si>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</si>
  <si>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</si>
  <si>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</si>
  <si>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</si>
  <si>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</si>
  <si>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</si>
  <si>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</si>
  <si>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</si>
  <si>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</si>
  <si>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</si>
  <si>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</si>
  <si>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</si>
  <si>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</si>
  <si>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</si>
  <si>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</si>
  <si>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</si>
  <si>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</si>
  <si>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</si>
  <si>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</si>
  <si>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</si>
  <si>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</si>
  <si>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</si>
  <si>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</si>
  <si>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</si>
  <si>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</si>
  <si>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</si>
  <si>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</si>
  <si>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</si>
  <si>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</si>
  <si>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</si>
  <si>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</si>
  <si>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</si>
  <si>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</si>
  <si>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</si>
  <si>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</si>
  <si>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</si>
  <si>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</si>
  <si>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</si>
  <si>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</si>
  <si>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</si>
  <si>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</si>
  <si>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</si>
  <si>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</si>
  <si>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</si>
  <si>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</si>
  <si>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</si>
  <si>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</si>
  <si>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</si>
  <si>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</si>
  <si>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</si>
  <si>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</si>
  <si>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</si>
  <si>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</si>
  <si>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</si>
  <si>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</si>
  <si>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</si>
  <si>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</si>
  <si>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</si>
  <si>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</si>
  <si>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</si>
  <si>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</si>
  <si>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</si>
  <si>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</si>
  <si>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</si>
  <si>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</si>
  <si>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</si>
  <si>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</si>
  <si>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</si>
  <si>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</si>
  <si>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</si>
  <si>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</si>
  <si>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</si>
  <si>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</si>
  <si>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</si>
  <si>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</si>
  <si>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</si>
  <si>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</si>
  <si>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</si>
  <si>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</si>
  <si>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</si>
  <si>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</si>
  <si>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</si>
  <si>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</si>
  <si>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</si>
  <si>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</si>
  <si>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</si>
  <si>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</si>
  <si>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</si>
  <si>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</si>
  <si>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</si>
  <si>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</si>
  <si>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</si>
  <si>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</si>
  <si>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</si>
  <si>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</si>
  <si>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</si>
  <si>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</si>
  <si>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</si>
  <si>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</si>
  <si>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</si>
  <si>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</si>
  <si>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</si>
  <si>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</si>
  <si>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</si>
  <si>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</si>
  <si>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</si>
  <si>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</si>
  <si>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</si>
  <si>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</si>
  <si>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</si>
  <si>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</si>
  <si>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</si>
  <si>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</si>
  <si>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</si>
  <si>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</si>
  <si>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</si>
  <si>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</si>
  <si>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</si>
  <si>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</si>
  <si>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</si>
  <si>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</si>
  <si>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</si>
  <si>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</si>
  <si>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</si>
  <si>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</si>
  <si>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</si>
  <si>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</si>
  <si>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</si>
  <si>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</si>
  <si>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</si>
  <si>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</si>
  <si>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</si>
  <si>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</si>
  <si>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</si>
  <si>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</si>
  <si>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</si>
  <si>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</si>
  <si>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</si>
  <si>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</si>
  <si>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</si>
  <si>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</si>
  <si>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</si>
  <si>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</si>
  <si>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</si>
  <si>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</si>
  <si>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</si>
  <si>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</si>
  <si>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</si>
  <si>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</si>
  <si>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</si>
  <si>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</si>
  <si>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</si>
  <si>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</si>
  <si>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</si>
  <si>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</si>
  <si>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</si>
  <si>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</si>
  <si>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</si>
  <si>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</si>
  <si>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</si>
  <si>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</si>
  <si>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</si>
  <si>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</si>
  <si>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</si>
  <si>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</si>
  <si>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</si>
  <si>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</si>
  <si>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</si>
  <si>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</si>
  <si>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</si>
  <si>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</si>
  <si>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</si>
  <si>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</si>
  <si>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</si>
  <si>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</si>
  <si>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</si>
  <si>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</si>
  <si>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</si>
  <si>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</si>
  <si>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</si>
  <si>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</si>
  <si>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</si>
  <si>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</si>
  <si>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</si>
  <si>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</si>
  <si>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</si>
  <si>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</si>
  <si>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</si>
  <si>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</si>
  <si>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</si>
  <si>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</si>
  <si>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</si>
  <si>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</si>
  <si>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</si>
  <si>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</si>
  <si>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</si>
  <si>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</si>
  <si>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</si>
  <si>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</si>
  <si>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</si>
  <si>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</si>
  <si>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</si>
  <si>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</si>
  <si>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</si>
  <si>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</si>
  <si>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</si>
  <si>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</si>
  <si>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</si>
  <si>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</si>
  <si>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</si>
  <si>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</si>
  <si>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</si>
  <si>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</si>
  <si>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</si>
  <si>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</si>
  <si>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</si>
  <si>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</si>
  <si>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</si>
  <si>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</si>
  <si>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</si>
  <si>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</si>
  <si>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</si>
  <si>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</si>
  <si>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</si>
  <si>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</si>
  <si>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</si>
  <si>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</si>
  <si>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</si>
  <si>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</si>
  <si>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</si>
  <si>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</si>
  <si>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</si>
  <si>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</si>
  <si>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</si>
  <si>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</si>
  <si>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</si>
  <si>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</si>
  <si>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</si>
  <si>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</si>
  <si>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</si>
  <si>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</si>
  <si>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</si>
  <si>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</si>
  <si>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</si>
  <si>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</si>
  <si>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</si>
  <si>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</si>
  <si>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</si>
  <si>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</si>
  <si>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</si>
  <si>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</si>
  <si>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</si>
  <si>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</si>
  <si>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</si>
  <si>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</si>
  <si>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</si>
  <si>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</si>
  <si>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</si>
  <si>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</si>
  <si>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</si>
  <si>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</si>
  <si>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</si>
  <si>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</si>
  <si>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Corrected formula in 'Minimum Annual Savings Check' cells</t>
  </si>
  <si>
    <t>Glen King</t>
  </si>
  <si>
    <t>V.P Finance &amp; CFO</t>
  </si>
  <si>
    <t>glen.king@cnpower.com</t>
  </si>
  <si>
    <t>905-871-0330</t>
  </si>
  <si>
    <t>Rodney Barber</t>
  </si>
  <si>
    <t>Canadian Niagara Power</t>
  </si>
  <si>
    <t>Supervisor CDM</t>
  </si>
  <si>
    <t>rodney.barber@cnpower.com</t>
  </si>
  <si>
    <t>905-871-0330 EXT 3291</t>
  </si>
  <si>
    <t>Res Install Pilot</t>
  </si>
  <si>
    <t>Canadian Niagara Power Inc. ("CNPI") and Algoma Power Inc. ("API") are part of the Niagara Erie Power Alliance ("NEPA") group which meets monthly to discuss CDM.  In support of the Ministry of Energy policy direction, CNPI &amp; API have taken a leadership position with respect to the Conservation First framework and provincial program development.  CNPI &amp; API have employee representation on the Residential Working Group and continue to collaborate with other Local Distribution Companies (LDCs) in both provincial program design and development of potential regional programs.   To further optimize program performance, CNPI and API anticipate collaborating with other LDCs in the following areas:  program design, resource procurement, marketing, program delivery etc.</t>
  </si>
  <si>
    <t>Enbridge and Union Gas participate in the monthly NEPA meetings with the expectation of collaborating on activities when/where feasible.</t>
  </si>
  <si>
    <t xml:space="preserve">CNPI collaborates with the Niagara Region to discuss potential projects in support of the regional plans in our service territory (Fort Erie &amp; Port Colborne) and provide assistance with program participation.  API conducts regular meetings with townships and municipalities throughout its service territory and participates in Municipal Community Energy Plans. Both API and CNPI will work to gain allignment between our CDM plan and commitments required as part of the Integrated Regional Resource Plan ("IRRP"). API and CNPI have identified a senior engineer who will support the development of the IRRP. </t>
  </si>
  <si>
    <t>Including PSU Program in CNPI; eliminating PSU Program in API; eliminating Unassigned Target; adding Local Program CNPI/API (business case submitted Apr 22 2016)</t>
  </si>
  <si>
    <t>4.0</t>
  </si>
  <si>
    <t>Instant Savings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</si>
</sst>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11">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5" fontId="0" fillId="0" borderId="0" xfId="0" applyNumberFormat="1" applyAlignment="1">
      <alignment wrapText="1"/>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3">
    <cellStyle name="Good" xfId="1" builtinId="26"/>
    <cellStyle name="Normal" xfId="0" builtinId="0"/>
    <cellStyle name="Normal_Example 1" xfId="2"/>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b/>
        <i val="0"/>
        <color theme="9" tint="-0.24994659260841701"/>
      </font>
      <fill>
        <patternFill>
          <bgColor theme="9" tint="0.59996337778862885"/>
        </patternFill>
      </fill>
    </dxf>
    <dxf>
      <font>
        <b/>
        <i val="0"/>
        <color rgb="FF9C0006"/>
      </font>
      <fill>
        <patternFill>
          <bgColor rgb="FFFFC7CE"/>
        </patternFill>
      </fill>
    </dxf>
    <dxf>
      <font>
        <color rgb="FF006100"/>
      </font>
      <fill>
        <patternFill>
          <bgColor rgb="FFC6EFCE"/>
        </patternFill>
      </fill>
    </dxf>
    <dxf>
      <fill>
        <patternFill>
          <bgColor rgb="FFBDEDD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name="targets-budgets-rules-reference-standards#program-rule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opLeftCell="A31" zoomScale="90" zoomScaleNormal="90" zoomScalePageLayoutView="55" workbookViewId="0">
      <selection activeCell="C15" sqref="C15"/>
    </sheetView>
  </sheetViews>
  <sheetFormatPr defaultRowHeight="23.25" x14ac:dyDescent="0.35"/>
  <cols>
    <col min="1" max="1" width="4.85546875" style="72" customWidth="1"/>
    <col min="2" max="2" width="42.28515625" customWidth="1"/>
    <col min="3" max="4" width="30.7109375" customWidth="1"/>
    <col min="5" max="12" width="29.7109375" customWidth="1"/>
  </cols>
  <sheetData>
    <row r="1" spans="1:12" ht="28.5" x14ac:dyDescent="0.45">
      <c r="B1" s="73"/>
    </row>
    <row r="2" spans="1:12" x14ac:dyDescent="0.35">
      <c r="B2" s="149" t="s">
        <v>403</v>
      </c>
      <c r="C2" s="150"/>
      <c r="D2" s="150"/>
      <c r="E2" s="150"/>
      <c r="F2" s="150"/>
      <c r="G2" s="150"/>
      <c r="H2" s="150"/>
      <c r="I2" s="151"/>
    </row>
    <row r="3" spans="1:12" ht="38.25" customHeight="1" x14ac:dyDescent="0.35">
      <c r="B3" s="155" t="s">
        <v>500</v>
      </c>
      <c r="C3" s="156"/>
      <c r="D3" s="156"/>
      <c r="E3" s="156"/>
      <c r="F3" s="156"/>
      <c r="G3" s="156"/>
      <c r="H3" s="156"/>
      <c r="I3" s="157"/>
    </row>
    <row r="4" spans="1:12" ht="39" customHeight="1" x14ac:dyDescent="0.35">
      <c r="B4" s="155" t="s">
        <v>363</v>
      </c>
      <c r="C4" s="156"/>
      <c r="D4" s="156"/>
      <c r="E4" s="156"/>
      <c r="F4" s="156"/>
      <c r="G4" s="156"/>
      <c r="H4" s="156"/>
      <c r="I4" s="157"/>
    </row>
    <row r="5" spans="1:12" ht="17.45" customHeight="1" x14ac:dyDescent="0.35">
      <c r="B5" s="74"/>
      <c r="C5" s="74"/>
      <c r="D5" s="74"/>
      <c r="E5" s="74"/>
      <c r="F5" s="74"/>
      <c r="G5" s="74"/>
      <c r="H5" s="74"/>
      <c r="I5" s="74"/>
    </row>
    <row r="6" spans="1:12" x14ac:dyDescent="0.35">
      <c r="A6" s="72" t="s">
        <v>364</v>
      </c>
      <c r="B6" s="4" t="s">
        <v>359</v>
      </c>
    </row>
    <row r="8" spans="1:12" ht="32.25" customHeight="1" x14ac:dyDescent="0.35">
      <c r="A8" s="72" t="s">
        <v>365</v>
      </c>
      <c r="B8" s="75" t="s">
        <v>457</v>
      </c>
      <c r="C8" s="119">
        <v>42605</v>
      </c>
      <c r="D8" s="7"/>
      <c r="I8" s="7"/>
    </row>
    <row r="9" spans="1:12" ht="27" customHeight="1" x14ac:dyDescent="0.35">
      <c r="B9" s="76" t="s">
        <v>366</v>
      </c>
      <c r="C9" s="40" t="s">
        <v>538</v>
      </c>
      <c r="D9" s="7"/>
      <c r="I9" s="7"/>
    </row>
    <row r="10" spans="1:12" x14ac:dyDescent="0.35">
      <c r="B10" s="17"/>
      <c r="C10" s="18"/>
      <c r="D10" s="19"/>
      <c r="E10" s="19"/>
      <c r="F10" s="7"/>
      <c r="G10" s="7"/>
      <c r="H10" s="7"/>
      <c r="I10" s="7"/>
    </row>
    <row r="11" spans="1:12" ht="22.15" customHeight="1" x14ac:dyDescent="0.35">
      <c r="A11" s="72" t="s">
        <v>367</v>
      </c>
      <c r="B11" s="142" t="s">
        <v>303</v>
      </c>
      <c r="C11" s="142"/>
      <c r="D11" s="142"/>
      <c r="E11" s="142"/>
      <c r="F11" s="142"/>
      <c r="G11" s="142"/>
      <c r="H11" s="142"/>
      <c r="I11" s="142"/>
      <c r="J11" s="142"/>
      <c r="K11" s="142"/>
      <c r="L11" s="142"/>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44</v>
      </c>
      <c r="D13" s="16" t="s">
        <v>409</v>
      </c>
      <c r="E13" s="16"/>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40" t="s">
        <v>524</v>
      </c>
      <c r="D15" s="40" t="s">
        <v>524</v>
      </c>
      <c r="E15" s="40"/>
      <c r="F15" s="40"/>
      <c r="G15" s="40"/>
      <c r="H15" s="40"/>
      <c r="I15" s="40"/>
      <c r="J15" s="40"/>
      <c r="K15" s="40"/>
      <c r="L15" s="40"/>
    </row>
    <row r="16" spans="1:12" x14ac:dyDescent="0.35">
      <c r="B16" s="13" t="s">
        <v>0</v>
      </c>
      <c r="C16" s="40" t="s">
        <v>525</v>
      </c>
      <c r="D16" s="40" t="s">
        <v>525</v>
      </c>
      <c r="E16" s="40"/>
      <c r="F16" s="40"/>
      <c r="G16" s="40"/>
      <c r="H16" s="40"/>
      <c r="I16" s="40"/>
      <c r="J16" s="40"/>
      <c r="K16" s="40"/>
      <c r="L16" s="40"/>
    </row>
    <row r="17" spans="1:12" x14ac:dyDescent="0.35">
      <c r="B17" s="13" t="s">
        <v>370</v>
      </c>
      <c r="C17" s="40" t="s">
        <v>526</v>
      </c>
      <c r="D17" s="40" t="s">
        <v>526</v>
      </c>
      <c r="E17" s="40"/>
      <c r="F17" s="40"/>
      <c r="G17" s="40"/>
      <c r="H17" s="40"/>
      <c r="I17" s="40"/>
      <c r="J17" s="40"/>
      <c r="K17" s="40"/>
      <c r="L17" s="40"/>
    </row>
    <row r="18" spans="1:12" x14ac:dyDescent="0.35">
      <c r="B18" s="15" t="s">
        <v>404</v>
      </c>
      <c r="C18" s="40" t="s">
        <v>527</v>
      </c>
      <c r="D18" s="40" t="s">
        <v>527</v>
      </c>
      <c r="E18" s="40"/>
      <c r="F18" s="40"/>
      <c r="G18" s="40"/>
      <c r="H18" s="40"/>
      <c r="I18" s="40"/>
      <c r="J18" s="40"/>
      <c r="K18" s="40"/>
      <c r="L18" s="40"/>
    </row>
    <row r="19" spans="1:12" x14ac:dyDescent="0.35">
      <c r="B19" s="158"/>
      <c r="C19" s="158"/>
      <c r="D19" s="159"/>
      <c r="E19" s="159"/>
      <c r="F19" s="159"/>
      <c r="G19" s="159"/>
      <c r="H19" s="159"/>
      <c r="I19" s="159"/>
    </row>
    <row r="20" spans="1:12" x14ac:dyDescent="0.35">
      <c r="A20" s="72" t="s">
        <v>369</v>
      </c>
      <c r="B20" s="160" t="s">
        <v>322</v>
      </c>
      <c r="C20" s="161"/>
      <c r="D20" s="47"/>
      <c r="E20" s="46"/>
      <c r="F20" s="46"/>
      <c r="G20" s="46"/>
      <c r="H20" s="46"/>
      <c r="I20" s="46"/>
    </row>
    <row r="21" spans="1:12" x14ac:dyDescent="0.35">
      <c r="B21" s="13" t="s">
        <v>258</v>
      </c>
      <c r="C21" s="40" t="s">
        <v>528</v>
      </c>
      <c r="D21" s="47"/>
      <c r="E21" s="46"/>
      <c r="F21" s="46"/>
      <c r="G21" s="46"/>
      <c r="H21" s="46"/>
      <c r="I21" s="46"/>
    </row>
    <row r="22" spans="1:12" x14ac:dyDescent="0.35">
      <c r="B22" s="13" t="s">
        <v>368</v>
      </c>
      <c r="C22" s="40" t="s">
        <v>529</v>
      </c>
      <c r="D22" s="47"/>
      <c r="E22" s="46"/>
      <c r="F22" s="46"/>
      <c r="G22" s="46"/>
      <c r="H22" s="46"/>
      <c r="I22" s="46"/>
    </row>
    <row r="23" spans="1:12" x14ac:dyDescent="0.35">
      <c r="B23" s="13" t="s">
        <v>0</v>
      </c>
      <c r="C23" s="40" t="s">
        <v>530</v>
      </c>
      <c r="D23" s="47"/>
      <c r="E23" s="46"/>
      <c r="F23" s="46"/>
      <c r="G23" s="46"/>
      <c r="H23" s="46"/>
      <c r="I23" s="46"/>
    </row>
    <row r="24" spans="1:12" x14ac:dyDescent="0.35">
      <c r="B24" s="13" t="s">
        <v>370</v>
      </c>
      <c r="C24" s="40" t="s">
        <v>531</v>
      </c>
      <c r="D24" s="47"/>
      <c r="E24" s="46"/>
      <c r="F24" s="46"/>
      <c r="G24" s="46"/>
      <c r="H24" s="46"/>
      <c r="I24" s="46"/>
    </row>
    <row r="25" spans="1:12" x14ac:dyDescent="0.35">
      <c r="B25" s="15" t="s">
        <v>404</v>
      </c>
      <c r="C25" s="40" t="s">
        <v>532</v>
      </c>
      <c r="D25" s="47"/>
      <c r="E25" s="46"/>
      <c r="F25" s="46"/>
      <c r="G25" s="46"/>
      <c r="H25" s="46"/>
      <c r="I25" s="46"/>
    </row>
    <row r="27" spans="1:12" ht="25.5" x14ac:dyDescent="0.35">
      <c r="B27" s="33" t="s">
        <v>453</v>
      </c>
      <c r="C27" s="119">
        <v>42278</v>
      </c>
    </row>
    <row r="29" spans="1:12" ht="30.95" customHeight="1" x14ac:dyDescent="0.35">
      <c r="B29" s="149" t="s">
        <v>357</v>
      </c>
      <c r="C29" s="150"/>
      <c r="D29" s="150"/>
      <c r="E29" s="150"/>
      <c r="F29" s="151"/>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52" t="s">
        <v>374</v>
      </c>
      <c r="C33" s="153"/>
      <c r="D33" s="153"/>
      <c r="E33" s="154"/>
      <c r="F33" s="40" t="s">
        <v>296</v>
      </c>
      <c r="G33" s="8"/>
    </row>
    <row r="34" spans="2:7" ht="30.95" customHeight="1" x14ac:dyDescent="0.35">
      <c r="B34" s="152" t="s">
        <v>375</v>
      </c>
      <c r="C34" s="153"/>
      <c r="D34" s="153"/>
      <c r="E34" s="154"/>
      <c r="F34" s="40" t="s">
        <v>296</v>
      </c>
      <c r="G34" s="8"/>
    </row>
    <row r="35" spans="2:7" ht="30.95" customHeight="1" x14ac:dyDescent="0.35">
      <c r="B35" s="152" t="s">
        <v>399</v>
      </c>
      <c r="C35" s="153"/>
      <c r="D35" s="153"/>
      <c r="E35" s="154"/>
      <c r="F35" s="40" t="s">
        <v>296</v>
      </c>
      <c r="G35" s="8"/>
    </row>
    <row r="36" spans="2:7" ht="30.95" customHeight="1" x14ac:dyDescent="0.35">
      <c r="B36" s="166" t="s">
        <v>494</v>
      </c>
      <c r="C36" s="167"/>
      <c r="D36" s="167"/>
      <c r="E36" s="168"/>
      <c r="F36" s="40" t="s">
        <v>455</v>
      </c>
      <c r="G36" s="8"/>
    </row>
    <row r="37" spans="2:7" ht="30.95" customHeight="1" x14ac:dyDescent="0.35"/>
    <row r="38" spans="2:7" ht="30.95" customHeight="1" x14ac:dyDescent="0.35">
      <c r="B38" s="149" t="s">
        <v>413</v>
      </c>
      <c r="C38" s="150"/>
      <c r="D38" s="150"/>
      <c r="E38" s="150"/>
      <c r="F38" s="151"/>
    </row>
    <row r="39" spans="2:7" ht="30.95" customHeight="1" x14ac:dyDescent="0.35">
      <c r="B39" s="162" t="s">
        <v>411</v>
      </c>
      <c r="C39" s="163"/>
      <c r="D39" s="163"/>
      <c r="E39" s="163"/>
      <c r="F39" s="164"/>
    </row>
    <row r="40" spans="2:7" ht="30.95" customHeight="1" x14ac:dyDescent="0.35">
      <c r="B40" s="143" t="s">
        <v>430</v>
      </c>
      <c r="C40" s="144"/>
      <c r="D40" s="144"/>
      <c r="E40" s="145"/>
      <c r="F40" s="40" t="s">
        <v>296</v>
      </c>
    </row>
    <row r="41" spans="2:7" ht="30.95" customHeight="1" x14ac:dyDescent="0.35">
      <c r="B41" s="165" t="s">
        <v>410</v>
      </c>
      <c r="C41" s="144"/>
      <c r="D41" s="144"/>
      <c r="E41" s="145"/>
      <c r="F41" s="40" t="s">
        <v>296</v>
      </c>
    </row>
    <row r="42" spans="2:7" ht="30.95" customHeight="1" x14ac:dyDescent="0.35">
      <c r="B42" s="143" t="s">
        <v>431</v>
      </c>
      <c r="C42" s="144"/>
      <c r="D42" s="144"/>
      <c r="E42" s="145"/>
      <c r="F42" s="40"/>
    </row>
    <row r="43" spans="2:7" ht="30.95" customHeight="1" x14ac:dyDescent="0.35">
      <c r="B43" s="143" t="s">
        <v>412</v>
      </c>
      <c r="C43" s="144"/>
      <c r="D43" s="144"/>
      <c r="E43" s="145"/>
      <c r="F43" s="40"/>
    </row>
    <row r="44" spans="2:7" ht="30.95" customHeight="1" x14ac:dyDescent="0.35">
      <c r="B44" s="143" t="s">
        <v>501</v>
      </c>
      <c r="C44" s="144"/>
      <c r="D44" s="144"/>
      <c r="E44" s="145"/>
      <c r="F44" s="40"/>
    </row>
    <row r="45" spans="2:7" ht="30.95" customHeight="1" x14ac:dyDescent="0.35">
      <c r="B45" s="143" t="s">
        <v>508</v>
      </c>
      <c r="C45" s="144"/>
      <c r="D45" s="144"/>
      <c r="E45" s="145"/>
      <c r="F45" s="40"/>
    </row>
    <row r="46" spans="2:7" ht="30.95" customHeight="1" x14ac:dyDescent="0.35">
      <c r="B46" s="143" t="s">
        <v>432</v>
      </c>
      <c r="C46" s="144"/>
      <c r="D46" s="144"/>
      <c r="E46" s="145"/>
      <c r="F46" s="40"/>
    </row>
    <row r="47" spans="2:7" ht="30.95" customHeight="1" x14ac:dyDescent="0.35">
      <c r="B47" s="84" t="s">
        <v>433</v>
      </c>
      <c r="C47" s="146" t="s">
        <v>537</v>
      </c>
      <c r="D47" s="147"/>
      <c r="E47" s="148"/>
      <c r="F47" s="40" t="s">
        <v>296</v>
      </c>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20" t="s">
        <v>455</v>
      </c>
    </row>
    <row r="66" spans="2:5" hidden="1" x14ac:dyDescent="0.35">
      <c r="B66" t="s">
        <v>37</v>
      </c>
      <c r="D66" t="s">
        <v>297</v>
      </c>
      <c r="E66" s="120"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3" operator="equal">
      <formula>$E$65</formula>
    </cfRule>
    <cfRule type="cellIs" dxfId="86" priority="1" operator="equal">
      <formula>$E$66</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12" sqref="C12"/>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8" t="s">
        <v>377</v>
      </c>
      <c r="B1" s="77" t="s">
        <v>358</v>
      </c>
    </row>
    <row r="3" spans="1:3" ht="18.75" x14ac:dyDescent="0.25">
      <c r="B3" s="149" t="s">
        <v>378</v>
      </c>
      <c r="C3" s="150"/>
    </row>
    <row r="4" spans="1:3" ht="28.9" customHeight="1" x14ac:dyDescent="0.25">
      <c r="B4" s="169" t="s">
        <v>435</v>
      </c>
      <c r="C4" s="170"/>
    </row>
    <row r="6" spans="1:3" ht="18.75" x14ac:dyDescent="0.25">
      <c r="B6" s="149" t="s">
        <v>434</v>
      </c>
      <c r="C6" s="150"/>
    </row>
    <row r="7" spans="1:3" ht="69" customHeight="1" x14ac:dyDescent="0.25">
      <c r="B7" s="171" t="s">
        <v>502</v>
      </c>
      <c r="C7" s="172"/>
    </row>
    <row r="8" spans="1:3" ht="21" customHeight="1" x14ac:dyDescent="0.25">
      <c r="B8" s="33" t="s">
        <v>376</v>
      </c>
      <c r="C8" s="40" t="s">
        <v>44</v>
      </c>
    </row>
    <row r="9" spans="1:3" ht="26.45" customHeight="1" x14ac:dyDescent="0.25">
      <c r="B9" s="33" t="s">
        <v>1</v>
      </c>
      <c r="C9" s="40" t="s">
        <v>524</v>
      </c>
    </row>
    <row r="10" spans="1:3" ht="31.15" customHeight="1" x14ac:dyDescent="0.25">
      <c r="B10" s="33" t="s">
        <v>334</v>
      </c>
      <c r="C10" s="40"/>
    </row>
    <row r="11" spans="1:3" ht="22.15" customHeight="1" x14ac:dyDescent="0.25">
      <c r="B11" s="33"/>
      <c r="C11" s="91" t="s">
        <v>379</v>
      </c>
    </row>
    <row r="12" spans="1:3" ht="21" customHeight="1" x14ac:dyDescent="0.25">
      <c r="B12" s="33" t="s">
        <v>452</v>
      </c>
      <c r="C12" s="139">
        <f>'A. General Information'!C8</f>
        <v>42605</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21"/>
  <sheetViews>
    <sheetView showGridLines="0" zoomScale="85" zoomScaleNormal="85" workbookViewId="0">
      <selection activeCell="G29" sqref="G29"/>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14" width="15.710937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175" t="s">
        <v>304</v>
      </c>
      <c r="C3" s="176"/>
      <c r="D3" s="176"/>
      <c r="E3" s="176"/>
      <c r="F3" s="176"/>
      <c r="G3" s="176"/>
      <c r="H3" s="176"/>
      <c r="I3" s="176"/>
      <c r="J3" s="176"/>
      <c r="K3" s="176"/>
      <c r="L3" s="176"/>
      <c r="M3" s="176"/>
      <c r="N3" s="176"/>
    </row>
    <row r="4" spans="1:18" ht="22.15" customHeight="1" x14ac:dyDescent="0.25">
      <c r="B4" s="173"/>
      <c r="C4" s="174"/>
      <c r="D4" s="23" t="s">
        <v>310</v>
      </c>
      <c r="E4" s="23" t="s">
        <v>315</v>
      </c>
      <c r="F4" s="23" t="s">
        <v>316</v>
      </c>
      <c r="G4" s="23" t="s">
        <v>317</v>
      </c>
      <c r="H4" s="23" t="s">
        <v>318</v>
      </c>
      <c r="I4" s="23" t="s">
        <v>319</v>
      </c>
      <c r="J4" s="23" t="s">
        <v>320</v>
      </c>
      <c r="K4" s="14" t="s">
        <v>321</v>
      </c>
      <c r="L4" s="14" t="s">
        <v>461</v>
      </c>
      <c r="M4" s="14" t="s">
        <v>462</v>
      </c>
      <c r="N4" s="14" t="s">
        <v>463</v>
      </c>
    </row>
    <row r="5" spans="1:18" ht="31.9" customHeight="1" x14ac:dyDescent="0.25">
      <c r="B5" s="92" t="s">
        <v>5</v>
      </c>
      <c r="C5" s="93" t="s">
        <v>382</v>
      </c>
      <c r="D5" s="59">
        <f>SUM(E5:K5)</f>
        <v>35990</v>
      </c>
      <c r="E5" s="65">
        <v>28480</v>
      </c>
      <c r="F5" s="65">
        <v>7510</v>
      </c>
      <c r="G5" s="65"/>
      <c r="H5" s="65"/>
      <c r="I5" s="65"/>
      <c r="J5" s="65"/>
      <c r="K5" s="65"/>
      <c r="L5" s="65"/>
      <c r="M5" s="65"/>
      <c r="N5" s="65"/>
    </row>
    <row r="6" spans="1:18" ht="29.45" customHeight="1" x14ac:dyDescent="0.25">
      <c r="B6" s="92" t="s">
        <v>6</v>
      </c>
      <c r="C6" s="94" t="s">
        <v>436</v>
      </c>
      <c r="D6" s="59">
        <f>SUM(E6:K6)</f>
        <v>39722.908047417382</v>
      </c>
      <c r="E6" s="60">
        <f>'D. CDM Plan Milestone LDC 1'!$AA$80</f>
        <v>28479.540647271362</v>
      </c>
      <c r="F6" s="60">
        <f>'D. CDM Plan Milestone LDC 2'!$AA$80</f>
        <v>11243.367400146024</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x14ac:dyDescent="0.25">
      <c r="B7" s="92" t="s">
        <v>7</v>
      </c>
      <c r="C7" s="94" t="s">
        <v>380</v>
      </c>
      <c r="D7" s="61">
        <f>SUM(E7:K7)</f>
        <v>9463518</v>
      </c>
      <c r="E7" s="63">
        <v>7355555</v>
      </c>
      <c r="F7" s="63">
        <v>2107963</v>
      </c>
      <c r="G7" s="63"/>
      <c r="H7" s="63"/>
      <c r="I7" s="63"/>
      <c r="J7" s="63"/>
      <c r="K7" s="63"/>
      <c r="L7" s="63"/>
      <c r="M7" s="63"/>
      <c r="N7" s="63"/>
      <c r="O7" s="9"/>
      <c r="P7" s="9"/>
      <c r="Q7" s="9"/>
      <c r="R7" s="9"/>
    </row>
    <row r="8" spans="1:18" ht="34.15" customHeight="1" x14ac:dyDescent="0.25">
      <c r="B8" s="95" t="s">
        <v>8</v>
      </c>
      <c r="C8" s="96" t="s">
        <v>330</v>
      </c>
      <c r="D8" s="61">
        <f>SUM(E8:K8)</f>
        <v>9788132.227357883</v>
      </c>
      <c r="E8" s="62">
        <f>'D. CDM Plan Milestone LDC 1'!$Z$80</f>
        <v>6338433.5057592001</v>
      </c>
      <c r="F8" s="60">
        <f>'D. CDM Plan Milestone LDC 2'!$Z$80</f>
        <v>3449698.7215986839</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183" t="s">
        <v>9</v>
      </c>
      <c r="C9" s="186" t="s">
        <v>381</v>
      </c>
      <c r="D9" s="189" t="s">
        <v>3</v>
      </c>
      <c r="E9" s="180" t="s">
        <v>406</v>
      </c>
      <c r="F9" s="181"/>
      <c r="G9" s="182"/>
      <c r="H9" s="180" t="s">
        <v>405</v>
      </c>
      <c r="I9" s="181"/>
      <c r="J9" s="182"/>
      <c r="K9" s="97" t="s">
        <v>253</v>
      </c>
      <c r="L9" s="85"/>
      <c r="M9" s="86"/>
      <c r="N9" s="9"/>
      <c r="O9" s="9"/>
      <c r="P9" s="9"/>
      <c r="Q9" s="9"/>
      <c r="R9" s="9"/>
    </row>
    <row r="10" spans="1:18" ht="17.45" customHeight="1" x14ac:dyDescent="0.25">
      <c r="B10" s="184"/>
      <c r="C10" s="187"/>
      <c r="D10" s="190"/>
      <c r="E10" s="98" t="s">
        <v>35</v>
      </c>
      <c r="F10" s="98" t="s">
        <v>132</v>
      </c>
      <c r="G10" s="98" t="s">
        <v>4</v>
      </c>
      <c r="H10" s="98" t="s">
        <v>35</v>
      </c>
      <c r="I10" s="98" t="s">
        <v>132</v>
      </c>
      <c r="J10" s="98" t="s">
        <v>4</v>
      </c>
      <c r="K10" s="99" t="s">
        <v>254</v>
      </c>
      <c r="L10" s="85"/>
      <c r="M10" s="86"/>
      <c r="N10" s="9"/>
      <c r="O10" s="9"/>
      <c r="P10" s="9"/>
      <c r="Q10" s="9"/>
      <c r="R10" s="9"/>
    </row>
    <row r="11" spans="1:18" x14ac:dyDescent="0.25">
      <c r="B11" s="184"/>
      <c r="C11" s="187"/>
      <c r="D11" s="100">
        <v>2015</v>
      </c>
      <c r="E11" s="63">
        <v>4412886.519624331</v>
      </c>
      <c r="F11" s="63">
        <v>2316558.610107197</v>
      </c>
      <c r="G11" s="20">
        <f>IF(E11="","",E11/F11)</f>
        <v>1.9049319539643024</v>
      </c>
      <c r="H11" s="63">
        <v>3765593.0508493711</v>
      </c>
      <c r="I11" s="63">
        <v>108203.64399999999</v>
      </c>
      <c r="J11" s="20">
        <f>IF(H11="","",H11/I11)</f>
        <v>34.800981849089773</v>
      </c>
      <c r="K11" s="68">
        <v>4.0076240790511948E-3</v>
      </c>
      <c r="L11" s="87" t="str">
        <f>IF(OR(G11&lt;1,J11&lt;1),"CDM Plan does not pass Annual Cost Effectiveness test","")</f>
        <v/>
      </c>
      <c r="M11" s="85"/>
    </row>
    <row r="12" spans="1:18" x14ac:dyDescent="0.25">
      <c r="B12" s="184"/>
      <c r="C12" s="187"/>
      <c r="D12" s="100">
        <v>2016</v>
      </c>
      <c r="E12" s="63">
        <v>4012551.9147363538</v>
      </c>
      <c r="F12" s="63">
        <v>2444978.8152453941</v>
      </c>
      <c r="G12" s="20">
        <f t="shared" ref="G12:G16" si="0">IF(E12="","",E12/F12)</f>
        <v>1.6411397471898455</v>
      </c>
      <c r="H12" s="63">
        <v>3363905.1162964753</v>
      </c>
      <c r="I12" s="63">
        <v>2228513.377387729</v>
      </c>
      <c r="J12" s="20">
        <f t="shared" ref="J12:J16" si="1">IF(H12="","",H12/I12)</f>
        <v>1.5094839234214767</v>
      </c>
      <c r="K12" s="68">
        <v>6.2694705263948977E-2</v>
      </c>
      <c r="L12" s="87" t="str">
        <f t="shared" ref="L12:L16" si="2">IF(OR(G12&lt;1,J12&lt;1),"CDM Plan does not pass Annual Cost Effectiveness test","")</f>
        <v/>
      </c>
      <c r="M12" s="85"/>
    </row>
    <row r="13" spans="1:18" x14ac:dyDescent="0.25">
      <c r="B13" s="184"/>
      <c r="C13" s="187"/>
      <c r="D13" s="100">
        <v>2017</v>
      </c>
      <c r="E13" s="63">
        <v>10183863.505823635</v>
      </c>
      <c r="F13" s="63">
        <v>3582414.8739715498</v>
      </c>
      <c r="G13" s="20">
        <f t="shared" si="0"/>
        <v>2.8427370542188384</v>
      </c>
      <c r="H13" s="63">
        <v>8782360.5792960394</v>
      </c>
      <c r="I13" s="63">
        <v>2940149.5194156095</v>
      </c>
      <c r="J13" s="20">
        <f t="shared" si="1"/>
        <v>2.9870455639418094</v>
      </c>
      <c r="K13" s="68">
        <v>2.4919837977929897E-2</v>
      </c>
      <c r="L13" s="87" t="str">
        <f t="shared" si="2"/>
        <v/>
      </c>
      <c r="M13" s="85"/>
    </row>
    <row r="14" spans="1:18" x14ac:dyDescent="0.25">
      <c r="B14" s="184"/>
      <c r="C14" s="187"/>
      <c r="D14" s="100">
        <v>2018</v>
      </c>
      <c r="E14" s="63">
        <v>2785563.6080042669</v>
      </c>
      <c r="F14" s="63">
        <v>1977963.1504474152</v>
      </c>
      <c r="G14" s="20">
        <f t="shared" si="0"/>
        <v>1.4082990410484506</v>
      </c>
      <c r="H14" s="63">
        <v>2349056.3203226747</v>
      </c>
      <c r="I14" s="63">
        <v>1579412.4846401461</v>
      </c>
      <c r="J14" s="20">
        <f t="shared" si="1"/>
        <v>1.4872975509357738</v>
      </c>
      <c r="K14" s="68">
        <v>5.082843601586258E-2</v>
      </c>
      <c r="L14" s="87" t="str">
        <f t="shared" si="2"/>
        <v/>
      </c>
      <c r="M14" s="85"/>
    </row>
    <row r="15" spans="1:18" x14ac:dyDescent="0.25">
      <c r="B15" s="184"/>
      <c r="C15" s="187"/>
      <c r="D15" s="100">
        <v>2019</v>
      </c>
      <c r="E15" s="63">
        <v>4115400.9198184879</v>
      </c>
      <c r="F15" s="63">
        <v>1665260.7794469078</v>
      </c>
      <c r="G15" s="20">
        <f t="shared" si="0"/>
        <v>2.4713251945952623</v>
      </c>
      <c r="H15" s="63">
        <v>3526680.2929874314</v>
      </c>
      <c r="I15" s="63">
        <v>1348440.1665227686</v>
      </c>
      <c r="J15" s="20">
        <f t="shared" si="1"/>
        <v>2.6153776641656297</v>
      </c>
      <c r="K15" s="68">
        <v>4.1149305253922019E-2</v>
      </c>
      <c r="L15" s="87" t="str">
        <f t="shared" si="2"/>
        <v/>
      </c>
      <c r="M15" s="85"/>
    </row>
    <row r="16" spans="1:18" x14ac:dyDescent="0.25">
      <c r="B16" s="184"/>
      <c r="C16" s="187"/>
      <c r="D16" s="100">
        <v>2020</v>
      </c>
      <c r="E16" s="63">
        <v>2494906.0859135725</v>
      </c>
      <c r="F16" s="63">
        <v>1414556.1123749462</v>
      </c>
      <c r="G16" s="20">
        <f t="shared" si="0"/>
        <v>1.7637378002098412</v>
      </c>
      <c r="H16" s="63">
        <v>2117554.3504614183</v>
      </c>
      <c r="I16" s="63">
        <v>1097963.562837898</v>
      </c>
      <c r="J16" s="20">
        <f t="shared" si="1"/>
        <v>1.9286198760441482</v>
      </c>
      <c r="K16" s="68">
        <v>4.5022017861627697E-2</v>
      </c>
      <c r="L16" s="87" t="str">
        <f t="shared" si="2"/>
        <v/>
      </c>
      <c r="M16" s="85"/>
    </row>
    <row r="17" spans="2:23" x14ac:dyDescent="0.25">
      <c r="B17" s="185"/>
      <c r="C17" s="188"/>
      <c r="D17" s="101" t="s">
        <v>335</v>
      </c>
      <c r="E17" s="61">
        <f>SUM(E11:E16)</f>
        <v>28005172.553920645</v>
      </c>
      <c r="F17" s="61">
        <f>SUM(F11:F16)</f>
        <v>13401732.341593411</v>
      </c>
      <c r="G17" s="20">
        <f>IF(E17=0,"",E17/F17)</f>
        <v>2.0896680996235255</v>
      </c>
      <c r="H17" s="61">
        <f>SUM(H11:H16)</f>
        <v>23905149.710213412</v>
      </c>
      <c r="I17" s="61">
        <f>SUM(I11:I16)</f>
        <v>9302682.7548041511</v>
      </c>
      <c r="J17" s="20">
        <f>IF(H17=0,"",H17/I17)</f>
        <v>2.5697049270940857</v>
      </c>
      <c r="K17" s="69">
        <v>2.760728537075275E-2</v>
      </c>
      <c r="L17" s="87" t="str">
        <f>IF(OR(G17&lt;1,J17&lt;1),"CDM Plan does not pass Overall Cost Effectiveness test","")</f>
        <v/>
      </c>
      <c r="M17" s="85"/>
    </row>
    <row r="18" spans="2:23" ht="54" customHeight="1" x14ac:dyDescent="0.25">
      <c r="B18" s="177" t="s">
        <v>302</v>
      </c>
      <c r="C18" s="200" t="s">
        <v>383</v>
      </c>
      <c r="D18" s="191"/>
      <c r="E18" s="192"/>
      <c r="F18" s="192"/>
      <c r="G18" s="192"/>
      <c r="H18" s="192"/>
      <c r="I18" s="192"/>
      <c r="J18" s="192"/>
      <c r="K18" s="193"/>
      <c r="L18" s="88"/>
      <c r="M18" s="88"/>
      <c r="N18" s="5"/>
      <c r="O18" s="5"/>
      <c r="P18" s="5"/>
      <c r="Q18" s="5"/>
      <c r="R18" s="5"/>
      <c r="S18" s="5"/>
      <c r="T18" s="5"/>
      <c r="U18" s="5"/>
      <c r="V18" s="5"/>
      <c r="W18" s="5"/>
    </row>
    <row r="19" spans="2:23" x14ac:dyDescent="0.25">
      <c r="B19" s="178"/>
      <c r="C19" s="201"/>
      <c r="D19" s="194"/>
      <c r="E19" s="195"/>
      <c r="F19" s="195"/>
      <c r="G19" s="195"/>
      <c r="H19" s="195"/>
      <c r="I19" s="195"/>
      <c r="J19" s="195"/>
      <c r="K19" s="196"/>
      <c r="L19" s="89"/>
      <c r="M19" s="89"/>
      <c r="N19" s="5"/>
      <c r="O19" s="5"/>
      <c r="P19" s="5"/>
      <c r="Q19" s="5"/>
      <c r="R19" s="5"/>
      <c r="S19" s="5"/>
      <c r="T19" s="5"/>
      <c r="U19" s="5"/>
      <c r="V19" s="5"/>
      <c r="W19" s="5"/>
    </row>
    <row r="20" spans="2:23" ht="19.5" customHeight="1" x14ac:dyDescent="0.25">
      <c r="B20" s="179"/>
      <c r="C20" s="202"/>
      <c r="D20" s="197"/>
      <c r="E20" s="198"/>
      <c r="F20" s="198"/>
      <c r="G20" s="198"/>
      <c r="H20" s="198"/>
      <c r="I20" s="198"/>
      <c r="J20" s="198"/>
      <c r="K20" s="199"/>
      <c r="L20" s="89"/>
      <c r="M20" s="89"/>
      <c r="N20" s="5"/>
      <c r="O20" s="5"/>
      <c r="P20" s="5"/>
      <c r="Q20" s="5"/>
      <c r="R20" s="5"/>
      <c r="S20" s="5"/>
      <c r="T20" s="5"/>
      <c r="U20" s="5"/>
      <c r="V20" s="5"/>
      <c r="W20" s="5"/>
    </row>
    <row r="21" spans="2:23" x14ac:dyDescent="0.25">
      <c r="L21" s="90"/>
      <c r="M21" s="90"/>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9" operator="greaterThan">
      <formula>1.3</formula>
    </cfRule>
    <cfRule type="cellIs" dxfId="84" priority="8" operator="lessThan">
      <formula>1</formula>
    </cfRule>
    <cfRule type="cellIs" dxfId="83" priority="7" operator="between">
      <formula>1</formula>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 right="0.7" top="0.75" bottom="0.75" header="0.3" footer="0.3"/>
  <pageSetup paperSize="5" scale="6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8"/>
  <sheetViews>
    <sheetView showGridLines="0" topLeftCell="A34" zoomScale="64" zoomScaleNormal="64" workbookViewId="0">
      <selection activeCell="C69" sqref="C6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503</v>
      </c>
      <c r="D7" s="233"/>
      <c r="E7" s="233"/>
      <c r="F7" s="233"/>
      <c r="G7" s="233"/>
      <c r="H7" s="233"/>
      <c r="I7" s="233"/>
      <c r="J7" s="233"/>
      <c r="K7" s="233"/>
      <c r="L7" s="234"/>
      <c r="M7" s="108"/>
      <c r="N7" s="109"/>
      <c r="O7" s="109"/>
      <c r="P7" s="109"/>
      <c r="Q7" s="109"/>
      <c r="R7" s="109"/>
      <c r="S7" s="109"/>
      <c r="T7" s="109"/>
      <c r="U7" s="109"/>
      <c r="V7" s="109"/>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331</v>
      </c>
      <c r="C9" s="79" t="str">
        <f>IF('A. General Information'!C13="","",'A. General Information'!C13)</f>
        <v>Canadian Niagara Power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t="s">
        <v>429</v>
      </c>
      <c r="D16" s="56"/>
      <c r="E16" s="56"/>
      <c r="F16" s="119">
        <v>42278</v>
      </c>
      <c r="G16" s="48" t="s">
        <v>296</v>
      </c>
      <c r="H16" s="48" t="s">
        <v>296</v>
      </c>
      <c r="I16" s="48" t="s">
        <v>296</v>
      </c>
      <c r="J16" s="48"/>
      <c r="K16" s="48"/>
      <c r="L16" s="48"/>
      <c r="M16" s="48"/>
      <c r="N16" s="64">
        <v>0</v>
      </c>
      <c r="O16" s="65"/>
      <c r="P16" s="64">
        <v>77901.2</v>
      </c>
      <c r="Q16" s="65">
        <v>104.80709687217306</v>
      </c>
      <c r="R16" s="64">
        <v>0</v>
      </c>
      <c r="S16" s="65">
        <v>0</v>
      </c>
      <c r="T16" s="64">
        <v>0</v>
      </c>
      <c r="U16" s="65">
        <v>0</v>
      </c>
      <c r="V16" s="64">
        <v>0</v>
      </c>
      <c r="W16" s="65">
        <v>0</v>
      </c>
      <c r="X16" s="64">
        <v>0</v>
      </c>
      <c r="Y16" s="65">
        <v>0</v>
      </c>
      <c r="Z16" s="61">
        <f>IF(SUM(N16,P16,R16,T16,V16,X16)=0,"",SUM(N16,P16,R16,T16,V16,X16))</f>
        <v>77901.2</v>
      </c>
      <c r="AA16" s="67">
        <v>104.80709687217256</v>
      </c>
    </row>
    <row r="17" spans="2:27" ht="14.45" customHeight="1" x14ac:dyDescent="0.25">
      <c r="B17" s="262"/>
      <c r="C17" s="16" t="s">
        <v>448</v>
      </c>
      <c r="D17" s="56"/>
      <c r="E17" s="56"/>
      <c r="F17" s="119">
        <v>42278</v>
      </c>
      <c r="G17" s="48" t="s">
        <v>296</v>
      </c>
      <c r="H17" s="48" t="s">
        <v>296</v>
      </c>
      <c r="I17" s="48" t="s">
        <v>296</v>
      </c>
      <c r="J17" s="48"/>
      <c r="K17" s="48"/>
      <c r="L17" s="48"/>
      <c r="M17" s="48"/>
      <c r="N17" s="64">
        <v>881.78</v>
      </c>
      <c r="O17" s="65"/>
      <c r="P17" s="64">
        <v>125911.2</v>
      </c>
      <c r="Q17" s="65">
        <v>641.28555056081711</v>
      </c>
      <c r="R17" s="64">
        <v>126501.68</v>
      </c>
      <c r="S17" s="65">
        <v>641.28555056081711</v>
      </c>
      <c r="T17" s="64">
        <v>88431.774399999995</v>
      </c>
      <c r="U17" s="65">
        <v>417.88370037387807</v>
      </c>
      <c r="V17" s="64">
        <v>72374.771632000004</v>
      </c>
      <c r="W17" s="65">
        <v>320.64277528040856</v>
      </c>
      <c r="X17" s="64">
        <v>72831.058780960011</v>
      </c>
      <c r="Y17" s="65">
        <v>320.64277528040856</v>
      </c>
      <c r="Z17" s="61">
        <f t="shared" ref="Z17:Z46" si="0">IF(SUM(N17,P17,R17,T17,V17,X17)=0,"",SUM(N17,P17,R17,T17,V17,X17))</f>
        <v>486932.26481295994</v>
      </c>
      <c r="AA17" s="67">
        <v>2341.7403520563339</v>
      </c>
    </row>
    <row r="18" spans="2:27" x14ac:dyDescent="0.25">
      <c r="B18" s="262"/>
      <c r="C18" s="16" t="s">
        <v>295</v>
      </c>
      <c r="D18" s="56"/>
      <c r="E18" s="56"/>
      <c r="F18" s="119">
        <v>42278</v>
      </c>
      <c r="G18" s="48"/>
      <c r="H18" s="48" t="s">
        <v>296</v>
      </c>
      <c r="I18" s="48"/>
      <c r="J18" s="48"/>
      <c r="K18" s="48"/>
      <c r="L18" s="48"/>
      <c r="M18" s="48"/>
      <c r="N18" s="64">
        <v>276.72000000000003</v>
      </c>
      <c r="O18" s="65"/>
      <c r="P18" s="64">
        <v>110431.2</v>
      </c>
      <c r="Q18" s="65">
        <v>78.439508333084817</v>
      </c>
      <c r="R18" s="64">
        <v>111021.68</v>
      </c>
      <c r="S18" s="65">
        <v>78.439508333084817</v>
      </c>
      <c r="T18" s="64">
        <v>111451.77439999999</v>
      </c>
      <c r="U18" s="65">
        <v>78.439508333084817</v>
      </c>
      <c r="V18" s="64">
        <v>64634.771632000004</v>
      </c>
      <c r="W18" s="65">
        <v>39.219754166542408</v>
      </c>
      <c r="X18" s="64">
        <v>41506.058780960004</v>
      </c>
      <c r="Y18" s="65">
        <v>19.609877083271204</v>
      </c>
      <c r="Z18" s="61">
        <f t="shared" si="0"/>
        <v>439322.20481295994</v>
      </c>
      <c r="AA18" s="67">
        <v>294.14815624906805</v>
      </c>
    </row>
    <row r="19" spans="2:27" x14ac:dyDescent="0.25">
      <c r="B19" s="262"/>
      <c r="C19" s="16"/>
      <c r="D19" s="56" t="s">
        <v>533</v>
      </c>
      <c r="E19" s="56"/>
      <c r="F19" s="119">
        <v>42244</v>
      </c>
      <c r="G19" s="48" t="s">
        <v>296</v>
      </c>
      <c r="H19" s="48"/>
      <c r="I19" s="48"/>
      <c r="J19" s="48"/>
      <c r="K19" s="48"/>
      <c r="L19" s="48"/>
      <c r="M19" s="48"/>
      <c r="N19" s="64">
        <v>0</v>
      </c>
      <c r="O19" s="65"/>
      <c r="P19" s="64">
        <v>0.01</v>
      </c>
      <c r="Q19" s="65">
        <v>105.3</v>
      </c>
      <c r="R19" s="64">
        <v>0</v>
      </c>
      <c r="S19" s="65">
        <v>0</v>
      </c>
      <c r="T19" s="64">
        <v>0</v>
      </c>
      <c r="U19" s="65">
        <v>0</v>
      </c>
      <c r="V19" s="64">
        <v>0</v>
      </c>
      <c r="W19" s="65">
        <v>0</v>
      </c>
      <c r="X19" s="64">
        <v>0</v>
      </c>
      <c r="Y19" s="65">
        <v>0</v>
      </c>
      <c r="Z19" s="61">
        <f t="shared" si="0"/>
        <v>0.01</v>
      </c>
      <c r="AA19" s="67">
        <v>105.3</v>
      </c>
    </row>
    <row r="20" spans="2:27" x14ac:dyDescent="0.25">
      <c r="B20" s="262"/>
      <c r="C20" s="16"/>
      <c r="D20" s="56" t="s">
        <v>539</v>
      </c>
      <c r="E20" s="56"/>
      <c r="F20" s="119">
        <v>42614</v>
      </c>
      <c r="G20" s="48" t="s">
        <v>296</v>
      </c>
      <c r="H20" s="48" t="s">
        <v>296</v>
      </c>
      <c r="I20" s="48"/>
      <c r="J20" s="48"/>
      <c r="K20" s="48"/>
      <c r="L20" s="48"/>
      <c r="M20" s="48"/>
      <c r="N20" s="64">
        <v>0</v>
      </c>
      <c r="O20" s="65"/>
      <c r="P20" s="64">
        <v>7190.2</v>
      </c>
      <c r="Q20" s="65">
        <v>0</v>
      </c>
      <c r="R20" s="64">
        <v>71530.679999999993</v>
      </c>
      <c r="S20" s="65">
        <v>626.31418200000007</v>
      </c>
      <c r="T20" s="64">
        <v>71960.774399999995</v>
      </c>
      <c r="U20" s="65">
        <v>626.31418200000007</v>
      </c>
      <c r="V20" s="64">
        <v>0</v>
      </c>
      <c r="W20" s="65">
        <v>0</v>
      </c>
      <c r="X20" s="64">
        <v>0</v>
      </c>
      <c r="Y20" s="65">
        <v>0</v>
      </c>
      <c r="Z20" s="61">
        <f t="shared" si="0"/>
        <v>150681.6544</v>
      </c>
      <c r="AA20" s="67">
        <v>1252.6283640000001</v>
      </c>
    </row>
    <row r="21" spans="2:27" x14ac:dyDescent="0.25">
      <c r="B21" s="262"/>
      <c r="C21" s="16" t="s">
        <v>522</v>
      </c>
      <c r="D21" s="56"/>
      <c r="E21" s="56"/>
      <c r="F21" s="119">
        <v>42370</v>
      </c>
      <c r="G21" s="48"/>
      <c r="H21" s="48"/>
      <c r="I21" s="48" t="s">
        <v>296</v>
      </c>
      <c r="J21" s="48" t="s">
        <v>296</v>
      </c>
      <c r="K21" s="48" t="s">
        <v>296</v>
      </c>
      <c r="L21" s="48" t="s">
        <v>296</v>
      </c>
      <c r="M21" s="48"/>
      <c r="N21" s="64">
        <v>0</v>
      </c>
      <c r="O21" s="65"/>
      <c r="P21" s="64">
        <v>658123.6</v>
      </c>
      <c r="Q21" s="65">
        <v>468.06942799999996</v>
      </c>
      <c r="R21" s="64">
        <v>540988.04</v>
      </c>
      <c r="S21" s="65">
        <v>379.11497200000002</v>
      </c>
      <c r="T21" s="64">
        <v>432460.09759999998</v>
      </c>
      <c r="U21" s="65">
        <v>278.51194199999992</v>
      </c>
      <c r="V21" s="64">
        <v>255787.08652800001</v>
      </c>
      <c r="W21" s="65">
        <v>145.08025800000001</v>
      </c>
      <c r="X21" s="64">
        <v>144881.37634288002</v>
      </c>
      <c r="Y21" s="65">
        <v>66.715841999999995</v>
      </c>
      <c r="Z21" s="61">
        <f t="shared" si="0"/>
        <v>2032240.2004708801</v>
      </c>
      <c r="AA21" s="67">
        <v>1337.4924419999995</v>
      </c>
    </row>
    <row r="22" spans="2:27" x14ac:dyDescent="0.25">
      <c r="B22" s="262"/>
      <c r="C22" s="16" t="s">
        <v>264</v>
      </c>
      <c r="D22" s="56"/>
      <c r="E22" s="56"/>
      <c r="F22" s="119">
        <v>42278</v>
      </c>
      <c r="G22" s="48"/>
      <c r="H22" s="48"/>
      <c r="I22" s="48" t="s">
        <v>296</v>
      </c>
      <c r="J22" s="48" t="s">
        <v>296</v>
      </c>
      <c r="K22" s="48" t="s">
        <v>296</v>
      </c>
      <c r="L22" s="48" t="s">
        <v>296</v>
      </c>
      <c r="M22" s="48" t="s">
        <v>296</v>
      </c>
      <c r="N22" s="64">
        <v>50675.189200000008</v>
      </c>
      <c r="O22" s="65">
        <v>3.577</v>
      </c>
      <c r="P22" s="64">
        <v>417663.886</v>
      </c>
      <c r="Q22" s="65">
        <v>2897.6786994287995</v>
      </c>
      <c r="R22" s="64">
        <v>299197.26</v>
      </c>
      <c r="S22" s="65">
        <v>1386.8486940609998</v>
      </c>
      <c r="T22" s="64">
        <v>311598.00400000002</v>
      </c>
      <c r="U22" s="65">
        <v>1574.3542899999998</v>
      </c>
      <c r="V22" s="64">
        <v>350777.51958399999</v>
      </c>
      <c r="W22" s="65">
        <v>1574.3542899999998</v>
      </c>
      <c r="X22" s="64">
        <v>389749.88293344004</v>
      </c>
      <c r="Y22" s="65">
        <v>1574.3542899999998</v>
      </c>
      <c r="Z22" s="61">
        <f t="shared" si="0"/>
        <v>1819661.7417174401</v>
      </c>
      <c r="AA22" s="67">
        <v>9386.289679999998</v>
      </c>
    </row>
    <row r="23" spans="2:27" x14ac:dyDescent="0.25">
      <c r="B23" s="262"/>
      <c r="C23" s="16" t="s">
        <v>415</v>
      </c>
      <c r="D23" s="56"/>
      <c r="E23" s="56"/>
      <c r="F23" s="119">
        <v>42278</v>
      </c>
      <c r="G23" s="48"/>
      <c r="H23" s="48"/>
      <c r="I23" s="48" t="s">
        <v>296</v>
      </c>
      <c r="J23" s="48" t="s">
        <v>296</v>
      </c>
      <c r="K23" s="48" t="s">
        <v>296</v>
      </c>
      <c r="L23" s="48" t="s">
        <v>296</v>
      </c>
      <c r="M23" s="48" t="s">
        <v>296</v>
      </c>
      <c r="N23" s="64">
        <v>1702.9643000000001</v>
      </c>
      <c r="O23" s="65"/>
      <c r="P23" s="64">
        <v>23411.200000000001</v>
      </c>
      <c r="Q23" s="65">
        <v>75.853529999999992</v>
      </c>
      <c r="R23" s="64">
        <v>40503.360000000001</v>
      </c>
      <c r="S23" s="65">
        <v>75.853529999999992</v>
      </c>
      <c r="T23" s="64">
        <v>41363.548800000004</v>
      </c>
      <c r="U23" s="65">
        <v>75.853529999999992</v>
      </c>
      <c r="V23" s="64">
        <v>17374.771632</v>
      </c>
      <c r="W23" s="65">
        <v>0</v>
      </c>
      <c r="X23" s="64">
        <v>0</v>
      </c>
      <c r="Y23" s="65">
        <v>0</v>
      </c>
      <c r="Z23" s="61">
        <f t="shared" si="0"/>
        <v>124355.84473200001</v>
      </c>
      <c r="AA23" s="67">
        <v>151.70705999999998</v>
      </c>
    </row>
    <row r="24" spans="2:27" ht="28.5" x14ac:dyDescent="0.25">
      <c r="B24" s="262"/>
      <c r="C24" s="16" t="s">
        <v>428</v>
      </c>
      <c r="D24" s="56"/>
      <c r="E24" s="56"/>
      <c r="F24" s="119">
        <v>42370</v>
      </c>
      <c r="G24" s="48"/>
      <c r="H24" s="48"/>
      <c r="I24" s="48"/>
      <c r="J24" s="48" t="s">
        <v>296</v>
      </c>
      <c r="K24" s="48" t="s">
        <v>296</v>
      </c>
      <c r="L24" s="48" t="s">
        <v>296</v>
      </c>
      <c r="M24" s="48" t="s">
        <v>296</v>
      </c>
      <c r="N24" s="64">
        <v>0.02</v>
      </c>
      <c r="O24" s="65"/>
      <c r="P24" s="64">
        <v>169297.4</v>
      </c>
      <c r="Q24" s="65">
        <v>450</v>
      </c>
      <c r="R24" s="64">
        <v>470478.36</v>
      </c>
      <c r="S24" s="65">
        <v>2250.0000000000005</v>
      </c>
      <c r="T24" s="64">
        <v>146306.77439999999</v>
      </c>
      <c r="U24" s="65">
        <v>450</v>
      </c>
      <c r="V24" s="64">
        <v>247899.77163199999</v>
      </c>
      <c r="W24" s="65">
        <v>3153.9999999999995</v>
      </c>
      <c r="X24" s="64">
        <v>173356.05878096001</v>
      </c>
      <c r="Y24" s="65">
        <v>904.00000000000011</v>
      </c>
      <c r="Z24" s="61">
        <f t="shared" si="0"/>
        <v>1207338.3848129599</v>
      </c>
      <c r="AA24" s="67">
        <v>7208</v>
      </c>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53536.673500000004</v>
      </c>
      <c r="O47" s="66">
        <f>SUM(O16:O46)</f>
        <v>3.577</v>
      </c>
      <c r="P47" s="61">
        <f>SUM(P16:P46)</f>
        <v>1589929.8959999997</v>
      </c>
      <c r="Q47" s="66">
        <f t="shared" ref="Q47:AA47" si="1">SUM(Q16:Q46)</f>
        <v>4821.4338131948753</v>
      </c>
      <c r="R47" s="61">
        <f>SUM(R16:R46)</f>
        <v>1660221.06</v>
      </c>
      <c r="S47" s="66">
        <f t="shared" si="1"/>
        <v>5437.8564369549022</v>
      </c>
      <c r="T47" s="61">
        <f t="shared" si="1"/>
        <v>1203572.7479999999</v>
      </c>
      <c r="U47" s="66">
        <f t="shared" si="1"/>
        <v>3501.3571527069621</v>
      </c>
      <c r="V47" s="61">
        <f t="shared" si="1"/>
        <v>1008848.69264</v>
      </c>
      <c r="W47" s="66">
        <f t="shared" si="1"/>
        <v>5233.2970774469504</v>
      </c>
      <c r="X47" s="61">
        <f t="shared" si="1"/>
        <v>822324.43561920011</v>
      </c>
      <c r="Y47" s="66">
        <f t="shared" si="1"/>
        <v>2885.3227843636796</v>
      </c>
      <c r="Z47" s="61">
        <f t="shared" si="1"/>
        <v>6338433.5057592001</v>
      </c>
      <c r="AA47" s="66">
        <f t="shared" si="1"/>
        <v>22182.113151177575</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t="s">
        <v>112</v>
      </c>
      <c r="D60" s="218"/>
      <c r="E60" s="219"/>
      <c r="F60" s="219"/>
      <c r="G60" s="219"/>
      <c r="H60" s="219"/>
      <c r="I60" s="219"/>
      <c r="J60" s="219"/>
      <c r="K60" s="219"/>
      <c r="L60" s="219"/>
      <c r="M60" s="220"/>
      <c r="N60" s="57"/>
      <c r="O60" s="65">
        <v>11.561741189848755</v>
      </c>
      <c r="P60" s="57"/>
      <c r="Q60" s="57"/>
      <c r="R60" s="57"/>
      <c r="S60" s="57"/>
      <c r="T60" s="57"/>
      <c r="U60" s="57"/>
      <c r="V60" s="57"/>
      <c r="W60" s="57"/>
      <c r="X60" s="57"/>
      <c r="Y60" s="57"/>
      <c r="Z60" s="70"/>
      <c r="AA60" s="67"/>
    </row>
    <row r="61" spans="2:27" ht="28.5" x14ac:dyDescent="0.25">
      <c r="B61" s="265"/>
      <c r="C61" s="16" t="s">
        <v>420</v>
      </c>
      <c r="D61" s="221"/>
      <c r="E61" s="222"/>
      <c r="F61" s="222"/>
      <c r="G61" s="222"/>
      <c r="H61" s="222"/>
      <c r="I61" s="222"/>
      <c r="J61" s="222"/>
      <c r="K61" s="222"/>
      <c r="L61" s="222"/>
      <c r="M61" s="223"/>
      <c r="N61" s="57"/>
      <c r="O61" s="65">
        <v>112.83206312446944</v>
      </c>
      <c r="P61" s="57"/>
      <c r="Q61" s="57"/>
      <c r="R61" s="57"/>
      <c r="S61" s="57"/>
      <c r="T61" s="57"/>
      <c r="U61" s="57"/>
      <c r="V61" s="57"/>
      <c r="W61" s="57"/>
      <c r="X61" s="57"/>
      <c r="Y61" s="57"/>
      <c r="Z61" s="70"/>
      <c r="AA61" s="67">
        <v>112.83206312446944</v>
      </c>
    </row>
    <row r="62" spans="2:27" ht="28.5" x14ac:dyDescent="0.25">
      <c r="B62" s="265"/>
      <c r="C62" s="16" t="s">
        <v>262</v>
      </c>
      <c r="D62" s="221"/>
      <c r="E62" s="222"/>
      <c r="F62" s="222"/>
      <c r="G62" s="222"/>
      <c r="H62" s="222"/>
      <c r="I62" s="222"/>
      <c r="J62" s="222"/>
      <c r="K62" s="222"/>
      <c r="L62" s="222"/>
      <c r="M62" s="223"/>
      <c r="N62" s="57"/>
      <c r="O62" s="65">
        <v>582.52623039613616</v>
      </c>
      <c r="P62" s="57"/>
      <c r="Q62" s="57"/>
      <c r="R62" s="57"/>
      <c r="S62" s="57"/>
      <c r="T62" s="57"/>
      <c r="U62" s="57"/>
      <c r="V62" s="57"/>
      <c r="W62" s="57"/>
      <c r="X62" s="57"/>
      <c r="Y62" s="57"/>
      <c r="Z62" s="70"/>
      <c r="AA62" s="67">
        <v>582.52623039613616</v>
      </c>
    </row>
    <row r="63" spans="2:27" ht="28.5" x14ac:dyDescent="0.25">
      <c r="B63" s="265"/>
      <c r="C63" s="16" t="s">
        <v>416</v>
      </c>
      <c r="D63" s="221"/>
      <c r="E63" s="222"/>
      <c r="F63" s="222"/>
      <c r="G63" s="222"/>
      <c r="H63" s="222"/>
      <c r="I63" s="222"/>
      <c r="J63" s="222"/>
      <c r="K63" s="222"/>
      <c r="L63" s="222"/>
      <c r="M63" s="223"/>
      <c r="N63" s="57"/>
      <c r="O63" s="65">
        <v>47.848100083181734</v>
      </c>
      <c r="P63" s="57"/>
      <c r="Q63" s="57"/>
      <c r="R63" s="57"/>
      <c r="S63" s="57"/>
      <c r="T63" s="57"/>
      <c r="U63" s="57"/>
      <c r="V63" s="57"/>
      <c r="W63" s="57"/>
      <c r="X63" s="57"/>
      <c r="Y63" s="57"/>
      <c r="Z63" s="70"/>
      <c r="AA63" s="67">
        <v>47.848100083181734</v>
      </c>
    </row>
    <row r="64" spans="2:27" x14ac:dyDescent="0.25">
      <c r="B64" s="265"/>
      <c r="C64" s="16"/>
      <c r="D64" s="221"/>
      <c r="E64" s="222"/>
      <c r="F64" s="222"/>
      <c r="G64" s="222"/>
      <c r="H64" s="222"/>
      <c r="I64" s="222"/>
      <c r="J64" s="222"/>
      <c r="K64" s="222"/>
      <c r="L64" s="222"/>
      <c r="M64" s="223"/>
      <c r="N64" s="57"/>
      <c r="O64" s="65">
        <v>0</v>
      </c>
      <c r="P64" s="57"/>
      <c r="Q64" s="57"/>
      <c r="R64" s="57"/>
      <c r="S64" s="57"/>
      <c r="T64" s="57"/>
      <c r="U64" s="57"/>
      <c r="V64" s="57"/>
      <c r="W64" s="57"/>
      <c r="X64" s="57"/>
      <c r="Y64" s="57"/>
      <c r="Z64" s="70"/>
      <c r="AA64" s="67">
        <v>0</v>
      </c>
    </row>
    <row r="65" spans="2:27" x14ac:dyDescent="0.25">
      <c r="B65" s="265"/>
      <c r="C65" s="16"/>
      <c r="D65" s="221"/>
      <c r="E65" s="222"/>
      <c r="F65" s="222"/>
      <c r="G65" s="222"/>
      <c r="H65" s="222"/>
      <c r="I65" s="222"/>
      <c r="J65" s="222"/>
      <c r="K65" s="222"/>
      <c r="L65" s="222"/>
      <c r="M65" s="223"/>
      <c r="N65" s="57"/>
      <c r="O65" s="65">
        <v>0</v>
      </c>
      <c r="P65" s="57"/>
      <c r="Q65" s="57"/>
      <c r="R65" s="57"/>
      <c r="S65" s="57"/>
      <c r="T65" s="57"/>
      <c r="U65" s="57"/>
      <c r="V65" s="57"/>
      <c r="W65" s="57"/>
      <c r="X65" s="57"/>
      <c r="Y65" s="57"/>
      <c r="Z65" s="70"/>
      <c r="AA65" s="67">
        <v>0</v>
      </c>
    </row>
    <row r="66" spans="2:27" x14ac:dyDescent="0.25">
      <c r="B66" s="265"/>
      <c r="C66" s="16" t="s">
        <v>424</v>
      </c>
      <c r="D66" s="221"/>
      <c r="E66" s="222"/>
      <c r="F66" s="222"/>
      <c r="G66" s="222"/>
      <c r="H66" s="222"/>
      <c r="I66" s="222"/>
      <c r="J66" s="222"/>
      <c r="K66" s="222"/>
      <c r="L66" s="222"/>
      <c r="M66" s="223"/>
      <c r="N66" s="57"/>
      <c r="O66" s="65">
        <v>1762.1044479999998</v>
      </c>
      <c r="P66" s="57"/>
      <c r="Q66" s="57"/>
      <c r="R66" s="57"/>
      <c r="S66" s="57"/>
      <c r="T66" s="57"/>
      <c r="U66" s="57"/>
      <c r="V66" s="57"/>
      <c r="W66" s="57"/>
      <c r="X66" s="57"/>
      <c r="Y66" s="57"/>
      <c r="Z66" s="70"/>
      <c r="AA66" s="67">
        <v>1762.1044479999998</v>
      </c>
    </row>
    <row r="67" spans="2:27" x14ac:dyDescent="0.25">
      <c r="B67" s="265"/>
      <c r="C67" s="16" t="s">
        <v>421</v>
      </c>
      <c r="D67" s="221"/>
      <c r="E67" s="222"/>
      <c r="F67" s="222"/>
      <c r="G67" s="222"/>
      <c r="H67" s="222"/>
      <c r="I67" s="222"/>
      <c r="J67" s="222"/>
      <c r="K67" s="222"/>
      <c r="L67" s="222"/>
      <c r="M67" s="223"/>
      <c r="N67" s="57"/>
      <c r="O67" s="65">
        <v>805.44065449000004</v>
      </c>
      <c r="P67" s="57"/>
      <c r="Q67" s="57"/>
      <c r="R67" s="57"/>
      <c r="S67" s="57"/>
      <c r="T67" s="57"/>
      <c r="U67" s="57"/>
      <c r="V67" s="57"/>
      <c r="W67" s="57"/>
      <c r="X67" s="57"/>
      <c r="Y67" s="57"/>
      <c r="Z67" s="70"/>
      <c r="AA67" s="67">
        <v>805.44065449000004</v>
      </c>
    </row>
    <row r="68" spans="2:27" x14ac:dyDescent="0.25">
      <c r="B68" s="265"/>
      <c r="C68" s="16" t="s">
        <v>269</v>
      </c>
      <c r="D68" s="221"/>
      <c r="E68" s="222"/>
      <c r="F68" s="222"/>
      <c r="G68" s="222"/>
      <c r="H68" s="222"/>
      <c r="I68" s="222"/>
      <c r="J68" s="222"/>
      <c r="K68" s="222"/>
      <c r="L68" s="222"/>
      <c r="M68" s="223"/>
      <c r="N68" s="57"/>
      <c r="O68" s="65">
        <v>260.1776079</v>
      </c>
      <c r="P68" s="57"/>
      <c r="Q68" s="57"/>
      <c r="R68" s="57"/>
      <c r="S68" s="57"/>
      <c r="T68" s="57"/>
      <c r="U68" s="57"/>
      <c r="V68" s="57"/>
      <c r="W68" s="57"/>
      <c r="X68" s="57"/>
      <c r="Y68" s="57"/>
      <c r="Z68" s="70"/>
      <c r="AA68" s="67"/>
    </row>
    <row r="69" spans="2:27" ht="28.5" x14ac:dyDescent="0.25">
      <c r="B69" s="265"/>
      <c r="C69" s="16" t="s">
        <v>428</v>
      </c>
      <c r="D69" s="221"/>
      <c r="E69" s="222"/>
      <c r="F69" s="222"/>
      <c r="G69" s="222"/>
      <c r="H69" s="222"/>
      <c r="I69" s="222"/>
      <c r="J69" s="222"/>
      <c r="K69" s="222"/>
      <c r="L69" s="222"/>
      <c r="M69" s="223"/>
      <c r="N69" s="57"/>
      <c r="O69" s="65">
        <v>2986.6759999999999</v>
      </c>
      <c r="P69" s="57"/>
      <c r="Q69" s="57"/>
      <c r="R69" s="57"/>
      <c r="S69" s="57"/>
      <c r="T69" s="57"/>
      <c r="U69" s="57"/>
      <c r="V69" s="57"/>
      <c r="W69" s="57"/>
      <c r="X69" s="57"/>
      <c r="Y69" s="57"/>
      <c r="Z69" s="70"/>
      <c r="AA69" s="67">
        <v>2986.6759999999999</v>
      </c>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6569.1668451836358</v>
      </c>
      <c r="P76" s="57"/>
      <c r="Q76" s="57"/>
      <c r="R76" s="57"/>
      <c r="S76" s="57"/>
      <c r="T76" s="57"/>
      <c r="U76" s="57"/>
      <c r="V76" s="57"/>
      <c r="W76" s="57"/>
      <c r="X76" s="57"/>
      <c r="Y76" s="57"/>
      <c r="Z76" s="21">
        <f>SUM(Z60:Z75)</f>
        <v>0</v>
      </c>
      <c r="AA76" s="66">
        <f>SUM(AA60:AA75)</f>
        <v>6297.4274960937873</v>
      </c>
    </row>
    <row r="77" spans="2:27" ht="22.9" customHeight="1" x14ac:dyDescent="0.25">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53536.673500000004</v>
      </c>
      <c r="O80" s="66">
        <f>O78+O76+O47+O58</f>
        <v>6572.743845183636</v>
      </c>
      <c r="P80" s="61">
        <f>P78+P58+P47</f>
        <v>1589929.8959999997</v>
      </c>
      <c r="Q80" s="66">
        <f>Q78+Q47+Q58</f>
        <v>4821.4338131948753</v>
      </c>
      <c r="R80" s="61">
        <f>R78+R58+R47</f>
        <v>1660221.06</v>
      </c>
      <c r="S80" s="66">
        <f>S78+S47+S58</f>
        <v>5437.8564369549022</v>
      </c>
      <c r="T80" s="61">
        <f>T78+T58+T47</f>
        <v>1203572.7479999999</v>
      </c>
      <c r="U80" s="66">
        <f>U78+U47+U58</f>
        <v>3501.3571527069621</v>
      </c>
      <c r="V80" s="61">
        <f>V78+V58+V47</f>
        <v>1008848.69264</v>
      </c>
      <c r="W80" s="66">
        <f>W78+W47+W58</f>
        <v>5233.2970774469504</v>
      </c>
      <c r="X80" s="61">
        <f>X78+X58+X47</f>
        <v>822324.43561920011</v>
      </c>
      <c r="Y80" s="66">
        <f>Y78+Y47+Y58</f>
        <v>2885.3227843636796</v>
      </c>
      <c r="Z80" s="61">
        <f>Z78+Z58+Z47</f>
        <v>6338433.5057592001</v>
      </c>
      <c r="AA80" s="66">
        <f>AA78+AA76+AA47+AA58</f>
        <v>28479.540647271362</v>
      </c>
    </row>
    <row r="82" spans="2:25" ht="23.45" customHeight="1" x14ac:dyDescent="0.25">
      <c r="B82" s="251" t="s">
        <v>354</v>
      </c>
      <c r="C82" s="252"/>
      <c r="D82" s="252"/>
      <c r="E82" s="252"/>
      <c r="F82" s="252"/>
      <c r="G82" s="252"/>
      <c r="H82" s="252"/>
      <c r="I82" s="252"/>
      <c r="J82" s="252"/>
      <c r="K82" s="252"/>
      <c r="L82" s="252"/>
      <c r="M82" s="253"/>
      <c r="O82" s="71" t="str">
        <f>IF('C. CDM Plan Summary'!$E5=0,"",IF((O80-O78)/'C. CDM Plan Summary'!$E5&gt;0.083,"True","False"))</f>
        <v>True</v>
      </c>
      <c r="Q82" s="71" t="str">
        <f>IF('C. CDM Plan Summary'!$E5=0,"",IF((Q80-Q78)/'C. CDM Plan Summary'!$E5&gt;0.083,"True","False"))</f>
        <v>True</v>
      </c>
      <c r="S82" s="71" t="str">
        <f>IF('C. CDM Plan Summary'!$E5=0,"",IF((S80-S78)/'C. CDM Plan Summary'!$E5&gt;0.083,"True","False"))</f>
        <v>True</v>
      </c>
      <c r="U82" s="71" t="str">
        <f>IF('C. CDM Plan Summary'!$E5=0,"",IF((U80-U78)/'C. CDM Plan Summary'!$E5&gt;0.083,"True","False"))</f>
        <v>True</v>
      </c>
      <c r="W82" s="71" t="str">
        <f>IF('C. CDM Plan Summary'!$E5=0,"",IF((W80-W78)/'C. CDM Plan Summary'!$E5&gt;0.083,"True","False"))</f>
        <v>True</v>
      </c>
      <c r="Y82" s="71" t="str">
        <f>IF('C. CDM Plan Summary'!$E5=0,"",IF((Y80-Y78)/'C. CDM Plan Summary'!$E5&gt;0.083,"True","False"))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sortState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79" priority="15" operator="containsText" text="TRUE">
      <formula>NOT(ISERROR(SEARCH("TRUE",O82)))</formula>
    </cfRule>
    <cfRule type="containsText" dxfId="78" priority="16" operator="containsText" text="FALSE">
      <formula>NOT(ISERROR(SEARCH("FALSE",O82)))</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abSelected="1" zoomScale="55" zoomScaleNormal="55" workbookViewId="0">
      <selection activeCell="F19" sqref="F1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441</v>
      </c>
      <c r="C9" s="79" t="str">
        <f>IF('A. General Information'!D13="","",'A. General Information'!D13)</f>
        <v>Algoma Power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t="s">
        <v>429</v>
      </c>
      <c r="D16" s="56"/>
      <c r="E16" s="56"/>
      <c r="F16" s="119">
        <v>42278</v>
      </c>
      <c r="G16" s="48" t="s">
        <v>296</v>
      </c>
      <c r="H16" s="48" t="s">
        <v>296</v>
      </c>
      <c r="I16" s="48" t="s">
        <v>296</v>
      </c>
      <c r="J16" s="48"/>
      <c r="K16" s="48"/>
      <c r="L16" s="48"/>
      <c r="M16" s="48"/>
      <c r="N16" s="64">
        <v>5640</v>
      </c>
      <c r="O16" s="65">
        <v>12.2547380682445</v>
      </c>
      <c r="P16" s="64">
        <v>39413.351935483872</v>
      </c>
      <c r="Q16" s="65">
        <v>53.554957553642502</v>
      </c>
      <c r="R16" s="64">
        <v>0</v>
      </c>
      <c r="S16" s="65">
        <v>0</v>
      </c>
      <c r="T16" s="64">
        <v>0</v>
      </c>
      <c r="U16" s="65">
        <v>0</v>
      </c>
      <c r="V16" s="64">
        <v>0</v>
      </c>
      <c r="W16" s="65">
        <v>0</v>
      </c>
      <c r="X16" s="64">
        <v>0</v>
      </c>
      <c r="Y16" s="65">
        <v>0</v>
      </c>
      <c r="Z16" s="61">
        <f>IF(SUM(N16,P16,R16,T16,V16,X16)=0,"",SUM(N16,P16,R16,T16,V16,X16))</f>
        <v>45053.351935483872</v>
      </c>
      <c r="AA16" s="67">
        <v>65.809695621886959</v>
      </c>
    </row>
    <row r="17" spans="2:27" ht="14.45" customHeight="1" x14ac:dyDescent="0.25">
      <c r="B17" s="262"/>
      <c r="C17" s="16" t="s">
        <v>295</v>
      </c>
      <c r="D17" s="56"/>
      <c r="E17" s="56"/>
      <c r="F17" s="119">
        <v>42278</v>
      </c>
      <c r="G17" s="48"/>
      <c r="H17" s="48" t="s">
        <v>296</v>
      </c>
      <c r="I17" s="48"/>
      <c r="J17" s="48"/>
      <c r="K17" s="48"/>
      <c r="L17" s="48"/>
      <c r="M17" s="48"/>
      <c r="N17" s="64">
        <v>1080.19</v>
      </c>
      <c r="O17" s="65">
        <v>0</v>
      </c>
      <c r="P17" s="64">
        <v>30374.61</v>
      </c>
      <c r="Q17" s="65">
        <v>14.903506583286115</v>
      </c>
      <c r="R17" s="64">
        <v>30889.739999999998</v>
      </c>
      <c r="S17" s="65">
        <v>14.903506583286115</v>
      </c>
      <c r="T17" s="64">
        <v>31193.7624</v>
      </c>
      <c r="U17" s="65">
        <v>14.903506583286115</v>
      </c>
      <c r="V17" s="64">
        <v>31506.905472000002</v>
      </c>
      <c r="W17" s="65">
        <v>14.903506583286115</v>
      </c>
      <c r="X17" s="64">
        <v>31829.44283616</v>
      </c>
      <c r="Y17" s="65">
        <v>14.903506583286115</v>
      </c>
      <c r="Z17" s="61">
        <f t="shared" ref="Z17:Z46" si="0">IF(SUM(N17,P17,R17,T17,V17,X17)=0,"",SUM(N17,P17,R17,T17,V17,X17))</f>
        <v>156874.65070815998</v>
      </c>
      <c r="AA17" s="67">
        <v>74.517532916430568</v>
      </c>
    </row>
    <row r="18" spans="2:27" x14ac:dyDescent="0.25">
      <c r="B18" s="262"/>
      <c r="C18" s="16"/>
      <c r="D18" s="56"/>
      <c r="E18" s="56"/>
      <c r="F18" s="119"/>
      <c r="G18" s="48"/>
      <c r="H18" s="48"/>
      <c r="I18" s="48"/>
      <c r="J18" s="48"/>
      <c r="K18" s="48"/>
      <c r="L18" s="48"/>
      <c r="M18" s="48"/>
      <c r="N18" s="64"/>
      <c r="O18" s="65"/>
      <c r="P18" s="64">
        <v>0</v>
      </c>
      <c r="Q18" s="65">
        <v>0</v>
      </c>
      <c r="R18" s="64">
        <v>0</v>
      </c>
      <c r="S18" s="65">
        <v>0</v>
      </c>
      <c r="T18" s="64"/>
      <c r="U18" s="65"/>
      <c r="V18" s="64"/>
      <c r="W18" s="65"/>
      <c r="X18" s="64"/>
      <c r="Y18" s="65"/>
      <c r="Z18" s="61" t="str">
        <f t="shared" si="0"/>
        <v/>
      </c>
      <c r="AA18" s="67"/>
    </row>
    <row r="19" spans="2:27" x14ac:dyDescent="0.25">
      <c r="B19" s="262"/>
      <c r="C19" s="16"/>
      <c r="D19" s="56" t="s">
        <v>533</v>
      </c>
      <c r="E19" s="56"/>
      <c r="F19" s="119">
        <v>42244</v>
      </c>
      <c r="G19" s="48" t="s">
        <v>296</v>
      </c>
      <c r="H19" s="48"/>
      <c r="I19" s="48"/>
      <c r="J19" s="48"/>
      <c r="K19" s="48"/>
      <c r="L19" s="48"/>
      <c r="M19" s="48"/>
      <c r="N19" s="64">
        <v>0</v>
      </c>
      <c r="O19" s="65">
        <v>0</v>
      </c>
      <c r="P19" s="64">
        <v>1.1000000000000001E-2</v>
      </c>
      <c r="Q19" s="65">
        <v>19.305</v>
      </c>
      <c r="R19" s="64">
        <v>0</v>
      </c>
      <c r="S19" s="65">
        <v>0</v>
      </c>
      <c r="T19" s="64">
        <v>0</v>
      </c>
      <c r="U19" s="65">
        <v>0</v>
      </c>
      <c r="V19" s="64">
        <v>0</v>
      </c>
      <c r="W19" s="65">
        <v>0</v>
      </c>
      <c r="X19" s="64">
        <v>0</v>
      </c>
      <c r="Y19" s="65">
        <v>0</v>
      </c>
      <c r="Z19" s="61">
        <f t="shared" si="0"/>
        <v>1.1000000000000001E-2</v>
      </c>
      <c r="AA19" s="67">
        <v>19.305</v>
      </c>
    </row>
    <row r="20" spans="2:27" x14ac:dyDescent="0.25">
      <c r="B20" s="262"/>
      <c r="C20" s="16" t="s">
        <v>448</v>
      </c>
      <c r="D20" s="56"/>
      <c r="E20" s="56"/>
      <c r="F20" s="119">
        <v>42278</v>
      </c>
      <c r="G20" s="48" t="s">
        <v>296</v>
      </c>
      <c r="H20" s="48" t="s">
        <v>296</v>
      </c>
      <c r="I20" s="48" t="s">
        <v>296</v>
      </c>
      <c r="J20" s="48"/>
      <c r="K20" s="48"/>
      <c r="L20" s="48"/>
      <c r="M20" s="48"/>
      <c r="N20" s="64">
        <v>23219</v>
      </c>
      <c r="O20" s="65">
        <v>74.597000000000008</v>
      </c>
      <c r="P20" s="64">
        <v>36029.22</v>
      </c>
      <c r="Q20" s="65">
        <v>80.659879984870301</v>
      </c>
      <c r="R20" s="64">
        <v>31779.48</v>
      </c>
      <c r="S20" s="65">
        <v>47.572370037387806</v>
      </c>
      <c r="T20" s="64">
        <v>32387.524800000003</v>
      </c>
      <c r="U20" s="65">
        <v>47.572370037387806</v>
      </c>
      <c r="V20" s="64">
        <v>33013.810944000004</v>
      </c>
      <c r="W20" s="65">
        <v>47.572370037387806</v>
      </c>
      <c r="X20" s="64">
        <v>33658.885672320001</v>
      </c>
      <c r="Y20" s="65">
        <v>47.572370037387806</v>
      </c>
      <c r="Z20" s="61">
        <f t="shared" si="0"/>
        <v>190087.92141631999</v>
      </c>
      <c r="AA20" s="67">
        <v>345.54636013442143</v>
      </c>
    </row>
    <row r="21" spans="2:27" x14ac:dyDescent="0.25">
      <c r="B21" s="262"/>
      <c r="C21" s="16"/>
      <c r="D21" s="56" t="s">
        <v>539</v>
      </c>
      <c r="E21" s="56"/>
      <c r="F21" s="119">
        <v>42614</v>
      </c>
      <c r="G21" s="48" t="s">
        <v>296</v>
      </c>
      <c r="H21" s="48" t="s">
        <v>296</v>
      </c>
      <c r="I21" s="48"/>
      <c r="J21" s="48"/>
      <c r="K21" s="48"/>
      <c r="L21" s="48"/>
      <c r="M21" s="48"/>
      <c r="N21" s="64">
        <v>0</v>
      </c>
      <c r="O21" s="65">
        <v>0</v>
      </c>
      <c r="P21" s="64">
        <v>11249.61</v>
      </c>
      <c r="Q21" s="65">
        <v>0</v>
      </c>
      <c r="R21" s="64">
        <v>36414.74</v>
      </c>
      <c r="S21" s="65">
        <v>281.81561999999997</v>
      </c>
      <c r="T21" s="64">
        <v>35088.102400000003</v>
      </c>
      <c r="U21" s="65">
        <v>281.81561999999997</v>
      </c>
      <c r="V21" s="64">
        <v>0</v>
      </c>
      <c r="W21" s="65">
        <v>0</v>
      </c>
      <c r="X21" s="64">
        <v>0</v>
      </c>
      <c r="Y21" s="65">
        <v>0</v>
      </c>
      <c r="Z21" s="61">
        <f t="shared" si="0"/>
        <v>82752.452400000009</v>
      </c>
      <c r="AA21" s="67">
        <v>563.63123999999993</v>
      </c>
    </row>
    <row r="22" spans="2:27" x14ac:dyDescent="0.25">
      <c r="B22" s="262"/>
      <c r="C22" s="16" t="s">
        <v>415</v>
      </c>
      <c r="D22" s="56"/>
      <c r="E22" s="56"/>
      <c r="F22" s="119">
        <v>42278</v>
      </c>
      <c r="G22" s="48"/>
      <c r="H22" s="48"/>
      <c r="I22" s="48" t="s">
        <v>296</v>
      </c>
      <c r="J22" s="48" t="s">
        <v>296</v>
      </c>
      <c r="K22" s="48" t="s">
        <v>296</v>
      </c>
      <c r="L22" s="48" t="s">
        <v>296</v>
      </c>
      <c r="M22" s="48" t="s">
        <v>296</v>
      </c>
      <c r="N22" s="64">
        <v>852</v>
      </c>
      <c r="O22" s="65">
        <v>0</v>
      </c>
      <c r="P22" s="64">
        <v>23490.61</v>
      </c>
      <c r="Q22" s="65">
        <v>75.853529999999992</v>
      </c>
      <c r="R22" s="64">
        <v>26029.48</v>
      </c>
      <c r="S22" s="65">
        <v>75.853529999999992</v>
      </c>
      <c r="T22" s="64">
        <v>28268.184800000003</v>
      </c>
      <c r="U22" s="65">
        <v>75.853529999999992</v>
      </c>
      <c r="V22" s="64">
        <v>23133.150944000008</v>
      </c>
      <c r="W22" s="65">
        <v>0</v>
      </c>
      <c r="X22" s="64">
        <v>11073.782836160002</v>
      </c>
      <c r="Y22" s="65">
        <v>0</v>
      </c>
      <c r="Z22" s="61">
        <f t="shared" si="0"/>
        <v>112847.20858016</v>
      </c>
      <c r="AA22" s="67">
        <v>151.70705999999998</v>
      </c>
    </row>
    <row r="23" spans="2:27" x14ac:dyDescent="0.25">
      <c r="B23" s="262"/>
      <c r="C23" s="16" t="s">
        <v>522</v>
      </c>
      <c r="D23" s="56"/>
      <c r="E23" s="56"/>
      <c r="F23" s="119">
        <v>42370</v>
      </c>
      <c r="G23" s="48"/>
      <c r="H23" s="48"/>
      <c r="I23" s="48" t="s">
        <v>296</v>
      </c>
      <c r="J23" s="48" t="s">
        <v>296</v>
      </c>
      <c r="K23" s="48" t="s">
        <v>296</v>
      </c>
      <c r="L23" s="48" t="s">
        <v>296</v>
      </c>
      <c r="M23" s="48"/>
      <c r="N23" s="64"/>
      <c r="O23" s="65"/>
      <c r="P23" s="64">
        <v>370311.44</v>
      </c>
      <c r="Q23" s="65">
        <v>250.97830800000003</v>
      </c>
      <c r="R23" s="64">
        <v>162527.96</v>
      </c>
      <c r="S23" s="65">
        <v>86.83644799999999</v>
      </c>
      <c r="T23" s="64">
        <v>163744.0496</v>
      </c>
      <c r="U23" s="65">
        <v>86.83644799999999</v>
      </c>
      <c r="V23" s="64">
        <v>129151.376416</v>
      </c>
      <c r="W23" s="65">
        <v>66.715841999999995</v>
      </c>
      <c r="X23" s="64">
        <v>73911.771344640001</v>
      </c>
      <c r="Y23" s="65">
        <v>19.061602000000001</v>
      </c>
      <c r="Z23" s="61">
        <f t="shared" si="0"/>
        <v>899646.59736064007</v>
      </c>
      <c r="AA23" s="67">
        <v>510.42864800000012</v>
      </c>
    </row>
    <row r="24" spans="2:27" x14ac:dyDescent="0.25">
      <c r="B24" s="262"/>
      <c r="C24" s="16" t="s">
        <v>264</v>
      </c>
      <c r="D24" s="56"/>
      <c r="E24" s="56"/>
      <c r="F24" s="119">
        <v>42278</v>
      </c>
      <c r="G24" s="48"/>
      <c r="H24" s="48"/>
      <c r="I24" s="48" t="s">
        <v>296</v>
      </c>
      <c r="J24" s="48" t="s">
        <v>296</v>
      </c>
      <c r="K24" s="48" t="s">
        <v>296</v>
      </c>
      <c r="L24" s="48" t="s">
        <v>296</v>
      </c>
      <c r="M24" s="48" t="s">
        <v>296</v>
      </c>
      <c r="N24" s="64">
        <v>22516.1005</v>
      </c>
      <c r="O24" s="65">
        <v>0</v>
      </c>
      <c r="P24" s="64">
        <v>172284.89600000001</v>
      </c>
      <c r="Q24" s="65">
        <v>396.88261008087505</v>
      </c>
      <c r="R24" s="64">
        <v>1111069.5</v>
      </c>
      <c r="S24" s="65">
        <v>6461.7834235927821</v>
      </c>
      <c r="T24" s="64">
        <v>181830.79200000002</v>
      </c>
      <c r="U24" s="65">
        <v>439.785709</v>
      </c>
      <c r="V24" s="64">
        <v>233941.06566399999</v>
      </c>
      <c r="W24" s="65">
        <v>598.63631700000008</v>
      </c>
      <c r="X24" s="64">
        <v>239442.17403392005</v>
      </c>
      <c r="Y24" s="65">
        <v>598.63631700000008</v>
      </c>
      <c r="Z24" s="61">
        <f t="shared" si="0"/>
        <v>1961084.5281979197</v>
      </c>
      <c r="AA24" s="67">
        <v>8638.3318650000001</v>
      </c>
    </row>
    <row r="25" spans="2:27" ht="28.5" x14ac:dyDescent="0.25">
      <c r="B25" s="262"/>
      <c r="C25" s="16" t="s">
        <v>428</v>
      </c>
      <c r="D25" s="56"/>
      <c r="E25" s="56"/>
      <c r="F25" s="119">
        <v>42309</v>
      </c>
      <c r="G25" s="48"/>
      <c r="H25" s="48"/>
      <c r="I25" s="48"/>
      <c r="J25" s="48"/>
      <c r="K25" s="48"/>
      <c r="L25" s="48"/>
      <c r="M25" s="48" t="s">
        <v>296</v>
      </c>
      <c r="N25" s="64">
        <v>1352</v>
      </c>
      <c r="O25" s="65">
        <v>0</v>
      </c>
      <c r="P25" s="64">
        <v>0</v>
      </c>
      <c r="Q25" s="65">
        <v>0</v>
      </c>
      <c r="R25" s="64">
        <v>0</v>
      </c>
      <c r="S25" s="65">
        <v>0</v>
      </c>
      <c r="T25" s="64">
        <v>0</v>
      </c>
      <c r="U25" s="65">
        <v>0</v>
      </c>
      <c r="V25" s="64">
        <v>0</v>
      </c>
      <c r="W25" s="65">
        <v>0</v>
      </c>
      <c r="X25" s="64">
        <v>0</v>
      </c>
      <c r="Y25" s="65">
        <v>0</v>
      </c>
      <c r="Z25" s="61">
        <f t="shared" si="0"/>
        <v>1352</v>
      </c>
      <c r="AA25" s="67">
        <v>0</v>
      </c>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54659.290500000003</v>
      </c>
      <c r="O47" s="66">
        <f>SUM(O16:O46)</f>
        <v>86.851738068244515</v>
      </c>
      <c r="P47" s="61">
        <f>SUM(P16:P46)</f>
        <v>683153.74893548386</v>
      </c>
      <c r="Q47" s="66">
        <f t="shared" ref="Q47:AA47" si="1">SUM(Q16:Q46)</f>
        <v>892.13779220267395</v>
      </c>
      <c r="R47" s="61">
        <f>SUM(R16:R46)</f>
        <v>1398710.9</v>
      </c>
      <c r="S47" s="66">
        <f t="shared" si="1"/>
        <v>6968.764898213456</v>
      </c>
      <c r="T47" s="61">
        <f t="shared" si="1"/>
        <v>472512.41600000003</v>
      </c>
      <c r="U47" s="66">
        <f t="shared" si="1"/>
        <v>946.7671836206739</v>
      </c>
      <c r="V47" s="61">
        <f t="shared" si="1"/>
        <v>450746.30943999998</v>
      </c>
      <c r="W47" s="66">
        <f t="shared" si="1"/>
        <v>727.82803562067397</v>
      </c>
      <c r="X47" s="61">
        <f t="shared" si="1"/>
        <v>389916.05672320002</v>
      </c>
      <c r="Y47" s="66">
        <f t="shared" si="1"/>
        <v>680.17379562067401</v>
      </c>
      <c r="Z47" s="61">
        <f t="shared" si="1"/>
        <v>3449698.7215986839</v>
      </c>
      <c r="AA47" s="66">
        <f t="shared" si="1"/>
        <v>10369.277401672738</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x14ac:dyDescent="0.25">
      <c r="B60" s="264" t="s">
        <v>400</v>
      </c>
      <c r="C60" s="16" t="s">
        <v>420</v>
      </c>
      <c r="D60" s="218"/>
      <c r="E60" s="219"/>
      <c r="F60" s="219"/>
      <c r="G60" s="219"/>
      <c r="H60" s="219"/>
      <c r="I60" s="219"/>
      <c r="J60" s="219"/>
      <c r="K60" s="219"/>
      <c r="L60" s="219"/>
      <c r="M60" s="220"/>
      <c r="N60" s="57"/>
      <c r="O60" s="65">
        <v>29.1</v>
      </c>
      <c r="P60" s="57"/>
      <c r="Q60" s="57"/>
      <c r="R60" s="57"/>
      <c r="S60" s="57"/>
      <c r="T60" s="57"/>
      <c r="U60" s="57"/>
      <c r="V60" s="57"/>
      <c r="W60" s="57"/>
      <c r="X60" s="57"/>
      <c r="Y60" s="57"/>
      <c r="Z60" s="70"/>
      <c r="AA60" s="67">
        <v>29.1</v>
      </c>
    </row>
    <row r="61" spans="2:27" ht="28.5" x14ac:dyDescent="0.25">
      <c r="B61" s="265"/>
      <c r="C61" s="16" t="s">
        <v>416</v>
      </c>
      <c r="D61" s="221"/>
      <c r="E61" s="222"/>
      <c r="F61" s="222"/>
      <c r="G61" s="222"/>
      <c r="H61" s="222"/>
      <c r="I61" s="222"/>
      <c r="J61" s="222"/>
      <c r="K61" s="222"/>
      <c r="L61" s="222"/>
      <c r="M61" s="223"/>
      <c r="N61" s="57"/>
      <c r="O61" s="65">
        <v>14.903506583286115</v>
      </c>
      <c r="P61" s="57"/>
      <c r="Q61" s="57"/>
      <c r="R61" s="57"/>
      <c r="S61" s="57"/>
      <c r="T61" s="57"/>
      <c r="U61" s="57"/>
      <c r="V61" s="57"/>
      <c r="W61" s="57"/>
      <c r="X61" s="57"/>
      <c r="Y61" s="57"/>
      <c r="Z61" s="70"/>
      <c r="AA61" s="67">
        <v>14.903506583286115</v>
      </c>
    </row>
    <row r="62" spans="2:27" x14ac:dyDescent="0.25">
      <c r="B62" s="265"/>
      <c r="C62" s="16" t="s">
        <v>112</v>
      </c>
      <c r="D62" s="221"/>
      <c r="E62" s="222"/>
      <c r="F62" s="222"/>
      <c r="G62" s="222"/>
      <c r="H62" s="222"/>
      <c r="I62" s="222"/>
      <c r="J62" s="222"/>
      <c r="K62" s="222"/>
      <c r="L62" s="222"/>
      <c r="M62" s="223"/>
      <c r="N62" s="57"/>
      <c r="O62" s="65">
        <v>8.6713058923865667</v>
      </c>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ht="28.5" x14ac:dyDescent="0.25">
      <c r="B64" s="265"/>
      <c r="C64" s="16" t="s">
        <v>262</v>
      </c>
      <c r="D64" s="221"/>
      <c r="E64" s="222"/>
      <c r="F64" s="222"/>
      <c r="G64" s="222"/>
      <c r="H64" s="222"/>
      <c r="I64" s="222"/>
      <c r="J64" s="222"/>
      <c r="K64" s="222"/>
      <c r="L64" s="222"/>
      <c r="M64" s="223"/>
      <c r="N64" s="57"/>
      <c r="O64" s="65">
        <v>70.397999999999996</v>
      </c>
      <c r="P64" s="57"/>
      <c r="Q64" s="57"/>
      <c r="R64" s="57"/>
      <c r="S64" s="57"/>
      <c r="T64" s="57"/>
      <c r="U64" s="57"/>
      <c r="V64" s="57"/>
      <c r="W64" s="57"/>
      <c r="X64" s="57"/>
      <c r="Y64" s="57"/>
      <c r="Z64" s="70"/>
      <c r="AA64" s="67">
        <v>70.397999999999996</v>
      </c>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t="s">
        <v>424</v>
      </c>
      <c r="D67" s="221"/>
      <c r="E67" s="222"/>
      <c r="F67" s="222"/>
      <c r="G67" s="222"/>
      <c r="H67" s="222"/>
      <c r="I67" s="222"/>
      <c r="J67" s="222"/>
      <c r="K67" s="222"/>
      <c r="L67" s="222"/>
      <c r="M67" s="223"/>
      <c r="N67" s="57"/>
      <c r="O67" s="65">
        <v>347.33789599999994</v>
      </c>
      <c r="P67" s="57"/>
      <c r="Q67" s="57"/>
      <c r="R67" s="57"/>
      <c r="S67" s="57"/>
      <c r="T67" s="57"/>
      <c r="U67" s="57"/>
      <c r="V67" s="57"/>
      <c r="W67" s="57"/>
      <c r="X67" s="57"/>
      <c r="Y67" s="57"/>
      <c r="Z67" s="70"/>
      <c r="AA67" s="67">
        <v>347.33789599999994</v>
      </c>
    </row>
    <row r="68" spans="2:27" x14ac:dyDescent="0.25">
      <c r="B68" s="265"/>
      <c r="C68" s="16" t="s">
        <v>421</v>
      </c>
      <c r="D68" s="221"/>
      <c r="E68" s="222"/>
      <c r="F68" s="222"/>
      <c r="G68" s="222"/>
      <c r="H68" s="222"/>
      <c r="I68" s="222"/>
      <c r="J68" s="222"/>
      <c r="K68" s="222"/>
      <c r="L68" s="222"/>
      <c r="M68" s="223"/>
      <c r="N68" s="57"/>
      <c r="O68" s="65">
        <v>412.35059589000002</v>
      </c>
      <c r="P68" s="57"/>
      <c r="Q68" s="57"/>
      <c r="R68" s="57"/>
      <c r="S68" s="57"/>
      <c r="T68" s="57"/>
      <c r="U68" s="57"/>
      <c r="V68" s="57"/>
      <c r="W68" s="57"/>
      <c r="X68" s="57"/>
      <c r="Y68" s="57"/>
      <c r="Z68" s="70"/>
      <c r="AA68" s="67">
        <v>412.35059589000002</v>
      </c>
    </row>
    <row r="69" spans="2:27" ht="28.5" x14ac:dyDescent="0.25">
      <c r="B69" s="265"/>
      <c r="C69" s="16" t="s">
        <v>428</v>
      </c>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882.76130436567269</v>
      </c>
      <c r="P76" s="57"/>
      <c r="Q76" s="57"/>
      <c r="R76" s="57"/>
      <c r="S76" s="57"/>
      <c r="T76" s="57"/>
      <c r="U76" s="57"/>
      <c r="V76" s="57"/>
      <c r="W76" s="57"/>
      <c r="X76" s="57"/>
      <c r="Y76" s="57"/>
      <c r="Z76" s="21">
        <f>SUM(Z60:Z75)</f>
        <v>0</v>
      </c>
      <c r="AA76" s="66">
        <f>SUM(AA60:AA75)</f>
        <v>874.08999847328607</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54659.290500000003</v>
      </c>
      <c r="O80" s="66">
        <f>O78+O76+O47+O58</f>
        <v>969.61304243391714</v>
      </c>
      <c r="P80" s="61">
        <f>P78+P58+P47</f>
        <v>683153.74893548386</v>
      </c>
      <c r="Q80" s="66">
        <f>Q78+Q47+Q58</f>
        <v>892.13779220267395</v>
      </c>
      <c r="R80" s="61">
        <f>R78+R58+R47</f>
        <v>1398710.9</v>
      </c>
      <c r="S80" s="66">
        <f>S78+S47+S58</f>
        <v>6968.764898213456</v>
      </c>
      <c r="T80" s="61">
        <f>T78+T58+T47</f>
        <v>472512.41600000003</v>
      </c>
      <c r="U80" s="66">
        <f>U78+U47+U58</f>
        <v>946.7671836206739</v>
      </c>
      <c r="V80" s="61">
        <f>V78+V58+V47</f>
        <v>450746.30943999998</v>
      </c>
      <c r="W80" s="66">
        <f>W78+W47+W58</f>
        <v>727.82803562067397</v>
      </c>
      <c r="X80" s="61">
        <f>X78+X58+X47</f>
        <v>389916.05672320002</v>
      </c>
      <c r="Y80" s="66">
        <f>Y78+Y47+Y58</f>
        <v>680.17379562067401</v>
      </c>
      <c r="Z80" s="61">
        <f>Z78+Z58+Z47</f>
        <v>3449698.7215986839</v>
      </c>
      <c r="AA80" s="66">
        <f>AA78+AA76+AA47+AA58</f>
        <v>11243.367400146024</v>
      </c>
    </row>
    <row r="82" spans="2:25" ht="23.45" customHeight="1" x14ac:dyDescent="0.25">
      <c r="B82" s="251" t="s">
        <v>354</v>
      </c>
      <c r="C82" s="252"/>
      <c r="D82" s="252"/>
      <c r="E82" s="252"/>
      <c r="F82" s="252"/>
      <c r="G82" s="252"/>
      <c r="H82" s="252"/>
      <c r="I82" s="252"/>
      <c r="J82" s="252"/>
      <c r="K82" s="252"/>
      <c r="L82" s="252"/>
      <c r="M82" s="253"/>
      <c r="O82" s="71" t="str">
        <f>IF('C. CDM Plan Summary'!$F5=0,"",IF((O80-O78)/'C. CDM Plan Summary'!$F5&gt;0.083,"True","False"))</f>
        <v>True</v>
      </c>
      <c r="Q82" s="71" t="str">
        <f>IF('C. CDM Plan Summary'!$F5=0,"",IF((Q80-Q78)/'C. CDM Plan Summary'!$F5&gt;0.083,"True","False"))</f>
        <v>True</v>
      </c>
      <c r="S82" s="71" t="str">
        <f>IF('C. CDM Plan Summary'!$F5=0,"",IF((S80-S78)/'C. CDM Plan Summary'!$F5&gt;0.083,"True","False"))</f>
        <v>True</v>
      </c>
      <c r="U82" s="71" t="str">
        <f>IF('C. CDM Plan Summary'!$F5=0,"",IF((U80-U78)/'C. CDM Plan Summary'!$F5&gt;0.083,"True","False"))</f>
        <v>True</v>
      </c>
      <c r="W82" s="71" t="str">
        <f>IF('C. CDM Plan Summary'!$F5=0,"",IF((W80-W78)/'C. CDM Plan Summary'!$F5&gt;0.083,"True","False"))</f>
        <v>True</v>
      </c>
      <c r="Y82" s="71" t="str">
        <f>IF('C. CDM Plan Summary'!$F5=0,"",IF((Y80-Y78)/'C. CDM Plan Summary'!$F5&gt;0.083,"True","False"))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442</v>
      </c>
      <c r="C9" s="79" t="str">
        <f>IF('A. General Information'!E13="","",'A. General Information'!E13)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Summary'!$G5=0,"",IF((O80-O78)/'C. CDM Plan Summary'!$G5&gt;0.083,"True","False"))</f>
        <v/>
      </c>
      <c r="Q82" s="71" t="str">
        <f>IF('C. CDM Plan Summary'!$G5=0,"",IF((Q80-Q78)/'C. CDM Plan Summary'!$G5&gt;0.083,"True","False"))</f>
        <v/>
      </c>
      <c r="S82" s="71" t="str">
        <f>IF('C. CDM Plan Summary'!$G5=0,"",IF((S80-S78)/'C. CDM Plan Summary'!$G5&gt;0.083,"True","False"))</f>
        <v/>
      </c>
      <c r="U82" s="71" t="str">
        <f>IF('C. CDM Plan Summary'!$G5=0,"",IF((U80-U78)/'C. CDM Plan Summary'!$G5&gt;0.083,"True","False"))</f>
        <v/>
      </c>
      <c r="W82" s="71" t="str">
        <f>IF('C. CDM Plan Summary'!$G5=0,"",IF((W80-W78)/'C. CDM Plan Summary'!$G5&gt;0.083,"True","False"))</f>
        <v/>
      </c>
      <c r="Y82" s="71" t="str">
        <f>IF('C. CDM Plan Summary'!$G5=0,"",IF((Y80-Y78)/'C. CDM Plan Summary'!$G5&gt;0.083,"True","False"))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Summary'!$H5=0,"",IF((O80-O78)/'C. CDM Plan Summary'!$H5&gt;0.083,"True","False"))</f>
        <v/>
      </c>
      <c r="Q82" s="71" t="str">
        <f>IF('C. CDM Plan Summary'!$H5=0,"",IF((Q80-Q78)/'C. CDM Plan Summary'!$H5&gt;0.083,"True","False"))</f>
        <v/>
      </c>
      <c r="S82" s="71" t="str">
        <f>IF('C. CDM Plan Summary'!$H5=0,"",IF((S80-S78)/'C. CDM Plan Summary'!$H5&gt;0.083,"True","False"))</f>
        <v/>
      </c>
      <c r="U82" s="71" t="str">
        <f>IF('C. CDM Plan Summary'!$H5=0,"",IF((U80-U78)/'C. CDM Plan Summary'!$H5&gt;0.083,"True","False"))</f>
        <v/>
      </c>
      <c r="W82" s="71" t="str">
        <f>IF('C. CDM Plan Summary'!$H5=0,"",IF((W80-W78)/'C. CDM Plan Summary'!$H5&gt;0.083,"True","False"))</f>
        <v/>
      </c>
      <c r="Y82" s="71" t="str">
        <f>IF('C. CDM Plan Summary'!$H5=0,"",IF((Y80-Y78)/'C. CDM Plan Summary'!$H5&gt;0.083,"True","False"))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Summary'!$I5=0,"",IF((O80-O78)/'C. CDM Plan Summary'!$I5&gt;0.083,"True","False"))</f>
        <v/>
      </c>
      <c r="Q82" s="71" t="str">
        <f>IF('C. CDM Plan Summary'!$I5=0,"",IF((Q80-Q78)/'C. CDM Plan Summary'!$I5&gt;0.083,"True","False"))</f>
        <v/>
      </c>
      <c r="S82" s="71" t="str">
        <f>IF('C. CDM Plan Summary'!$I5=0,"",IF((S80-S78)/'C. CDM Plan Summary'!$I5&gt;0.083,"True","False"))</f>
        <v/>
      </c>
      <c r="U82" s="71" t="str">
        <f>IF('C. CDM Plan Summary'!$I5=0,"",IF((U80-U78)/'C. CDM Plan Summary'!$I5&gt;0.083,"True","False"))</f>
        <v/>
      </c>
      <c r="W82" s="71" t="str">
        <f>IF('C. CDM Plan Summary'!$I5=0,"",IF((W80-W78)/'C. CDM Plan Summary'!$I5&gt;0.083,"True","False"))</f>
        <v/>
      </c>
      <c r="Y82" s="71" t="str">
        <f>IF('C. CDM Plan Summary'!$I5=0,"",IF((Y80-Y78)/'C. CDM Plan Summary'!$I5&gt;0.083,"True","False"))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Summary'!$J5=0,"",IF((O80-O78)/'C. CDM Plan Summary'!$J5&gt;0.083,"True","False"))</f>
        <v/>
      </c>
      <c r="Q82" s="71" t="str">
        <f>IF('C. CDM Plan Summary'!$J5=0,"",IF((Q80-Q78)/'C. CDM Plan Summary'!$J5&gt;0.083,"True","False"))</f>
        <v/>
      </c>
      <c r="S82" s="71" t="str">
        <f>IF('C. CDM Plan Summary'!$J5=0,"",IF((S80-S78)/'C. CDM Plan Summary'!$J5&gt;0.083,"True","False"))</f>
        <v/>
      </c>
      <c r="U82" s="71" t="str">
        <f>IF('C. CDM Plan Summary'!$J5=0,"",IF((U80-U78)/'C. CDM Plan Summary'!$J5&gt;0.083,"True","False"))</f>
        <v/>
      </c>
      <c r="W82" s="71" t="str">
        <f>IF('C. CDM Plan Summary'!$J5=0,"",IF((W80-W78)/'C. CDM Plan Summary'!$J5&gt;0.083,"True","False"))</f>
        <v/>
      </c>
      <c r="Y82" s="71" t="str">
        <f>IF('C. CDM Plan Summary'!$J5=0,"",IF((Y80-Y78)/'C. CDM Plan Summary'!$J5&gt;0.083,"True","False"))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36"/>
      <c r="N7" s="137"/>
      <c r="O7" s="137"/>
      <c r="P7" s="137"/>
      <c r="Q7" s="137"/>
      <c r="R7" s="137"/>
      <c r="S7" s="137"/>
      <c r="T7" s="137"/>
      <c r="U7" s="137"/>
      <c r="V7" s="137"/>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Summary'!$K5=0,"",IF((O80-O78)/'C. CDM Plan Summary'!$K5&gt;0.083,"True","False"))</f>
        <v/>
      </c>
      <c r="Q82" s="71" t="str">
        <f>IF('C. CDM Plan Summary'!$K5=0,"",IF((Q80-Q78)/'C. CDM Plan Summary'!$K5&gt;0.083,"True","False"))</f>
        <v/>
      </c>
      <c r="S82" s="71" t="str">
        <f>IF('C. CDM Plan Summary'!$K5=0,"",IF((S80-S78)/'C. CDM Plan Summary'!$K5&gt;0.083,"True","False"))</f>
        <v/>
      </c>
      <c r="U82" s="71" t="str">
        <f>IF('C. CDM Plan Summary'!$K5=0,"",IF((U80-U78)/'C. CDM Plan Summary'!$K5&gt;0.083,"True","False"))</f>
        <v/>
      </c>
      <c r="W82" s="71" t="str">
        <f>IF('C. CDM Plan Summary'!$K5=0,"",IF((W80-W78)/'C. CDM Plan Summary'!$K5&gt;0.083,"True","False"))</f>
        <v/>
      </c>
      <c r="Y82" s="71" t="str">
        <f>IF('C. CDM Plan Summary'!$K5=0,"",IF((Y80-Y78)/'C. CDM Plan Summary'!$K5&gt;0.083,"True","False"))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22"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Summary'!$L5=0,"",IF((O80-O78)/'C. CDM Plan Summary'!$L5&gt;0.083,"True","False"))</f>
        <v/>
      </c>
      <c r="Q82" s="71" t="str">
        <f>IF('C. CDM Plan Summary'!$L5=0,"",IF((Q80-Q78)/'C. CDM Plan Summary'!$L5&gt;0.083,"True","False"))</f>
        <v/>
      </c>
      <c r="S82" s="71" t="str">
        <f>IF('C. CDM Plan Summary'!$L5=0,"",IF((S80-S78)/'C. CDM Plan Summary'!$L5&gt;0.083,"True","False"))</f>
        <v/>
      </c>
      <c r="U82" s="71" t="str">
        <f>IF('C. CDM Plan Summary'!$L5=0,"",IF((U80-U78)/'C. CDM Plan Summary'!$L5&gt;0.083,"True","False"))</f>
        <v/>
      </c>
      <c r="W82" s="71" t="str">
        <f>IF('C. CDM Plan Summary'!$L5=0,"",IF((W80-W78)/'C. CDM Plan Summary'!$L5&gt;0.083,"True","False"))</f>
        <v/>
      </c>
      <c r="Y82" s="71" t="str">
        <f>IF('C. CDM Plan Summary'!$L5=0,"",IF((Y80-Y78)/'C. CDM Plan Summary'!$L5&gt;0.083,"True","False"))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Summary'!$M5=0,"",IF((O80-O78)/'C. CDM Plan Summary'!$M5&gt;0.083,"True","False"))</f>
        <v/>
      </c>
      <c r="Q82" s="71" t="str">
        <f>IF('C. CDM Plan Summary'!$M5=0,"",IF((Q80-Q78)/'C. CDM Plan Summary'!$M5&gt;0.083,"True","False"))</f>
        <v/>
      </c>
      <c r="S82" s="71" t="str">
        <f>IF('C. CDM Plan Summary'!$M5=0,"",IF((S80-S78)/'C. CDM Plan Summary'!$M5&gt;0.083,"True","False"))</f>
        <v/>
      </c>
      <c r="U82" s="71" t="str">
        <f>IF('C. CDM Plan Summary'!$M5=0,"",IF((U80-U78)/'C. CDM Plan Summary'!$M5&gt;0.083,"True","False"))</f>
        <v/>
      </c>
      <c r="W82" s="71" t="str">
        <f>IF('C. CDM Plan Summary'!$M5=0,"",IF((W80-W78)/'C. CDM Plan Summary'!$M5&gt;0.083,"True","False"))</f>
        <v/>
      </c>
      <c r="Y82" s="71" t="str">
        <f>IF('C. CDM Plan Summary'!$M5=0,"",IF((Y80-Y78)/'C. CDM Plan Summary'!$M5&gt;0.083,"True","False"))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IF('C. CDM Plan Summary'!$N5=0,"",IF((O80-O78)/'C. CDM Plan Summary'!$N5&gt;0.083,"True","False"))</f>
        <v/>
      </c>
      <c r="Q82" s="71" t="str">
        <f>IF('C. CDM Plan Summary'!$N5=0,"",IF((Q80-Q78)/'C. CDM Plan Summary'!$N5&gt;0.083,"True","False"))</f>
        <v/>
      </c>
      <c r="S82" s="71" t="str">
        <f>IF('C. CDM Plan Summary'!$N5=0,"",IF((S80-S78)/'C. CDM Plan Summary'!$N5&gt;0.083,"True","False"))</f>
        <v/>
      </c>
      <c r="U82" s="71" t="str">
        <f>IF('C. CDM Plan Summary'!$N5=0,"",IF((U80-U78)/'C. CDM Plan Summary'!$N5&gt;0.083,"True","False"))</f>
        <v/>
      </c>
      <c r="W82" s="71" t="str">
        <f>IF('C. CDM Plan Summary'!$N5=0,"",IF((W80-W78)/'C. CDM Plan Summary'!$N5&gt;0.083,"True","False"))</f>
        <v/>
      </c>
      <c r="Y82" s="71" t="str">
        <f>IF('C. CDM Plan Summary'!$N5=0,"",IF((Y80-Y78)/'C. CDM Plan Summary'!$N5&gt;0.083,"True","False"))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Normal="80" zoomScaleSheetLayoutView="100" workbookViewId="0">
      <selection activeCell="G12" sqref="G12:O12"/>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80" t="s">
        <v>392</v>
      </c>
      <c r="B1" s="299" t="s">
        <v>350</v>
      </c>
      <c r="C1" s="299"/>
      <c r="D1" s="299"/>
      <c r="E1" s="299"/>
      <c r="F1" s="299"/>
      <c r="G1" s="299"/>
      <c r="H1" s="299"/>
      <c r="I1" s="299"/>
      <c r="J1" s="299"/>
      <c r="K1" s="299"/>
      <c r="L1" s="299"/>
    </row>
    <row r="2" spans="1:30" ht="25.9" customHeight="1" x14ac:dyDescent="0.25">
      <c r="A2" s="80"/>
      <c r="B2" s="208" t="s">
        <v>407</v>
      </c>
      <c r="C2" s="209"/>
      <c r="D2" s="209"/>
      <c r="E2" s="209"/>
      <c r="F2" s="209"/>
      <c r="G2" s="209"/>
      <c r="H2" s="209"/>
      <c r="I2" s="209"/>
      <c r="J2" s="209"/>
      <c r="K2" s="209"/>
      <c r="L2" s="209"/>
      <c r="M2" s="209"/>
      <c r="N2" s="209"/>
      <c r="O2" s="210"/>
    </row>
    <row r="3" spans="1:30" ht="49.9" customHeight="1" x14ac:dyDescent="0.25">
      <c r="B3" s="211" t="s">
        <v>498</v>
      </c>
      <c r="C3" s="212"/>
      <c r="D3" s="212"/>
      <c r="E3" s="212"/>
      <c r="F3" s="212"/>
      <c r="G3" s="212"/>
      <c r="H3" s="212"/>
      <c r="I3" s="212"/>
      <c r="J3" s="212"/>
      <c r="K3" s="212"/>
      <c r="L3" s="212"/>
      <c r="M3" s="212"/>
      <c r="N3" s="212"/>
      <c r="O3" s="213"/>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293" t="s">
        <v>342</v>
      </c>
      <c r="C5" s="294"/>
      <c r="D5" s="294"/>
      <c r="E5" s="294"/>
      <c r="F5" s="294"/>
      <c r="G5" s="294"/>
      <c r="H5" s="294"/>
      <c r="I5" s="294"/>
      <c r="J5" s="294"/>
      <c r="K5" s="294"/>
      <c r="L5" s="294"/>
      <c r="M5" s="294"/>
      <c r="N5" s="294"/>
      <c r="O5" s="295"/>
      <c r="Q5" s="208" t="s">
        <v>345</v>
      </c>
      <c r="R5" s="209"/>
      <c r="S5" s="209"/>
      <c r="T5" s="209"/>
      <c r="U5" s="209"/>
      <c r="V5" s="209"/>
      <c r="W5" s="209"/>
      <c r="X5" s="209"/>
      <c r="Y5" s="209"/>
      <c r="Z5" s="209"/>
      <c r="AA5" s="209"/>
      <c r="AB5" s="209"/>
      <c r="AC5" s="209"/>
      <c r="AD5" s="210"/>
    </row>
    <row r="6" spans="1:30" ht="14.45" customHeight="1" x14ac:dyDescent="0.25">
      <c r="B6" s="12" t="s">
        <v>5</v>
      </c>
      <c r="C6" s="274" t="s">
        <v>313</v>
      </c>
      <c r="D6" s="275"/>
      <c r="E6" s="275"/>
      <c r="F6" s="276"/>
      <c r="G6" s="280"/>
      <c r="H6" s="281"/>
      <c r="I6" s="282"/>
      <c r="J6" s="287" t="s">
        <v>408</v>
      </c>
      <c r="K6" s="288"/>
      <c r="L6" s="288"/>
      <c r="M6" s="288"/>
      <c r="N6" s="288"/>
      <c r="O6" s="289"/>
      <c r="Q6" s="115" t="s">
        <v>5</v>
      </c>
      <c r="R6" s="274" t="s">
        <v>313</v>
      </c>
      <c r="S6" s="275"/>
      <c r="T6" s="275"/>
      <c r="U6" s="276"/>
      <c r="V6" s="280"/>
      <c r="W6" s="281"/>
      <c r="X6" s="282"/>
      <c r="Y6" s="296" t="s">
        <v>408</v>
      </c>
      <c r="Z6" s="297"/>
      <c r="AA6" s="297"/>
      <c r="AB6" s="297"/>
      <c r="AC6" s="297"/>
      <c r="AD6" s="298"/>
    </row>
    <row r="7" spans="1:30" ht="14.45" customHeight="1" x14ac:dyDescent="0.25">
      <c r="B7" s="12" t="s">
        <v>6</v>
      </c>
      <c r="C7" s="274" t="s">
        <v>21</v>
      </c>
      <c r="D7" s="275"/>
      <c r="E7" s="275"/>
      <c r="F7" s="276"/>
      <c r="G7" s="280"/>
      <c r="H7" s="281"/>
      <c r="I7" s="282"/>
      <c r="J7" s="287"/>
      <c r="K7" s="288"/>
      <c r="L7" s="288"/>
      <c r="M7" s="288"/>
      <c r="N7" s="288"/>
      <c r="O7" s="289"/>
      <c r="Q7" s="115" t="s">
        <v>6</v>
      </c>
      <c r="R7" s="274" t="s">
        <v>21</v>
      </c>
      <c r="S7" s="275"/>
      <c r="T7" s="275"/>
      <c r="U7" s="276"/>
      <c r="V7" s="280"/>
      <c r="W7" s="281"/>
      <c r="X7" s="282"/>
      <c r="Y7" s="287"/>
      <c r="Z7" s="288"/>
      <c r="AA7" s="288"/>
      <c r="AB7" s="288"/>
      <c r="AC7" s="288"/>
      <c r="AD7" s="289"/>
    </row>
    <row r="8" spans="1:30" ht="29.45" customHeight="1" x14ac:dyDescent="0.25">
      <c r="B8" s="12" t="s">
        <v>6</v>
      </c>
      <c r="C8" s="274" t="s">
        <v>454</v>
      </c>
      <c r="D8" s="275"/>
      <c r="E8" s="275"/>
      <c r="F8" s="276"/>
      <c r="G8" s="290"/>
      <c r="H8" s="291"/>
      <c r="I8" s="292"/>
      <c r="J8" s="287"/>
      <c r="K8" s="288"/>
      <c r="L8" s="288"/>
      <c r="M8" s="288"/>
      <c r="N8" s="288"/>
      <c r="O8" s="289"/>
      <c r="Q8" s="115" t="s">
        <v>6</v>
      </c>
      <c r="R8" s="274" t="s">
        <v>454</v>
      </c>
      <c r="S8" s="275"/>
      <c r="T8" s="275"/>
      <c r="U8" s="276"/>
      <c r="V8" s="290"/>
      <c r="W8" s="291"/>
      <c r="X8" s="292"/>
      <c r="Y8" s="287"/>
      <c r="Z8" s="288"/>
      <c r="AA8" s="288"/>
      <c r="AB8" s="288"/>
      <c r="AC8" s="288"/>
      <c r="AD8" s="289"/>
    </row>
    <row r="9" spans="1:30" ht="14.45" customHeight="1" x14ac:dyDescent="0.25">
      <c r="B9" s="12" t="s">
        <v>7</v>
      </c>
      <c r="C9" s="274" t="s">
        <v>314</v>
      </c>
      <c r="D9" s="275"/>
      <c r="E9" s="275"/>
      <c r="F9" s="276"/>
      <c r="G9" s="280"/>
      <c r="H9" s="281"/>
      <c r="I9" s="282"/>
      <c r="J9" s="280"/>
      <c r="K9" s="281"/>
      <c r="L9" s="282"/>
      <c r="M9" s="280"/>
      <c r="N9" s="281"/>
      <c r="O9" s="282"/>
      <c r="Q9" s="115" t="s">
        <v>7</v>
      </c>
      <c r="R9" s="274" t="s">
        <v>314</v>
      </c>
      <c r="S9" s="275"/>
      <c r="T9" s="275"/>
      <c r="U9" s="276"/>
      <c r="V9" s="280"/>
      <c r="W9" s="281"/>
      <c r="X9" s="282"/>
      <c r="Y9" s="280" t="s">
        <v>26</v>
      </c>
      <c r="Z9" s="281"/>
      <c r="AA9" s="282"/>
      <c r="AB9" s="280"/>
      <c r="AC9" s="281"/>
      <c r="AD9" s="282"/>
    </row>
    <row r="10" spans="1:30" ht="22.9" customHeight="1" x14ac:dyDescent="0.25">
      <c r="B10" s="58" t="s">
        <v>8</v>
      </c>
      <c r="C10" s="283" t="s">
        <v>349</v>
      </c>
      <c r="D10" s="284"/>
      <c r="E10" s="284"/>
      <c r="F10" s="186"/>
      <c r="G10" s="280"/>
      <c r="H10" s="281"/>
      <c r="I10" s="282"/>
      <c r="J10" s="280"/>
      <c r="K10" s="281"/>
      <c r="L10" s="282"/>
      <c r="M10" s="280"/>
      <c r="N10" s="281"/>
      <c r="O10" s="282"/>
      <c r="Q10" s="116" t="s">
        <v>8</v>
      </c>
      <c r="R10" s="283" t="s">
        <v>349</v>
      </c>
      <c r="S10" s="284"/>
      <c r="T10" s="284"/>
      <c r="U10" s="186"/>
      <c r="V10" s="280"/>
      <c r="W10" s="281"/>
      <c r="X10" s="282"/>
      <c r="Y10" s="280"/>
      <c r="Z10" s="281"/>
      <c r="AA10" s="282"/>
      <c r="AB10" s="280"/>
      <c r="AC10" s="281"/>
      <c r="AD10" s="282"/>
    </row>
    <row r="11" spans="1:30" ht="22.9" customHeight="1" x14ac:dyDescent="0.25">
      <c r="B11" s="58"/>
      <c r="C11" s="285"/>
      <c r="D11" s="286"/>
      <c r="E11" s="286"/>
      <c r="F11" s="188"/>
      <c r="G11" s="280"/>
      <c r="H11" s="281"/>
      <c r="I11" s="282"/>
      <c r="J11" s="280"/>
      <c r="K11" s="281"/>
      <c r="L11" s="282"/>
      <c r="M11" s="280"/>
      <c r="N11" s="281"/>
      <c r="O11" s="282"/>
      <c r="Q11" s="116"/>
      <c r="R11" s="285"/>
      <c r="S11" s="286"/>
      <c r="T11" s="286"/>
      <c r="U11" s="188"/>
      <c r="V11" s="280"/>
      <c r="W11" s="281"/>
      <c r="X11" s="282"/>
      <c r="Y11" s="280"/>
      <c r="Z11" s="281"/>
      <c r="AA11" s="282"/>
      <c r="AB11" s="280"/>
      <c r="AC11" s="281"/>
      <c r="AD11" s="282"/>
    </row>
    <row r="12" spans="1:30" ht="89.45" customHeight="1" x14ac:dyDescent="0.25">
      <c r="B12" s="12" t="s">
        <v>341</v>
      </c>
      <c r="C12" s="274" t="s">
        <v>348</v>
      </c>
      <c r="D12" s="275"/>
      <c r="E12" s="275"/>
      <c r="F12" s="276"/>
      <c r="G12" s="277"/>
      <c r="H12" s="278"/>
      <c r="I12" s="278"/>
      <c r="J12" s="278"/>
      <c r="K12" s="278"/>
      <c r="L12" s="278"/>
      <c r="M12" s="278"/>
      <c r="N12" s="278"/>
      <c r="O12" s="279"/>
      <c r="Q12" s="115" t="s">
        <v>341</v>
      </c>
      <c r="R12" s="274" t="s">
        <v>348</v>
      </c>
      <c r="S12" s="275"/>
      <c r="T12" s="275"/>
      <c r="U12" s="276"/>
      <c r="V12" s="277"/>
      <c r="W12" s="278"/>
      <c r="X12" s="278"/>
      <c r="Y12" s="278"/>
      <c r="Z12" s="278"/>
      <c r="AA12" s="278"/>
      <c r="AB12" s="278"/>
      <c r="AC12" s="278"/>
      <c r="AD12" s="279"/>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08" t="s">
        <v>343</v>
      </c>
      <c r="C14" s="209"/>
      <c r="D14" s="209"/>
      <c r="E14" s="209"/>
      <c r="F14" s="209"/>
      <c r="G14" s="209"/>
      <c r="H14" s="209"/>
      <c r="I14" s="209"/>
      <c r="J14" s="209"/>
      <c r="K14" s="209"/>
      <c r="L14" s="209"/>
      <c r="M14" s="209"/>
      <c r="N14" s="209"/>
      <c r="O14" s="210"/>
      <c r="Q14" s="208" t="s">
        <v>344</v>
      </c>
      <c r="R14" s="209"/>
      <c r="S14" s="209"/>
      <c r="T14" s="209"/>
      <c r="U14" s="209"/>
      <c r="V14" s="209"/>
      <c r="W14" s="209"/>
      <c r="X14" s="209"/>
      <c r="Y14" s="209"/>
      <c r="Z14" s="209"/>
      <c r="AA14" s="209"/>
      <c r="AB14" s="209"/>
      <c r="AC14" s="209"/>
      <c r="AD14" s="210"/>
    </row>
    <row r="15" spans="1:30" ht="14.45" customHeight="1" x14ac:dyDescent="0.25">
      <c r="B15" s="115" t="s">
        <v>5</v>
      </c>
      <c r="C15" s="274" t="s">
        <v>313</v>
      </c>
      <c r="D15" s="275"/>
      <c r="E15" s="275"/>
      <c r="F15" s="276"/>
      <c r="G15" s="280"/>
      <c r="H15" s="281"/>
      <c r="I15" s="282"/>
      <c r="J15" s="296" t="s">
        <v>408</v>
      </c>
      <c r="K15" s="297"/>
      <c r="L15" s="297"/>
      <c r="M15" s="297"/>
      <c r="N15" s="297"/>
      <c r="O15" s="298"/>
      <c r="Q15" s="115" t="s">
        <v>5</v>
      </c>
      <c r="R15" s="274" t="s">
        <v>313</v>
      </c>
      <c r="S15" s="275"/>
      <c r="T15" s="275"/>
      <c r="U15" s="276"/>
      <c r="V15" s="280"/>
      <c r="W15" s="281"/>
      <c r="X15" s="282"/>
      <c r="Y15" s="296" t="s">
        <v>408</v>
      </c>
      <c r="Z15" s="297"/>
      <c r="AA15" s="297"/>
      <c r="AB15" s="297"/>
      <c r="AC15" s="297"/>
      <c r="AD15" s="298"/>
    </row>
    <row r="16" spans="1:30" ht="14.45" customHeight="1" x14ac:dyDescent="0.25">
      <c r="B16" s="115" t="s">
        <v>6</v>
      </c>
      <c r="C16" s="274" t="s">
        <v>21</v>
      </c>
      <c r="D16" s="275"/>
      <c r="E16" s="275"/>
      <c r="F16" s="276"/>
      <c r="G16" s="280"/>
      <c r="H16" s="281"/>
      <c r="I16" s="282"/>
      <c r="J16" s="287"/>
      <c r="K16" s="288"/>
      <c r="L16" s="288"/>
      <c r="M16" s="288"/>
      <c r="N16" s="288"/>
      <c r="O16" s="289"/>
      <c r="Q16" s="115" t="s">
        <v>6</v>
      </c>
      <c r="R16" s="274" t="s">
        <v>21</v>
      </c>
      <c r="S16" s="275"/>
      <c r="T16" s="275"/>
      <c r="U16" s="276"/>
      <c r="V16" s="280"/>
      <c r="W16" s="281"/>
      <c r="X16" s="282"/>
      <c r="Y16" s="287"/>
      <c r="Z16" s="288"/>
      <c r="AA16" s="288"/>
      <c r="AB16" s="288"/>
      <c r="AC16" s="288"/>
      <c r="AD16" s="289"/>
    </row>
    <row r="17" spans="2:30" ht="31.9" customHeight="1" x14ac:dyDescent="0.25">
      <c r="B17" s="115" t="s">
        <v>6</v>
      </c>
      <c r="C17" s="274" t="s">
        <v>454</v>
      </c>
      <c r="D17" s="275"/>
      <c r="E17" s="275"/>
      <c r="F17" s="276"/>
      <c r="G17" s="290"/>
      <c r="H17" s="291"/>
      <c r="I17" s="292"/>
      <c r="J17" s="287"/>
      <c r="K17" s="288"/>
      <c r="L17" s="288"/>
      <c r="M17" s="288"/>
      <c r="N17" s="288"/>
      <c r="O17" s="289"/>
      <c r="Q17" s="115" t="s">
        <v>6</v>
      </c>
      <c r="R17" s="274" t="s">
        <v>454</v>
      </c>
      <c r="S17" s="275"/>
      <c r="T17" s="275"/>
      <c r="U17" s="276"/>
      <c r="V17" s="290"/>
      <c r="W17" s="291"/>
      <c r="X17" s="292"/>
      <c r="Y17" s="287"/>
      <c r="Z17" s="288"/>
      <c r="AA17" s="288"/>
      <c r="AB17" s="288"/>
      <c r="AC17" s="288"/>
      <c r="AD17" s="289"/>
    </row>
    <row r="18" spans="2:30" ht="32.25" customHeight="1" x14ac:dyDescent="0.25">
      <c r="B18" s="115" t="s">
        <v>7</v>
      </c>
      <c r="C18" s="274" t="s">
        <v>314</v>
      </c>
      <c r="D18" s="275"/>
      <c r="E18" s="275"/>
      <c r="F18" s="276"/>
      <c r="G18" s="280"/>
      <c r="H18" s="281"/>
      <c r="I18" s="282"/>
      <c r="J18" s="280"/>
      <c r="K18" s="281"/>
      <c r="L18" s="282"/>
      <c r="M18" s="280"/>
      <c r="N18" s="281"/>
      <c r="O18" s="282"/>
      <c r="Q18" s="115" t="s">
        <v>7</v>
      </c>
      <c r="R18" s="274" t="s">
        <v>314</v>
      </c>
      <c r="S18" s="275"/>
      <c r="T18" s="275"/>
      <c r="U18" s="276"/>
      <c r="V18" s="280"/>
      <c r="W18" s="281"/>
      <c r="X18" s="282"/>
      <c r="Y18" s="280"/>
      <c r="Z18" s="281"/>
      <c r="AA18" s="282"/>
      <c r="AB18" s="280"/>
      <c r="AC18" s="281"/>
      <c r="AD18" s="282"/>
    </row>
    <row r="19" spans="2:30" ht="22.9" customHeight="1" x14ac:dyDescent="0.25">
      <c r="B19" s="116" t="s">
        <v>8</v>
      </c>
      <c r="C19" s="283" t="s">
        <v>349</v>
      </c>
      <c r="D19" s="284"/>
      <c r="E19" s="284"/>
      <c r="F19" s="186"/>
      <c r="G19" s="280"/>
      <c r="H19" s="281"/>
      <c r="I19" s="282"/>
      <c r="J19" s="280"/>
      <c r="K19" s="281"/>
      <c r="L19" s="282"/>
      <c r="M19" s="280"/>
      <c r="N19" s="281"/>
      <c r="O19" s="282"/>
      <c r="Q19" s="116" t="s">
        <v>8</v>
      </c>
      <c r="R19" s="283" t="s">
        <v>349</v>
      </c>
      <c r="S19" s="284"/>
      <c r="T19" s="284"/>
      <c r="U19" s="186"/>
      <c r="V19" s="280"/>
      <c r="W19" s="281"/>
      <c r="X19" s="282"/>
      <c r="Y19" s="280"/>
      <c r="Z19" s="281"/>
      <c r="AA19" s="282"/>
      <c r="AB19" s="280"/>
      <c r="AC19" s="281"/>
      <c r="AD19" s="282"/>
    </row>
    <row r="20" spans="2:30" ht="22.9" customHeight="1" x14ac:dyDescent="0.25">
      <c r="B20" s="116"/>
      <c r="C20" s="285"/>
      <c r="D20" s="286"/>
      <c r="E20" s="286"/>
      <c r="F20" s="188"/>
      <c r="G20" s="280"/>
      <c r="H20" s="281"/>
      <c r="I20" s="282"/>
      <c r="J20" s="280"/>
      <c r="K20" s="281"/>
      <c r="L20" s="282"/>
      <c r="M20" s="280"/>
      <c r="N20" s="281"/>
      <c r="O20" s="282"/>
      <c r="Q20" s="116"/>
      <c r="R20" s="285"/>
      <c r="S20" s="286"/>
      <c r="T20" s="286"/>
      <c r="U20" s="188"/>
      <c r="V20" s="280"/>
      <c r="W20" s="281"/>
      <c r="X20" s="282"/>
      <c r="Y20" s="280"/>
      <c r="Z20" s="281"/>
      <c r="AA20" s="282"/>
      <c r="AB20" s="280"/>
      <c r="AC20" s="281"/>
      <c r="AD20" s="282"/>
    </row>
    <row r="21" spans="2:30" ht="89.45" customHeight="1" x14ac:dyDescent="0.25">
      <c r="B21" s="115" t="s">
        <v>341</v>
      </c>
      <c r="C21" s="274" t="s">
        <v>348</v>
      </c>
      <c r="D21" s="275"/>
      <c r="E21" s="275"/>
      <c r="F21" s="276"/>
      <c r="G21" s="277"/>
      <c r="H21" s="278"/>
      <c r="I21" s="278"/>
      <c r="J21" s="278"/>
      <c r="K21" s="278"/>
      <c r="L21" s="278"/>
      <c r="M21" s="278"/>
      <c r="N21" s="278"/>
      <c r="O21" s="279"/>
      <c r="Q21" s="115" t="s">
        <v>341</v>
      </c>
      <c r="R21" s="274" t="s">
        <v>348</v>
      </c>
      <c r="S21" s="275"/>
      <c r="T21" s="275"/>
      <c r="U21" s="276"/>
      <c r="V21" s="277"/>
      <c r="W21" s="278"/>
      <c r="X21" s="278"/>
      <c r="Y21" s="278"/>
      <c r="Z21" s="278"/>
      <c r="AA21" s="278"/>
      <c r="AB21" s="278"/>
      <c r="AC21" s="278"/>
      <c r="AD21" s="279"/>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08" t="s">
        <v>346</v>
      </c>
      <c r="C23" s="209"/>
      <c r="D23" s="209"/>
      <c r="E23" s="209"/>
      <c r="F23" s="209"/>
      <c r="G23" s="209"/>
      <c r="H23" s="209"/>
      <c r="I23" s="209"/>
      <c r="J23" s="209"/>
      <c r="K23" s="209"/>
      <c r="L23" s="209"/>
      <c r="M23" s="209"/>
      <c r="N23" s="209"/>
      <c r="O23" s="210"/>
      <c r="Q23" s="293" t="s">
        <v>347</v>
      </c>
      <c r="R23" s="294"/>
      <c r="S23" s="294"/>
      <c r="T23" s="294"/>
      <c r="U23" s="294"/>
      <c r="V23" s="294"/>
      <c r="W23" s="294"/>
      <c r="X23" s="294"/>
      <c r="Y23" s="294"/>
      <c r="Z23" s="294"/>
      <c r="AA23" s="294"/>
      <c r="AB23" s="294"/>
      <c r="AC23" s="294"/>
      <c r="AD23" s="295"/>
    </row>
    <row r="24" spans="2:30" ht="14.45" customHeight="1" x14ac:dyDescent="0.25">
      <c r="B24" s="115" t="s">
        <v>5</v>
      </c>
      <c r="C24" s="274" t="s">
        <v>313</v>
      </c>
      <c r="D24" s="275"/>
      <c r="E24" s="275"/>
      <c r="F24" s="276"/>
      <c r="G24" s="280"/>
      <c r="H24" s="281"/>
      <c r="I24" s="282"/>
      <c r="J24" s="296" t="s">
        <v>408</v>
      </c>
      <c r="K24" s="297"/>
      <c r="L24" s="297"/>
      <c r="M24" s="297"/>
      <c r="N24" s="297"/>
      <c r="O24" s="298"/>
      <c r="Q24" s="115" t="s">
        <v>5</v>
      </c>
      <c r="R24" s="274" t="s">
        <v>313</v>
      </c>
      <c r="S24" s="275"/>
      <c r="T24" s="275"/>
      <c r="U24" s="276"/>
      <c r="V24" s="280"/>
      <c r="W24" s="281"/>
      <c r="X24" s="282"/>
      <c r="Y24" s="296" t="s">
        <v>408</v>
      </c>
      <c r="Z24" s="297"/>
      <c r="AA24" s="297"/>
      <c r="AB24" s="297"/>
      <c r="AC24" s="297"/>
      <c r="AD24" s="298"/>
    </row>
    <row r="25" spans="2:30" ht="14.45" customHeight="1" x14ac:dyDescent="0.25">
      <c r="B25" s="115" t="s">
        <v>6</v>
      </c>
      <c r="C25" s="274" t="s">
        <v>21</v>
      </c>
      <c r="D25" s="275"/>
      <c r="E25" s="275"/>
      <c r="F25" s="276"/>
      <c r="G25" s="280"/>
      <c r="H25" s="281"/>
      <c r="I25" s="282"/>
      <c r="J25" s="287"/>
      <c r="K25" s="288"/>
      <c r="L25" s="288"/>
      <c r="M25" s="288"/>
      <c r="N25" s="288"/>
      <c r="O25" s="289"/>
      <c r="Q25" s="115" t="s">
        <v>6</v>
      </c>
      <c r="R25" s="274" t="s">
        <v>21</v>
      </c>
      <c r="S25" s="275"/>
      <c r="T25" s="275"/>
      <c r="U25" s="276"/>
      <c r="V25" s="280"/>
      <c r="W25" s="281"/>
      <c r="X25" s="282"/>
      <c r="Y25" s="287"/>
      <c r="Z25" s="288"/>
      <c r="AA25" s="288"/>
      <c r="AB25" s="288"/>
      <c r="AC25" s="288"/>
      <c r="AD25" s="289"/>
    </row>
    <row r="26" spans="2:30" ht="31.9" customHeight="1" x14ac:dyDescent="0.25">
      <c r="B26" s="115" t="s">
        <v>6</v>
      </c>
      <c r="C26" s="274" t="s">
        <v>454</v>
      </c>
      <c r="D26" s="275"/>
      <c r="E26" s="275"/>
      <c r="F26" s="276"/>
      <c r="G26" s="290"/>
      <c r="H26" s="291"/>
      <c r="I26" s="292"/>
      <c r="J26" s="287"/>
      <c r="K26" s="288"/>
      <c r="L26" s="288"/>
      <c r="M26" s="288"/>
      <c r="N26" s="288"/>
      <c r="O26" s="289"/>
      <c r="Q26" s="115" t="s">
        <v>6</v>
      </c>
      <c r="R26" s="274" t="s">
        <v>454</v>
      </c>
      <c r="S26" s="275"/>
      <c r="T26" s="275"/>
      <c r="U26" s="276"/>
      <c r="V26" s="290"/>
      <c r="W26" s="291"/>
      <c r="X26" s="292"/>
      <c r="Y26" s="287"/>
      <c r="Z26" s="288"/>
      <c r="AA26" s="288"/>
      <c r="AB26" s="288"/>
      <c r="AC26" s="288"/>
      <c r="AD26" s="289"/>
    </row>
    <row r="27" spans="2:30" ht="33.75" customHeight="1" x14ac:dyDescent="0.25">
      <c r="B27" s="115" t="s">
        <v>7</v>
      </c>
      <c r="C27" s="274" t="s">
        <v>314</v>
      </c>
      <c r="D27" s="275"/>
      <c r="E27" s="275"/>
      <c r="F27" s="276"/>
      <c r="G27" s="280"/>
      <c r="H27" s="281"/>
      <c r="I27" s="282"/>
      <c r="J27" s="280"/>
      <c r="K27" s="281"/>
      <c r="L27" s="282"/>
      <c r="M27" s="280"/>
      <c r="N27" s="281"/>
      <c r="O27" s="282"/>
      <c r="Q27" s="115" t="s">
        <v>7</v>
      </c>
      <c r="R27" s="274" t="s">
        <v>314</v>
      </c>
      <c r="S27" s="275"/>
      <c r="T27" s="275"/>
      <c r="U27" s="276"/>
      <c r="V27" s="280"/>
      <c r="W27" s="281"/>
      <c r="X27" s="282"/>
      <c r="Y27" s="280"/>
      <c r="Z27" s="281"/>
      <c r="AA27" s="282"/>
      <c r="AB27" s="280"/>
      <c r="AC27" s="281"/>
      <c r="AD27" s="282"/>
    </row>
    <row r="28" spans="2:30" ht="22.9" customHeight="1" x14ac:dyDescent="0.25">
      <c r="B28" s="116" t="s">
        <v>8</v>
      </c>
      <c r="C28" s="283" t="s">
        <v>349</v>
      </c>
      <c r="D28" s="284"/>
      <c r="E28" s="284"/>
      <c r="F28" s="186"/>
      <c r="G28" s="280"/>
      <c r="H28" s="281"/>
      <c r="I28" s="282"/>
      <c r="J28" s="280"/>
      <c r="K28" s="281"/>
      <c r="L28" s="282"/>
      <c r="M28" s="280"/>
      <c r="N28" s="281"/>
      <c r="O28" s="282"/>
      <c r="Q28" s="116" t="s">
        <v>8</v>
      </c>
      <c r="R28" s="283" t="s">
        <v>349</v>
      </c>
      <c r="S28" s="284"/>
      <c r="T28" s="284"/>
      <c r="U28" s="186"/>
      <c r="V28" s="280"/>
      <c r="W28" s="281"/>
      <c r="X28" s="282"/>
      <c r="Y28" s="280"/>
      <c r="Z28" s="281"/>
      <c r="AA28" s="282"/>
      <c r="AB28" s="280"/>
      <c r="AC28" s="281"/>
      <c r="AD28" s="282"/>
    </row>
    <row r="29" spans="2:30" ht="22.9" customHeight="1" x14ac:dyDescent="0.25">
      <c r="B29" s="116"/>
      <c r="C29" s="285"/>
      <c r="D29" s="286"/>
      <c r="E29" s="286"/>
      <c r="F29" s="188"/>
      <c r="G29" s="280"/>
      <c r="H29" s="281"/>
      <c r="I29" s="282"/>
      <c r="J29" s="280"/>
      <c r="K29" s="281"/>
      <c r="L29" s="282"/>
      <c r="M29" s="280"/>
      <c r="N29" s="281"/>
      <c r="O29" s="282"/>
      <c r="Q29" s="116"/>
      <c r="R29" s="285"/>
      <c r="S29" s="286"/>
      <c r="T29" s="286"/>
      <c r="U29" s="188"/>
      <c r="V29" s="280"/>
      <c r="W29" s="281"/>
      <c r="X29" s="282"/>
      <c r="Y29" s="280"/>
      <c r="Z29" s="281"/>
      <c r="AA29" s="282"/>
      <c r="AB29" s="280"/>
      <c r="AC29" s="281"/>
      <c r="AD29" s="282"/>
    </row>
    <row r="30" spans="2:30" ht="77.45" customHeight="1" x14ac:dyDescent="0.25">
      <c r="B30" s="115" t="s">
        <v>341</v>
      </c>
      <c r="C30" s="274" t="s">
        <v>348</v>
      </c>
      <c r="D30" s="275"/>
      <c r="E30" s="275"/>
      <c r="F30" s="276"/>
      <c r="G30" s="277"/>
      <c r="H30" s="278"/>
      <c r="I30" s="278"/>
      <c r="J30" s="278"/>
      <c r="K30" s="278"/>
      <c r="L30" s="278"/>
      <c r="M30" s="278"/>
      <c r="N30" s="278"/>
      <c r="O30" s="279"/>
      <c r="Q30" s="115" t="s">
        <v>341</v>
      </c>
      <c r="R30" s="274" t="s">
        <v>348</v>
      </c>
      <c r="S30" s="275"/>
      <c r="T30" s="275"/>
      <c r="U30" s="276"/>
      <c r="V30" s="277"/>
      <c r="W30" s="278"/>
      <c r="X30" s="278"/>
      <c r="Y30" s="278"/>
      <c r="Z30" s="278"/>
      <c r="AA30" s="278"/>
      <c r="AB30" s="278"/>
      <c r="AC30" s="278"/>
      <c r="AD30" s="279"/>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08" t="s">
        <v>466</v>
      </c>
      <c r="C32" s="209"/>
      <c r="D32" s="209"/>
      <c r="E32" s="209"/>
      <c r="F32" s="209"/>
      <c r="G32" s="209"/>
      <c r="H32" s="209"/>
      <c r="I32" s="209"/>
      <c r="J32" s="209"/>
      <c r="K32" s="209"/>
      <c r="L32" s="209"/>
      <c r="M32" s="209"/>
      <c r="N32" s="209"/>
      <c r="O32" s="210"/>
      <c r="Q32" s="208" t="s">
        <v>467</v>
      </c>
      <c r="R32" s="209"/>
      <c r="S32" s="209"/>
      <c r="T32" s="209"/>
      <c r="U32" s="209"/>
      <c r="V32" s="209"/>
      <c r="W32" s="209"/>
      <c r="X32" s="209"/>
      <c r="Y32" s="209"/>
      <c r="Z32" s="209"/>
      <c r="AA32" s="209"/>
      <c r="AB32" s="209"/>
      <c r="AC32" s="209"/>
      <c r="AD32" s="210"/>
    </row>
    <row r="33" spans="2:30" ht="14.45" customHeight="1" x14ac:dyDescent="0.25">
      <c r="B33" s="115" t="s">
        <v>5</v>
      </c>
      <c r="C33" s="274" t="s">
        <v>313</v>
      </c>
      <c r="D33" s="275"/>
      <c r="E33" s="275"/>
      <c r="F33" s="276"/>
      <c r="G33" s="280"/>
      <c r="H33" s="281"/>
      <c r="I33" s="282"/>
      <c r="J33" s="296" t="s">
        <v>408</v>
      </c>
      <c r="K33" s="297"/>
      <c r="L33" s="297"/>
      <c r="M33" s="297"/>
      <c r="N33" s="297"/>
      <c r="O33" s="298"/>
      <c r="Q33" s="115" t="s">
        <v>5</v>
      </c>
      <c r="R33" s="274" t="s">
        <v>313</v>
      </c>
      <c r="S33" s="275"/>
      <c r="T33" s="275"/>
      <c r="U33" s="276"/>
      <c r="V33" s="280"/>
      <c r="W33" s="281"/>
      <c r="X33" s="282"/>
      <c r="Y33" s="296" t="s">
        <v>408</v>
      </c>
      <c r="Z33" s="297"/>
      <c r="AA33" s="297"/>
      <c r="AB33" s="297"/>
      <c r="AC33" s="297"/>
      <c r="AD33" s="298"/>
    </row>
    <row r="34" spans="2:30" ht="14.45" customHeight="1" x14ac:dyDescent="0.25">
      <c r="B34" s="115" t="s">
        <v>6</v>
      </c>
      <c r="C34" s="274" t="s">
        <v>21</v>
      </c>
      <c r="D34" s="275"/>
      <c r="E34" s="275"/>
      <c r="F34" s="276"/>
      <c r="G34" s="280"/>
      <c r="H34" s="281"/>
      <c r="I34" s="282"/>
      <c r="J34" s="287"/>
      <c r="K34" s="288"/>
      <c r="L34" s="288"/>
      <c r="M34" s="288"/>
      <c r="N34" s="288"/>
      <c r="O34" s="289"/>
      <c r="Q34" s="115" t="s">
        <v>6</v>
      </c>
      <c r="R34" s="274" t="s">
        <v>21</v>
      </c>
      <c r="S34" s="275"/>
      <c r="T34" s="275"/>
      <c r="U34" s="276"/>
      <c r="V34" s="280"/>
      <c r="W34" s="281"/>
      <c r="X34" s="282"/>
      <c r="Y34" s="287"/>
      <c r="Z34" s="288"/>
      <c r="AA34" s="288"/>
      <c r="AB34" s="288"/>
      <c r="AC34" s="288"/>
      <c r="AD34" s="289"/>
    </row>
    <row r="35" spans="2:30" ht="31.9" customHeight="1" x14ac:dyDescent="0.25">
      <c r="B35" s="115" t="s">
        <v>6</v>
      </c>
      <c r="C35" s="274" t="s">
        <v>454</v>
      </c>
      <c r="D35" s="275"/>
      <c r="E35" s="275"/>
      <c r="F35" s="276"/>
      <c r="G35" s="290"/>
      <c r="H35" s="291"/>
      <c r="I35" s="292"/>
      <c r="J35" s="287"/>
      <c r="K35" s="288"/>
      <c r="L35" s="288"/>
      <c r="M35" s="288"/>
      <c r="N35" s="288"/>
      <c r="O35" s="289"/>
      <c r="Q35" s="115" t="s">
        <v>6</v>
      </c>
      <c r="R35" s="274" t="s">
        <v>454</v>
      </c>
      <c r="S35" s="275"/>
      <c r="T35" s="275"/>
      <c r="U35" s="276"/>
      <c r="V35" s="290"/>
      <c r="W35" s="291"/>
      <c r="X35" s="292"/>
      <c r="Y35" s="287"/>
      <c r="Z35" s="288"/>
      <c r="AA35" s="288"/>
      <c r="AB35" s="288"/>
      <c r="AC35" s="288"/>
      <c r="AD35" s="289"/>
    </row>
    <row r="36" spans="2:30" ht="36" customHeight="1" x14ac:dyDescent="0.25">
      <c r="B36" s="115" t="s">
        <v>7</v>
      </c>
      <c r="C36" s="274" t="s">
        <v>314</v>
      </c>
      <c r="D36" s="275"/>
      <c r="E36" s="275"/>
      <c r="F36" s="276"/>
      <c r="G36" s="280"/>
      <c r="H36" s="281"/>
      <c r="I36" s="282"/>
      <c r="J36" s="280"/>
      <c r="K36" s="281"/>
      <c r="L36" s="282"/>
      <c r="M36" s="280"/>
      <c r="N36" s="281"/>
      <c r="O36" s="282"/>
      <c r="Q36" s="115" t="s">
        <v>7</v>
      </c>
      <c r="R36" s="274" t="s">
        <v>314</v>
      </c>
      <c r="S36" s="275"/>
      <c r="T36" s="275"/>
      <c r="U36" s="276"/>
      <c r="V36" s="280"/>
      <c r="W36" s="281"/>
      <c r="X36" s="282"/>
      <c r="Y36" s="280"/>
      <c r="Z36" s="281"/>
      <c r="AA36" s="282"/>
      <c r="AB36" s="280"/>
      <c r="AC36" s="281"/>
      <c r="AD36" s="282"/>
    </row>
    <row r="37" spans="2:30" ht="22.9" customHeight="1" x14ac:dyDescent="0.25">
      <c r="B37" s="116" t="s">
        <v>8</v>
      </c>
      <c r="C37" s="283" t="s">
        <v>349</v>
      </c>
      <c r="D37" s="284"/>
      <c r="E37" s="284"/>
      <c r="F37" s="186"/>
      <c r="G37" s="280"/>
      <c r="H37" s="281"/>
      <c r="I37" s="282"/>
      <c r="J37" s="280"/>
      <c r="K37" s="281"/>
      <c r="L37" s="282"/>
      <c r="M37" s="280"/>
      <c r="N37" s="281"/>
      <c r="O37" s="282"/>
      <c r="Q37" s="116" t="s">
        <v>8</v>
      </c>
      <c r="R37" s="283" t="s">
        <v>349</v>
      </c>
      <c r="S37" s="284"/>
      <c r="T37" s="284"/>
      <c r="U37" s="186"/>
      <c r="V37" s="280"/>
      <c r="W37" s="281"/>
      <c r="X37" s="282"/>
      <c r="Y37" s="280"/>
      <c r="Z37" s="281"/>
      <c r="AA37" s="282"/>
      <c r="AB37" s="280"/>
      <c r="AC37" s="281"/>
      <c r="AD37" s="282"/>
    </row>
    <row r="38" spans="2:30" ht="22.9" customHeight="1" x14ac:dyDescent="0.25">
      <c r="B38" s="116"/>
      <c r="C38" s="285"/>
      <c r="D38" s="286"/>
      <c r="E38" s="286"/>
      <c r="F38" s="188"/>
      <c r="G38" s="280"/>
      <c r="H38" s="281"/>
      <c r="I38" s="282"/>
      <c r="J38" s="280"/>
      <c r="K38" s="281"/>
      <c r="L38" s="282"/>
      <c r="M38" s="280"/>
      <c r="N38" s="281"/>
      <c r="O38" s="282"/>
      <c r="Q38" s="116"/>
      <c r="R38" s="285"/>
      <c r="S38" s="286"/>
      <c r="T38" s="286"/>
      <c r="U38" s="188"/>
      <c r="V38" s="280"/>
      <c r="W38" s="281"/>
      <c r="X38" s="282"/>
      <c r="Y38" s="280"/>
      <c r="Z38" s="281"/>
      <c r="AA38" s="282"/>
      <c r="AB38" s="280"/>
      <c r="AC38" s="281"/>
      <c r="AD38" s="282"/>
    </row>
    <row r="39" spans="2:30" ht="89.45" customHeight="1" x14ac:dyDescent="0.25">
      <c r="B39" s="115" t="s">
        <v>341</v>
      </c>
      <c r="C39" s="274" t="s">
        <v>348</v>
      </c>
      <c r="D39" s="275"/>
      <c r="E39" s="275"/>
      <c r="F39" s="276"/>
      <c r="G39" s="277"/>
      <c r="H39" s="278"/>
      <c r="I39" s="278"/>
      <c r="J39" s="278"/>
      <c r="K39" s="278"/>
      <c r="L39" s="278"/>
      <c r="M39" s="278"/>
      <c r="N39" s="278"/>
      <c r="O39" s="279"/>
      <c r="Q39" s="115" t="s">
        <v>341</v>
      </c>
      <c r="R39" s="274" t="s">
        <v>348</v>
      </c>
      <c r="S39" s="275"/>
      <c r="T39" s="275"/>
      <c r="U39" s="276"/>
      <c r="V39" s="277"/>
      <c r="W39" s="278"/>
      <c r="X39" s="278"/>
      <c r="Y39" s="278"/>
      <c r="Z39" s="278"/>
      <c r="AA39" s="278"/>
      <c r="AB39" s="278"/>
      <c r="AC39" s="278"/>
      <c r="AD39" s="279"/>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08" t="s">
        <v>468</v>
      </c>
      <c r="C41" s="209"/>
      <c r="D41" s="209"/>
      <c r="E41" s="209"/>
      <c r="F41" s="209"/>
      <c r="G41" s="209"/>
      <c r="H41" s="209"/>
      <c r="I41" s="209"/>
      <c r="J41" s="209"/>
      <c r="K41" s="209"/>
      <c r="L41" s="209"/>
      <c r="M41" s="209"/>
      <c r="N41" s="209"/>
      <c r="O41" s="210"/>
      <c r="Q41" s="293" t="s">
        <v>469</v>
      </c>
      <c r="R41" s="294"/>
      <c r="S41" s="294"/>
      <c r="T41" s="294"/>
      <c r="U41" s="294"/>
      <c r="V41" s="294"/>
      <c r="W41" s="294"/>
      <c r="X41" s="294"/>
      <c r="Y41" s="294"/>
      <c r="Z41" s="294"/>
      <c r="AA41" s="294"/>
      <c r="AB41" s="294"/>
      <c r="AC41" s="294"/>
      <c r="AD41" s="295"/>
    </row>
    <row r="42" spans="2:30" ht="14.45" customHeight="1" x14ac:dyDescent="0.25">
      <c r="B42" s="115" t="s">
        <v>5</v>
      </c>
      <c r="C42" s="274" t="s">
        <v>313</v>
      </c>
      <c r="D42" s="275"/>
      <c r="E42" s="275"/>
      <c r="F42" s="276"/>
      <c r="G42" s="280"/>
      <c r="H42" s="281"/>
      <c r="I42" s="282"/>
      <c r="J42" s="296" t="s">
        <v>408</v>
      </c>
      <c r="K42" s="297"/>
      <c r="L42" s="297"/>
      <c r="M42" s="297"/>
      <c r="N42" s="297"/>
      <c r="O42" s="298"/>
      <c r="Q42" s="115" t="s">
        <v>5</v>
      </c>
      <c r="R42" s="274" t="s">
        <v>313</v>
      </c>
      <c r="S42" s="275"/>
      <c r="T42" s="275"/>
      <c r="U42" s="276"/>
      <c r="V42" s="280"/>
      <c r="W42" s="281"/>
      <c r="X42" s="282"/>
      <c r="Y42" s="296" t="s">
        <v>408</v>
      </c>
      <c r="Z42" s="297"/>
      <c r="AA42" s="297"/>
      <c r="AB42" s="297"/>
      <c r="AC42" s="297"/>
      <c r="AD42" s="298"/>
    </row>
    <row r="43" spans="2:30" ht="14.45" customHeight="1" x14ac:dyDescent="0.25">
      <c r="B43" s="115" t="s">
        <v>6</v>
      </c>
      <c r="C43" s="274" t="s">
        <v>21</v>
      </c>
      <c r="D43" s="275"/>
      <c r="E43" s="275"/>
      <c r="F43" s="276"/>
      <c r="G43" s="280"/>
      <c r="H43" s="281"/>
      <c r="I43" s="282"/>
      <c r="J43" s="287"/>
      <c r="K43" s="288"/>
      <c r="L43" s="288"/>
      <c r="M43" s="288"/>
      <c r="N43" s="288"/>
      <c r="O43" s="289"/>
      <c r="Q43" s="115" t="s">
        <v>6</v>
      </c>
      <c r="R43" s="274" t="s">
        <v>21</v>
      </c>
      <c r="S43" s="275"/>
      <c r="T43" s="275"/>
      <c r="U43" s="276"/>
      <c r="V43" s="280"/>
      <c r="W43" s="281"/>
      <c r="X43" s="282"/>
      <c r="Y43" s="287"/>
      <c r="Z43" s="288"/>
      <c r="AA43" s="288"/>
      <c r="AB43" s="288"/>
      <c r="AC43" s="288"/>
      <c r="AD43" s="289"/>
    </row>
    <row r="44" spans="2:30" ht="31.9" customHeight="1" x14ac:dyDescent="0.25">
      <c r="B44" s="115" t="s">
        <v>6</v>
      </c>
      <c r="C44" s="274" t="s">
        <v>454</v>
      </c>
      <c r="D44" s="275"/>
      <c r="E44" s="275"/>
      <c r="F44" s="276"/>
      <c r="G44" s="290"/>
      <c r="H44" s="291"/>
      <c r="I44" s="292"/>
      <c r="J44" s="287"/>
      <c r="K44" s="288"/>
      <c r="L44" s="288"/>
      <c r="M44" s="288"/>
      <c r="N44" s="288"/>
      <c r="O44" s="289"/>
      <c r="Q44" s="115" t="s">
        <v>6</v>
      </c>
      <c r="R44" s="274" t="s">
        <v>454</v>
      </c>
      <c r="S44" s="275"/>
      <c r="T44" s="275"/>
      <c r="U44" s="276"/>
      <c r="V44" s="290"/>
      <c r="W44" s="291"/>
      <c r="X44" s="292"/>
      <c r="Y44" s="287"/>
      <c r="Z44" s="288"/>
      <c r="AA44" s="288"/>
      <c r="AB44" s="288"/>
      <c r="AC44" s="288"/>
      <c r="AD44" s="289"/>
    </row>
    <row r="45" spans="2:30" ht="31.5" customHeight="1" x14ac:dyDescent="0.25">
      <c r="B45" s="115" t="s">
        <v>7</v>
      </c>
      <c r="C45" s="274" t="s">
        <v>314</v>
      </c>
      <c r="D45" s="275"/>
      <c r="E45" s="275"/>
      <c r="F45" s="276"/>
      <c r="G45" s="280"/>
      <c r="H45" s="281"/>
      <c r="I45" s="282"/>
      <c r="J45" s="280"/>
      <c r="K45" s="281"/>
      <c r="L45" s="282"/>
      <c r="M45" s="280"/>
      <c r="N45" s="281"/>
      <c r="O45" s="282"/>
      <c r="Q45" s="115" t="s">
        <v>7</v>
      </c>
      <c r="R45" s="274" t="s">
        <v>314</v>
      </c>
      <c r="S45" s="275"/>
      <c r="T45" s="275"/>
      <c r="U45" s="276"/>
      <c r="V45" s="280"/>
      <c r="W45" s="281"/>
      <c r="X45" s="282"/>
      <c r="Y45" s="280"/>
      <c r="Z45" s="281"/>
      <c r="AA45" s="282"/>
      <c r="AB45" s="280"/>
      <c r="AC45" s="281"/>
      <c r="AD45" s="282"/>
    </row>
    <row r="46" spans="2:30" ht="22.9" customHeight="1" x14ac:dyDescent="0.25">
      <c r="B46" s="116" t="s">
        <v>8</v>
      </c>
      <c r="C46" s="283" t="s">
        <v>349</v>
      </c>
      <c r="D46" s="284"/>
      <c r="E46" s="284"/>
      <c r="F46" s="186"/>
      <c r="G46" s="280"/>
      <c r="H46" s="281"/>
      <c r="I46" s="282"/>
      <c r="J46" s="280"/>
      <c r="K46" s="281"/>
      <c r="L46" s="282"/>
      <c r="M46" s="280"/>
      <c r="N46" s="281"/>
      <c r="O46" s="282"/>
      <c r="Q46" s="116" t="s">
        <v>8</v>
      </c>
      <c r="R46" s="283" t="s">
        <v>349</v>
      </c>
      <c r="S46" s="284"/>
      <c r="T46" s="284"/>
      <c r="U46" s="186"/>
      <c r="V46" s="280"/>
      <c r="W46" s="281"/>
      <c r="X46" s="282"/>
      <c r="Y46" s="280"/>
      <c r="Z46" s="281"/>
      <c r="AA46" s="282"/>
      <c r="AB46" s="280"/>
      <c r="AC46" s="281"/>
      <c r="AD46" s="282"/>
    </row>
    <row r="47" spans="2:30" ht="22.9" customHeight="1" x14ac:dyDescent="0.25">
      <c r="B47" s="116"/>
      <c r="C47" s="285"/>
      <c r="D47" s="286"/>
      <c r="E47" s="286"/>
      <c r="F47" s="188"/>
      <c r="G47" s="280"/>
      <c r="H47" s="281"/>
      <c r="I47" s="282"/>
      <c r="J47" s="280"/>
      <c r="K47" s="281"/>
      <c r="L47" s="282"/>
      <c r="M47" s="280"/>
      <c r="N47" s="281"/>
      <c r="O47" s="282"/>
      <c r="Q47" s="116"/>
      <c r="R47" s="285"/>
      <c r="S47" s="286"/>
      <c r="T47" s="286"/>
      <c r="U47" s="188"/>
      <c r="V47" s="280"/>
      <c r="W47" s="281"/>
      <c r="X47" s="282"/>
      <c r="Y47" s="280"/>
      <c r="Z47" s="281"/>
      <c r="AA47" s="282"/>
      <c r="AB47" s="280"/>
      <c r="AC47" s="281"/>
      <c r="AD47" s="282"/>
    </row>
    <row r="48" spans="2:30" ht="77.45" customHeight="1" x14ac:dyDescent="0.25">
      <c r="B48" s="115" t="s">
        <v>341</v>
      </c>
      <c r="C48" s="274" t="s">
        <v>348</v>
      </c>
      <c r="D48" s="275"/>
      <c r="E48" s="275"/>
      <c r="F48" s="276"/>
      <c r="G48" s="277"/>
      <c r="H48" s="278"/>
      <c r="I48" s="278"/>
      <c r="J48" s="278"/>
      <c r="K48" s="278"/>
      <c r="L48" s="278"/>
      <c r="M48" s="278"/>
      <c r="N48" s="278"/>
      <c r="O48" s="279"/>
      <c r="Q48" s="115" t="s">
        <v>341</v>
      </c>
      <c r="R48" s="274" t="s">
        <v>348</v>
      </c>
      <c r="S48" s="275"/>
      <c r="T48" s="275"/>
      <c r="U48" s="276"/>
      <c r="V48" s="277"/>
      <c r="W48" s="278"/>
      <c r="X48" s="278"/>
      <c r="Y48" s="278"/>
      <c r="Z48" s="278"/>
      <c r="AA48" s="278"/>
      <c r="AB48" s="278"/>
      <c r="AC48" s="278"/>
      <c r="AD48" s="279"/>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C5" sqref="C5"/>
    </sheetView>
  </sheetViews>
  <sheetFormatPr defaultRowHeight="15" x14ac:dyDescent="0.25"/>
  <cols>
    <col min="1" max="1" width="3.28515625" customWidth="1"/>
    <col min="2" max="2" width="62.85546875" customWidth="1"/>
    <col min="3" max="3" width="138.5703125" customWidth="1"/>
  </cols>
  <sheetData>
    <row r="1" spans="1:6" ht="23.25" x14ac:dyDescent="0.35">
      <c r="A1" s="81" t="s">
        <v>393</v>
      </c>
      <c r="B1" s="299" t="s">
        <v>332</v>
      </c>
      <c r="C1" s="299"/>
    </row>
    <row r="3" spans="1:6" ht="19.149999999999999" customHeight="1" x14ac:dyDescent="0.25">
      <c r="B3" s="300" t="s">
        <v>311</v>
      </c>
      <c r="C3" s="301"/>
    </row>
    <row r="4" spans="1:6" ht="109.9" customHeight="1" x14ac:dyDescent="0.25">
      <c r="B4" s="117" t="s">
        <v>459</v>
      </c>
      <c r="C4" s="83" t="s">
        <v>534</v>
      </c>
      <c r="D4" s="32"/>
      <c r="E4" s="7"/>
      <c r="F4" s="7"/>
    </row>
    <row r="5" spans="1:6" ht="126.6" customHeight="1" x14ac:dyDescent="0.25">
      <c r="B5" s="118" t="s">
        <v>458</v>
      </c>
      <c r="C5" s="51" t="s">
        <v>535</v>
      </c>
      <c r="D5" s="32"/>
      <c r="E5" s="7"/>
      <c r="F5" s="7"/>
    </row>
    <row r="6" spans="1:6" ht="178.15" customHeight="1" x14ac:dyDescent="0.25">
      <c r="B6" s="118" t="s">
        <v>499</v>
      </c>
      <c r="C6" s="52" t="s">
        <v>536</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opLeftCell="A4" zoomScale="80" zoomScaleNormal="80" workbookViewId="0"/>
  </sheetViews>
  <sheetFormatPr defaultRowHeight="15" x14ac:dyDescent="0.25"/>
  <cols>
    <col min="1" max="1" width="3.28515625" customWidth="1"/>
    <col min="2" max="2" width="62.85546875" customWidth="1"/>
    <col min="3" max="3" width="139.140625" customWidth="1"/>
  </cols>
  <sheetData>
    <row r="1" spans="1:6" ht="23.25" x14ac:dyDescent="0.35">
      <c r="A1" s="81" t="s">
        <v>398</v>
      </c>
      <c r="B1" s="299" t="s">
        <v>360</v>
      </c>
      <c r="C1" s="299"/>
    </row>
    <row r="4" spans="1:6" ht="19.149999999999999" customHeight="1" x14ac:dyDescent="0.25">
      <c r="B4" s="302" t="s">
        <v>361</v>
      </c>
      <c r="C4" s="303"/>
    </row>
    <row r="5" spans="1:6" ht="120.6" customHeight="1" x14ac:dyDescent="0.25">
      <c r="B5" s="117" t="s">
        <v>394</v>
      </c>
      <c r="C5" s="52"/>
      <c r="D5" s="32"/>
      <c r="E5" s="7"/>
      <c r="F5" s="7"/>
    </row>
    <row r="6" spans="1:6" ht="128.44999999999999" customHeight="1" x14ac:dyDescent="0.25">
      <c r="B6" s="118" t="s">
        <v>396</v>
      </c>
      <c r="C6" s="52"/>
      <c r="D6" s="32"/>
      <c r="E6" s="7"/>
      <c r="F6" s="7"/>
    </row>
    <row r="7" spans="1:6" ht="178.15" customHeight="1" x14ac:dyDescent="0.25">
      <c r="B7" s="118" t="s">
        <v>397</v>
      </c>
      <c r="C7" s="52"/>
      <c r="D7" s="32"/>
      <c r="E7" s="7"/>
      <c r="F7" s="7"/>
    </row>
    <row r="8" spans="1:6" ht="144" customHeight="1" x14ac:dyDescent="0.25">
      <c r="B8" s="118" t="s">
        <v>395</v>
      </c>
      <c r="C8" s="52"/>
    </row>
    <row r="9" spans="1:6" ht="138" customHeight="1" x14ac:dyDescent="0.25">
      <c r="B9" s="118" t="s">
        <v>402</v>
      </c>
      <c r="C9" s="52"/>
    </row>
    <row r="10" spans="1:6" ht="114" customHeight="1" x14ac:dyDescent="0.25">
      <c r="B10" s="118" t="s">
        <v>362</v>
      </c>
      <c r="C10" s="52"/>
    </row>
  </sheetData>
  <sheetProtection password="F265" sheet="1" objects="1" scenarios="1" formatRows="0"/>
  <dataConsolidate/>
  <mergeCells count="2">
    <mergeCell ref="B1:C1"/>
    <mergeCell ref="B4:C4"/>
  </mergeCells>
  <dataValidations disablePrompts="1"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3" t="s">
        <v>333</v>
      </c>
      <c r="B1" s="54"/>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topLeftCell="A7" zoomScale="70" zoomScaleNormal="70" workbookViewId="0">
      <selection activeCell="D20" sqref="D20"/>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4" t="s">
        <v>521</v>
      </c>
      <c r="B1" s="134"/>
    </row>
    <row r="3" spans="1:5" ht="30" x14ac:dyDescent="0.25">
      <c r="A3" s="140" t="s">
        <v>470</v>
      </c>
      <c r="B3" s="140" t="s">
        <v>511</v>
      </c>
      <c r="C3" s="131" t="s">
        <v>471</v>
      </c>
      <c r="D3" s="131" t="s">
        <v>493</v>
      </c>
      <c r="E3" s="131" t="s">
        <v>472</v>
      </c>
    </row>
    <row r="4" spans="1:5" x14ac:dyDescent="0.25">
      <c r="A4" s="307">
        <v>2</v>
      </c>
      <c r="B4" s="310">
        <v>42024</v>
      </c>
      <c r="C4" s="304" t="s">
        <v>473</v>
      </c>
      <c r="D4" s="132" t="s">
        <v>475</v>
      </c>
      <c r="E4" s="132" t="s">
        <v>474</v>
      </c>
    </row>
    <row r="5" spans="1:5" ht="30" x14ac:dyDescent="0.25">
      <c r="A5" s="308"/>
      <c r="B5" s="308"/>
      <c r="C5" s="305"/>
      <c r="D5" s="132" t="s">
        <v>476</v>
      </c>
      <c r="E5" s="132" t="s">
        <v>512</v>
      </c>
    </row>
    <row r="6" spans="1:5" ht="60" x14ac:dyDescent="0.25">
      <c r="A6" s="308"/>
      <c r="B6" s="308"/>
      <c r="C6" s="305"/>
      <c r="D6" s="132" t="s">
        <v>483</v>
      </c>
      <c r="E6" s="132" t="s">
        <v>490</v>
      </c>
    </row>
    <row r="7" spans="1:5" x14ac:dyDescent="0.25">
      <c r="A7" s="308"/>
      <c r="B7" s="308"/>
      <c r="C7" s="305"/>
      <c r="D7" s="132" t="s">
        <v>505</v>
      </c>
      <c r="E7" s="132" t="s">
        <v>507</v>
      </c>
    </row>
    <row r="8" spans="1:5" x14ac:dyDescent="0.25">
      <c r="A8" s="308"/>
      <c r="B8" s="308"/>
      <c r="C8" s="306"/>
      <c r="D8" s="132" t="s">
        <v>478</v>
      </c>
      <c r="E8" s="132" t="s">
        <v>489</v>
      </c>
    </row>
    <row r="9" spans="1:5" ht="30" x14ac:dyDescent="0.25">
      <c r="A9" s="308"/>
      <c r="B9" s="308"/>
      <c r="C9" s="132" t="s">
        <v>484</v>
      </c>
      <c r="D9" s="132" t="s">
        <v>483</v>
      </c>
      <c r="E9" s="132" t="s">
        <v>485</v>
      </c>
    </row>
    <row r="10" spans="1:5" ht="30" x14ac:dyDescent="0.25">
      <c r="A10" s="308"/>
      <c r="B10" s="308"/>
      <c r="C10" s="304" t="s">
        <v>515</v>
      </c>
      <c r="D10" s="132" t="s">
        <v>477</v>
      </c>
      <c r="E10" s="133" t="s">
        <v>479</v>
      </c>
    </row>
    <row r="11" spans="1:5" ht="30" x14ac:dyDescent="0.25">
      <c r="A11" s="308"/>
      <c r="B11" s="308"/>
      <c r="C11" s="305"/>
      <c r="D11" s="132" t="s">
        <v>478</v>
      </c>
      <c r="E11" s="132" t="s">
        <v>513</v>
      </c>
    </row>
    <row r="12" spans="1:5" x14ac:dyDescent="0.25">
      <c r="A12" s="308"/>
      <c r="B12" s="308"/>
      <c r="C12" s="305"/>
      <c r="D12" s="132" t="s">
        <v>482</v>
      </c>
      <c r="E12" s="132" t="s">
        <v>514</v>
      </c>
    </row>
    <row r="13" spans="1:5" ht="30" x14ac:dyDescent="0.25">
      <c r="A13" s="308"/>
      <c r="B13" s="308"/>
      <c r="C13" s="305"/>
      <c r="D13" s="132" t="s">
        <v>483</v>
      </c>
      <c r="E13" s="132" t="s">
        <v>487</v>
      </c>
    </row>
    <row r="14" spans="1:5" ht="45" x14ac:dyDescent="0.25">
      <c r="A14" s="308"/>
      <c r="B14" s="308"/>
      <c r="C14" s="305"/>
      <c r="D14" s="132" t="s">
        <v>488</v>
      </c>
      <c r="E14" s="132" t="s">
        <v>516</v>
      </c>
    </row>
    <row r="15" spans="1:5" x14ac:dyDescent="0.25">
      <c r="A15" s="308"/>
      <c r="B15" s="308"/>
      <c r="C15" s="305"/>
      <c r="D15" s="132" t="s">
        <v>505</v>
      </c>
      <c r="E15" s="132" t="s">
        <v>506</v>
      </c>
    </row>
    <row r="16" spans="1:5" ht="45" x14ac:dyDescent="0.25">
      <c r="A16" s="308"/>
      <c r="B16" s="308"/>
      <c r="C16" s="306"/>
      <c r="D16" s="132" t="s">
        <v>491</v>
      </c>
      <c r="E16" s="132" t="s">
        <v>492</v>
      </c>
    </row>
    <row r="17" spans="1:5" ht="45" x14ac:dyDescent="0.25">
      <c r="A17" s="308"/>
      <c r="B17" s="308"/>
      <c r="C17" s="304" t="s">
        <v>517</v>
      </c>
      <c r="D17" s="132" t="s">
        <v>519</v>
      </c>
      <c r="E17" s="133" t="s">
        <v>518</v>
      </c>
    </row>
    <row r="18" spans="1:5" ht="30" x14ac:dyDescent="0.25">
      <c r="A18" s="308"/>
      <c r="B18" s="308"/>
      <c r="C18" s="306"/>
      <c r="D18" s="132" t="s">
        <v>483</v>
      </c>
      <c r="E18" s="132" t="s">
        <v>486</v>
      </c>
    </row>
    <row r="19" spans="1:5" x14ac:dyDescent="0.25">
      <c r="A19" s="309"/>
      <c r="B19" s="309"/>
      <c r="C19" s="132" t="s">
        <v>480</v>
      </c>
      <c r="D19" s="132" t="s">
        <v>481</v>
      </c>
      <c r="E19" s="132" t="s">
        <v>520</v>
      </c>
    </row>
    <row r="20" spans="1:5" x14ac:dyDescent="0.25">
      <c r="A20" s="128">
        <v>3</v>
      </c>
      <c r="B20" s="141">
        <v>42373</v>
      </c>
      <c r="C20" s="304" t="s">
        <v>515</v>
      </c>
      <c r="D20" s="128" t="s">
        <v>523</v>
      </c>
      <c r="E20" s="128"/>
    </row>
    <row r="21" spans="1:5" x14ac:dyDescent="0.25">
      <c r="A21" s="128"/>
      <c r="B21" s="128"/>
      <c r="C21" s="305"/>
      <c r="D21" s="128"/>
      <c r="E21" s="128"/>
    </row>
    <row r="22" spans="1:5" x14ac:dyDescent="0.25">
      <c r="A22" s="128"/>
      <c r="B22" s="128"/>
      <c r="C22" s="305"/>
      <c r="D22" s="128"/>
      <c r="E22" s="128"/>
    </row>
    <row r="23" spans="1:5" x14ac:dyDescent="0.25">
      <c r="A23" s="128"/>
      <c r="B23" s="128"/>
      <c r="C23" s="305"/>
      <c r="D23" s="128"/>
      <c r="E23" s="130"/>
    </row>
    <row r="24" spans="1:5" x14ac:dyDescent="0.25">
      <c r="A24" s="128"/>
      <c r="B24" s="128"/>
      <c r="C24" s="305"/>
      <c r="D24" s="128"/>
      <c r="E24" s="128"/>
    </row>
    <row r="25" spans="1:5" x14ac:dyDescent="0.25">
      <c r="A25" s="128"/>
      <c r="B25" s="128"/>
      <c r="C25" s="305"/>
      <c r="D25" s="128"/>
      <c r="E25" s="128"/>
    </row>
    <row r="26" spans="1:5" x14ac:dyDescent="0.25">
      <c r="A26" s="128"/>
      <c r="B26" s="128"/>
      <c r="C26" s="306"/>
      <c r="D26" s="128"/>
      <c r="E26" s="130"/>
    </row>
    <row r="27" spans="1:5" x14ac:dyDescent="0.25">
      <c r="A27" s="128"/>
      <c r="B27" s="128"/>
      <c r="C27" s="128"/>
      <c r="D27" s="128"/>
      <c r="E27" s="129"/>
    </row>
    <row r="28" spans="1:5" x14ac:dyDescent="0.25">
      <c r="A28" s="128"/>
      <c r="B28" s="128"/>
    </row>
    <row r="29" spans="1:5" x14ac:dyDescent="0.25">
      <c r="A29" s="128"/>
      <c r="B29" s="128"/>
      <c r="C29" s="128"/>
      <c r="D29" s="128"/>
      <c r="E29" s="128"/>
    </row>
    <row r="30" spans="1:5" x14ac:dyDescent="0.25">
      <c r="A30" s="128"/>
      <c r="B30" s="128"/>
      <c r="C30" s="128"/>
      <c r="D30" s="128"/>
      <c r="E30" s="128"/>
    </row>
    <row r="31" spans="1:5" x14ac:dyDescent="0.25">
      <c r="A31" s="128"/>
      <c r="B31" s="128"/>
      <c r="C31" s="128"/>
      <c r="D31" s="128"/>
      <c r="E31" s="128"/>
    </row>
    <row r="32" spans="1:5" x14ac:dyDescent="0.25">
      <c r="A32" s="128"/>
      <c r="B32" s="128"/>
      <c r="C32" s="128"/>
      <c r="D32" s="128"/>
      <c r="E32" s="128"/>
    </row>
    <row r="33" spans="1:5" x14ac:dyDescent="0.25">
      <c r="A33" s="128"/>
      <c r="B33" s="128"/>
      <c r="C33" s="128"/>
      <c r="D33" s="128"/>
      <c r="E33" s="128"/>
    </row>
    <row r="34" spans="1:5" x14ac:dyDescent="0.25">
      <c r="A34" s="128"/>
      <c r="B34" s="128"/>
      <c r="C34" s="128"/>
      <c r="D34" s="128"/>
      <c r="E34" s="128"/>
    </row>
    <row r="35" spans="1:5" x14ac:dyDescent="0.25">
      <c r="A35" s="128"/>
      <c r="B35" s="128"/>
      <c r="C35" s="128"/>
      <c r="D35" s="128"/>
      <c r="E35" s="128"/>
    </row>
    <row r="36" spans="1:5" x14ac:dyDescent="0.25">
      <c r="A36" s="128"/>
      <c r="B36" s="128"/>
      <c r="C36" s="128"/>
      <c r="D36" s="128"/>
      <c r="E36" s="128"/>
    </row>
    <row r="37" spans="1:5" x14ac:dyDescent="0.25">
      <c r="A37" s="128"/>
      <c r="B37" s="128"/>
      <c r="C37" s="128"/>
      <c r="D37" s="128"/>
      <c r="E37" s="128"/>
    </row>
    <row r="38" spans="1:5" x14ac:dyDescent="0.25">
      <c r="A38" s="128"/>
      <c r="B38" s="128"/>
      <c r="C38" s="128"/>
      <c r="D38" s="128"/>
      <c r="E38" s="128"/>
    </row>
    <row r="39" spans="1:5" x14ac:dyDescent="0.25">
      <c r="A39" s="128"/>
      <c r="B39" s="128"/>
      <c r="C39" s="128"/>
      <c r="D39" s="128"/>
      <c r="E39" s="128"/>
    </row>
    <row r="40" spans="1:5" x14ac:dyDescent="0.25">
      <c r="A40" s="128"/>
      <c r="B40" s="128"/>
      <c r="C40" s="128"/>
      <c r="D40" s="128"/>
      <c r="E40" s="128"/>
    </row>
    <row r="41" spans="1:5" x14ac:dyDescent="0.25">
      <c r="A41" s="128"/>
      <c r="B41" s="128"/>
      <c r="C41" s="128"/>
      <c r="D41" s="128"/>
      <c r="E41" s="128"/>
    </row>
    <row r="42" spans="1:5" x14ac:dyDescent="0.25">
      <c r="A42" s="128"/>
      <c r="B42" s="128"/>
      <c r="C42" s="128"/>
      <c r="D42" s="128"/>
      <c r="E42" s="128"/>
    </row>
    <row r="43" spans="1:5" x14ac:dyDescent="0.25">
      <c r="A43" s="128"/>
      <c r="B43" s="128"/>
      <c r="C43" s="128"/>
      <c r="D43" s="128"/>
      <c r="E43" s="128"/>
    </row>
  </sheetData>
  <mergeCells count="6">
    <mergeCell ref="C20:C26"/>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Adrienne Charles</cp:lastModifiedBy>
  <cp:lastPrinted>2016-05-02T17:20:04Z</cp:lastPrinted>
  <dcterms:created xsi:type="dcterms:W3CDTF">2014-07-07T16:14:19Z</dcterms:created>
  <dcterms:modified xsi:type="dcterms:W3CDTF">2016-08-24T15:33:15Z</dcterms:modified>
</cp:coreProperties>
</file>