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3860" activeTab="1"/>
  </bookViews>
  <sheets>
    <sheet name="App.2-EC_Account 1576" sheetId="2" r:id="rId1"/>
    <sheet name="App.2-BA_Fixed Asset_Cont" sheetId="1" r:id="rId2"/>
  </sheets>
  <definedNames>
    <definedName name="_xlnm.Print_Area" localSheetId="0">'App.2-EC_Account 1576'!$A$1:$L$39</definedName>
  </definedNames>
  <calcPr calcId="145621"/>
</workbook>
</file>

<file path=xl/calcChain.xml><?xml version="1.0" encoding="utf-8"?>
<calcChain xmlns="http://schemas.openxmlformats.org/spreadsheetml/2006/main">
  <c r="J491" i="1" l="1"/>
  <c r="K496" i="1" s="1"/>
  <c r="L489" i="1"/>
  <c r="E486" i="1"/>
  <c r="E489" i="1" s="1"/>
  <c r="F486" i="1"/>
  <c r="F489" i="1" s="1"/>
  <c r="J486" i="1"/>
  <c r="J489" i="1" s="1"/>
  <c r="K486" i="1"/>
  <c r="K489" i="1" s="1"/>
  <c r="L486" i="1"/>
  <c r="M486" i="1"/>
  <c r="M489" i="1" s="1"/>
  <c r="I488" i="1"/>
  <c r="I487"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46" i="1"/>
  <c r="I486" i="1" s="1"/>
  <c r="I489" i="1" s="1"/>
  <c r="G488" i="1"/>
  <c r="G487" i="1"/>
  <c r="G428" i="1"/>
  <c r="G427" i="1"/>
  <c r="G368" i="1"/>
  <c r="G367" i="1"/>
  <c r="G308" i="1"/>
  <c r="G307" i="1"/>
  <c r="E429" i="1"/>
  <c r="K429" i="1"/>
  <c r="E426" i="1"/>
  <c r="G15" i="2" s="1"/>
  <c r="F426" i="1"/>
  <c r="F429" i="1" s="1"/>
  <c r="I426" i="1"/>
  <c r="I429" i="1" s="1"/>
  <c r="J426" i="1"/>
  <c r="G16" i="2" s="1"/>
  <c r="K426" i="1"/>
  <c r="L426" i="1"/>
  <c r="L429" i="1" s="1"/>
  <c r="M426" i="1"/>
  <c r="M429" i="1" s="1"/>
  <c r="J369" i="1"/>
  <c r="J371" i="1" s="1"/>
  <c r="K376" i="1" s="1"/>
  <c r="E366" i="1"/>
  <c r="F21" i="2" s="1"/>
  <c r="F366" i="1"/>
  <c r="F369" i="1" s="1"/>
  <c r="I366" i="1"/>
  <c r="I369" i="1" s="1"/>
  <c r="J366" i="1"/>
  <c r="F22" i="2" s="1"/>
  <c r="K366" i="1"/>
  <c r="K369" i="1" s="1"/>
  <c r="L366" i="1"/>
  <c r="L369" i="1" s="1"/>
  <c r="M366" i="1"/>
  <c r="M369" i="1" s="1"/>
  <c r="G20" i="2" s="1"/>
  <c r="D353" i="1"/>
  <c r="G353" i="1" s="1"/>
  <c r="D473" i="1" s="1"/>
  <c r="G473" i="1" s="1"/>
  <c r="E306" i="1"/>
  <c r="E309" i="1" s="1"/>
  <c r="F306" i="1"/>
  <c r="F15" i="2" s="1"/>
  <c r="I306" i="1"/>
  <c r="I309" i="1" s="1"/>
  <c r="J306" i="1"/>
  <c r="J309" i="1" s="1"/>
  <c r="K306" i="1"/>
  <c r="K309" i="1" s="1"/>
  <c r="L306" i="1"/>
  <c r="L309" i="1" s="1"/>
  <c r="M306" i="1"/>
  <c r="M309" i="1" s="1"/>
  <c r="G14" i="2" s="1"/>
  <c r="E249" i="1"/>
  <c r="K249" i="1"/>
  <c r="M249" i="1"/>
  <c r="F20" i="2" s="1"/>
  <c r="J246" i="1"/>
  <c r="J249" i="1" s="1"/>
  <c r="K246" i="1"/>
  <c r="L246" i="1"/>
  <c r="L249" i="1" s="1"/>
  <c r="M246" i="1"/>
  <c r="E246" i="1"/>
  <c r="F246" i="1"/>
  <c r="F249" i="1" s="1"/>
  <c r="I231" i="1"/>
  <c r="I215" i="1"/>
  <c r="D239" i="1"/>
  <c r="G239" i="1" s="1"/>
  <c r="D359" i="1" s="1"/>
  <c r="G359" i="1" s="1"/>
  <c r="D479" i="1" s="1"/>
  <c r="G479" i="1" s="1"/>
  <c r="D223" i="1"/>
  <c r="G223" i="1" s="1"/>
  <c r="D343" i="1" s="1"/>
  <c r="G343" i="1" s="1"/>
  <c r="D463" i="1" s="1"/>
  <c r="G463" i="1" s="1"/>
  <c r="D207" i="1"/>
  <c r="G207" i="1" s="1"/>
  <c r="D327" i="1" s="1"/>
  <c r="G327" i="1" s="1"/>
  <c r="D447" i="1" s="1"/>
  <c r="G447" i="1" s="1"/>
  <c r="F189" i="1"/>
  <c r="K189" i="1"/>
  <c r="M186" i="1"/>
  <c r="M189" i="1" s="1"/>
  <c r="F14" i="2" s="1"/>
  <c r="J186" i="1"/>
  <c r="J189" i="1" s="1"/>
  <c r="K186" i="1"/>
  <c r="L186" i="1"/>
  <c r="L189" i="1" s="1"/>
  <c r="E186" i="1"/>
  <c r="E189" i="1" s="1"/>
  <c r="E15" i="2" s="1"/>
  <c r="F186" i="1"/>
  <c r="J131" i="1"/>
  <c r="K136" i="1" s="1"/>
  <c r="J129" i="1"/>
  <c r="F129" i="1"/>
  <c r="I126" i="1"/>
  <c r="I129" i="1" s="1"/>
  <c r="J126" i="1"/>
  <c r="K126" i="1"/>
  <c r="K129" i="1" s="1"/>
  <c r="L125" i="1"/>
  <c r="L124" i="1"/>
  <c r="I244" i="1" s="1"/>
  <c r="L123" i="1"/>
  <c r="M123" i="1" s="1"/>
  <c r="L122" i="1"/>
  <c r="I242" i="1" s="1"/>
  <c r="L121" i="1"/>
  <c r="M120" i="1"/>
  <c r="L120" i="1"/>
  <c r="I240" i="1" s="1"/>
  <c r="L119" i="1"/>
  <c r="M119" i="1" s="1"/>
  <c r="L118" i="1"/>
  <c r="I238" i="1" s="1"/>
  <c r="L117" i="1"/>
  <c r="L116" i="1"/>
  <c r="I236" i="1" s="1"/>
  <c r="L115" i="1"/>
  <c r="M115" i="1" s="1"/>
  <c r="L114" i="1"/>
  <c r="I234" i="1" s="1"/>
  <c r="L113" i="1"/>
  <c r="M112" i="1"/>
  <c r="L112" i="1"/>
  <c r="I232" i="1" s="1"/>
  <c r="L111" i="1"/>
  <c r="M111" i="1" s="1"/>
  <c r="L110" i="1"/>
  <c r="I230" i="1" s="1"/>
  <c r="L109" i="1"/>
  <c r="L108" i="1"/>
  <c r="I228" i="1" s="1"/>
  <c r="L107" i="1"/>
  <c r="M107" i="1" s="1"/>
  <c r="L106" i="1"/>
  <c r="I226" i="1" s="1"/>
  <c r="L105" i="1"/>
  <c r="M104" i="1"/>
  <c r="L104" i="1"/>
  <c r="I224" i="1" s="1"/>
  <c r="L103" i="1"/>
  <c r="M103" i="1" s="1"/>
  <c r="L102" i="1"/>
  <c r="I222" i="1" s="1"/>
  <c r="L101" i="1"/>
  <c r="L100" i="1"/>
  <c r="I220" i="1" s="1"/>
  <c r="L99" i="1"/>
  <c r="M99" i="1" s="1"/>
  <c r="L98" i="1"/>
  <c r="I218" i="1" s="1"/>
  <c r="L97" i="1"/>
  <c r="M96" i="1"/>
  <c r="L96" i="1"/>
  <c r="I216" i="1" s="1"/>
  <c r="L95" i="1"/>
  <c r="M95" i="1" s="1"/>
  <c r="L94" i="1"/>
  <c r="I214" i="1" s="1"/>
  <c r="L93" i="1"/>
  <c r="L92" i="1"/>
  <c r="I212" i="1" s="1"/>
  <c r="L91" i="1"/>
  <c r="M91" i="1" s="1"/>
  <c r="L90" i="1"/>
  <c r="I210" i="1" s="1"/>
  <c r="L89" i="1"/>
  <c r="M88" i="1"/>
  <c r="L88" i="1"/>
  <c r="I208" i="1" s="1"/>
  <c r="L87" i="1"/>
  <c r="M87" i="1" s="1"/>
  <c r="L86" i="1"/>
  <c r="G125" i="1"/>
  <c r="D245" i="1" s="1"/>
  <c r="G245" i="1" s="1"/>
  <c r="D365" i="1" s="1"/>
  <c r="G365" i="1" s="1"/>
  <c r="D485" i="1" s="1"/>
  <c r="G485" i="1" s="1"/>
  <c r="G124" i="1"/>
  <c r="D244" i="1" s="1"/>
  <c r="G244" i="1" s="1"/>
  <c r="D364" i="1" s="1"/>
  <c r="G364" i="1" s="1"/>
  <c r="D484" i="1" s="1"/>
  <c r="G484" i="1" s="1"/>
  <c r="G123" i="1"/>
  <c r="D243" i="1" s="1"/>
  <c r="G243" i="1" s="1"/>
  <c r="D363" i="1" s="1"/>
  <c r="G363" i="1" s="1"/>
  <c r="D483" i="1" s="1"/>
  <c r="G483" i="1" s="1"/>
  <c r="G122" i="1"/>
  <c r="D242" i="1" s="1"/>
  <c r="G242" i="1" s="1"/>
  <c r="D362" i="1" s="1"/>
  <c r="G362" i="1" s="1"/>
  <c r="D482" i="1" s="1"/>
  <c r="G482" i="1" s="1"/>
  <c r="G121" i="1"/>
  <c r="D241" i="1" s="1"/>
  <c r="G241" i="1" s="1"/>
  <c r="D361" i="1" s="1"/>
  <c r="G361" i="1" s="1"/>
  <c r="D481" i="1" s="1"/>
  <c r="G481" i="1" s="1"/>
  <c r="G120" i="1"/>
  <c r="D240" i="1" s="1"/>
  <c r="G240" i="1" s="1"/>
  <c r="D360" i="1" s="1"/>
  <c r="G360" i="1" s="1"/>
  <c r="D480" i="1" s="1"/>
  <c r="G480" i="1" s="1"/>
  <c r="G119" i="1"/>
  <c r="G118" i="1"/>
  <c r="D238" i="1" s="1"/>
  <c r="G238" i="1" s="1"/>
  <c r="D358" i="1" s="1"/>
  <c r="G358" i="1" s="1"/>
  <c r="D478" i="1" s="1"/>
  <c r="G478" i="1" s="1"/>
  <c r="G117" i="1"/>
  <c r="D237" i="1" s="1"/>
  <c r="G237" i="1" s="1"/>
  <c r="D357" i="1" s="1"/>
  <c r="G357" i="1" s="1"/>
  <c r="D477" i="1" s="1"/>
  <c r="G477" i="1" s="1"/>
  <c r="G116" i="1"/>
  <c r="D236" i="1" s="1"/>
  <c r="G236" i="1" s="1"/>
  <c r="D356" i="1" s="1"/>
  <c r="G356" i="1" s="1"/>
  <c r="D476" i="1" s="1"/>
  <c r="G476" i="1" s="1"/>
  <c r="G115" i="1"/>
  <c r="D235" i="1" s="1"/>
  <c r="G235" i="1" s="1"/>
  <c r="D355" i="1" s="1"/>
  <c r="G355" i="1" s="1"/>
  <c r="D475" i="1" s="1"/>
  <c r="G475" i="1" s="1"/>
  <c r="G114" i="1"/>
  <c r="D234" i="1" s="1"/>
  <c r="G234" i="1" s="1"/>
  <c r="D354" i="1" s="1"/>
  <c r="G354" i="1" s="1"/>
  <c r="D474" i="1" s="1"/>
  <c r="G474" i="1" s="1"/>
  <c r="G113" i="1"/>
  <c r="D233" i="1" s="1"/>
  <c r="G233" i="1" s="1"/>
  <c r="G112" i="1"/>
  <c r="D232" i="1" s="1"/>
  <c r="G232" i="1" s="1"/>
  <c r="D352" i="1" s="1"/>
  <c r="G352" i="1" s="1"/>
  <c r="D472" i="1" s="1"/>
  <c r="G472" i="1" s="1"/>
  <c r="G111" i="1"/>
  <c r="D231" i="1" s="1"/>
  <c r="G231" i="1" s="1"/>
  <c r="D351" i="1" s="1"/>
  <c r="G351" i="1" s="1"/>
  <c r="D471" i="1" s="1"/>
  <c r="G471" i="1" s="1"/>
  <c r="G110" i="1"/>
  <c r="D230" i="1" s="1"/>
  <c r="G230" i="1" s="1"/>
  <c r="D350" i="1" s="1"/>
  <c r="G350" i="1" s="1"/>
  <c r="D470" i="1" s="1"/>
  <c r="G470" i="1" s="1"/>
  <c r="G109" i="1"/>
  <c r="D229" i="1" s="1"/>
  <c r="G229" i="1" s="1"/>
  <c r="D349" i="1" s="1"/>
  <c r="G349" i="1" s="1"/>
  <c r="D469" i="1" s="1"/>
  <c r="G469" i="1" s="1"/>
  <c r="G108" i="1"/>
  <c r="D228" i="1" s="1"/>
  <c r="G228" i="1" s="1"/>
  <c r="D348" i="1" s="1"/>
  <c r="G348" i="1" s="1"/>
  <c r="D468" i="1" s="1"/>
  <c r="G468" i="1" s="1"/>
  <c r="G107" i="1"/>
  <c r="D227" i="1" s="1"/>
  <c r="G227" i="1" s="1"/>
  <c r="D347" i="1" s="1"/>
  <c r="G347" i="1" s="1"/>
  <c r="D467" i="1" s="1"/>
  <c r="G467" i="1" s="1"/>
  <c r="G106" i="1"/>
  <c r="D226" i="1" s="1"/>
  <c r="G226" i="1" s="1"/>
  <c r="D346" i="1" s="1"/>
  <c r="G346" i="1" s="1"/>
  <c r="D466" i="1" s="1"/>
  <c r="G466" i="1" s="1"/>
  <c r="G105" i="1"/>
  <c r="D225" i="1" s="1"/>
  <c r="G225" i="1" s="1"/>
  <c r="D345" i="1" s="1"/>
  <c r="G345" i="1" s="1"/>
  <c r="D465" i="1" s="1"/>
  <c r="G465" i="1" s="1"/>
  <c r="G104" i="1"/>
  <c r="D224" i="1" s="1"/>
  <c r="G224" i="1" s="1"/>
  <c r="D344" i="1" s="1"/>
  <c r="G344" i="1" s="1"/>
  <c r="D464" i="1" s="1"/>
  <c r="G464" i="1" s="1"/>
  <c r="G103" i="1"/>
  <c r="G102" i="1"/>
  <c r="D222" i="1" s="1"/>
  <c r="G222" i="1" s="1"/>
  <c r="D342" i="1" s="1"/>
  <c r="G342" i="1" s="1"/>
  <c r="D462" i="1" s="1"/>
  <c r="G462" i="1" s="1"/>
  <c r="G101" i="1"/>
  <c r="D221" i="1" s="1"/>
  <c r="G221" i="1" s="1"/>
  <c r="D341" i="1" s="1"/>
  <c r="G341" i="1" s="1"/>
  <c r="D461" i="1" s="1"/>
  <c r="G461" i="1" s="1"/>
  <c r="G100" i="1"/>
  <c r="D220" i="1" s="1"/>
  <c r="G220" i="1" s="1"/>
  <c r="D340" i="1" s="1"/>
  <c r="G340" i="1" s="1"/>
  <c r="D460" i="1" s="1"/>
  <c r="G460" i="1" s="1"/>
  <c r="G99" i="1"/>
  <c r="D219" i="1" s="1"/>
  <c r="G219" i="1" s="1"/>
  <c r="D339" i="1" s="1"/>
  <c r="G339" i="1" s="1"/>
  <c r="D459" i="1" s="1"/>
  <c r="G459" i="1" s="1"/>
  <c r="G98" i="1"/>
  <c r="D218" i="1" s="1"/>
  <c r="G218" i="1" s="1"/>
  <c r="D338" i="1" s="1"/>
  <c r="G338" i="1" s="1"/>
  <c r="D458" i="1" s="1"/>
  <c r="G458" i="1" s="1"/>
  <c r="G97" i="1"/>
  <c r="D217" i="1" s="1"/>
  <c r="G217" i="1" s="1"/>
  <c r="D337" i="1" s="1"/>
  <c r="G337" i="1" s="1"/>
  <c r="D457" i="1" s="1"/>
  <c r="G457" i="1" s="1"/>
  <c r="G96" i="1"/>
  <c r="D216" i="1" s="1"/>
  <c r="G216" i="1" s="1"/>
  <c r="D336" i="1" s="1"/>
  <c r="G336" i="1" s="1"/>
  <c r="D456" i="1" s="1"/>
  <c r="G456" i="1" s="1"/>
  <c r="G95" i="1"/>
  <c r="D215" i="1" s="1"/>
  <c r="G215" i="1" s="1"/>
  <c r="D335" i="1" s="1"/>
  <c r="G335" i="1" s="1"/>
  <c r="D455" i="1" s="1"/>
  <c r="G455" i="1" s="1"/>
  <c r="G94" i="1"/>
  <c r="D214" i="1" s="1"/>
  <c r="G214" i="1" s="1"/>
  <c r="D334" i="1" s="1"/>
  <c r="G334" i="1" s="1"/>
  <c r="D454" i="1" s="1"/>
  <c r="G454" i="1" s="1"/>
  <c r="G93" i="1"/>
  <c r="D213" i="1" s="1"/>
  <c r="G213" i="1" s="1"/>
  <c r="D333" i="1" s="1"/>
  <c r="G333" i="1" s="1"/>
  <c r="D453" i="1" s="1"/>
  <c r="G453" i="1" s="1"/>
  <c r="G92" i="1"/>
  <c r="D212" i="1" s="1"/>
  <c r="G212" i="1" s="1"/>
  <c r="D332" i="1" s="1"/>
  <c r="G332" i="1" s="1"/>
  <c r="D452" i="1" s="1"/>
  <c r="G452" i="1" s="1"/>
  <c r="G91" i="1"/>
  <c r="D211" i="1" s="1"/>
  <c r="G211" i="1" s="1"/>
  <c r="D331" i="1" s="1"/>
  <c r="G331" i="1" s="1"/>
  <c r="D451" i="1" s="1"/>
  <c r="G451" i="1" s="1"/>
  <c r="G90" i="1"/>
  <c r="D210" i="1" s="1"/>
  <c r="G210" i="1" s="1"/>
  <c r="D330" i="1" s="1"/>
  <c r="G330" i="1" s="1"/>
  <c r="D450" i="1" s="1"/>
  <c r="G450" i="1" s="1"/>
  <c r="G89" i="1"/>
  <c r="D209" i="1" s="1"/>
  <c r="G209" i="1" s="1"/>
  <c r="D329" i="1" s="1"/>
  <c r="G329" i="1" s="1"/>
  <c r="D449" i="1" s="1"/>
  <c r="G449" i="1" s="1"/>
  <c r="G88" i="1"/>
  <c r="D208" i="1" s="1"/>
  <c r="G208" i="1" s="1"/>
  <c r="D328" i="1" s="1"/>
  <c r="G328" i="1" s="1"/>
  <c r="D448" i="1" s="1"/>
  <c r="G448" i="1" s="1"/>
  <c r="G87" i="1"/>
  <c r="G86" i="1"/>
  <c r="M86" i="1" s="1"/>
  <c r="J52" i="1"/>
  <c r="J54" i="1" s="1"/>
  <c r="K59" i="1" s="1"/>
  <c r="K52" i="1"/>
  <c r="D52" i="1"/>
  <c r="F52" i="1"/>
  <c r="I49" i="1"/>
  <c r="I52" i="1" s="1"/>
  <c r="J49" i="1"/>
  <c r="D16" i="2" s="1"/>
  <c r="K49" i="1"/>
  <c r="D49" i="1"/>
  <c r="D14" i="2" s="1"/>
  <c r="E49" i="1"/>
  <c r="D15" i="2" s="1"/>
  <c r="F49" i="1"/>
  <c r="D126" i="1"/>
  <c r="D20" i="2" s="1"/>
  <c r="E126" i="1"/>
  <c r="E129" i="1" s="1"/>
  <c r="D21" i="2" s="1"/>
  <c r="F126" i="1"/>
  <c r="L48" i="1"/>
  <c r="I185" i="1" s="1"/>
  <c r="L47" i="1"/>
  <c r="I184" i="1" s="1"/>
  <c r="L46" i="1"/>
  <c r="I183" i="1" s="1"/>
  <c r="L45" i="1"/>
  <c r="I182" i="1" s="1"/>
  <c r="L44" i="1"/>
  <c r="I181" i="1" s="1"/>
  <c r="L43" i="1"/>
  <c r="I180" i="1" s="1"/>
  <c r="L42" i="1"/>
  <c r="I179" i="1" s="1"/>
  <c r="L41" i="1"/>
  <c r="I178" i="1" s="1"/>
  <c r="L40" i="1"/>
  <c r="I177" i="1" s="1"/>
  <c r="L39" i="1"/>
  <c r="I176" i="1" s="1"/>
  <c r="L38" i="1"/>
  <c r="I175" i="1" s="1"/>
  <c r="L37" i="1"/>
  <c r="I174" i="1" s="1"/>
  <c r="L36" i="1"/>
  <c r="I173" i="1" s="1"/>
  <c r="L35" i="1"/>
  <c r="I172" i="1" s="1"/>
  <c r="L34" i="1"/>
  <c r="I171" i="1" s="1"/>
  <c r="L33" i="1"/>
  <c r="I170" i="1" s="1"/>
  <c r="L32" i="1"/>
  <c r="I169" i="1" s="1"/>
  <c r="L31" i="1"/>
  <c r="I168" i="1" s="1"/>
  <c r="L30" i="1"/>
  <c r="I167" i="1" s="1"/>
  <c r="L29" i="1"/>
  <c r="I166" i="1" s="1"/>
  <c r="L28" i="1"/>
  <c r="I165" i="1" s="1"/>
  <c r="L27" i="1"/>
  <c r="I164" i="1" s="1"/>
  <c r="L26" i="1"/>
  <c r="I163" i="1" s="1"/>
  <c r="L25" i="1"/>
  <c r="I162" i="1" s="1"/>
  <c r="L24" i="1"/>
  <c r="I161" i="1" s="1"/>
  <c r="L23" i="1"/>
  <c r="I160" i="1" s="1"/>
  <c r="L22" i="1"/>
  <c r="I159" i="1" s="1"/>
  <c r="L21" i="1"/>
  <c r="I158" i="1" s="1"/>
  <c r="L20" i="1"/>
  <c r="I157" i="1" s="1"/>
  <c r="L19" i="1"/>
  <c r="I156" i="1" s="1"/>
  <c r="L18" i="1"/>
  <c r="I155" i="1" s="1"/>
  <c r="L17" i="1"/>
  <c r="I154" i="1" s="1"/>
  <c r="L16" i="1"/>
  <c r="I153" i="1" s="1"/>
  <c r="L15" i="1"/>
  <c r="I152" i="1" s="1"/>
  <c r="L14" i="1"/>
  <c r="I151" i="1" s="1"/>
  <c r="L13" i="1"/>
  <c r="I150" i="1" s="1"/>
  <c r="L12" i="1"/>
  <c r="I149" i="1" s="1"/>
  <c r="L11" i="1"/>
  <c r="I148" i="1" s="1"/>
  <c r="L10" i="1"/>
  <c r="I147" i="1" s="1"/>
  <c r="L9" i="1"/>
  <c r="I146" i="1" s="1"/>
  <c r="G48" i="1"/>
  <c r="M48" i="1" s="1"/>
  <c r="G47" i="1"/>
  <c r="M47" i="1" s="1"/>
  <c r="G46" i="1"/>
  <c r="D183" i="1" s="1"/>
  <c r="G183" i="1" s="1"/>
  <c r="D303" i="1" s="1"/>
  <c r="G303" i="1" s="1"/>
  <c r="D423" i="1" s="1"/>
  <c r="G423" i="1" s="1"/>
  <c r="G45" i="1"/>
  <c r="D182" i="1" s="1"/>
  <c r="G182" i="1" s="1"/>
  <c r="D302" i="1" s="1"/>
  <c r="G302" i="1" s="1"/>
  <c r="D422" i="1" s="1"/>
  <c r="G422" i="1" s="1"/>
  <c r="G44" i="1"/>
  <c r="M44" i="1" s="1"/>
  <c r="G43" i="1"/>
  <c r="M43" i="1" s="1"/>
  <c r="G42" i="1"/>
  <c r="D179" i="1" s="1"/>
  <c r="G179" i="1" s="1"/>
  <c r="D299" i="1" s="1"/>
  <c r="G299" i="1" s="1"/>
  <c r="D419" i="1" s="1"/>
  <c r="G419" i="1" s="1"/>
  <c r="G41" i="1"/>
  <c r="D178" i="1" s="1"/>
  <c r="G178" i="1" s="1"/>
  <c r="D298" i="1" s="1"/>
  <c r="G298" i="1" s="1"/>
  <c r="D418" i="1" s="1"/>
  <c r="G418" i="1" s="1"/>
  <c r="G40" i="1"/>
  <c r="D177" i="1" s="1"/>
  <c r="G177" i="1" s="1"/>
  <c r="D297" i="1" s="1"/>
  <c r="G297" i="1" s="1"/>
  <c r="D417" i="1" s="1"/>
  <c r="G417" i="1" s="1"/>
  <c r="G39" i="1"/>
  <c r="M39" i="1" s="1"/>
  <c r="G38" i="1"/>
  <c r="D175" i="1" s="1"/>
  <c r="G175" i="1" s="1"/>
  <c r="D295" i="1" s="1"/>
  <c r="G295" i="1" s="1"/>
  <c r="D415" i="1" s="1"/>
  <c r="G415" i="1" s="1"/>
  <c r="G37" i="1"/>
  <c r="D174" i="1" s="1"/>
  <c r="G174" i="1" s="1"/>
  <c r="D294" i="1" s="1"/>
  <c r="G294" i="1" s="1"/>
  <c r="D414" i="1" s="1"/>
  <c r="G414" i="1" s="1"/>
  <c r="G36" i="1"/>
  <c r="M36" i="1" s="1"/>
  <c r="G35" i="1"/>
  <c r="M35" i="1" s="1"/>
  <c r="G34" i="1"/>
  <c r="D171" i="1" s="1"/>
  <c r="G171" i="1" s="1"/>
  <c r="D291" i="1" s="1"/>
  <c r="G291" i="1" s="1"/>
  <c r="D411" i="1" s="1"/>
  <c r="G411" i="1" s="1"/>
  <c r="G33" i="1"/>
  <c r="D170" i="1" s="1"/>
  <c r="G170" i="1" s="1"/>
  <c r="D290" i="1" s="1"/>
  <c r="G290" i="1" s="1"/>
  <c r="D410" i="1" s="1"/>
  <c r="G410" i="1" s="1"/>
  <c r="G32" i="1"/>
  <c r="M32" i="1" s="1"/>
  <c r="G31" i="1"/>
  <c r="M31" i="1" s="1"/>
  <c r="G30" i="1"/>
  <c r="D167" i="1" s="1"/>
  <c r="G167" i="1" s="1"/>
  <c r="D287" i="1" s="1"/>
  <c r="G287" i="1" s="1"/>
  <c r="D407" i="1" s="1"/>
  <c r="G407" i="1" s="1"/>
  <c r="G29" i="1"/>
  <c r="D166" i="1" s="1"/>
  <c r="G166" i="1" s="1"/>
  <c r="D286" i="1" s="1"/>
  <c r="G286" i="1" s="1"/>
  <c r="D406" i="1" s="1"/>
  <c r="G406" i="1" s="1"/>
  <c r="G28" i="1"/>
  <c r="M28" i="1" s="1"/>
  <c r="G27" i="1"/>
  <c r="M27" i="1" s="1"/>
  <c r="G26" i="1"/>
  <c r="D163" i="1" s="1"/>
  <c r="G163" i="1" s="1"/>
  <c r="D283" i="1" s="1"/>
  <c r="G283" i="1" s="1"/>
  <c r="D403" i="1" s="1"/>
  <c r="G403" i="1" s="1"/>
  <c r="G25" i="1"/>
  <c r="D162" i="1" s="1"/>
  <c r="G162" i="1" s="1"/>
  <c r="D282" i="1" s="1"/>
  <c r="G282" i="1" s="1"/>
  <c r="D402" i="1" s="1"/>
  <c r="G402" i="1" s="1"/>
  <c r="G24" i="1"/>
  <c r="D161" i="1" s="1"/>
  <c r="G161" i="1" s="1"/>
  <c r="D281" i="1" s="1"/>
  <c r="G281" i="1" s="1"/>
  <c r="D401" i="1" s="1"/>
  <c r="G401" i="1" s="1"/>
  <c r="G23" i="1"/>
  <c r="M23" i="1" s="1"/>
  <c r="G22" i="1"/>
  <c r="D159" i="1" s="1"/>
  <c r="G159" i="1" s="1"/>
  <c r="D279" i="1" s="1"/>
  <c r="G279" i="1" s="1"/>
  <c r="D399" i="1" s="1"/>
  <c r="G399" i="1" s="1"/>
  <c r="G21" i="1"/>
  <c r="D158" i="1" s="1"/>
  <c r="G158" i="1" s="1"/>
  <c r="D278" i="1" s="1"/>
  <c r="G278" i="1" s="1"/>
  <c r="D398" i="1" s="1"/>
  <c r="G398" i="1" s="1"/>
  <c r="G20" i="1"/>
  <c r="M20" i="1" s="1"/>
  <c r="G19" i="1"/>
  <c r="M19" i="1" s="1"/>
  <c r="G18" i="1"/>
  <c r="D155" i="1" s="1"/>
  <c r="G155" i="1" s="1"/>
  <c r="D275" i="1" s="1"/>
  <c r="G275" i="1" s="1"/>
  <c r="D395" i="1" s="1"/>
  <c r="G395" i="1" s="1"/>
  <c r="G17" i="1"/>
  <c r="D154" i="1" s="1"/>
  <c r="G154" i="1" s="1"/>
  <c r="D274" i="1" s="1"/>
  <c r="G274" i="1" s="1"/>
  <c r="D394" i="1" s="1"/>
  <c r="G394" i="1" s="1"/>
  <c r="G16" i="1"/>
  <c r="M16" i="1" s="1"/>
  <c r="G15" i="1"/>
  <c r="M15" i="1" s="1"/>
  <c r="G14" i="1"/>
  <c r="D151" i="1" s="1"/>
  <c r="G151" i="1" s="1"/>
  <c r="D271" i="1" s="1"/>
  <c r="G271" i="1" s="1"/>
  <c r="D391" i="1" s="1"/>
  <c r="G391" i="1" s="1"/>
  <c r="G13" i="1"/>
  <c r="D150" i="1" s="1"/>
  <c r="G150" i="1" s="1"/>
  <c r="D270" i="1" s="1"/>
  <c r="G270" i="1" s="1"/>
  <c r="D390" i="1" s="1"/>
  <c r="G390" i="1" s="1"/>
  <c r="G12" i="1"/>
  <c r="G11" i="1"/>
  <c r="M11" i="1" s="1"/>
  <c r="G10" i="1"/>
  <c r="D147" i="1" s="1"/>
  <c r="G147" i="1" s="1"/>
  <c r="D267" i="1" s="1"/>
  <c r="G267" i="1" s="1"/>
  <c r="D387" i="1" s="1"/>
  <c r="G387" i="1" s="1"/>
  <c r="G9" i="1"/>
  <c r="D146" i="1" s="1"/>
  <c r="G49" i="1" l="1"/>
  <c r="G52" i="1" s="1"/>
  <c r="G146" i="1"/>
  <c r="M12" i="1"/>
  <c r="M24" i="1"/>
  <c r="M40" i="1"/>
  <c r="L49" i="1"/>
  <c r="L52" i="1" s="1"/>
  <c r="L126" i="1"/>
  <c r="L129" i="1" s="1"/>
  <c r="I206" i="1"/>
  <c r="D148" i="1"/>
  <c r="G148" i="1" s="1"/>
  <c r="D268" i="1" s="1"/>
  <c r="G268" i="1" s="1"/>
  <c r="D388" i="1" s="1"/>
  <c r="G388" i="1" s="1"/>
  <c r="D152" i="1"/>
  <c r="G152" i="1" s="1"/>
  <c r="D272" i="1" s="1"/>
  <c r="G272" i="1" s="1"/>
  <c r="D392" i="1" s="1"/>
  <c r="G392" i="1" s="1"/>
  <c r="D156" i="1"/>
  <c r="G156" i="1" s="1"/>
  <c r="D276" i="1" s="1"/>
  <c r="G276" i="1" s="1"/>
  <c r="D396" i="1" s="1"/>
  <c r="G396" i="1" s="1"/>
  <c r="D160" i="1"/>
  <c r="G160" i="1" s="1"/>
  <c r="D280" i="1" s="1"/>
  <c r="G280" i="1" s="1"/>
  <c r="D400" i="1" s="1"/>
  <c r="G400" i="1" s="1"/>
  <c r="D164" i="1"/>
  <c r="G164" i="1" s="1"/>
  <c r="D284" i="1" s="1"/>
  <c r="G284" i="1" s="1"/>
  <c r="D404" i="1" s="1"/>
  <c r="G404" i="1" s="1"/>
  <c r="D168" i="1"/>
  <c r="G168" i="1" s="1"/>
  <c r="D288" i="1" s="1"/>
  <c r="G288" i="1" s="1"/>
  <c r="D408" i="1" s="1"/>
  <c r="G408" i="1" s="1"/>
  <c r="D172" i="1"/>
  <c r="G172" i="1" s="1"/>
  <c r="D292" i="1" s="1"/>
  <c r="G292" i="1" s="1"/>
  <c r="D412" i="1" s="1"/>
  <c r="G412" i="1" s="1"/>
  <c r="D176" i="1"/>
  <c r="G176" i="1" s="1"/>
  <c r="D296" i="1" s="1"/>
  <c r="G296" i="1" s="1"/>
  <c r="D416" i="1" s="1"/>
  <c r="G416" i="1" s="1"/>
  <c r="D180" i="1"/>
  <c r="G180" i="1" s="1"/>
  <c r="D300" i="1" s="1"/>
  <c r="G300" i="1" s="1"/>
  <c r="D420" i="1" s="1"/>
  <c r="G420" i="1" s="1"/>
  <c r="D184" i="1"/>
  <c r="G184" i="1" s="1"/>
  <c r="D304" i="1" s="1"/>
  <c r="G304" i="1" s="1"/>
  <c r="D424" i="1" s="1"/>
  <c r="G424" i="1" s="1"/>
  <c r="E16" i="2"/>
  <c r="J191" i="1"/>
  <c r="K196" i="1" s="1"/>
  <c r="I186" i="1"/>
  <c r="I189" i="1" s="1"/>
  <c r="M9" i="1"/>
  <c r="M13" i="1"/>
  <c r="M17" i="1"/>
  <c r="M21" i="1"/>
  <c r="M25" i="1"/>
  <c r="M29" i="1"/>
  <c r="M33" i="1"/>
  <c r="M37" i="1"/>
  <c r="M41" i="1"/>
  <c r="M45" i="1"/>
  <c r="M89" i="1"/>
  <c r="M126" i="1" s="1"/>
  <c r="M129" i="1" s="1"/>
  <c r="I209" i="1"/>
  <c r="M94" i="1"/>
  <c r="M97" i="1"/>
  <c r="I217" i="1"/>
  <c r="M102" i="1"/>
  <c r="M105" i="1"/>
  <c r="I225" i="1"/>
  <c r="M110" i="1"/>
  <c r="M113" i="1"/>
  <c r="I233" i="1"/>
  <c r="M118" i="1"/>
  <c r="M121" i="1"/>
  <c r="I241" i="1"/>
  <c r="D149" i="1"/>
  <c r="G149" i="1" s="1"/>
  <c r="D269" i="1" s="1"/>
  <c r="G269" i="1" s="1"/>
  <c r="D153" i="1"/>
  <c r="G153" i="1" s="1"/>
  <c r="D273" i="1" s="1"/>
  <c r="G273" i="1" s="1"/>
  <c r="D393" i="1" s="1"/>
  <c r="G393" i="1" s="1"/>
  <c r="D157" i="1"/>
  <c r="G157" i="1" s="1"/>
  <c r="D277" i="1" s="1"/>
  <c r="G277" i="1" s="1"/>
  <c r="D397" i="1" s="1"/>
  <c r="G397" i="1" s="1"/>
  <c r="D165" i="1"/>
  <c r="G165" i="1" s="1"/>
  <c r="D285" i="1" s="1"/>
  <c r="G285" i="1" s="1"/>
  <c r="D405" i="1" s="1"/>
  <c r="G405" i="1" s="1"/>
  <c r="D169" i="1"/>
  <c r="G169" i="1" s="1"/>
  <c r="D289" i="1" s="1"/>
  <c r="G289" i="1" s="1"/>
  <c r="D409" i="1" s="1"/>
  <c r="G409" i="1" s="1"/>
  <c r="D173" i="1"/>
  <c r="G173" i="1" s="1"/>
  <c r="D293" i="1" s="1"/>
  <c r="G293" i="1" s="1"/>
  <c r="D413" i="1" s="1"/>
  <c r="G413" i="1" s="1"/>
  <c r="D181" i="1"/>
  <c r="G181" i="1" s="1"/>
  <c r="D301" i="1" s="1"/>
  <c r="G301" i="1" s="1"/>
  <c r="D421" i="1" s="1"/>
  <c r="G421" i="1" s="1"/>
  <c r="D185" i="1"/>
  <c r="G185" i="1" s="1"/>
  <c r="D305" i="1" s="1"/>
  <c r="G305" i="1" s="1"/>
  <c r="D425" i="1" s="1"/>
  <c r="G425" i="1" s="1"/>
  <c r="I219" i="1"/>
  <c r="I235" i="1"/>
  <c r="M14" i="1"/>
  <c r="M18" i="1"/>
  <c r="M22" i="1"/>
  <c r="M26" i="1"/>
  <c r="M30" i="1"/>
  <c r="M34" i="1"/>
  <c r="M38" i="1"/>
  <c r="M42" i="1"/>
  <c r="M46" i="1"/>
  <c r="M92" i="1"/>
  <c r="M100" i="1"/>
  <c r="M108" i="1"/>
  <c r="M116" i="1"/>
  <c r="M124" i="1"/>
  <c r="D129" i="1"/>
  <c r="D22" i="2"/>
  <c r="D23" i="2" s="1"/>
  <c r="I207" i="1"/>
  <c r="I223" i="1"/>
  <c r="I239" i="1"/>
  <c r="F309" i="1"/>
  <c r="G126" i="1"/>
  <c r="G129" i="1" s="1"/>
  <c r="D206" i="1"/>
  <c r="M10" i="1"/>
  <c r="D17" i="2"/>
  <c r="E52" i="1"/>
  <c r="M90" i="1"/>
  <c r="M93" i="1"/>
  <c r="I213" i="1"/>
  <c r="M98" i="1"/>
  <c r="M101" i="1"/>
  <c r="I221" i="1"/>
  <c r="M106" i="1"/>
  <c r="M109" i="1"/>
  <c r="I229" i="1"/>
  <c r="M114" i="1"/>
  <c r="M117" i="1"/>
  <c r="I237" i="1"/>
  <c r="M122" i="1"/>
  <c r="M125" i="1"/>
  <c r="I245" i="1"/>
  <c r="I211" i="1"/>
  <c r="I227" i="1"/>
  <c r="I243" i="1"/>
  <c r="E22" i="2"/>
  <c r="J251" i="1"/>
  <c r="K256" i="1" s="1"/>
  <c r="G21" i="2"/>
  <c r="G23" i="2" s="1"/>
  <c r="J311" i="1"/>
  <c r="K316" i="1" s="1"/>
  <c r="F16" i="2"/>
  <c r="E21" i="2"/>
  <c r="G22" i="2"/>
  <c r="J429" i="1"/>
  <c r="J431" i="1" s="1"/>
  <c r="K436" i="1" s="1"/>
  <c r="E369" i="1"/>
  <c r="G17" i="2"/>
  <c r="F23" i="2"/>
  <c r="F17" i="2"/>
  <c r="F25" i="2" s="1"/>
  <c r="E23" i="2" l="1"/>
  <c r="D25" i="2"/>
  <c r="D389" i="1"/>
  <c r="G389" i="1" s="1"/>
  <c r="M49" i="1"/>
  <c r="M52" i="1" s="1"/>
  <c r="E14" i="2" s="1"/>
  <c r="E17" i="2" s="1"/>
  <c r="G186" i="1"/>
  <c r="G189" i="1" s="1"/>
  <c r="D266" i="1"/>
  <c r="G25" i="2"/>
  <c r="H29" i="2" s="1"/>
  <c r="G206" i="1"/>
  <c r="D246" i="1"/>
  <c r="D249" i="1" s="1"/>
  <c r="D186" i="1"/>
  <c r="D189" i="1" s="1"/>
  <c r="I246" i="1"/>
  <c r="I249" i="1" s="1"/>
  <c r="E25" i="2" l="1"/>
  <c r="D326" i="1"/>
  <c r="G246" i="1"/>
  <c r="G249" i="1" s="1"/>
  <c r="H30" i="2"/>
  <c r="H31" i="2" s="1"/>
  <c r="G266" i="1"/>
  <c r="D306" i="1"/>
  <c r="D309" i="1" s="1"/>
  <c r="D386" i="1" l="1"/>
  <c r="G306" i="1"/>
  <c r="G309" i="1" s="1"/>
  <c r="G326" i="1"/>
  <c r="D366" i="1"/>
  <c r="D369" i="1" s="1"/>
  <c r="D446" i="1" l="1"/>
  <c r="G366" i="1"/>
  <c r="G369" i="1" s="1"/>
  <c r="D426" i="1"/>
  <c r="D429" i="1" s="1"/>
  <c r="G386" i="1"/>
  <c r="G426" i="1" s="1"/>
  <c r="G429" i="1" s="1"/>
  <c r="D486" i="1" l="1"/>
  <c r="D489" i="1" s="1"/>
  <c r="G446" i="1"/>
  <c r="G486" i="1" s="1"/>
  <c r="G489" i="1" s="1"/>
</calcChain>
</file>

<file path=xl/sharedStrings.xml><?xml version="1.0" encoding="utf-8"?>
<sst xmlns="http://schemas.openxmlformats.org/spreadsheetml/2006/main" count="642" uniqueCount="103">
  <si>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</si>
  <si>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</si>
  <si>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</si>
  <si>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</si>
  <si>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</si>
  <si>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</si>
  <si>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</si>
  <si>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</si>
  <si>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</si>
  <si>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</si>
  <si>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</si>
  <si>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</si>
  <si>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t>Disposals</t>
  </si>
  <si>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</si>
  <si>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</si>
  <si>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</si>
  <si>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</si>
  <si>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</si>
  <si>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</si>
  <si>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</si>
  <si>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</si>
  <si>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</si>
  <si>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</si>
  <si>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</si>
  <si>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</si>
  <si>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</si>
  <si>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</si>
  <si>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</si>
  <si>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</si>
  <si>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</si>
  <si>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</si>
  <si>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</si>
  <si>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</si>
  <si>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</si>
  <si>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</si>
  <si>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</si>
  <si>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</si>
  <si>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</si>
  <si>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</si>
  <si>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</si>
  <si>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</si>
  <si>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</si>
  <si>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</si>
  <si>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</si>
  <si>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</si>
  <si>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</si>
  <si>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</si>
  <si>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</si>
  <si>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</si>
  <si>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</si>
  <si>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</si>
  <si>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</si>
  <si>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</si>
  <si>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</si>
  <si>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</si>
  <si>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</si>
  <si>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</si>
  <si>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</si>
  <si>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</si>
  <si>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</si>
  <si>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</si>
  <si>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</si>
  <si>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</si>
  <si>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</si>
  <si>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</si>
  <si>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</si>
  <si>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</si>
  <si>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</si>
  <si>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</si>
  <si>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</si>
  <si>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</si>
  <si>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Revised CGAAP with change in asset useful lives</t>
  </si>
  <si>
    <t>Appendix 2-EC</t>
  </si>
  <si>
    <t>Account 1576 - Accounting Changes under CGAAP</t>
  </si>
  <si>
    <t>2012 Changes in Accounting Policies under CGAAP</t>
  </si>
  <si>
    <r>
      <t xml:space="preserve">For applicants that made capitalization and depreciation expense accounting policy changes under CGAAP effective January 1, </t>
    </r>
    <r>
      <rPr>
        <b/>
        <sz val="10"/>
        <color indexed="10"/>
        <rFont val="Arial"/>
        <family val="2"/>
      </rPr>
      <t>2012</t>
    </r>
  </si>
  <si>
    <t xml:space="preserve"> Rebasing Year</t>
  </si>
  <si>
    <t>Reporting Basis</t>
  </si>
  <si>
    <t>IRM</t>
  </si>
  <si>
    <t>Forecast</t>
  </si>
  <si>
    <t>Actual</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</si>
  <si>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</si>
  <si>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</si>
  <si>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</si>
  <si>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</si>
  <si>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</si>
  <si>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</si>
  <si>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2013)</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</si>
  <si>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</si>
  <si>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</si>
  <si>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</si>
  <si>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</si>
  <si>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</si>
  <si>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</si>
  <si>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</si>
  <si>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</si>
  <si>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</si>
  <si>
    <t xml:space="preserve">1  For an applicant that made the capitalization and depreciation expense accounting policy changes on January 1, 2013, the PP&amp;E values as of January 1, 2013 under both former CGAAP and revised CGAAP should be the same. </t>
  </si>
  <si>
    <t>2 Return on rate base associated with Account 1576 balance is calculated as:</t>
  </si>
  <si>
    <t xml:space="preserve">     the variance account opening balance as of 2015 rebasing year x WACC X # of years of rate rider disposition period</t>
  </si>
  <si>
    <t xml:space="preserve">     * Please note that the calculation should be adjusted once WACC is updated and finalized in the rate application.</t>
  </si>
  <si>
    <t>3  Account 1576 is cleared by including the total balance in the deferral and variance account rate rider calculation.</t>
  </si>
  <si>
    <t>4  Net additions are additions net of disposals; Net depreciation is additions to depreciation net of disposals.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</si>
</sst>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quot;$&quot;#,##0_);\(&quot;$&quot;#,##0\)"/>
    <numFmt numFmtId="165" formatCode="_-&quot;$&quot;* #,##0_-;\-&quot;$&quot;* #,##0_-;_-&quot;$&quot;* &quot;-&quot;??_-;_-@_-"/>
    <numFmt numFmtId="166" formatCode="_-* #,##0_-;\-* #,##0_-;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_(* #,##0.00_);_(* \(#,##0.00\);_(* &quot;-&quot;??_);_(@_)"/>
  </numFmts>
  <fonts count="6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ont>
    <font>
      <sz val="10"/>
      <name val="Arial"/>
      <family val="2"/>
    </font>
    <font>
      <u/>
      <sz val="10"/>
      <color indexed="12"/>
      <name val="Arial"/>
      <family val="2"/>
    </font>
    <font>
      <sz val="8"/>
      <name val="Arial"/>
      <family val="2"/>
    </font>
    <font>
      <b/>
      <sz val="10"/>
      <name val="Arial"/>
      <family val="2"/>
    </font>
    <font>
      <b/>
      <u/>
      <sz val="11"/>
      <name val="Arial"/>
      <family val="2"/>
    </font>
    <font>
      <b/>
      <sz val="14"/>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i/>
      <sz val="10"/>
      <name val="Arial"/>
      <family val="2"/>
    </font>
    <font>
      <b/>
      <i/>
      <sz val="10"/>
      <name val="Arial"/>
      <family val="2"/>
    </font>
    <font>
      <b/>
      <sz val="11"/>
      <name val="Arial"/>
      <family val="2"/>
    </font>
    <font>
      <vertAlign val="superscript"/>
      <sz val="10"/>
      <name val="Arial"/>
      <family val="2"/>
    </font>
    <font>
      <b/>
      <sz val="9"/>
      <name val="Arial"/>
      <family val="2"/>
    </font>
    <font>
      <b/>
      <sz val="10"/>
      <color indexed="10"/>
      <name val="Arial"/>
      <family val="2"/>
    </font>
    <font>
      <b/>
      <i/>
      <sz val="9"/>
      <name val="Arial"/>
      <family val="2"/>
    </font>
    <font>
      <b/>
      <vertAlign val="superscript"/>
      <sz val="14"/>
      <name val="Arial"/>
      <family val="2"/>
    </font>
    <font>
      <sz val="10"/>
      <color indexed="8"/>
      <name val="Arial"/>
      <family val="2"/>
    </font>
    <font>
      <sz val="10"/>
      <color indexed="8"/>
      <name val="Calibri"/>
      <family val="2"/>
    </font>
    <font>
      <b/>
      <sz val="10"/>
      <color indexed="8"/>
      <name val="Arial"/>
      <family val="2"/>
    </font>
    <font>
      <sz val="9"/>
      <color indexed="8"/>
      <name val="Arial"/>
      <family val="2"/>
    </font>
    <font>
      <b/>
      <sz val="18"/>
      <name val="Arial"/>
    </font>
    <font>
      <b/>
      <sz val="12"/>
      <name val="Arial"/>
    </font>
    <font>
      <b/>
      <sz val="12"/>
      <name val="Arial"/>
      <family val="2"/>
    </font>
    <font>
      <b/>
      <sz val="18"/>
      <name val="Arial"/>
      <family val="2"/>
    </font>
    <font>
      <b/>
      <sz val="10"/>
      <color rgb="FFFF0000"/>
      <name val="Arial"/>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lightDown">
        <bgColor indexed="55"/>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bottom>
      <diagonal/>
    </border>
    <border>
      <left/>
      <right/>
      <top style="thin">
        <color theme="0"/>
      </top>
      <bottom/>
      <diagonal/>
    </border>
  </borders>
  <cellStyleXfs count="255">
    <xf numFmtId="0" fontId="0" fillId="0" borderId="0"/>
    <xf numFmtId="44" fontId="1" fillId="0" borderId="0" applyFont="0" applyFill="0" applyBorder="0" applyAlignment="0" applyProtection="0"/>
    <xf numFmtId="167" fontId="21" fillId="0" borderId="0"/>
    <xf numFmtId="168" fontId="21" fillId="0" borderId="0"/>
    <xf numFmtId="167" fontId="21" fillId="0" borderId="0"/>
    <xf numFmtId="167" fontId="21" fillId="0" borderId="0"/>
    <xf numFmtId="167" fontId="21" fillId="0" borderId="0"/>
    <xf numFmtId="167" fontId="21" fillId="0" borderId="0"/>
    <xf numFmtId="169" fontId="21" fillId="0" borderId="0"/>
    <xf numFmtId="170" fontId="21" fillId="0" borderId="0"/>
    <xf numFmtId="169" fontId="21" fillId="0" borderId="0"/>
    <xf numFmtId="0" fontId="1" fillId="10" borderId="0" applyNumberFormat="0" applyBorder="0" applyAlignment="0" applyProtection="0"/>
    <xf numFmtId="0" fontId="1" fillId="10"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1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17" fillId="16"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7" fillId="2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7" fillId="2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8"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32"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17" fillId="9" borderId="0" applyNumberFormat="0" applyBorder="0" applyAlignment="0" applyProtection="0"/>
    <xf numFmtId="0" fontId="28" fillId="47" borderId="0" applyNumberFormat="0" applyBorder="0" applyAlignment="0" applyProtection="0"/>
    <xf numFmtId="0" fontId="28" fillId="47" borderId="0" applyNumberFormat="0" applyBorder="0" applyAlignment="0" applyProtection="0"/>
    <xf numFmtId="0" fontId="17" fillId="13"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17" fillId="17"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17" fillId="21"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17" fillId="2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17" fillId="2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7" fillId="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1" fillId="6" borderId="4" applyNumberFormat="0" applyAlignment="0" applyProtection="0"/>
    <xf numFmtId="0" fontId="30" fillId="51" borderId="10" applyNumberFormat="0" applyAlignment="0" applyProtection="0"/>
    <xf numFmtId="0" fontId="30" fillId="51" borderId="10" applyNumberFormat="0" applyAlignment="0" applyProtection="0"/>
    <xf numFmtId="0" fontId="13" fillId="7" borderId="7" applyNumberFormat="0" applyAlignment="0" applyProtection="0"/>
    <xf numFmtId="0" fontId="31" fillId="52" borderId="11" applyNumberFormat="0" applyAlignment="0" applyProtection="0"/>
    <xf numFmtId="0" fontId="31" fillId="52" borderId="1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74"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3" fontId="21" fillId="0" borderId="0" applyFont="0" applyFill="0" applyBorder="0" applyAlignment="0" applyProtection="0"/>
    <xf numFmtId="3" fontId="20" fillId="0" borderId="0"/>
    <xf numFmtId="3" fontId="21" fillId="0" borderId="0"/>
    <xf numFmtId="3" fontId="21" fillId="0" borderId="0" applyFont="0" applyFill="0" applyBorder="0" applyAlignment="0" applyProtection="0"/>
    <xf numFmtId="3" fontId="20" fillId="0" borderId="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4" fontId="21" fillId="0" borderId="0" applyFont="0" applyFill="0" applyBorder="0" applyAlignment="0" applyProtection="0"/>
    <xf numFmtId="164" fontId="20" fillId="0" borderId="0"/>
    <xf numFmtId="164" fontId="21" fillId="0" borderId="0"/>
    <xf numFmtId="164" fontId="21" fillId="0" borderId="0" applyFont="0" applyFill="0" applyBorder="0" applyAlignment="0" applyProtection="0"/>
    <xf numFmtId="164" fontId="20" fillId="0" borderId="0"/>
    <xf numFmtId="14" fontId="21" fillId="0" borderId="0" applyFont="0" applyFill="0" applyBorder="0" applyAlignment="0" applyProtection="0"/>
    <xf numFmtId="14" fontId="20" fillId="0" borderId="0"/>
    <xf numFmtId="14" fontId="21" fillId="0" borderId="0"/>
    <xf numFmtId="14" fontId="21" fillId="0" borderId="0" applyFont="0" applyFill="0" applyBorder="0" applyAlignment="0" applyProtection="0"/>
    <xf numFmtId="14" fontId="20" fillId="0" borderId="0"/>
    <xf numFmtId="0" fontId="1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21" fillId="0" borderId="0" applyFont="0" applyFill="0" applyBorder="0" applyAlignment="0" applyProtection="0"/>
    <xf numFmtId="2" fontId="20" fillId="0" borderId="0"/>
    <xf numFmtId="2" fontId="21" fillId="0" borderId="0"/>
    <xf numFmtId="2" fontId="21" fillId="0" borderId="0" applyFont="0" applyFill="0" applyBorder="0" applyAlignment="0" applyProtection="0"/>
    <xf numFmtId="2" fontId="20" fillId="0" borderId="0"/>
    <xf numFmtId="2" fontId="20" fillId="0" borderId="0"/>
    <xf numFmtId="0" fontId="6" fillId="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38" fontId="23" fillId="53" borderId="0" applyNumberFormat="0" applyBorder="0" applyAlignment="0" applyProtection="0"/>
    <xf numFmtId="0" fontId="3" fillId="0" borderId="1" applyNumberFormat="0" applyFill="0" applyAlignment="0" applyProtection="0"/>
    <xf numFmtId="0" fontId="55" fillId="0" borderId="0"/>
    <xf numFmtId="0" fontId="34" fillId="0" borderId="12" applyNumberFormat="0" applyFill="0" applyAlignment="0" applyProtection="0"/>
    <xf numFmtId="0" fontId="58" fillId="0" borderId="0"/>
    <xf numFmtId="0" fontId="55" fillId="0" borderId="0"/>
    <xf numFmtId="0" fontId="4" fillId="0" borderId="2" applyNumberFormat="0" applyFill="0" applyAlignment="0" applyProtection="0"/>
    <xf numFmtId="0" fontId="56" fillId="0" borderId="0"/>
    <xf numFmtId="0" fontId="35" fillId="0" borderId="13" applyNumberFormat="0" applyFill="0" applyAlignment="0" applyProtection="0"/>
    <xf numFmtId="0" fontId="57" fillId="0" borderId="0"/>
    <xf numFmtId="0" fontId="56" fillId="0" borderId="0"/>
    <xf numFmtId="0" fontId="5" fillId="0" borderId="3" applyNumberFormat="0" applyFill="0" applyAlignment="0" applyProtection="0"/>
    <xf numFmtId="0" fontId="36" fillId="0" borderId="14" applyNumberFormat="0" applyFill="0" applyAlignment="0" applyProtection="0"/>
    <xf numFmtId="0" fontId="36" fillId="0" borderId="14" applyNumberFormat="0" applyFill="0" applyAlignment="0" applyProtection="0"/>
    <xf numFmtId="0" fontId="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alignment vertical="top"/>
      <protection locked="0"/>
    </xf>
    <xf numFmtId="10" fontId="23" fillId="54" borderId="15" applyNumberFormat="0" applyBorder="0" applyAlignment="0" applyProtection="0"/>
    <xf numFmtId="0" fontId="9" fillId="5" borderId="4"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37" fillId="38" borderId="10" applyNumberFormat="0" applyAlignment="0" applyProtection="0"/>
    <xf numFmtId="0" fontId="12" fillId="0" borderId="6" applyNumberFormat="0" applyFill="0" applyAlignment="0" applyProtection="0"/>
    <xf numFmtId="0" fontId="38" fillId="0" borderId="16" applyNumberFormat="0" applyFill="0" applyAlignment="0" applyProtection="0"/>
    <xf numFmtId="0" fontId="38" fillId="0" borderId="16" applyNumberFormat="0" applyFill="0" applyAlignment="0" applyProtection="0"/>
    <xf numFmtId="171" fontId="21" fillId="0" borderId="0"/>
    <xf numFmtId="172" fontId="21" fillId="0" borderId="0"/>
    <xf numFmtId="171" fontId="21" fillId="0" borderId="0"/>
    <xf numFmtId="171" fontId="21" fillId="0" borderId="0"/>
    <xf numFmtId="171" fontId="21" fillId="0" borderId="0"/>
    <xf numFmtId="171" fontId="21" fillId="0" borderId="0"/>
    <xf numFmtId="0" fontId="8" fillId="4"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173" fontId="21" fillId="0" borderId="0"/>
    <xf numFmtId="0" fontId="20" fillId="0" borderId="0"/>
    <xf numFmtId="0" fontId="21" fillId="0" borderId="0"/>
    <xf numFmtId="0" fontId="21" fillId="0" borderId="0"/>
    <xf numFmtId="0" fontId="51" fillId="0" borderId="0"/>
    <xf numFmtId="0" fontId="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51" fillId="0" borderId="0"/>
    <xf numFmtId="0" fontId="20" fillId="0" borderId="0"/>
    <xf numFmtId="0" fontId="21" fillId="0" borderId="0"/>
    <xf numFmtId="0" fontId="1" fillId="0" borderId="0"/>
    <xf numFmtId="0" fontId="21" fillId="0" borderId="0"/>
    <xf numFmtId="0" fontId="21" fillId="0" borderId="0"/>
    <xf numFmtId="0" fontId="18" fillId="0" borderId="0"/>
    <xf numFmtId="0" fontId="1" fillId="8" borderId="8" applyNumberFormat="0" applyFont="0" applyAlignment="0" applyProtection="0"/>
    <xf numFmtId="0" fontId="1" fillId="8" borderId="8" applyNumberFormat="0" applyFont="0" applyAlignment="0" applyProtection="0"/>
    <xf numFmtId="0" fontId="18" fillId="56" borderId="17" applyNumberFormat="0" applyFont="0" applyAlignment="0" applyProtection="0"/>
    <xf numFmtId="0" fontId="21" fillId="56" borderId="17" applyNumberFormat="0" applyFont="0" applyAlignment="0" applyProtection="0"/>
    <xf numFmtId="0" fontId="21" fillId="56" borderId="17" applyNumberFormat="0" applyFont="0" applyAlignment="0" applyProtection="0"/>
    <xf numFmtId="0" fontId="18" fillId="56" borderId="17" applyNumberFormat="0" applyFont="0" applyAlignment="0" applyProtection="0"/>
    <xf numFmtId="0" fontId="10" fillId="6" borderId="5" applyNumberFormat="0" applyAlignment="0" applyProtection="0"/>
    <xf numFmtId="0" fontId="40" fillId="51" borderId="18" applyNumberFormat="0" applyAlignment="0" applyProtection="0"/>
    <xf numFmtId="0" fontId="40" fillId="51" borderId="18" applyNumberFormat="0" applyAlignment="0" applyProtection="0"/>
    <xf numFmtId="10"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6" fillId="0" borderId="9" applyNumberFormat="0" applyFill="0" applyAlignment="0" applyProtection="0"/>
    <xf numFmtId="0" fontId="20" fillId="0" borderId="20"/>
    <xf numFmtId="0" fontId="19" fillId="0" borderId="19" applyNumberFormat="0" applyFill="0" applyAlignment="0" applyProtection="0"/>
    <xf numFmtId="0" fontId="21" fillId="0" borderId="20"/>
    <xf numFmtId="0" fontId="20" fillId="0" borderId="20"/>
    <xf numFmtId="0" fontId="14"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5">
    <xf numFmtId="0" fontId="0" fillId="0" borderId="0" xfId="0"/>
    <xf numFmtId="0" fontId="0" fillId="0" borderId="0" xfId="0"/>
    <xf numFmtId="165" fontId="1" fillId="61" borderId="15" xfId="137" applyNumberFormat="1" applyFont="1" applyFill="1" applyBorder="1" applyProtection="1">
      <protection locked="0"/>
    </xf>
    <xf numFmtId="165" fontId="1" fillId="61" borderId="23" xfId="137" applyNumberFormat="1" applyFont="1" applyFill="1" applyBorder="1" applyProtection="1">
      <protection locked="0"/>
    </xf>
    <xf numFmtId="0" fontId="21" fillId="61" borderId="15" xfId="200" applyFill="1" applyBorder="1" applyProtection="1">
      <protection locked="0"/>
    </xf>
    <xf numFmtId="165" fontId="24" fillId="61" borderId="15" xfId="200" applyNumberFormat="1" applyFont="1" applyFill="1" applyBorder="1" applyProtection="1">
      <protection locked="0"/>
    </xf>
    <xf numFmtId="165" fontId="24" fillId="0" borderId="21" xfId="200" applyNumberFormat="1" applyFont="1" applyBorder="1" applyProtection="1">
      <protection locked="0"/>
    </xf>
    <xf numFmtId="0" fontId="0" fillId="0" borderId="0" xfId="0"/>
    <xf numFmtId="0" fontId="21" fillId="0" borderId="0" xfId="200" applyProtection="1">
      <protection locked="0"/>
    </xf>
    <xf numFmtId="0" fontId="21" fillId="59" borderId="15" xfId="200" applyFill="1" applyBorder="1" applyAlignment="1" applyProtection="1">
      <alignment horizontal="center" vertical="center"/>
      <protection locked="0"/>
    </xf>
    <xf numFmtId="0" fontId="21" fillId="0" borderId="0" xfId="200" applyFont="1" applyProtection="1">
      <protection locked="0"/>
    </xf>
    <xf numFmtId="0" fontId="24" fillId="0" borderId="0" xfId="200" applyFont="1" applyAlignment="1" applyProtection="1">
      <alignment horizontal="right"/>
      <protection locked="0"/>
    </xf>
    <xf numFmtId="0" fontId="21" fillId="0" borderId="0" xfId="200" applyBorder="1" applyProtection="1">
      <protection locked="0"/>
    </xf>
    <xf numFmtId="0" fontId="45" fillId="59" borderId="0" xfId="200" applyFont="1" applyFill="1" applyAlignment="1" applyProtection="1">
      <protection locked="0"/>
    </xf>
    <xf numFmtId="0" fontId="25" fillId="0" borderId="0" xfId="200" applyFont="1" applyAlignment="1" applyProtection="1">
      <alignment horizontal="center"/>
      <protection locked="0"/>
    </xf>
    <xf numFmtId="0" fontId="21" fillId="57" borderId="21" xfId="200" applyFill="1" applyBorder="1" applyProtection="1">
      <protection locked="0"/>
    </xf>
    <xf numFmtId="0" fontId="24" fillId="57" borderId="22" xfId="200" applyFont="1" applyFill="1" applyBorder="1" applyAlignment="1" applyProtection="1">
      <protection locked="0"/>
    </xf>
    <xf numFmtId="0" fontId="24" fillId="57" borderId="23" xfId="200" applyFont="1" applyFill="1" applyBorder="1" applyAlignment="1" applyProtection="1">
      <protection locked="0"/>
    </xf>
    <xf numFmtId="0" fontId="24" fillId="57" borderId="15" xfId="200" applyFont="1" applyFill="1" applyBorder="1" applyAlignment="1" applyProtection="1">
      <alignment horizontal="center" wrapText="1"/>
      <protection locked="0"/>
    </xf>
    <xf numFmtId="0" fontId="24" fillId="57" borderId="15" xfId="200" applyFont="1" applyFill="1" applyBorder="1" applyProtection="1">
      <protection locked="0"/>
    </xf>
    <xf numFmtId="0" fontId="24" fillId="57" borderId="15" xfId="200" applyFont="1" applyFill="1" applyBorder="1" applyAlignment="1" applyProtection="1">
      <alignment horizontal="center"/>
      <protection locked="0"/>
    </xf>
    <xf numFmtId="0" fontId="21" fillId="57" borderId="24" xfId="200" applyFill="1" applyBorder="1" applyProtection="1">
      <protection locked="0"/>
    </xf>
    <xf numFmtId="0" fontId="24" fillId="57" borderId="25" xfId="200" applyFont="1" applyFill="1" applyBorder="1" applyAlignment="1" applyProtection="1">
      <alignment horizontal="center" wrapText="1"/>
      <protection locked="0"/>
    </xf>
    <xf numFmtId="0" fontId="24" fillId="57" borderId="26" xfId="200" applyFont="1" applyFill="1" applyBorder="1" applyAlignment="1" applyProtection="1">
      <alignment horizontal="center"/>
      <protection locked="0"/>
    </xf>
    <xf numFmtId="0" fontId="24" fillId="57" borderId="26" xfId="200" applyFont="1" applyFill="1" applyBorder="1" applyAlignment="1" applyProtection="1">
      <alignment horizontal="center" wrapText="1"/>
      <protection locked="0"/>
    </xf>
    <xf numFmtId="0" fontId="21" fillId="0" borderId="15" xfId="200" applyFont="1" applyBorder="1" applyAlignment="1" applyProtection="1">
      <alignment vertical="center" wrapText="1"/>
      <protection locked="0"/>
    </xf>
    <xf numFmtId="0" fontId="21" fillId="0" borderId="24" xfId="200" applyBorder="1" applyProtection="1">
      <protection locked="0"/>
    </xf>
    <xf numFmtId="165" fontId="21" fillId="0" borderId="15" xfId="200" applyNumberFormat="1" applyBorder="1" applyProtection="1">
      <protection locked="0"/>
    </xf>
    <xf numFmtId="0" fontId="21" fillId="0" borderId="15" xfId="200" applyFill="1" applyBorder="1" applyAlignment="1" applyProtection="1">
      <alignment horizontal="center" vertical="center"/>
      <protection locked="0"/>
    </xf>
    <xf numFmtId="0" fontId="21" fillId="0" borderId="15" xfId="200" applyFill="1" applyBorder="1" applyAlignment="1" applyProtection="1">
      <alignment vertical="center" wrapText="1"/>
      <protection locked="0"/>
    </xf>
    <xf numFmtId="0" fontId="21" fillId="0" borderId="15" xfId="200" applyBorder="1" applyAlignment="1" applyProtection="1">
      <alignment vertical="center" wrapText="1"/>
      <protection locked="0"/>
    </xf>
    <xf numFmtId="0" fontId="21" fillId="0" borderId="15" xfId="200" applyFont="1" applyFill="1" applyBorder="1" applyAlignment="1" applyProtection="1">
      <alignment horizontal="center" vertical="center"/>
      <protection locked="0"/>
    </xf>
    <xf numFmtId="0" fontId="21" fillId="59" borderId="15" xfId="200" applyFont="1" applyFill="1" applyBorder="1" applyAlignment="1" applyProtection="1">
      <alignment horizontal="center" vertical="center"/>
      <protection locked="0"/>
    </xf>
    <xf numFmtId="0" fontId="21" fillId="0" borderId="15" xfId="200" applyFont="1" applyFill="1" applyBorder="1" applyAlignment="1" applyProtection="1">
      <alignment vertical="center" wrapText="1"/>
      <protection locked="0"/>
    </xf>
    <xf numFmtId="0" fontId="21" fillId="0" borderId="15" xfId="200" applyFont="1" applyBorder="1" applyAlignment="1" applyProtection="1">
      <alignment horizontal="center" vertical="center"/>
      <protection locked="0"/>
    </xf>
    <xf numFmtId="0" fontId="21" fillId="59" borderId="0" xfId="200" applyFill="1" applyAlignment="1" applyProtection="1">
      <alignment horizontal="center"/>
      <protection locked="0"/>
    </xf>
    <xf numFmtId="0" fontId="21" fillId="0" borderId="15" xfId="200" applyBorder="1" applyAlignment="1" applyProtection="1">
      <alignment horizontal="center"/>
      <protection locked="0"/>
    </xf>
    <xf numFmtId="0" fontId="21" fillId="0" borderId="15" xfId="200" applyBorder="1" applyProtection="1">
      <protection locked="0"/>
    </xf>
    <xf numFmtId="0" fontId="21" fillId="59" borderId="15" xfId="200" applyFill="1" applyBorder="1" applyProtection="1">
      <protection locked="0"/>
    </xf>
    <xf numFmtId="0" fontId="24" fillId="0" borderId="15" xfId="200" applyFont="1" applyBorder="1" applyProtection="1">
      <protection locked="0"/>
    </xf>
    <xf numFmtId="165" fontId="24" fillId="0" borderId="15" xfId="200" applyNumberFormat="1" applyFont="1" applyBorder="1" applyProtection="1">
      <protection locked="0"/>
    </xf>
    <xf numFmtId="0" fontId="24" fillId="0" borderId="15" xfId="200" applyFont="1" applyBorder="1" applyAlignment="1" applyProtection="1">
      <alignment vertical="center" wrapText="1"/>
      <protection locked="0"/>
    </xf>
    <xf numFmtId="0" fontId="44" fillId="0" borderId="15" xfId="200" applyFont="1" applyBorder="1" applyAlignment="1" applyProtection="1">
      <alignment vertical="top" wrapText="1"/>
      <protection locked="0"/>
    </xf>
    <xf numFmtId="0" fontId="21" fillId="0" borderId="0" xfId="200" applyFill="1" applyBorder="1" applyProtection="1">
      <protection locked="0"/>
    </xf>
    <xf numFmtId="165" fontId="21" fillId="0" borderId="0" xfId="200" applyNumberFormat="1" applyFill="1" applyBorder="1" applyProtection="1">
      <protection locked="0"/>
    </xf>
    <xf numFmtId="0" fontId="21" fillId="0" borderId="0" xfId="200" applyFont="1" applyAlignment="1" applyProtection="1">
      <protection locked="0"/>
    </xf>
    <xf numFmtId="0" fontId="24" fillId="0" borderId="0" xfId="200" applyFont="1" applyFill="1" applyBorder="1" applyAlignment="1" applyProtection="1">
      <protection locked="0"/>
    </xf>
    <xf numFmtId="0" fontId="21" fillId="0" borderId="15" xfId="200" applyBorder="1" applyAlignment="1" applyProtection="1">
      <alignment horizontal="center" vertical="center"/>
      <protection locked="0"/>
    </xf>
    <xf numFmtId="0" fontId="21" fillId="0" borderId="15" xfId="200" applyBorder="1" applyAlignment="1" applyProtection="1">
      <alignment horizontal="left" vertical="center"/>
      <protection locked="0"/>
    </xf>
    <xf numFmtId="0" fontId="21" fillId="0" borderId="0" xfId="200" applyAlignment="1" applyProtection="1">
      <protection locked="0"/>
    </xf>
    <xf numFmtId="0" fontId="0" fillId="60" borderId="0" xfId="0" applyNumberFormat="1" applyFill="1" applyBorder="1" applyAlignment="1" applyProtection="1">
      <alignment horizontal="center" vertical="center"/>
      <protection locked="0"/>
    </xf>
    <xf numFmtId="165" fontId="1" fillId="59" borderId="15" xfId="137" applyNumberFormat="1" applyFont="1" applyFill="1" applyBorder="1" applyProtection="1">
      <protection locked="0"/>
    </xf>
    <xf numFmtId="165" fontId="1" fillId="0" borderId="15" xfId="137" applyNumberFormat="1" applyFont="1" applyBorder="1" applyProtection="1">
      <protection locked="0"/>
    </xf>
    <xf numFmtId="165" fontId="1" fillId="59" borderId="23" xfId="137" applyNumberFormat="1" applyFont="1" applyFill="1" applyBorder="1" applyProtection="1">
      <protection locked="0"/>
    </xf>
    <xf numFmtId="165" fontId="1" fillId="0" borderId="0" xfId="137" applyNumberFormat="1" applyFont="1" applyFill="1" applyBorder="1" applyProtection="1">
      <protection locked="0"/>
    </xf>
    <xf numFmtId="165" fontId="1" fillId="59" borderId="32" xfId="137" applyNumberFormat="1" applyFont="1" applyFill="1" applyBorder="1" applyProtection="1">
      <protection locked="0"/>
    </xf>
    <xf numFmtId="165" fontId="1" fillId="59" borderId="27" xfId="137" applyNumberFormat="1" applyFont="1" applyFill="1" applyBorder="1" applyProtection="1">
      <protection locked="0"/>
    </xf>
    <xf numFmtId="165" fontId="1" fillId="0" borderId="22" xfId="137" applyNumberFormat="1" applyFont="1" applyBorder="1" applyProtection="1">
      <protection locked="0"/>
    </xf>
    <xf numFmtId="165" fontId="1" fillId="59" borderId="15" xfId="1" applyNumberFormat="1" applyFont="1" applyFill="1" applyBorder="1"/>
    <xf numFmtId="0" fontId="59" fillId="0" borderId="0" xfId="200" applyFont="1" applyBorder="1"/>
    <xf numFmtId="165" fontId="21" fillId="59" borderId="15" xfId="1" applyNumberFormat="1" applyFont="1" applyFill="1" applyBorder="1"/>
    <xf numFmtId="165" fontId="1" fillId="0" borderId="15" xfId="137" applyNumberFormat="1" applyFont="1" applyFill="1" applyBorder="1" applyProtection="1">
      <protection locked="0"/>
    </xf>
    <xf numFmtId="165" fontId="21" fillId="0" borderId="0" xfId="200" applyNumberFormat="1" applyProtection="1">
      <protection locked="0"/>
    </xf>
    <xf numFmtId="0" fontId="0" fillId="0" borderId="0" xfId="0"/>
    <xf numFmtId="0" fontId="21" fillId="0" borderId="0" xfId="200" applyFont="1" applyProtection="1">
      <protection locked="0"/>
    </xf>
    <xf numFmtId="0" fontId="21" fillId="0" borderId="0" xfId="200" applyFont="1" applyAlignment="1" applyProtection="1">
      <alignment horizontal="left"/>
      <protection locked="0"/>
    </xf>
    <xf numFmtId="165" fontId="21" fillId="0" borderId="15" xfId="200" applyNumberFormat="1" applyBorder="1" applyProtection="1">
      <protection locked="0"/>
    </xf>
    <xf numFmtId="165" fontId="24" fillId="0" borderId="15" xfId="200" applyNumberFormat="1" applyFont="1" applyBorder="1" applyProtection="1">
      <protection locked="0"/>
    </xf>
    <xf numFmtId="0" fontId="44" fillId="0" borderId="0" xfId="200" applyFont="1" applyAlignment="1" applyProtection="1">
      <alignment horizontal="center"/>
      <protection locked="0"/>
    </xf>
    <xf numFmtId="0" fontId="21" fillId="0" borderId="0" xfId="200" applyAlignment="1" applyProtection="1">
      <alignment horizontal="left"/>
      <protection locked="0"/>
    </xf>
    <xf numFmtId="0" fontId="21" fillId="0" borderId="0" xfId="200" applyAlignment="1" applyProtection="1">
      <alignment horizontal="center"/>
      <protection locked="0"/>
    </xf>
    <xf numFmtId="165" fontId="1" fillId="0" borderId="15" xfId="137" applyNumberFormat="1" applyFont="1" applyBorder="1" applyProtection="1">
      <protection locked="0"/>
    </xf>
    <xf numFmtId="165" fontId="1" fillId="59" borderId="15" xfId="1" applyNumberFormat="1" applyFont="1" applyFill="1" applyBorder="1"/>
    <xf numFmtId="0" fontId="0" fillId="0" borderId="0" xfId="0"/>
    <xf numFmtId="0" fontId="21" fillId="0" borderId="0" xfId="200"/>
    <xf numFmtId="0" fontId="24" fillId="0" borderId="0" xfId="200" applyFont="1" applyAlignment="1">
      <alignment vertical="center"/>
    </xf>
    <xf numFmtId="0" fontId="19" fillId="0" borderId="0" xfId="222" applyFont="1"/>
    <xf numFmtId="0" fontId="51" fillId="0" borderId="0" xfId="222" applyFont="1"/>
    <xf numFmtId="0" fontId="52" fillId="0" borderId="0" xfId="222" applyFont="1"/>
    <xf numFmtId="0" fontId="53" fillId="0" borderId="15" xfId="222" applyFont="1" applyBorder="1" applyAlignment="1">
      <alignment horizontal="center" wrapText="1"/>
    </xf>
    <xf numFmtId="0" fontId="53" fillId="0" borderId="0" xfId="222" applyFont="1"/>
    <xf numFmtId="0" fontId="53" fillId="0" borderId="15" xfId="222" applyFont="1" applyBorder="1" applyAlignment="1">
      <alignment horizontal="center" vertical="center"/>
    </xf>
    <xf numFmtId="0" fontId="53" fillId="0" borderId="15" xfId="222" applyFont="1" applyBorder="1" applyAlignment="1">
      <alignment horizontal="center" vertical="center" wrapText="1"/>
    </xf>
    <xf numFmtId="0" fontId="51" fillId="0" borderId="15" xfId="222" applyFont="1" applyBorder="1"/>
    <xf numFmtId="0" fontId="51" fillId="0" borderId="15" xfId="222" applyFont="1" applyBorder="1" applyAlignment="1">
      <alignment horizontal="center"/>
    </xf>
    <xf numFmtId="0" fontId="51" fillId="58" borderId="15" xfId="222" applyFont="1" applyFill="1" applyBorder="1"/>
    <xf numFmtId="3" fontId="51" fillId="59" borderId="15" xfId="222" applyNumberFormat="1" applyFont="1" applyFill="1" applyBorder="1" applyAlignment="1"/>
    <xf numFmtId="0" fontId="53" fillId="0" borderId="15" xfId="222" applyFont="1" applyBorder="1"/>
    <xf numFmtId="3" fontId="51" fillId="0" borderId="15" xfId="222" applyNumberFormat="1" applyFont="1" applyBorder="1" applyAlignment="1"/>
    <xf numFmtId="0" fontId="53" fillId="0" borderId="0" xfId="222" applyFont="1" applyAlignment="1">
      <alignment wrapText="1"/>
    </xf>
    <xf numFmtId="3" fontId="21" fillId="59" borderId="15" xfId="222" applyNumberFormat="1" applyFont="1" applyFill="1" applyBorder="1" applyAlignment="1"/>
    <xf numFmtId="0" fontId="53" fillId="0" borderId="15" xfId="222" applyFont="1" applyBorder="1" applyAlignment="1">
      <alignment wrapText="1"/>
    </xf>
    <xf numFmtId="3" fontId="51" fillId="0" borderId="0" xfId="222" applyNumberFormat="1" applyFont="1"/>
    <xf numFmtId="0" fontId="51" fillId="0" borderId="27" xfId="222" applyFont="1" applyBorder="1" applyAlignment="1">
      <alignment horizontal="left" wrapText="1" indent="4"/>
    </xf>
    <xf numFmtId="0" fontId="51" fillId="0" borderId="27" xfId="222" applyFont="1" applyBorder="1"/>
    <xf numFmtId="0" fontId="53" fillId="0" borderId="0" xfId="222" applyFont="1" applyAlignment="1">
      <alignment horizontal="right"/>
    </xf>
    <xf numFmtId="10" fontId="51" fillId="59" borderId="32" xfId="222" applyNumberFormat="1" applyFont="1" applyFill="1" applyBorder="1"/>
    <xf numFmtId="0" fontId="18" fillId="0" borderId="0" xfId="222" applyFont="1"/>
    <xf numFmtId="0" fontId="52" fillId="0" borderId="0" xfId="222" applyFont="1" applyAlignment="1">
      <alignment vertical="center"/>
    </xf>
    <xf numFmtId="0" fontId="53" fillId="0" borderId="22" xfId="222" applyFont="1" applyBorder="1"/>
    <xf numFmtId="0" fontId="51" fillId="0" borderId="22" xfId="222" applyFont="1" applyBorder="1"/>
    <xf numFmtId="0" fontId="51" fillId="0" borderId="0" xfId="222" applyFont="1" applyAlignment="1">
      <alignment horizontal="left" vertical="center" wrapText="1"/>
    </xf>
    <xf numFmtId="4" fontId="51" fillId="0" borderId="15" xfId="222" applyNumberFormat="1" applyFont="1" applyBorder="1"/>
    <xf numFmtId="43" fontId="51" fillId="0" borderId="27" xfId="127" applyNumberFormat="1" applyFont="1" applyBorder="1"/>
    <xf numFmtId="43" fontId="51" fillId="0" borderId="22" xfId="127" applyNumberFormat="1" applyFont="1" applyBorder="1"/>
    <xf numFmtId="0" fontId="24" fillId="0" borderId="21" xfId="200" applyFont="1" applyFill="1" applyBorder="1" applyAlignment="1" applyProtection="1">
      <alignment horizontal="left"/>
      <protection locked="0"/>
    </xf>
    <xf numFmtId="0" fontId="24" fillId="0" borderId="22" xfId="200" applyFont="1" applyFill="1" applyBorder="1" applyAlignment="1" applyProtection="1">
      <alignment horizontal="left"/>
      <protection locked="0"/>
    </xf>
    <xf numFmtId="0" fontId="24" fillId="0" borderId="23" xfId="200" applyFont="1" applyFill="1" applyBorder="1" applyAlignment="1" applyProtection="1">
      <alignment horizontal="left"/>
      <protection locked="0"/>
    </xf>
    <xf numFmtId="0" fontId="26" fillId="0" borderId="0" xfId="200" applyFont="1" applyAlignment="1" applyProtection="1">
      <alignment horizontal="center" vertical="top"/>
      <protection locked="0"/>
    </xf>
    <xf numFmtId="0" fontId="24" fillId="57" borderId="21" xfId="200" applyFont="1" applyFill="1" applyBorder="1" applyAlignment="1" applyProtection="1">
      <alignment horizontal="center"/>
      <protection locked="0"/>
    </xf>
    <xf numFmtId="0" fontId="24" fillId="57" borderId="22" xfId="200" applyFont="1" applyFill="1" applyBorder="1" applyAlignment="1" applyProtection="1">
      <alignment horizontal="center"/>
      <protection locked="0"/>
    </xf>
    <xf numFmtId="0" fontId="24" fillId="57" borderId="23" xfId="200" applyFont="1" applyFill="1" applyBorder="1" applyAlignment="1" applyProtection="1">
      <alignment horizontal="center"/>
      <protection locked="0"/>
    </xf>
    <xf numFmtId="0" fontId="21" fillId="0" borderId="0" xfId="200" applyAlignment="1" applyProtection="1">
      <alignment horizontal="left" vertical="top" wrapText="1"/>
      <protection locked="0"/>
    </xf>
    <xf numFmtId="0" fontId="21" fillId="0" borderId="0" xfId="200" applyFont="1" applyAlignment="1" applyProtection="1">
      <alignment horizontal="left" vertical="top" wrapText="1"/>
      <protection locked="0"/>
    </xf>
    <xf numFmtId="0" fontId="21" fillId="0" borderId="0" xfId="200" applyAlignment="1" applyProtection="1">
      <alignment horizontal="left" wrapText="1"/>
      <protection locked="0"/>
    </xf>
    <xf numFmtId="0" fontId="51" fillId="0" borderId="0" xfId="222" applyFont="1" applyAlignment="1">
      <alignment horizontal="left" wrapText="1"/>
    </xf>
    <xf numFmtId="0" fontId="51" fillId="0" borderId="0" xfId="222" applyFont="1" applyAlignment="1">
      <alignment horizontal="left" vertical="center" wrapText="1"/>
    </xf>
    <xf numFmtId="0" fontId="51" fillId="0" borderId="28" xfId="222" applyFont="1" applyBorder="1" applyAlignment="1">
      <alignment horizontal="center"/>
    </xf>
    <xf numFmtId="0" fontId="51" fillId="0" borderId="29" xfId="222" applyFont="1" applyBorder="1" applyAlignment="1">
      <alignment horizontal="center"/>
    </xf>
    <xf numFmtId="0" fontId="51" fillId="0" borderId="30" xfId="222" applyFont="1" applyBorder="1" applyAlignment="1">
      <alignment horizontal="center"/>
    </xf>
    <xf numFmtId="0" fontId="51" fillId="0" borderId="31" xfId="222" applyFont="1" applyBorder="1" applyAlignment="1">
      <alignment horizontal="center"/>
    </xf>
    <xf numFmtId="0" fontId="51" fillId="0" borderId="27" xfId="222" applyFont="1" applyBorder="1" applyAlignment="1">
      <alignment horizontal="center"/>
    </xf>
    <xf numFmtId="0" fontId="51" fillId="0" borderId="25" xfId="222" applyFont="1" applyBorder="1" applyAlignment="1">
      <alignment horizontal="center"/>
    </xf>
    <xf numFmtId="0" fontId="51" fillId="0" borderId="21" xfId="222" applyFont="1" applyBorder="1" applyAlignment="1">
      <alignment horizontal="center"/>
    </xf>
    <xf numFmtId="0" fontId="51" fillId="0" borderId="22" xfId="222" applyFont="1" applyBorder="1" applyAlignment="1">
      <alignment horizontal="center"/>
    </xf>
    <xf numFmtId="0" fontId="51" fillId="0" borderId="23" xfId="222" applyFont="1" applyBorder="1" applyAlignment="1">
      <alignment horizontal="center"/>
    </xf>
    <xf numFmtId="0" fontId="53" fillId="0" borderId="0" xfId="222" applyFont="1" applyAlignment="1">
      <alignment horizontal="right" wrapText="1"/>
    </xf>
    <xf numFmtId="166" fontId="51" fillId="59" borderId="33" xfId="127" applyNumberFormat="1" applyFont="1" applyFill="1" applyBorder="1" applyAlignment="1">
      <alignment horizontal="center"/>
    </xf>
    <xf numFmtId="166" fontId="51" fillId="59" borderId="32" xfId="127" applyNumberFormat="1" applyFont="1" applyFill="1" applyBorder="1" applyAlignment="1">
      <alignment horizontal="center"/>
    </xf>
    <xf numFmtId="0" fontId="51" fillId="0" borderId="0" xfId="222" applyFont="1" applyAlignment="1">
      <alignment wrapText="1"/>
    </xf>
    <xf numFmtId="0" fontId="26" fillId="0" borderId="0" xfId="200" applyFont="1" applyAlignment="1">
      <alignment horizontal="center"/>
    </xf>
    <xf numFmtId="0" fontId="21" fillId="0" borderId="0" xfId="200" applyAlignment="1">
      <alignment horizontal="center"/>
    </xf>
    <xf numFmtId="0" fontId="21" fillId="0" borderId="0" xfId="200" applyAlignment="1"/>
    <xf numFmtId="0" fontId="24" fillId="0" borderId="0" xfId="200" applyFont="1" applyAlignment="1">
      <alignment horizontal="center" vertical="center"/>
    </xf>
    <xf numFmtId="0" fontId="53" fillId="0" borderId="0" xfId="222" applyFont="1" applyAlignment="1">
      <alignment horizontal="center" vertical="center"/>
    </xf>
  </cellXfs>
  <cellStyles count="255">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20% - Accent1 2" xfId="11"/>
    <cellStyle name="20% - Accent1 2 2" xfId="12"/>
    <cellStyle name="20% - Accent1 2 3" xfId="13"/>
    <cellStyle name="20% - Accent1 3" xfId="14"/>
    <cellStyle name="20% - Accent1 4" xfId="15"/>
    <cellStyle name="20% - Accent2 2" xfId="16"/>
    <cellStyle name="20% - Accent2 2 2" xfId="17"/>
    <cellStyle name="20% - Accent2 2 3" xfId="18"/>
    <cellStyle name="20% - Accent2 3" xfId="19"/>
    <cellStyle name="20% - Accent2 4" xfId="20"/>
    <cellStyle name="20% - Accent3 2" xfId="21"/>
    <cellStyle name="20% - Accent3 2 2" xfId="22"/>
    <cellStyle name="20% - Accent3 2 3" xfId="23"/>
    <cellStyle name="20% - Accent3 3" xfId="24"/>
    <cellStyle name="20% - Accent3 4" xfId="25"/>
    <cellStyle name="20% - Accent4 2" xfId="26"/>
    <cellStyle name="20% - Accent4 2 2" xfId="27"/>
    <cellStyle name="20% - Accent4 2 3" xfId="28"/>
    <cellStyle name="20% - Accent4 3" xfId="29"/>
    <cellStyle name="20% - Accent4 4" xfId="30"/>
    <cellStyle name="20% - Accent5 2" xfId="31"/>
    <cellStyle name="20% - Accent5 2 2" xfId="32"/>
    <cellStyle name="20% - Accent5 2 3" xfId="33"/>
    <cellStyle name="20% - Accent5 3" xfId="34"/>
    <cellStyle name="20% - Accent5 4" xfId="35"/>
    <cellStyle name="20% - Accent6 2" xfId="36"/>
    <cellStyle name="20% - Accent6 2 2" xfId="37"/>
    <cellStyle name="20% - Accent6 2 3" xfId="38"/>
    <cellStyle name="20% - Accent6 3" xfId="39"/>
    <cellStyle name="20% - Accent6 4" xfId="40"/>
    <cellStyle name="40% - Accent1 2" xfId="41"/>
    <cellStyle name="40% - Accent1 2 2" xfId="42"/>
    <cellStyle name="40% - Accent1 2 3" xfId="43"/>
    <cellStyle name="40% - Accent1 3" xfId="44"/>
    <cellStyle name="40% - Accent1 4" xfId="45"/>
    <cellStyle name="40% - Accent2 2" xfId="46"/>
    <cellStyle name="40% - Accent2 2 2" xfId="47"/>
    <cellStyle name="40% - Accent2 2 3" xfId="48"/>
    <cellStyle name="40% - Accent2 3" xfId="49"/>
    <cellStyle name="40% - Accent2 4" xfId="50"/>
    <cellStyle name="40% - Accent3 2" xfId="51"/>
    <cellStyle name="40% - Accent3 2 2" xfId="52"/>
    <cellStyle name="40% - Accent3 2 3" xfId="53"/>
    <cellStyle name="40% - Accent3 3" xfId="54"/>
    <cellStyle name="40% - Accent3 4" xfId="55"/>
    <cellStyle name="40% - Accent4 2" xfId="56"/>
    <cellStyle name="40% - Accent4 2 2" xfId="57"/>
    <cellStyle name="40% - Accent4 2 3" xfId="58"/>
    <cellStyle name="40% - Accent4 3" xfId="59"/>
    <cellStyle name="40% - Accent4 4" xfId="60"/>
    <cellStyle name="40% - Accent5 2" xfId="61"/>
    <cellStyle name="40% - Accent5 2 2" xfId="62"/>
    <cellStyle name="40% - Accent5 2 3" xfId="63"/>
    <cellStyle name="40% - Accent5 3" xfId="64"/>
    <cellStyle name="40% - Accent5 4" xfId="65"/>
    <cellStyle name="40% - Accent6 2" xfId="66"/>
    <cellStyle name="40% - Accent6 2 2" xfId="67"/>
    <cellStyle name="40% - Accent6 2 3" xfId="68"/>
    <cellStyle name="40% - Accent6 3" xfId="69"/>
    <cellStyle name="40% - Accent6 4" xfId="70"/>
    <cellStyle name="60% - Accent1 2" xfId="71"/>
    <cellStyle name="60% - Accent1 2 2" xfId="72"/>
    <cellStyle name="60% - Accent1 3" xfId="73"/>
    <cellStyle name="60% - Accent2 2" xfId="74"/>
    <cellStyle name="60% - Accent2 2 2" xfId="75"/>
    <cellStyle name="60% - Accent2 3" xfId="76"/>
    <cellStyle name="60% - Accent3 2" xfId="77"/>
    <cellStyle name="60% - Accent3 2 2" xfId="78"/>
    <cellStyle name="60% - Accent3 3" xfId="79"/>
    <cellStyle name="60% - Accent4 2" xfId="80"/>
    <cellStyle name="60% - Accent4 2 2" xfId="81"/>
    <cellStyle name="60% - Accent4 3" xfId="82"/>
    <cellStyle name="60% - Accent5 2" xfId="83"/>
    <cellStyle name="60% - Accent5 2 2" xfId="84"/>
    <cellStyle name="60% - Accent5 3" xfId="85"/>
    <cellStyle name="60% - Accent6 2" xfId="86"/>
    <cellStyle name="60% - Accent6 2 2" xfId="87"/>
    <cellStyle name="60% - Accent6 3" xfId="88"/>
    <cellStyle name="Accent1 2" xfId="89"/>
    <cellStyle name="Accent1 2 2" xfId="90"/>
    <cellStyle name="Accent1 3" xfId="91"/>
    <cellStyle name="Accent2 2" xfId="92"/>
    <cellStyle name="Accent2 2 2" xfId="93"/>
    <cellStyle name="Accent2 3" xfId="94"/>
    <cellStyle name="Accent3 2" xfId="95"/>
    <cellStyle name="Accent3 2 2" xfId="96"/>
    <cellStyle name="Accent3 3" xfId="97"/>
    <cellStyle name="Accent4 2" xfId="98"/>
    <cellStyle name="Accent4 2 2" xfId="99"/>
    <cellStyle name="Accent4 3" xfId="100"/>
    <cellStyle name="Accent5 2" xfId="101"/>
    <cellStyle name="Accent5 2 2" xfId="102"/>
    <cellStyle name="Accent5 3" xfId="103"/>
    <cellStyle name="Accent6 2" xfId="104"/>
    <cellStyle name="Accent6 2 2" xfId="105"/>
    <cellStyle name="Accent6 3" xfId="106"/>
    <cellStyle name="Bad 2" xfId="107"/>
    <cellStyle name="Bad 2 2" xfId="108"/>
    <cellStyle name="Bad 3" xfId="109"/>
    <cellStyle name="Calculation 2" xfId="110"/>
    <cellStyle name="Calculation 2 2" xfId="111"/>
    <cellStyle name="Calculation 3" xfId="112"/>
    <cellStyle name="Check Cell 2" xfId="113"/>
    <cellStyle name="Check Cell 2 2" xfId="114"/>
    <cellStyle name="Check Cell 3" xfId="115"/>
    <cellStyle name="Comma 2" xfId="116"/>
    <cellStyle name="Comma 2 2" xfId="117"/>
    <cellStyle name="Comma 2 3" xfId="118"/>
    <cellStyle name="Comma 3" xfId="119"/>
    <cellStyle name="Comma 3 2" xfId="120"/>
    <cellStyle name="Comma 3 2 2" xfId="121"/>
    <cellStyle name="Comma 3 3" xfId="122"/>
    <cellStyle name="Comma 3 4" xfId="123"/>
    <cellStyle name="Comma 4" xfId="124"/>
    <cellStyle name="Comma 4 2" xfId="125"/>
    <cellStyle name="Comma 4 3" xfId="126"/>
    <cellStyle name="Comma 5" xfId="127"/>
    <cellStyle name="Comma 5 2" xfId="128"/>
    <cellStyle name="Comma 6" xfId="129"/>
    <cellStyle name="Comma0" xfId="130"/>
    <cellStyle name="Comma0 2" xfId="131"/>
    <cellStyle name="Comma0 3" xfId="132"/>
    <cellStyle name="Comma0 4" xfId="133"/>
    <cellStyle name="Comma0 5" xfId="134"/>
    <cellStyle name="Currency" xfId="1" builtinId="4"/>
    <cellStyle name="Currency 2" xfId="135"/>
    <cellStyle name="Currency 2 2" xfId="136"/>
    <cellStyle name="Currency 3" xfId="137"/>
    <cellStyle name="Currency 4" xfId="138"/>
    <cellStyle name="Currency0" xfId="139"/>
    <cellStyle name="Currency0 2" xfId="140"/>
    <cellStyle name="Currency0 3" xfId="141"/>
    <cellStyle name="Currency0 4" xfId="142"/>
    <cellStyle name="Currency0 5" xfId="143"/>
    <cellStyle name="Date" xfId="144"/>
    <cellStyle name="Date 2" xfId="145"/>
    <cellStyle name="Date 3" xfId="146"/>
    <cellStyle name="Date 4" xfId="147"/>
    <cellStyle name="Date 5" xfId="148"/>
    <cellStyle name="Explanatory Text 2" xfId="149"/>
    <cellStyle name="Explanatory Text 2 2" xfId="150"/>
    <cellStyle name="Explanatory Text 3" xfId="151"/>
    <cellStyle name="Fixed" xfId="152"/>
    <cellStyle name="Fixed 2" xfId="153"/>
    <cellStyle name="Fixed 3" xfId="154"/>
    <cellStyle name="Fixed 4" xfId="155"/>
    <cellStyle name="Fixed 5" xfId="156"/>
    <cellStyle name="Fixed_DS-WB" xfId="157"/>
    <cellStyle name="Good 2" xfId="158"/>
    <cellStyle name="Good 2 2" xfId="159"/>
    <cellStyle name="Good 3" xfId="160"/>
    <cellStyle name="Grey" xfId="161"/>
    <cellStyle name="Heading 1 2" xfId="162"/>
    <cellStyle name="Heading 1 2 2" xfId="163"/>
    <cellStyle name="Heading 1 3" xfId="164"/>
    <cellStyle name="Heading 1 3 2" xfId="165"/>
    <cellStyle name="Heading 1 4" xfId="166"/>
    <cellStyle name="Heading 2 2" xfId="167"/>
    <cellStyle name="Heading 2 2 2" xfId="168"/>
    <cellStyle name="Heading 2 3" xfId="169"/>
    <cellStyle name="Heading 2 3 2" xfId="170"/>
    <cellStyle name="Heading 2 4" xfId="171"/>
    <cellStyle name="Heading 3 2" xfId="172"/>
    <cellStyle name="Heading 3 2 2" xfId="173"/>
    <cellStyle name="Heading 3 3" xfId="174"/>
    <cellStyle name="Heading 4 2" xfId="175"/>
    <cellStyle name="Heading 4 2 2" xfId="176"/>
    <cellStyle name="Heading 4 3" xfId="177"/>
    <cellStyle name="Hyperlink 2" xfId="178"/>
    <cellStyle name="Input [yellow]" xfId="179"/>
    <cellStyle name="Input 2" xfId="180"/>
    <cellStyle name="Input 2 2" xfId="181"/>
    <cellStyle name="Input 3" xfId="182"/>
    <cellStyle name="Input 4" xfId="183"/>
    <cellStyle name="Input 5" xfId="184"/>
    <cellStyle name="Input 6" xfId="185"/>
    <cellStyle name="Linked Cell 2" xfId="186"/>
    <cellStyle name="Linked Cell 2 2" xfId="187"/>
    <cellStyle name="Linked Cell 3" xfId="188"/>
    <cellStyle name="M" xfId="189"/>
    <cellStyle name="M.00" xfId="190"/>
    <cellStyle name="M_9. Rev2Cost_GDPIPI" xfId="191"/>
    <cellStyle name="M_lists" xfId="192"/>
    <cellStyle name="M_lists_4. Current Monthly Fixed Charge" xfId="193"/>
    <cellStyle name="M_Sheet4" xfId="194"/>
    <cellStyle name="Neutral 2" xfId="195"/>
    <cellStyle name="Neutral 2 2" xfId="196"/>
    <cellStyle name="Neutral 3" xfId="197"/>
    <cellStyle name="Normal" xfId="0" builtinId="0"/>
    <cellStyle name="Normal - Style1" xfId="198"/>
    <cellStyle name="Normal 10" xfId="199"/>
    <cellStyle name="Normal 2" xfId="200"/>
    <cellStyle name="Normal 2 2" xfId="201"/>
    <cellStyle name="Normal 2 3" xfId="202"/>
    <cellStyle name="Normal 3" xfId="203"/>
    <cellStyle name="Normal 3 2" xfId="204"/>
    <cellStyle name="Normal 3 3" xfId="205"/>
    <cellStyle name="Normal 4" xfId="206"/>
    <cellStyle name="Normal 4 2" xfId="207"/>
    <cellStyle name="Normal 4 3" xfId="208"/>
    <cellStyle name="Normal 5" xfId="209"/>
    <cellStyle name="Normal 5 2" xfId="210"/>
    <cellStyle name="Normal 5 2 2" xfId="211"/>
    <cellStyle name="Normal 5 3" xfId="212"/>
    <cellStyle name="Normal 5 4" xfId="213"/>
    <cellStyle name="Normal 6" xfId="214"/>
    <cellStyle name="Normal 6 2" xfId="215"/>
    <cellStyle name="Normal 6 3" xfId="216"/>
    <cellStyle name="Normal 7" xfId="217"/>
    <cellStyle name="Normal 7 2" xfId="218"/>
    <cellStyle name="Normal 7 3" xfId="219"/>
    <cellStyle name="Normal 8" xfId="220"/>
    <cellStyle name="Normal 9" xfId="221"/>
    <cellStyle name="Normal_PPE Deferral Account Schedule for 2013 MIFRS CoS applications (2)" xfId="222"/>
    <cellStyle name="Note 2" xfId="223"/>
    <cellStyle name="Note 2 2" xfId="224"/>
    <cellStyle name="Note 2 3" xfId="225"/>
    <cellStyle name="Note 3" xfId="226"/>
    <cellStyle name="Note 4" xfId="227"/>
    <cellStyle name="Note 5" xfId="228"/>
    <cellStyle name="Output 2" xfId="229"/>
    <cellStyle name="Output 2 2" xfId="230"/>
    <cellStyle name="Output 3" xfId="231"/>
    <cellStyle name="Percent [2]" xfId="232"/>
    <cellStyle name="Percent 2" xfId="233"/>
    <cellStyle name="Percent 2 2" xfId="234"/>
    <cellStyle name="Percent 3" xfId="235"/>
    <cellStyle name="Percent 3 2" xfId="236"/>
    <cellStyle name="Percent 3 2 2" xfId="237"/>
    <cellStyle name="Percent 3 3" xfId="238"/>
    <cellStyle name="Percent 4" xfId="239"/>
    <cellStyle name="Percent 4 2" xfId="240"/>
    <cellStyle name="Percent 5" xfId="241"/>
    <cellStyle name="Percent 6" xfId="242"/>
    <cellStyle name="Percent 7" xfId="243"/>
    <cellStyle name="Title 2" xfId="244"/>
    <cellStyle name="Title 2 2" xfId="245"/>
    <cellStyle name="Title 3" xfId="246"/>
    <cellStyle name="Total 2" xfId="247"/>
    <cellStyle name="Total 2 2" xfId="248"/>
    <cellStyle name="Total 3" xfId="249"/>
    <cellStyle name="Total 3 2" xfId="250"/>
    <cellStyle name="Total 4" xfId="251"/>
    <cellStyle name="Warning Text 2" xfId="252"/>
    <cellStyle name="Warning Text 2 2" xfId="253"/>
    <cellStyle name="Warning Text 3" xfId="2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
  <sheetViews>
    <sheetView view="pageBreakPreview" zoomScale="60" zoomScaleNormal="100" workbookViewId="0">
      <selection activeCell="K47" sqref="K47"/>
    </sheetView>
  </sheetViews>
  <sheetFormatPr defaultRowHeight="15" x14ac:dyDescent="0.25"/>
  <cols>
    <col min="1" max="1" width="52.85546875" customWidth="1"/>
    <col min="2" max="2" width="8.7109375" bestFit="1" customWidth="1"/>
    <col min="3" max="3" width="6.7109375" bestFit="1" customWidth="1"/>
    <col min="4" max="7" width="12.28515625" bestFit="1" customWidth="1"/>
    <col min="8" max="8" width="12.85546875" bestFit="1" customWidth="1"/>
  </cols>
  <sheetData>
    <row r="1" spans="1:256" ht="18" x14ac:dyDescent="0.25">
      <c r="A1" s="130" t="s">
        <v>72</v>
      </c>
      <c r="B1" s="131"/>
      <c r="C1" s="131"/>
      <c r="D1" s="131"/>
      <c r="E1" s="131"/>
      <c r="F1" s="131"/>
      <c r="G1" s="131"/>
      <c r="H1" s="131"/>
      <c r="I1" s="131"/>
      <c r="J1" s="131"/>
      <c r="K1" s="131"/>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row>
    <row r="2" spans="1:256" ht="18" x14ac:dyDescent="0.25">
      <c r="A2" s="130" t="s">
        <v>73</v>
      </c>
      <c r="B2" s="132"/>
      <c r="C2" s="132"/>
      <c r="D2" s="132"/>
      <c r="E2" s="132"/>
      <c r="F2" s="132"/>
      <c r="G2" s="132"/>
      <c r="H2" s="132"/>
      <c r="I2" s="132"/>
      <c r="J2" s="132"/>
      <c r="K2" s="132"/>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c r="IV2" s="73"/>
    </row>
    <row r="3" spans="1:256" ht="18" x14ac:dyDescent="0.25">
      <c r="A3" s="130" t="s">
        <v>74</v>
      </c>
      <c r="B3" s="132"/>
      <c r="C3" s="132"/>
      <c r="D3" s="132"/>
      <c r="E3" s="132"/>
      <c r="F3" s="132"/>
      <c r="G3" s="132"/>
      <c r="H3" s="132"/>
      <c r="I3" s="132"/>
      <c r="J3" s="132"/>
      <c r="K3" s="132"/>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c r="HS3" s="73"/>
      <c r="HT3" s="73"/>
      <c r="HU3" s="73"/>
      <c r="HV3" s="73"/>
      <c r="HW3" s="73"/>
      <c r="HX3" s="73"/>
      <c r="HY3" s="73"/>
      <c r="HZ3" s="73"/>
      <c r="IA3" s="73"/>
      <c r="IB3" s="73"/>
      <c r="IC3" s="73"/>
      <c r="ID3" s="73"/>
      <c r="IE3" s="73"/>
      <c r="IF3" s="73"/>
      <c r="IG3" s="73"/>
      <c r="IH3" s="73"/>
      <c r="II3" s="73"/>
      <c r="IJ3" s="73"/>
      <c r="IK3" s="73"/>
      <c r="IL3" s="73"/>
      <c r="IM3" s="73"/>
      <c r="IN3" s="73"/>
      <c r="IO3" s="73"/>
      <c r="IP3" s="73"/>
      <c r="IQ3" s="73"/>
      <c r="IR3" s="73"/>
      <c r="IS3" s="73"/>
      <c r="IT3" s="73"/>
      <c r="IU3" s="73"/>
      <c r="IV3" s="73"/>
    </row>
    <row r="4" spans="1:256" x14ac:dyDescent="0.25">
      <c r="A4" s="74"/>
      <c r="B4" s="74"/>
      <c r="C4" s="74"/>
      <c r="D4" s="74"/>
      <c r="E4" s="74"/>
      <c r="F4" s="74"/>
      <c r="G4" s="74"/>
      <c r="H4" s="74"/>
      <c r="I4" s="74"/>
      <c r="J4" s="74"/>
      <c r="K4" s="74"/>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c r="IV4" s="73"/>
    </row>
    <row r="5" spans="1:256" x14ac:dyDescent="0.25">
      <c r="A5" s="133" t="s">
        <v>75</v>
      </c>
      <c r="B5" s="133"/>
      <c r="C5" s="133"/>
      <c r="D5" s="133"/>
      <c r="E5" s="133"/>
      <c r="F5" s="133"/>
      <c r="G5" s="133"/>
      <c r="H5" s="133"/>
      <c r="I5" s="133"/>
      <c r="J5" s="133"/>
      <c r="K5" s="133"/>
      <c r="L5" s="75"/>
      <c r="M5" s="75"/>
      <c r="N5" s="75"/>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6" spans="1:256" x14ac:dyDescent="0.25">
      <c r="A6" s="77"/>
      <c r="B6" s="77"/>
      <c r="C6" s="77"/>
      <c r="D6" s="77"/>
      <c r="E6" s="77"/>
      <c r="F6" s="77"/>
      <c r="G6" s="77"/>
      <c r="H6" s="77"/>
      <c r="I6" s="77"/>
      <c r="J6" s="77"/>
      <c r="K6" s="77"/>
      <c r="L6" s="78"/>
      <c r="M6" s="78"/>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row>
    <row r="7" spans="1:256" x14ac:dyDescent="0.25">
      <c r="A7" s="134"/>
      <c r="B7" s="134"/>
      <c r="C7" s="134"/>
      <c r="D7" s="134"/>
      <c r="E7" s="134"/>
      <c r="F7" s="134"/>
      <c r="G7" s="134"/>
      <c r="H7" s="134"/>
      <c r="I7" s="134"/>
      <c r="J7" s="134"/>
      <c r="K7" s="134"/>
      <c r="L7" s="78"/>
      <c r="M7" s="78"/>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c r="HV7" s="73"/>
      <c r="HW7" s="73"/>
      <c r="HX7" s="73"/>
      <c r="HY7" s="73"/>
      <c r="HZ7" s="73"/>
      <c r="IA7" s="73"/>
      <c r="IB7" s="73"/>
      <c r="IC7" s="73"/>
      <c r="ID7" s="73"/>
      <c r="IE7" s="73"/>
      <c r="IF7" s="73"/>
      <c r="IG7" s="73"/>
      <c r="IH7" s="73"/>
      <c r="II7" s="73"/>
      <c r="IJ7" s="73"/>
      <c r="IK7" s="73"/>
      <c r="IL7" s="73"/>
      <c r="IM7" s="73"/>
      <c r="IN7" s="73"/>
      <c r="IO7" s="73"/>
      <c r="IP7" s="73"/>
      <c r="IQ7" s="73"/>
      <c r="IR7" s="73"/>
      <c r="IS7" s="73"/>
      <c r="IT7" s="73"/>
      <c r="IU7" s="73"/>
      <c r="IV7" s="73"/>
    </row>
    <row r="8" spans="1:256" x14ac:dyDescent="0.25">
      <c r="A8" s="77"/>
      <c r="B8" s="77"/>
      <c r="C8" s="77"/>
      <c r="D8" s="77"/>
      <c r="E8" s="77"/>
      <c r="F8" s="77"/>
      <c r="G8" s="77"/>
      <c r="H8" s="77"/>
      <c r="I8" s="77"/>
      <c r="J8" s="77"/>
      <c r="K8" s="77"/>
      <c r="L8" s="78"/>
      <c r="M8" s="78"/>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c r="IV8" s="73"/>
    </row>
    <row r="9" spans="1:256" ht="39" x14ac:dyDescent="0.25">
      <c r="A9" s="77"/>
      <c r="B9" s="79" t="s">
        <v>76</v>
      </c>
      <c r="C9" s="79">
        <v>2011</v>
      </c>
      <c r="D9" s="79">
        <v>2012</v>
      </c>
      <c r="E9" s="79">
        <v>2013</v>
      </c>
      <c r="F9" s="79">
        <v>2014</v>
      </c>
      <c r="G9" s="79">
        <v>2015</v>
      </c>
      <c r="H9" s="79"/>
      <c r="I9" s="78"/>
    </row>
    <row r="10" spans="1:256" x14ac:dyDescent="0.25">
      <c r="A10" s="80" t="s">
        <v>77</v>
      </c>
      <c r="B10" s="81" t="s">
        <v>3</v>
      </c>
      <c r="C10" s="81" t="s">
        <v>78</v>
      </c>
      <c r="D10" s="81" t="s">
        <v>78</v>
      </c>
      <c r="E10" s="81" t="s">
        <v>78</v>
      </c>
      <c r="F10" s="81" t="s">
        <v>78</v>
      </c>
      <c r="G10" s="81" t="s">
        <v>78</v>
      </c>
      <c r="H10" s="82"/>
      <c r="I10" s="78"/>
    </row>
    <row r="11" spans="1:256" x14ac:dyDescent="0.25">
      <c r="A11" s="80"/>
      <c r="B11" s="81" t="s">
        <v>79</v>
      </c>
      <c r="C11" s="81" t="s">
        <v>80</v>
      </c>
      <c r="D11" s="81" t="s">
        <v>80</v>
      </c>
      <c r="E11" s="81" t="s">
        <v>80</v>
      </c>
      <c r="F11" s="81" t="s">
        <v>80</v>
      </c>
      <c r="G11" s="81" t="s">
        <v>80</v>
      </c>
      <c r="H11" s="81"/>
      <c r="I11" s="78"/>
    </row>
    <row r="12" spans="1:256" x14ac:dyDescent="0.25">
      <c r="A12" s="77"/>
      <c r="B12" s="83"/>
      <c r="C12" s="83"/>
      <c r="D12" s="84" t="s">
        <v>81</v>
      </c>
      <c r="E12" s="84" t="s">
        <v>81</v>
      </c>
      <c r="F12" s="84" t="s">
        <v>81</v>
      </c>
      <c r="G12" s="84" t="s">
        <v>81</v>
      </c>
      <c r="H12" s="84"/>
      <c r="I12" s="78"/>
    </row>
    <row r="13" spans="1:256" x14ac:dyDescent="0.25">
      <c r="A13" s="80" t="s">
        <v>82</v>
      </c>
      <c r="B13" s="123"/>
      <c r="C13" s="124"/>
      <c r="D13" s="124"/>
      <c r="E13" s="124"/>
      <c r="F13" s="124"/>
      <c r="G13" s="124"/>
      <c r="H13" s="125"/>
      <c r="I13" s="78"/>
    </row>
    <row r="14" spans="1:256" x14ac:dyDescent="0.25">
      <c r="A14" s="83" t="s">
        <v>83</v>
      </c>
      <c r="B14" s="85"/>
      <c r="C14" s="85"/>
      <c r="D14" s="86">
        <f>'App.2-BA_Fixed Asset_Cont'!D49+'App.2-BA_Fixed Asset_Cont'!I49</f>
        <v>51625725.520000003</v>
      </c>
      <c r="E14" s="86">
        <f>'App.2-BA_Fixed Asset_Cont'!M52</f>
        <v>52120128.98999998</v>
      </c>
      <c r="F14" s="86">
        <f>'App.2-BA_Fixed Asset_Cont'!M189</f>
        <v>52165031.559999995</v>
      </c>
      <c r="G14" s="86">
        <f>'App.2-BA_Fixed Asset_Cont'!M309</f>
        <v>50542211.170000002</v>
      </c>
      <c r="H14" s="85"/>
      <c r="I14" s="78"/>
    </row>
    <row r="15" spans="1:256" x14ac:dyDescent="0.25">
      <c r="A15" s="83" t="s">
        <v>84</v>
      </c>
      <c r="B15" s="85"/>
      <c r="C15" s="85"/>
      <c r="D15" s="86">
        <f>'App.2-BA_Fixed Asset_Cont'!E49+'App.2-BA_Fixed Asset_Cont'!F49</f>
        <v>4050758.5500000021</v>
      </c>
      <c r="E15" s="86">
        <f>'App.2-BA_Fixed Asset_Cont'!E189+'App.2-BA_Fixed Asset_Cont'!F189</f>
        <v>4336894.4600000009</v>
      </c>
      <c r="F15" s="86">
        <f>'App.2-BA_Fixed Asset_Cont'!E306+'App.2-BA_Fixed Asset_Cont'!F306</f>
        <v>-415323.7099999995</v>
      </c>
      <c r="G15" s="86">
        <f>'App.2-BA_Fixed Asset_Cont'!E426+'App.2-BA_Fixed Asset_Cont'!F426</f>
        <v>12661667.289999999</v>
      </c>
      <c r="H15" s="85"/>
      <c r="I15" s="78"/>
    </row>
    <row r="16" spans="1:256" x14ac:dyDescent="0.25">
      <c r="A16" s="83" t="s">
        <v>85</v>
      </c>
      <c r="B16" s="85"/>
      <c r="C16" s="85"/>
      <c r="D16" s="86">
        <f>'App.2-BA_Fixed Asset_Cont'!J49+'App.2-BA_Fixed Asset_Cont'!K49</f>
        <v>-3556355.0799999982</v>
      </c>
      <c r="E16" s="86">
        <f>'App.2-BA_Fixed Asset_Cont'!J189+'App.2-BA_Fixed Asset_Cont'!K189</f>
        <v>-4291991.8899999987</v>
      </c>
      <c r="F16" s="86">
        <f>'App.2-BA_Fixed Asset_Cont'!J309+'App.2-BA_Fixed Asset_Cont'!K309</f>
        <v>-1207496.6799999992</v>
      </c>
      <c r="G16" s="86">
        <f>'App.2-BA_Fixed Asset_Cont'!J426+'App.2-BA_Fixed Asset_Cont'!K426</f>
        <v>-4367242.5299999993</v>
      </c>
      <c r="H16" s="85"/>
      <c r="I16" s="78"/>
    </row>
    <row r="17" spans="1:256" x14ac:dyDescent="0.25">
      <c r="A17" s="87" t="s">
        <v>86</v>
      </c>
      <c r="B17" s="85"/>
      <c r="C17" s="85"/>
      <c r="D17" s="88">
        <f>SUM(D14:D16)</f>
        <v>52120128.99000001</v>
      </c>
      <c r="E17" s="88">
        <f>SUM(E14:E16)</f>
        <v>52165031.55999998</v>
      </c>
      <c r="F17" s="88">
        <f>SUM(F14:F16)</f>
        <v>50542211.169999994</v>
      </c>
      <c r="G17" s="88">
        <f>SUM(G14:G16)</f>
        <v>58836635.93</v>
      </c>
      <c r="H17" s="85"/>
      <c r="I17" s="78"/>
    </row>
    <row r="18" spans="1:256" x14ac:dyDescent="0.25">
      <c r="A18" s="77"/>
      <c r="B18" s="117"/>
      <c r="C18" s="118"/>
      <c r="D18" s="118"/>
      <c r="E18" s="118"/>
      <c r="F18" s="118"/>
      <c r="G18" s="118"/>
      <c r="H18" s="119"/>
      <c r="I18" s="78"/>
    </row>
    <row r="19" spans="1:256" x14ac:dyDescent="0.25">
      <c r="A19" s="89" t="s">
        <v>87</v>
      </c>
      <c r="B19" s="120"/>
      <c r="C19" s="121"/>
      <c r="D19" s="121"/>
      <c r="E19" s="121"/>
      <c r="F19" s="121"/>
      <c r="G19" s="121"/>
      <c r="H19" s="122"/>
      <c r="I19" s="78"/>
    </row>
    <row r="20" spans="1:256" x14ac:dyDescent="0.25">
      <c r="A20" s="83" t="s">
        <v>88</v>
      </c>
      <c r="B20" s="85"/>
      <c r="C20" s="85"/>
      <c r="D20" s="90">
        <f>'App.2-BA_Fixed Asset_Cont'!D126+'App.2-BA_Fixed Asset_Cont'!I126</f>
        <v>51625725.520000003</v>
      </c>
      <c r="E20" s="90">
        <v>53883097.990000002</v>
      </c>
      <c r="F20" s="90">
        <f>'App.2-BA_Fixed Asset_Cont'!M249</f>
        <v>55285336.56000001</v>
      </c>
      <c r="G20" s="90">
        <f>'App.2-BA_Fixed Asset_Cont'!M369</f>
        <v>55135557.290000021</v>
      </c>
      <c r="H20" s="85"/>
      <c r="I20" s="78"/>
    </row>
    <row r="21" spans="1:256" x14ac:dyDescent="0.25">
      <c r="A21" s="83" t="s">
        <v>84</v>
      </c>
      <c r="B21" s="85"/>
      <c r="C21" s="85"/>
      <c r="D21" s="90">
        <f>'App.2-BA_Fixed Asset_Cont'!E129+'App.2-BA_Fixed Asset_Cont'!F129</f>
        <v>4050758.5500000021</v>
      </c>
      <c r="E21" s="90">
        <f>'App.2-BA_Fixed Asset_Cont'!E249+'App.2-BA_Fixed Asset_Cont'!F249</f>
        <v>3989479.1800000016</v>
      </c>
      <c r="F21" s="90">
        <f>'App.2-BA_Fixed Asset_Cont'!E366+'App.2-BA_Fixed Asset_Cont'!F366</f>
        <v>-470120.90999999968</v>
      </c>
      <c r="G21" s="90">
        <f>'App.2-BA_Fixed Asset_Cont'!E489+'App.2-BA_Fixed Asset_Cont'!F489</f>
        <v>12491420.27</v>
      </c>
      <c r="H21" s="85"/>
      <c r="I21" s="78"/>
    </row>
    <row r="22" spans="1:256" x14ac:dyDescent="0.25">
      <c r="A22" s="83" t="s">
        <v>85</v>
      </c>
      <c r="B22" s="85"/>
      <c r="C22" s="85"/>
      <c r="D22" s="90">
        <f>'App.2-BA_Fixed Asset_Cont'!J129+'App.2-BA_Fixed Asset_Cont'!K129</f>
        <v>-1793386.0799999996</v>
      </c>
      <c r="E22" s="90">
        <f>'App.2-BA_Fixed Asset_Cont'!J249+'App.2-BA_Fixed Asset_Cont'!K249</f>
        <v>-2587240.6100000003</v>
      </c>
      <c r="F22" s="90">
        <f>'App.2-BA_Fixed Asset_Cont'!J366+'App.2-BA_Fixed Asset_Cont'!K366</f>
        <v>320341.64000000013</v>
      </c>
      <c r="G22" s="90">
        <f>'App.2-BA_Fixed Asset_Cont'!J489+'App.2-BA_Fixed Asset_Cont'!K489</f>
        <v>-2827260.1900000004</v>
      </c>
      <c r="H22" s="85"/>
      <c r="I22" s="78"/>
    </row>
    <row r="23" spans="1:256" x14ac:dyDescent="0.25">
      <c r="A23" s="87" t="s">
        <v>89</v>
      </c>
      <c r="B23" s="85"/>
      <c r="C23" s="85"/>
      <c r="D23" s="88">
        <f>SUM(D20:D22)</f>
        <v>53883097.99000001</v>
      </c>
      <c r="E23" s="88">
        <f>SUM(E20:E22)</f>
        <v>55285336.560000002</v>
      </c>
      <c r="F23" s="88">
        <f>SUM(F20:F22)</f>
        <v>55135557.290000014</v>
      </c>
      <c r="G23" s="88">
        <f>SUM(G20:G22)</f>
        <v>64799717.37000002</v>
      </c>
      <c r="H23" s="85"/>
      <c r="I23" s="78"/>
    </row>
    <row r="24" spans="1:256" x14ac:dyDescent="0.25">
      <c r="A24" s="77"/>
      <c r="B24" s="123"/>
      <c r="C24" s="124"/>
      <c r="D24" s="124"/>
      <c r="E24" s="124"/>
      <c r="F24" s="124"/>
      <c r="G24" s="124"/>
      <c r="H24" s="125"/>
      <c r="I24" s="78"/>
    </row>
    <row r="25" spans="1:256" ht="26.25" x14ac:dyDescent="0.25">
      <c r="A25" s="91" t="s">
        <v>90</v>
      </c>
      <c r="B25" s="85"/>
      <c r="C25" s="85"/>
      <c r="D25" s="102">
        <f>D17-D23</f>
        <v>-1762969</v>
      </c>
      <c r="E25" s="102">
        <f t="shared" ref="E25:G25" si="0">E17-E23</f>
        <v>-3120305.0000000224</v>
      </c>
      <c r="F25" s="102">
        <f t="shared" si="0"/>
        <v>-4593346.1200000197</v>
      </c>
      <c r="G25" s="102">
        <f t="shared" si="0"/>
        <v>-5963081.44000002</v>
      </c>
      <c r="H25" s="85"/>
      <c r="I25" s="78"/>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row>
    <row r="26" spans="1:256" x14ac:dyDescent="0.25">
      <c r="A26" s="80"/>
      <c r="B26" s="77"/>
      <c r="C26" s="77"/>
      <c r="D26" s="92"/>
      <c r="E26" s="92"/>
      <c r="F26" s="92"/>
      <c r="G26" s="92"/>
      <c r="H26" s="92"/>
      <c r="I26" s="92"/>
      <c r="J26" s="92"/>
      <c r="K26" s="77"/>
      <c r="L26" s="78"/>
      <c r="M26" s="78"/>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row>
    <row r="27" spans="1:256" x14ac:dyDescent="0.25">
      <c r="A27" s="80"/>
      <c r="B27" s="77"/>
      <c r="C27" s="77"/>
      <c r="D27" s="92"/>
      <c r="E27" s="92"/>
      <c r="F27" s="92"/>
      <c r="G27" s="92"/>
      <c r="H27" s="92"/>
      <c r="I27" s="92"/>
      <c r="J27" s="92"/>
      <c r="K27" s="77"/>
      <c r="L27" s="78"/>
      <c r="M27" s="78"/>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3"/>
    </row>
    <row r="28" spans="1:256" x14ac:dyDescent="0.25">
      <c r="A28" s="80" t="s">
        <v>91</v>
      </c>
      <c r="B28" s="77"/>
      <c r="C28" s="77"/>
      <c r="D28" s="92"/>
      <c r="E28" s="92"/>
      <c r="F28" s="92"/>
      <c r="G28" s="92"/>
      <c r="H28" s="92"/>
      <c r="I28" s="92"/>
      <c r="J28" s="92"/>
      <c r="K28" s="77"/>
      <c r="L28" s="78"/>
      <c r="M28" s="78"/>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3"/>
    </row>
    <row r="29" spans="1:256" x14ac:dyDescent="0.25">
      <c r="A29" s="93" t="s">
        <v>92</v>
      </c>
      <c r="B29" s="94"/>
      <c r="C29" s="94"/>
      <c r="D29" s="94"/>
      <c r="E29" s="94"/>
      <c r="F29" s="94"/>
      <c r="G29" s="94"/>
      <c r="H29" s="103">
        <f>G25</f>
        <v>-5963081.44000002</v>
      </c>
      <c r="I29" s="77"/>
      <c r="J29" s="95" t="s">
        <v>93</v>
      </c>
      <c r="K29" s="96">
        <v>7.0300000000000001E-2</v>
      </c>
      <c r="L29" s="78"/>
      <c r="M29" s="78"/>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c r="IR29" s="97"/>
      <c r="IS29" s="97"/>
      <c r="IT29" s="97"/>
      <c r="IU29" s="97"/>
      <c r="IV29" s="97"/>
    </row>
    <row r="30" spans="1:256" ht="26.25" x14ac:dyDescent="0.25">
      <c r="A30" s="93" t="s">
        <v>94</v>
      </c>
      <c r="B30" s="94"/>
      <c r="C30" s="94"/>
      <c r="D30" s="94"/>
      <c r="E30" s="94"/>
      <c r="F30" s="94"/>
      <c r="G30" s="94"/>
      <c r="H30" s="103">
        <f>H29*K29*K30</f>
        <v>-419204.62523200142</v>
      </c>
      <c r="I30" s="126" t="s">
        <v>95</v>
      </c>
      <c r="J30" s="126"/>
      <c r="K30" s="127">
        <v>1</v>
      </c>
      <c r="L30" s="98"/>
      <c r="M30" s="78"/>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row>
    <row r="31" spans="1:256" x14ac:dyDescent="0.25">
      <c r="A31" s="99" t="s">
        <v>96</v>
      </c>
      <c r="B31" s="100"/>
      <c r="C31" s="100"/>
      <c r="D31" s="100"/>
      <c r="E31" s="100"/>
      <c r="F31" s="100"/>
      <c r="G31" s="100"/>
      <c r="H31" s="104">
        <f>H29+H30</f>
        <v>-6382286.0652320217</v>
      </c>
      <c r="I31" s="126"/>
      <c r="J31" s="126"/>
      <c r="K31" s="128"/>
      <c r="L31" s="78"/>
      <c r="M31" s="78"/>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3"/>
    </row>
    <row r="32" spans="1:256" x14ac:dyDescent="0.25">
      <c r="A32" s="80"/>
      <c r="B32" s="77"/>
      <c r="C32" s="77"/>
      <c r="D32" s="77"/>
      <c r="E32" s="77"/>
      <c r="F32" s="77"/>
      <c r="G32" s="77"/>
      <c r="H32" s="77"/>
      <c r="I32" s="77"/>
      <c r="J32" s="77"/>
      <c r="K32" s="77"/>
      <c r="L32" s="78"/>
      <c r="M32" s="78"/>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row>
    <row r="33" spans="1:256" x14ac:dyDescent="0.25">
      <c r="A33" s="80" t="s">
        <v>64</v>
      </c>
      <c r="B33" s="77"/>
      <c r="C33" s="77"/>
      <c r="D33" s="77"/>
      <c r="E33" s="77"/>
      <c r="F33" s="77"/>
      <c r="G33" s="77"/>
      <c r="H33" s="77"/>
      <c r="I33" s="77"/>
      <c r="J33" s="77"/>
      <c r="K33" s="77"/>
      <c r="L33" s="78"/>
      <c r="M33" s="78"/>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3"/>
    </row>
    <row r="34" spans="1:256" x14ac:dyDescent="0.25">
      <c r="A34" s="129" t="s">
        <v>97</v>
      </c>
      <c r="B34" s="129"/>
      <c r="C34" s="129"/>
      <c r="D34" s="129"/>
      <c r="E34" s="129"/>
      <c r="F34" s="129"/>
      <c r="G34" s="129"/>
      <c r="H34" s="129"/>
      <c r="I34" s="129"/>
      <c r="J34" s="129"/>
      <c r="K34" s="129"/>
      <c r="L34" s="129"/>
      <c r="M34" s="78"/>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3"/>
    </row>
    <row r="35" spans="1:256" x14ac:dyDescent="0.25">
      <c r="A35" s="77" t="s">
        <v>98</v>
      </c>
      <c r="B35" s="77"/>
      <c r="C35" s="77"/>
      <c r="D35" s="77"/>
      <c r="E35" s="77"/>
      <c r="F35" s="77"/>
      <c r="G35" s="77"/>
      <c r="H35" s="77"/>
      <c r="I35" s="77"/>
      <c r="J35" s="77"/>
      <c r="K35" s="77"/>
      <c r="L35" s="78"/>
      <c r="M35" s="78"/>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3"/>
    </row>
    <row r="36" spans="1:256" x14ac:dyDescent="0.25">
      <c r="A36" s="77" t="s">
        <v>99</v>
      </c>
      <c r="B36" s="77"/>
      <c r="C36" s="77"/>
      <c r="D36" s="77"/>
      <c r="E36" s="77"/>
      <c r="F36" s="77"/>
      <c r="G36" s="77"/>
      <c r="H36" s="77"/>
      <c r="I36" s="77"/>
      <c r="J36" s="77"/>
      <c r="K36" s="77"/>
      <c r="L36" s="78"/>
      <c r="M36" s="78"/>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73"/>
      <c r="EQ36" s="73"/>
      <c r="ER36" s="73"/>
      <c r="ES36" s="73"/>
      <c r="ET36" s="73"/>
      <c r="EU36" s="73"/>
      <c r="EV36" s="73"/>
      <c r="EW36" s="73"/>
      <c r="EX36" s="73"/>
      <c r="EY36" s="73"/>
      <c r="EZ36" s="73"/>
      <c r="FA36" s="73"/>
      <c r="FB36" s="73"/>
      <c r="FC36" s="73"/>
      <c r="FD36" s="73"/>
      <c r="FE36" s="73"/>
      <c r="FF36" s="73"/>
      <c r="FG36" s="73"/>
      <c r="FH36" s="73"/>
      <c r="FI36" s="73"/>
      <c r="FJ36" s="73"/>
      <c r="FK36" s="73"/>
      <c r="FL36" s="73"/>
      <c r="FM36" s="73"/>
      <c r="FN36" s="73"/>
      <c r="FO36" s="73"/>
      <c r="FP36" s="73"/>
      <c r="FQ36" s="73"/>
      <c r="FR36" s="73"/>
      <c r="FS36" s="73"/>
      <c r="FT36" s="73"/>
      <c r="FU36" s="73"/>
      <c r="FV36" s="73"/>
      <c r="FW36" s="73"/>
      <c r="FX36" s="73"/>
      <c r="FY36" s="73"/>
      <c r="FZ36" s="73"/>
      <c r="GA36" s="73"/>
      <c r="GB36" s="73"/>
      <c r="GC36" s="73"/>
      <c r="GD36" s="73"/>
      <c r="GE36" s="73"/>
      <c r="GF36" s="73"/>
      <c r="GG36" s="73"/>
      <c r="GH36" s="73"/>
      <c r="GI36" s="73"/>
      <c r="GJ36" s="73"/>
      <c r="GK36" s="73"/>
      <c r="GL36" s="73"/>
      <c r="GM36" s="73"/>
      <c r="GN36" s="73"/>
      <c r="GO36" s="73"/>
      <c r="GP36" s="73"/>
      <c r="GQ36" s="73"/>
      <c r="GR36" s="73"/>
      <c r="GS36" s="73"/>
      <c r="GT36" s="73"/>
      <c r="GU36" s="73"/>
      <c r="GV36" s="73"/>
      <c r="GW36" s="73"/>
      <c r="GX36" s="73"/>
      <c r="GY36" s="73"/>
      <c r="GZ36" s="73"/>
      <c r="HA36" s="73"/>
      <c r="HB36" s="73"/>
      <c r="HC36" s="73"/>
      <c r="HD36" s="73"/>
      <c r="HE36" s="73"/>
      <c r="HF36" s="73"/>
      <c r="HG36" s="73"/>
      <c r="HH36" s="73"/>
      <c r="HI36" s="73"/>
      <c r="HJ36" s="73"/>
      <c r="HK36" s="73"/>
      <c r="HL36" s="73"/>
      <c r="HM36" s="73"/>
      <c r="HN36" s="73"/>
      <c r="HO36" s="73"/>
      <c r="HP36" s="73"/>
      <c r="HQ36" s="73"/>
      <c r="HR36" s="73"/>
      <c r="HS36" s="73"/>
      <c r="HT36" s="73"/>
      <c r="HU36" s="73"/>
      <c r="HV36" s="73"/>
      <c r="HW36" s="73"/>
      <c r="HX36" s="73"/>
      <c r="HY36" s="73"/>
      <c r="HZ36" s="73"/>
      <c r="IA36" s="73"/>
      <c r="IB36" s="73"/>
      <c r="IC36" s="73"/>
      <c r="ID36" s="73"/>
      <c r="IE36" s="73"/>
      <c r="IF36" s="73"/>
      <c r="IG36" s="73"/>
      <c r="IH36" s="73"/>
      <c r="II36" s="73"/>
      <c r="IJ36" s="73"/>
      <c r="IK36" s="73"/>
      <c r="IL36" s="73"/>
      <c r="IM36" s="73"/>
      <c r="IN36" s="73"/>
      <c r="IO36" s="73"/>
      <c r="IP36" s="73"/>
      <c r="IQ36" s="73"/>
      <c r="IR36" s="73"/>
      <c r="IS36" s="73"/>
      <c r="IT36" s="73"/>
      <c r="IU36" s="73"/>
      <c r="IV36" s="73"/>
    </row>
    <row r="37" spans="1:256" x14ac:dyDescent="0.25">
      <c r="A37" s="77" t="s">
        <v>100</v>
      </c>
      <c r="B37" s="77"/>
      <c r="C37" s="77"/>
      <c r="D37" s="77"/>
      <c r="E37" s="77"/>
      <c r="F37" s="77"/>
      <c r="G37" s="77"/>
      <c r="H37" s="77"/>
      <c r="I37" s="77"/>
      <c r="J37" s="77"/>
      <c r="K37" s="77"/>
      <c r="L37" s="78"/>
      <c r="M37" s="78"/>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73"/>
      <c r="EQ37" s="73"/>
      <c r="ER37" s="73"/>
      <c r="ES37" s="73"/>
      <c r="ET37" s="73"/>
      <c r="EU37" s="73"/>
      <c r="EV37" s="73"/>
      <c r="EW37" s="73"/>
      <c r="EX37" s="73"/>
      <c r="EY37" s="73"/>
      <c r="EZ37" s="73"/>
      <c r="FA37" s="73"/>
      <c r="FB37" s="73"/>
      <c r="FC37" s="73"/>
      <c r="FD37" s="73"/>
      <c r="FE37" s="73"/>
      <c r="FF37" s="73"/>
      <c r="FG37" s="73"/>
      <c r="FH37" s="73"/>
      <c r="FI37" s="73"/>
      <c r="FJ37" s="73"/>
      <c r="FK37" s="73"/>
      <c r="FL37" s="73"/>
      <c r="FM37" s="73"/>
      <c r="FN37" s="73"/>
      <c r="FO37" s="73"/>
      <c r="FP37" s="73"/>
      <c r="FQ37" s="73"/>
      <c r="FR37" s="73"/>
      <c r="FS37" s="73"/>
      <c r="FT37" s="73"/>
      <c r="FU37" s="73"/>
      <c r="FV37" s="73"/>
      <c r="FW37" s="73"/>
      <c r="FX37" s="73"/>
      <c r="FY37" s="73"/>
      <c r="FZ37" s="73"/>
      <c r="GA37" s="73"/>
      <c r="GB37" s="73"/>
      <c r="GC37" s="73"/>
      <c r="GD37" s="73"/>
      <c r="GE37" s="73"/>
      <c r="GF37" s="73"/>
      <c r="GG37" s="73"/>
      <c r="GH37" s="73"/>
      <c r="GI37" s="73"/>
      <c r="GJ37" s="73"/>
      <c r="GK37" s="73"/>
      <c r="GL37" s="73"/>
      <c r="GM37" s="73"/>
      <c r="GN37" s="73"/>
      <c r="GO37" s="73"/>
      <c r="GP37" s="73"/>
      <c r="GQ37" s="73"/>
      <c r="GR37" s="73"/>
      <c r="GS37" s="73"/>
      <c r="GT37" s="73"/>
      <c r="GU37" s="73"/>
      <c r="GV37" s="73"/>
      <c r="GW37" s="73"/>
      <c r="GX37" s="73"/>
      <c r="GY37" s="73"/>
      <c r="GZ37" s="73"/>
      <c r="HA37" s="73"/>
      <c r="HB37" s="73"/>
      <c r="HC37" s="73"/>
      <c r="HD37" s="73"/>
      <c r="HE37" s="73"/>
      <c r="HF37" s="73"/>
      <c r="HG37" s="73"/>
      <c r="HH37" s="73"/>
      <c r="HI37" s="73"/>
      <c r="HJ37" s="73"/>
      <c r="HK37" s="73"/>
      <c r="HL37" s="73"/>
      <c r="HM37" s="73"/>
      <c r="HN37" s="73"/>
      <c r="HO37" s="73"/>
      <c r="HP37" s="73"/>
      <c r="HQ37" s="73"/>
      <c r="HR37" s="73"/>
      <c r="HS37" s="73"/>
      <c r="HT37" s="73"/>
      <c r="HU37" s="73"/>
      <c r="HV37" s="73"/>
      <c r="HW37" s="73"/>
      <c r="HX37" s="73"/>
      <c r="HY37" s="73"/>
      <c r="HZ37" s="73"/>
      <c r="IA37" s="73"/>
      <c r="IB37" s="73"/>
      <c r="IC37" s="73"/>
      <c r="ID37" s="73"/>
      <c r="IE37" s="73"/>
      <c r="IF37" s="73"/>
      <c r="IG37" s="73"/>
      <c r="IH37" s="73"/>
      <c r="II37" s="73"/>
      <c r="IJ37" s="73"/>
      <c r="IK37" s="73"/>
      <c r="IL37" s="73"/>
      <c r="IM37" s="73"/>
      <c r="IN37" s="73"/>
      <c r="IO37" s="73"/>
      <c r="IP37" s="73"/>
      <c r="IQ37" s="73"/>
      <c r="IR37" s="73"/>
      <c r="IS37" s="73"/>
      <c r="IT37" s="73"/>
      <c r="IU37" s="73"/>
      <c r="IV37" s="73"/>
    </row>
    <row r="38" spans="1:256" x14ac:dyDescent="0.25">
      <c r="A38" s="116" t="s">
        <v>101</v>
      </c>
      <c r="B38" s="116"/>
      <c r="C38" s="116"/>
      <c r="D38" s="116"/>
      <c r="E38" s="116"/>
      <c r="F38" s="116"/>
      <c r="G38" s="116"/>
      <c r="H38" s="116"/>
      <c r="I38" s="116"/>
      <c r="J38" s="116"/>
      <c r="K38" s="77"/>
      <c r="L38" s="78"/>
      <c r="M38" s="78"/>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c r="FB38" s="73"/>
      <c r="FC38" s="73"/>
      <c r="FD38" s="73"/>
      <c r="FE38" s="73"/>
      <c r="FF38" s="73"/>
      <c r="FG38" s="73"/>
      <c r="FH38" s="73"/>
      <c r="FI38" s="73"/>
      <c r="FJ38" s="73"/>
      <c r="FK38" s="73"/>
      <c r="FL38" s="73"/>
      <c r="FM38" s="73"/>
      <c r="FN38" s="73"/>
      <c r="FO38" s="73"/>
      <c r="FP38" s="73"/>
      <c r="FQ38" s="73"/>
      <c r="FR38" s="73"/>
      <c r="FS38" s="73"/>
      <c r="FT38" s="73"/>
      <c r="FU38" s="73"/>
      <c r="FV38" s="73"/>
      <c r="FW38" s="73"/>
      <c r="FX38" s="73"/>
      <c r="FY38" s="73"/>
      <c r="FZ38" s="73"/>
      <c r="GA38" s="73"/>
      <c r="GB38" s="73"/>
      <c r="GC38" s="73"/>
      <c r="GD38" s="73"/>
      <c r="GE38" s="73"/>
      <c r="GF38" s="73"/>
      <c r="GG38" s="73"/>
      <c r="GH38" s="73"/>
      <c r="GI38" s="73"/>
      <c r="GJ38" s="73"/>
      <c r="GK38" s="73"/>
      <c r="GL38" s="73"/>
      <c r="GM38" s="73"/>
      <c r="GN38" s="73"/>
      <c r="GO38" s="73"/>
      <c r="GP38" s="73"/>
      <c r="GQ38" s="73"/>
      <c r="GR38" s="73"/>
      <c r="GS38" s="73"/>
      <c r="GT38" s="73"/>
      <c r="GU38" s="73"/>
      <c r="GV38" s="73"/>
      <c r="GW38" s="73"/>
      <c r="GX38" s="73"/>
      <c r="GY38" s="73"/>
      <c r="GZ38" s="73"/>
      <c r="HA38" s="73"/>
      <c r="HB38" s="73"/>
      <c r="HC38" s="73"/>
      <c r="HD38" s="73"/>
      <c r="HE38" s="73"/>
      <c r="HF38" s="73"/>
      <c r="HG38" s="73"/>
      <c r="HH38" s="73"/>
      <c r="HI38" s="73"/>
      <c r="HJ38" s="73"/>
      <c r="HK38" s="73"/>
      <c r="HL38" s="73"/>
      <c r="HM38" s="73"/>
      <c r="HN38" s="73"/>
      <c r="HO38" s="73"/>
      <c r="HP38" s="73"/>
      <c r="HQ38" s="73"/>
      <c r="HR38" s="73"/>
      <c r="HS38" s="73"/>
      <c r="HT38" s="73"/>
      <c r="HU38" s="73"/>
      <c r="HV38" s="73"/>
      <c r="HW38" s="73"/>
      <c r="HX38" s="73"/>
      <c r="HY38" s="73"/>
      <c r="HZ38" s="73"/>
      <c r="IA38" s="73"/>
      <c r="IB38" s="73"/>
      <c r="IC38" s="73"/>
      <c r="ID38" s="73"/>
      <c r="IE38" s="73"/>
      <c r="IF38" s="73"/>
      <c r="IG38" s="73"/>
      <c r="IH38" s="73"/>
      <c r="II38" s="73"/>
      <c r="IJ38" s="73"/>
      <c r="IK38" s="73"/>
      <c r="IL38" s="73"/>
      <c r="IM38" s="73"/>
      <c r="IN38" s="73"/>
      <c r="IO38" s="73"/>
      <c r="IP38" s="73"/>
      <c r="IQ38" s="73"/>
      <c r="IR38" s="73"/>
      <c r="IS38" s="73"/>
      <c r="IT38" s="73"/>
      <c r="IU38" s="73"/>
      <c r="IV38" s="73"/>
    </row>
    <row r="39" spans="1:256" x14ac:dyDescent="0.25">
      <c r="A39" s="77" t="s">
        <v>102</v>
      </c>
      <c r="B39" s="78"/>
      <c r="C39" s="78"/>
      <c r="D39" s="78"/>
      <c r="E39" s="78"/>
      <c r="F39" s="78"/>
      <c r="G39" s="78"/>
      <c r="H39" s="78"/>
      <c r="I39" s="78"/>
      <c r="J39" s="78"/>
      <c r="K39" s="101"/>
      <c r="L39" s="78"/>
      <c r="M39" s="78"/>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3"/>
      <c r="GD39" s="73"/>
      <c r="GE39" s="73"/>
      <c r="GF39" s="73"/>
      <c r="GG39" s="73"/>
      <c r="GH39" s="73"/>
      <c r="GI39" s="73"/>
      <c r="GJ39" s="73"/>
      <c r="GK39" s="73"/>
      <c r="GL39" s="73"/>
      <c r="GM39" s="73"/>
      <c r="GN39" s="73"/>
      <c r="GO39" s="73"/>
      <c r="GP39" s="73"/>
      <c r="GQ39" s="73"/>
      <c r="GR39" s="73"/>
      <c r="GS39" s="73"/>
      <c r="GT39" s="73"/>
      <c r="GU39" s="73"/>
      <c r="GV39" s="73"/>
      <c r="GW39" s="73"/>
      <c r="GX39" s="73"/>
      <c r="GY39" s="73"/>
      <c r="GZ39" s="73"/>
      <c r="HA39" s="73"/>
      <c r="HB39" s="73"/>
      <c r="HC39" s="73"/>
      <c r="HD39" s="73"/>
      <c r="HE39" s="73"/>
      <c r="HF39" s="73"/>
      <c r="HG39" s="73"/>
      <c r="HH39" s="73"/>
      <c r="HI39" s="73"/>
      <c r="HJ39" s="73"/>
      <c r="HK39" s="73"/>
      <c r="HL39" s="73"/>
      <c r="HM39" s="73"/>
      <c r="HN39" s="73"/>
      <c r="HO39" s="73"/>
      <c r="HP39" s="73"/>
      <c r="HQ39" s="73"/>
      <c r="HR39" s="73"/>
      <c r="HS39" s="73"/>
      <c r="HT39" s="73"/>
      <c r="HU39" s="73"/>
      <c r="HV39" s="73"/>
      <c r="HW39" s="73"/>
      <c r="HX39" s="73"/>
      <c r="HY39" s="73"/>
      <c r="HZ39" s="73"/>
      <c r="IA39" s="73"/>
      <c r="IB39" s="73"/>
      <c r="IC39" s="73"/>
      <c r="ID39" s="73"/>
      <c r="IE39" s="73"/>
      <c r="IF39" s="73"/>
      <c r="IG39" s="73"/>
      <c r="IH39" s="73"/>
      <c r="II39" s="73"/>
      <c r="IJ39" s="73"/>
      <c r="IK39" s="73"/>
      <c r="IL39" s="73"/>
      <c r="IM39" s="73"/>
      <c r="IN39" s="73"/>
      <c r="IO39" s="73"/>
      <c r="IP39" s="73"/>
      <c r="IQ39" s="73"/>
      <c r="IR39" s="73"/>
      <c r="IS39" s="73"/>
      <c r="IT39" s="73"/>
      <c r="IU39" s="73"/>
      <c r="IV39" s="73"/>
    </row>
    <row r="40" spans="1:256" x14ac:dyDescent="0.25">
      <c r="A40" s="115"/>
      <c r="B40" s="115"/>
      <c r="C40" s="115"/>
      <c r="D40" s="115"/>
      <c r="E40" s="115"/>
      <c r="F40" s="115"/>
      <c r="G40" s="115"/>
      <c r="H40" s="115"/>
      <c r="I40" s="115"/>
      <c r="J40" s="115"/>
      <c r="K40" s="115"/>
      <c r="L40" s="115"/>
      <c r="M40" s="78"/>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c r="IV40" s="73"/>
    </row>
    <row r="41" spans="1:256" x14ac:dyDescent="0.25">
      <c r="A41" s="77"/>
      <c r="B41" s="77"/>
      <c r="C41" s="77"/>
      <c r="D41" s="77"/>
      <c r="E41" s="77"/>
      <c r="F41" s="77"/>
      <c r="G41" s="77"/>
      <c r="H41" s="77"/>
      <c r="I41" s="77"/>
      <c r="J41" s="77"/>
      <c r="K41" s="77"/>
      <c r="L41" s="78"/>
      <c r="M41" s="78"/>
    </row>
    <row r="42" spans="1:256" x14ac:dyDescent="0.25">
      <c r="A42" s="77"/>
      <c r="B42" s="77"/>
      <c r="C42" s="77"/>
      <c r="D42" s="77"/>
      <c r="E42" s="77"/>
      <c r="F42" s="77"/>
      <c r="G42" s="77"/>
      <c r="H42" s="77"/>
      <c r="I42" s="77"/>
      <c r="J42" s="77"/>
      <c r="K42" s="77"/>
      <c r="L42" s="78"/>
      <c r="M42" s="78"/>
    </row>
    <row r="43" spans="1:256" x14ac:dyDescent="0.25">
      <c r="A43" s="77"/>
      <c r="B43" s="77"/>
      <c r="C43" s="77"/>
      <c r="D43" s="77"/>
      <c r="E43" s="77"/>
      <c r="F43" s="77"/>
      <c r="G43" s="77"/>
      <c r="H43" s="77"/>
      <c r="I43" s="77"/>
      <c r="J43" s="77"/>
      <c r="K43" s="77"/>
      <c r="L43" s="78"/>
      <c r="M43" s="78"/>
    </row>
    <row r="44" spans="1:256" x14ac:dyDescent="0.25">
      <c r="A44" s="77"/>
      <c r="B44" s="77"/>
      <c r="C44" s="77"/>
      <c r="D44" s="77"/>
      <c r="E44" s="77"/>
      <c r="F44" s="77"/>
      <c r="G44" s="77"/>
      <c r="H44" s="77"/>
      <c r="I44" s="77"/>
      <c r="J44" s="77"/>
      <c r="K44" s="77"/>
      <c r="L44" s="78"/>
      <c r="M44" s="78"/>
    </row>
    <row r="45" spans="1:256" x14ac:dyDescent="0.25">
      <c r="A45" s="116"/>
      <c r="B45" s="116"/>
      <c r="C45" s="116"/>
      <c r="D45" s="116"/>
      <c r="E45" s="116"/>
      <c r="F45" s="116"/>
      <c r="G45" s="116"/>
      <c r="H45" s="116"/>
      <c r="I45" s="116"/>
      <c r="J45" s="116"/>
      <c r="K45" s="116"/>
      <c r="L45" s="78"/>
      <c r="M45" s="78"/>
    </row>
    <row r="46" spans="1:256" x14ac:dyDescent="0.25">
      <c r="A46" s="116"/>
      <c r="B46" s="116"/>
      <c r="C46" s="116"/>
      <c r="D46" s="116"/>
      <c r="E46" s="116"/>
      <c r="F46" s="116"/>
      <c r="G46" s="116"/>
      <c r="H46" s="116"/>
      <c r="I46" s="116"/>
      <c r="J46" s="116"/>
      <c r="K46" s="116"/>
      <c r="L46" s="73"/>
      <c r="M46" s="73"/>
    </row>
  </sheetData>
  <mergeCells count="14">
    <mergeCell ref="B13:H13"/>
    <mergeCell ref="A1:K1"/>
    <mergeCell ref="A2:K2"/>
    <mergeCell ref="A3:K3"/>
    <mergeCell ref="A5:K5"/>
    <mergeCell ref="A7:K7"/>
    <mergeCell ref="A40:L40"/>
    <mergeCell ref="A45:K46"/>
    <mergeCell ref="B18:H19"/>
    <mergeCell ref="B24:H24"/>
    <mergeCell ref="I30:J31"/>
    <mergeCell ref="K30:K31"/>
    <mergeCell ref="A34:L34"/>
    <mergeCell ref="A38:J38"/>
  </mergeCells>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6"/>
  <sheetViews>
    <sheetView tabSelected="1" zoomScale="85" zoomScaleNormal="85" workbookViewId="0">
      <selection activeCell="S32" sqref="S32"/>
    </sheetView>
  </sheetViews>
  <sheetFormatPr defaultRowHeight="15" x14ac:dyDescent="0.25"/>
  <cols>
    <col min="3" max="3" width="31.28515625" customWidth="1"/>
    <col min="4" max="7" width="14.42578125" customWidth="1"/>
    <col min="8" max="8" width="2.140625" customWidth="1"/>
    <col min="9" max="13" width="14.42578125" customWidth="1"/>
  </cols>
  <sheetData>
    <row r="1" spans="1:13" ht="18" x14ac:dyDescent="0.25">
      <c r="A1" s="108" t="s">
        <v>0</v>
      </c>
      <c r="B1" s="108"/>
      <c r="C1" s="108"/>
      <c r="D1" s="108"/>
      <c r="E1" s="108"/>
      <c r="F1" s="108"/>
      <c r="G1" s="108"/>
      <c r="H1" s="108"/>
      <c r="I1" s="108"/>
      <c r="J1" s="108"/>
      <c r="K1" s="108"/>
      <c r="L1" s="108"/>
      <c r="M1" s="108"/>
    </row>
    <row r="2" spans="1:13" ht="21" x14ac:dyDescent="0.25">
      <c r="A2" s="108" t="s">
        <v>1</v>
      </c>
      <c r="B2" s="108"/>
      <c r="C2" s="108"/>
      <c r="D2" s="108"/>
      <c r="E2" s="108"/>
      <c r="F2" s="108"/>
      <c r="G2" s="108"/>
      <c r="H2" s="108"/>
      <c r="I2" s="108"/>
      <c r="J2" s="108"/>
      <c r="K2" s="108"/>
      <c r="L2" s="108"/>
      <c r="M2" s="108"/>
    </row>
    <row r="3" spans="1:13" x14ac:dyDescent="0.25">
      <c r="A3" s="7"/>
      <c r="B3" s="7"/>
      <c r="C3" s="7"/>
      <c r="D3" s="7"/>
      <c r="E3" s="7"/>
      <c r="F3" s="7"/>
      <c r="G3" s="7"/>
      <c r="H3" s="8"/>
      <c r="I3" s="7"/>
      <c r="J3" s="7"/>
      <c r="K3" s="7"/>
      <c r="L3" s="7"/>
      <c r="M3" s="7"/>
    </row>
    <row r="4" spans="1:13" x14ac:dyDescent="0.25">
      <c r="A4" s="7"/>
      <c r="B4" s="7"/>
      <c r="C4" s="7"/>
      <c r="D4" s="7"/>
      <c r="E4" s="11" t="s">
        <v>2</v>
      </c>
      <c r="F4" s="50" t="s">
        <v>3</v>
      </c>
      <c r="G4" s="7"/>
      <c r="H4" s="8"/>
      <c r="I4" s="7"/>
      <c r="J4" s="7"/>
      <c r="K4" s="7"/>
      <c r="L4" s="7"/>
      <c r="M4" s="7"/>
    </row>
    <row r="5" spans="1:13" x14ac:dyDescent="0.25">
      <c r="A5" s="7"/>
      <c r="B5" s="7"/>
      <c r="C5" s="10"/>
      <c r="D5" s="7"/>
      <c r="E5" s="11" t="s">
        <v>4</v>
      </c>
      <c r="F5" s="13">
        <v>2012</v>
      </c>
      <c r="G5" s="14" t="s">
        <v>3</v>
      </c>
      <c r="H5" s="7"/>
      <c r="I5" s="7"/>
      <c r="J5" s="7"/>
      <c r="K5" s="7"/>
      <c r="L5" s="7"/>
      <c r="M5" s="7"/>
    </row>
    <row r="6" spans="1:13" x14ac:dyDescent="0.25">
      <c r="A6" s="1"/>
      <c r="B6" s="1"/>
      <c r="C6" s="1"/>
      <c r="D6" s="1"/>
      <c r="E6" s="1"/>
      <c r="F6" s="1"/>
      <c r="G6" s="1"/>
      <c r="H6" s="1"/>
      <c r="I6" s="1"/>
      <c r="J6" s="1"/>
      <c r="K6" s="1"/>
      <c r="L6" s="1"/>
      <c r="M6" s="1"/>
    </row>
    <row r="7" spans="1:13" x14ac:dyDescent="0.25">
      <c r="A7" s="7"/>
      <c r="B7" s="7"/>
      <c r="C7" s="7"/>
      <c r="D7" s="109" t="s">
        <v>5</v>
      </c>
      <c r="E7" s="110"/>
      <c r="F7" s="110"/>
      <c r="G7" s="111"/>
      <c r="H7" s="7"/>
      <c r="I7" s="15"/>
      <c r="J7" s="16" t="s">
        <v>6</v>
      </c>
      <c r="K7" s="16"/>
      <c r="L7" s="17"/>
      <c r="M7" s="12"/>
    </row>
    <row r="8" spans="1:13" ht="40.5" x14ac:dyDescent="0.25">
      <c r="A8" s="18" t="s">
        <v>7</v>
      </c>
      <c r="B8" s="18" t="s">
        <v>8</v>
      </c>
      <c r="C8" s="19" t="s">
        <v>9</v>
      </c>
      <c r="D8" s="18" t="s">
        <v>10</v>
      </c>
      <c r="E8" s="20" t="s">
        <v>11</v>
      </c>
      <c r="F8" s="20" t="s">
        <v>12</v>
      </c>
      <c r="G8" s="18" t="s">
        <v>13</v>
      </c>
      <c r="H8" s="21"/>
      <c r="I8" s="22" t="s">
        <v>10</v>
      </c>
      <c r="J8" s="23" t="s">
        <v>14</v>
      </c>
      <c r="K8" s="23" t="s">
        <v>12</v>
      </c>
      <c r="L8" s="24" t="s">
        <v>13</v>
      </c>
      <c r="M8" s="18" t="s">
        <v>15</v>
      </c>
    </row>
    <row r="9" spans="1:13" ht="25.5" x14ac:dyDescent="0.25">
      <c r="A9" s="9">
        <v>12</v>
      </c>
      <c r="B9" s="47">
        <v>1611</v>
      </c>
      <c r="C9" s="25" t="s">
        <v>16</v>
      </c>
      <c r="D9" s="51">
        <v>1136391.1499999997</v>
      </c>
      <c r="E9" s="58">
        <v>136843.37</v>
      </c>
      <c r="F9" s="58">
        <v>-388689.6</v>
      </c>
      <c r="G9" s="52">
        <f>D9+E9+F9</f>
        <v>884544.91999999958</v>
      </c>
      <c r="H9" s="26"/>
      <c r="I9" s="53">
        <v>-544506.58000000007</v>
      </c>
      <c r="J9" s="58">
        <v>-215730.57</v>
      </c>
      <c r="K9" s="58">
        <v>388689.6</v>
      </c>
      <c r="L9" s="52">
        <f>I9+J9+K9</f>
        <v>-371547.55000000016</v>
      </c>
      <c r="M9" s="27">
        <f>G9+L9</f>
        <v>512997.36999999941</v>
      </c>
    </row>
    <row r="10" spans="1:13" ht="25.5" x14ac:dyDescent="0.25">
      <c r="A10" s="9" t="s">
        <v>17</v>
      </c>
      <c r="B10" s="47">
        <v>1612</v>
      </c>
      <c r="C10" s="25" t="s">
        <v>18</v>
      </c>
      <c r="D10" s="51">
        <v>510698.12</v>
      </c>
      <c r="E10" s="58">
        <v>0</v>
      </c>
      <c r="F10" s="58">
        <v>0</v>
      </c>
      <c r="G10" s="52">
        <f t="shared" ref="G10:G48" si="0">D10+E10+F10</f>
        <v>510698.12</v>
      </c>
      <c r="H10" s="26"/>
      <c r="I10" s="53">
        <v>-84096.76999999999</v>
      </c>
      <c r="J10" s="58">
        <v>-16350.47</v>
      </c>
      <c r="K10" s="58">
        <v>0</v>
      </c>
      <c r="L10" s="52">
        <f t="shared" ref="L10:L48" si="1">I10+J10+K10</f>
        <v>-100447.23999999999</v>
      </c>
      <c r="M10" s="27">
        <f t="shared" ref="M10:M48" si="2">G10+L10</f>
        <v>410250.88</v>
      </c>
    </row>
    <row r="11" spans="1:13" x14ac:dyDescent="0.25">
      <c r="A11" s="9" t="s">
        <v>19</v>
      </c>
      <c r="B11" s="28">
        <v>1805</v>
      </c>
      <c r="C11" s="29" t="s">
        <v>20</v>
      </c>
      <c r="D11" s="51">
        <v>3139179.6700000004</v>
      </c>
      <c r="E11" s="58">
        <v>1836821.21</v>
      </c>
      <c r="F11" s="58">
        <v>-1366609.84</v>
      </c>
      <c r="G11" s="52">
        <f t="shared" si="0"/>
        <v>3609391.040000001</v>
      </c>
      <c r="H11" s="26"/>
      <c r="I11" s="53">
        <v>0</v>
      </c>
      <c r="J11" s="58">
        <v>0</v>
      </c>
      <c r="K11" s="58">
        <v>0</v>
      </c>
      <c r="L11" s="52">
        <f t="shared" si="1"/>
        <v>0</v>
      </c>
      <c r="M11" s="27">
        <f t="shared" si="2"/>
        <v>3609391.040000001</v>
      </c>
    </row>
    <row r="12" spans="1:13" x14ac:dyDescent="0.25">
      <c r="A12" s="9">
        <v>47</v>
      </c>
      <c r="B12" s="28">
        <v>1808</v>
      </c>
      <c r="C12" s="30" t="s">
        <v>21</v>
      </c>
      <c r="D12" s="51">
        <v>0</v>
      </c>
      <c r="E12" s="58">
        <v>0</v>
      </c>
      <c r="F12" s="58">
        <v>0</v>
      </c>
      <c r="G12" s="52">
        <f t="shared" si="0"/>
        <v>0</v>
      </c>
      <c r="H12" s="26"/>
      <c r="I12" s="53">
        <v>0</v>
      </c>
      <c r="J12" s="58">
        <v>0</v>
      </c>
      <c r="K12" s="58">
        <v>0</v>
      </c>
      <c r="L12" s="52">
        <f t="shared" si="1"/>
        <v>0</v>
      </c>
      <c r="M12" s="27">
        <f t="shared" si="2"/>
        <v>0</v>
      </c>
    </row>
    <row r="13" spans="1:13" x14ac:dyDescent="0.25">
      <c r="A13" s="9">
        <v>13</v>
      </c>
      <c r="B13" s="28">
        <v>1810</v>
      </c>
      <c r="C13" s="30" t="s">
        <v>22</v>
      </c>
      <c r="D13" s="51">
        <v>0</v>
      </c>
      <c r="E13" s="58">
        <v>0</v>
      </c>
      <c r="F13" s="58">
        <v>0</v>
      </c>
      <c r="G13" s="52">
        <f t="shared" si="0"/>
        <v>0</v>
      </c>
      <c r="H13" s="26"/>
      <c r="I13" s="53">
        <v>0</v>
      </c>
      <c r="J13" s="58">
        <v>0</v>
      </c>
      <c r="K13" s="58">
        <v>0</v>
      </c>
      <c r="L13" s="52">
        <f t="shared" si="1"/>
        <v>0</v>
      </c>
      <c r="M13" s="27">
        <f t="shared" si="2"/>
        <v>0</v>
      </c>
    </row>
    <row r="14" spans="1:13" ht="25.5" x14ac:dyDescent="0.25">
      <c r="A14" s="9">
        <v>47</v>
      </c>
      <c r="B14" s="28">
        <v>1815</v>
      </c>
      <c r="C14" s="30" t="s">
        <v>23</v>
      </c>
      <c r="D14" s="51">
        <v>0</v>
      </c>
      <c r="E14" s="58">
        <v>0</v>
      </c>
      <c r="F14" s="58">
        <v>0</v>
      </c>
      <c r="G14" s="52">
        <f t="shared" si="0"/>
        <v>0</v>
      </c>
      <c r="H14" s="26"/>
      <c r="I14" s="53">
        <v>0</v>
      </c>
      <c r="J14" s="58">
        <v>0</v>
      </c>
      <c r="K14" s="58">
        <v>0</v>
      </c>
      <c r="L14" s="52">
        <f t="shared" si="1"/>
        <v>0</v>
      </c>
      <c r="M14" s="27">
        <f t="shared" si="2"/>
        <v>0</v>
      </c>
    </row>
    <row r="15" spans="1:13" ht="25.5" x14ac:dyDescent="0.25">
      <c r="A15" s="9">
        <v>47</v>
      </c>
      <c r="B15" s="28">
        <v>1820</v>
      </c>
      <c r="C15" s="25" t="s">
        <v>24</v>
      </c>
      <c r="D15" s="51">
        <v>8558910.1899999995</v>
      </c>
      <c r="E15" s="58">
        <v>18734.72</v>
      </c>
      <c r="F15" s="58">
        <v>0</v>
      </c>
      <c r="G15" s="52">
        <f t="shared" si="0"/>
        <v>8577644.9100000001</v>
      </c>
      <c r="H15" s="26"/>
      <c r="I15" s="53">
        <v>-4529643.6900000004</v>
      </c>
      <c r="J15" s="58">
        <v>-295024.09000000003</v>
      </c>
      <c r="K15" s="58">
        <v>0</v>
      </c>
      <c r="L15" s="52">
        <f t="shared" si="1"/>
        <v>-4824667.78</v>
      </c>
      <c r="M15" s="27">
        <f t="shared" si="2"/>
        <v>3752977.13</v>
      </c>
    </row>
    <row r="16" spans="1:13" x14ac:dyDescent="0.25">
      <c r="A16" s="9">
        <v>47</v>
      </c>
      <c r="B16" s="28">
        <v>1825</v>
      </c>
      <c r="C16" s="30" t="s">
        <v>25</v>
      </c>
      <c r="D16" s="51">
        <v>0</v>
      </c>
      <c r="E16" s="58">
        <v>0</v>
      </c>
      <c r="F16" s="58">
        <v>0</v>
      </c>
      <c r="G16" s="52">
        <f t="shared" si="0"/>
        <v>0</v>
      </c>
      <c r="H16" s="26"/>
      <c r="I16" s="53">
        <v>0</v>
      </c>
      <c r="J16" s="58">
        <v>0</v>
      </c>
      <c r="K16" s="58">
        <v>0</v>
      </c>
      <c r="L16" s="52">
        <f t="shared" si="1"/>
        <v>0</v>
      </c>
      <c r="M16" s="27">
        <f t="shared" si="2"/>
        <v>0</v>
      </c>
    </row>
    <row r="17" spans="1:13" x14ac:dyDescent="0.25">
      <c r="A17" s="9">
        <v>47</v>
      </c>
      <c r="B17" s="28">
        <v>1830</v>
      </c>
      <c r="C17" s="30" t="s">
        <v>26</v>
      </c>
      <c r="D17" s="51">
        <v>14368216.049999999</v>
      </c>
      <c r="E17" s="58">
        <v>3273143.9</v>
      </c>
      <c r="F17" s="58">
        <v>0</v>
      </c>
      <c r="G17" s="52">
        <f t="shared" si="0"/>
        <v>17641359.949999999</v>
      </c>
      <c r="H17" s="26"/>
      <c r="I17" s="53">
        <v>-6751285.1899999995</v>
      </c>
      <c r="J17" s="58">
        <v>-614044.23605000181</v>
      </c>
      <c r="K17" s="58">
        <v>0</v>
      </c>
      <c r="L17" s="52">
        <f t="shared" si="1"/>
        <v>-7365329.4260500018</v>
      </c>
      <c r="M17" s="27">
        <f t="shared" si="2"/>
        <v>10276030.523949997</v>
      </c>
    </row>
    <row r="18" spans="1:13" x14ac:dyDescent="0.25">
      <c r="A18" s="9">
        <v>47</v>
      </c>
      <c r="B18" s="28">
        <v>1835</v>
      </c>
      <c r="C18" s="30" t="s">
        <v>27</v>
      </c>
      <c r="D18" s="51">
        <v>16377556.849999998</v>
      </c>
      <c r="E18" s="58">
        <v>1770398.3399999999</v>
      </c>
      <c r="F18" s="58">
        <v>0</v>
      </c>
      <c r="G18" s="52">
        <f t="shared" si="0"/>
        <v>18147955.189999998</v>
      </c>
      <c r="H18" s="26"/>
      <c r="I18" s="53">
        <v>-8036058.7499999991</v>
      </c>
      <c r="J18" s="58">
        <v>-662492.8544701474</v>
      </c>
      <c r="K18" s="58">
        <v>0</v>
      </c>
      <c r="L18" s="52">
        <f t="shared" si="1"/>
        <v>-8698551.6044701468</v>
      </c>
      <c r="M18" s="27">
        <f t="shared" si="2"/>
        <v>9449403.5855298508</v>
      </c>
    </row>
    <row r="19" spans="1:13" x14ac:dyDescent="0.25">
      <c r="A19" s="9">
        <v>47</v>
      </c>
      <c r="B19" s="28">
        <v>1840</v>
      </c>
      <c r="C19" s="30" t="s">
        <v>28</v>
      </c>
      <c r="D19" s="51">
        <v>8594838.660000002</v>
      </c>
      <c r="E19" s="58">
        <v>285515.27</v>
      </c>
      <c r="F19" s="58">
        <v>0</v>
      </c>
      <c r="G19" s="52">
        <f t="shared" si="0"/>
        <v>8880353.9300000016</v>
      </c>
      <c r="H19" s="26"/>
      <c r="I19" s="53">
        <v>-3998650.0700000003</v>
      </c>
      <c r="J19" s="58">
        <v>-242955.50958046323</v>
      </c>
      <c r="K19" s="58">
        <v>0</v>
      </c>
      <c r="L19" s="52">
        <f t="shared" si="1"/>
        <v>-4241605.5795804635</v>
      </c>
      <c r="M19" s="27">
        <f t="shared" si="2"/>
        <v>4638748.3504195381</v>
      </c>
    </row>
    <row r="20" spans="1:13" x14ac:dyDescent="0.25">
      <c r="A20" s="9">
        <v>47</v>
      </c>
      <c r="B20" s="28">
        <v>1845</v>
      </c>
      <c r="C20" s="30" t="s">
        <v>29</v>
      </c>
      <c r="D20" s="51">
        <v>24704689.570000004</v>
      </c>
      <c r="E20" s="58">
        <v>1003795.59</v>
      </c>
      <c r="F20" s="58">
        <v>0</v>
      </c>
      <c r="G20" s="52">
        <f t="shared" si="0"/>
        <v>25708485.160000004</v>
      </c>
      <c r="H20" s="26"/>
      <c r="I20" s="53">
        <v>-12876027.500000002</v>
      </c>
      <c r="J20" s="58">
        <v>-1018211.08907281</v>
      </c>
      <c r="K20" s="58">
        <v>0</v>
      </c>
      <c r="L20" s="52">
        <f t="shared" si="1"/>
        <v>-13894238.589072812</v>
      </c>
      <c r="M20" s="27">
        <f t="shared" si="2"/>
        <v>11814246.570927192</v>
      </c>
    </row>
    <row r="21" spans="1:13" x14ac:dyDescent="0.25">
      <c r="A21" s="9">
        <v>47</v>
      </c>
      <c r="B21" s="28">
        <v>1850</v>
      </c>
      <c r="C21" s="30" t="s">
        <v>30</v>
      </c>
      <c r="D21" s="51">
        <v>17161916.050000001</v>
      </c>
      <c r="E21" s="58">
        <v>1024432.8200000001</v>
      </c>
      <c r="F21" s="58">
        <v>0</v>
      </c>
      <c r="G21" s="52">
        <f t="shared" si="0"/>
        <v>18186348.870000001</v>
      </c>
      <c r="H21" s="26"/>
      <c r="I21" s="53">
        <v>-8028348.0499999998</v>
      </c>
      <c r="J21" s="58">
        <v>-660286.5570801727</v>
      </c>
      <c r="K21" s="58">
        <v>0</v>
      </c>
      <c r="L21" s="52">
        <f t="shared" si="1"/>
        <v>-8688634.6070801727</v>
      </c>
      <c r="M21" s="27">
        <f t="shared" si="2"/>
        <v>9497714.2629198283</v>
      </c>
    </row>
    <row r="22" spans="1:13" x14ac:dyDescent="0.25">
      <c r="A22" s="9">
        <v>47</v>
      </c>
      <c r="B22" s="28">
        <v>1855</v>
      </c>
      <c r="C22" s="30" t="s">
        <v>31</v>
      </c>
      <c r="D22" s="51">
        <v>8757744.379999999</v>
      </c>
      <c r="E22" s="58">
        <v>869099.76</v>
      </c>
      <c r="F22" s="58">
        <v>0</v>
      </c>
      <c r="G22" s="52">
        <f t="shared" si="0"/>
        <v>9626844.1399999987</v>
      </c>
      <c r="H22" s="26"/>
      <c r="I22" s="53">
        <v>-1827774.1400000001</v>
      </c>
      <c r="J22" s="58">
        <v>-363120.97191016952</v>
      </c>
      <c r="K22" s="58">
        <v>0</v>
      </c>
      <c r="L22" s="52">
        <f t="shared" si="1"/>
        <v>-2190895.1119101695</v>
      </c>
      <c r="M22" s="27">
        <f t="shared" si="2"/>
        <v>7435949.0280898288</v>
      </c>
    </row>
    <row r="23" spans="1:13" x14ac:dyDescent="0.25">
      <c r="A23" s="9">
        <v>47</v>
      </c>
      <c r="B23" s="28">
        <v>1860</v>
      </c>
      <c r="C23" s="30" t="s">
        <v>32</v>
      </c>
      <c r="D23" s="51">
        <v>3780334.5700000008</v>
      </c>
      <c r="E23" s="58">
        <v>12557.15</v>
      </c>
      <c r="F23" s="58">
        <v>-11594.18</v>
      </c>
      <c r="G23" s="52">
        <f t="shared" si="0"/>
        <v>3781297.5400000005</v>
      </c>
      <c r="H23" s="26"/>
      <c r="I23" s="53">
        <v>-1711758.0799999996</v>
      </c>
      <c r="J23" s="58">
        <v>-123309.73431600572</v>
      </c>
      <c r="K23" s="58">
        <v>6857.18</v>
      </c>
      <c r="L23" s="52">
        <f t="shared" si="1"/>
        <v>-1828210.6343160055</v>
      </c>
      <c r="M23" s="27">
        <f t="shared" si="2"/>
        <v>1953086.905683995</v>
      </c>
    </row>
    <row r="24" spans="1:13" x14ac:dyDescent="0.25">
      <c r="A24" s="9">
        <v>47</v>
      </c>
      <c r="B24" s="28">
        <v>1860</v>
      </c>
      <c r="C24" s="29" t="s">
        <v>33</v>
      </c>
      <c r="D24" s="51">
        <v>6933229.3600000003</v>
      </c>
      <c r="E24" s="58">
        <v>284679.13</v>
      </c>
      <c r="F24" s="58">
        <v>-66600</v>
      </c>
      <c r="G24" s="52">
        <f t="shared" si="0"/>
        <v>7151308.4900000002</v>
      </c>
      <c r="H24" s="26"/>
      <c r="I24" s="53">
        <v>-1522215.52</v>
      </c>
      <c r="J24" s="58">
        <v>-452566.80752023013</v>
      </c>
      <c r="K24" s="58">
        <v>22200</v>
      </c>
      <c r="L24" s="52">
        <f t="shared" si="1"/>
        <v>-1952582.3275202301</v>
      </c>
      <c r="M24" s="27">
        <f t="shared" si="2"/>
        <v>5198726.1624797704</v>
      </c>
    </row>
    <row r="25" spans="1:13" x14ac:dyDescent="0.25">
      <c r="A25" s="9" t="s">
        <v>19</v>
      </c>
      <c r="B25" s="28">
        <v>1905</v>
      </c>
      <c r="C25" s="29" t="s">
        <v>20</v>
      </c>
      <c r="D25" s="51">
        <v>0</v>
      </c>
      <c r="E25" s="58">
        <v>0</v>
      </c>
      <c r="F25" s="58">
        <v>0</v>
      </c>
      <c r="G25" s="52">
        <f t="shared" si="0"/>
        <v>0</v>
      </c>
      <c r="H25" s="26"/>
      <c r="I25" s="53">
        <v>0</v>
      </c>
      <c r="J25" s="58">
        <v>0</v>
      </c>
      <c r="K25" s="58">
        <v>0</v>
      </c>
      <c r="L25" s="52">
        <f t="shared" si="1"/>
        <v>0</v>
      </c>
      <c r="M25" s="27">
        <f t="shared" si="2"/>
        <v>0</v>
      </c>
    </row>
    <row r="26" spans="1:13" x14ac:dyDescent="0.25">
      <c r="A26" s="9">
        <v>47</v>
      </c>
      <c r="B26" s="28">
        <v>1908</v>
      </c>
      <c r="C26" s="30" t="s">
        <v>34</v>
      </c>
      <c r="D26" s="51">
        <v>277609.57000000007</v>
      </c>
      <c r="E26" s="58">
        <v>4095</v>
      </c>
      <c r="F26" s="58">
        <v>0</v>
      </c>
      <c r="G26" s="52">
        <f t="shared" si="0"/>
        <v>281704.57000000007</v>
      </c>
      <c r="H26" s="26"/>
      <c r="I26" s="53">
        <v>-70686.579999999987</v>
      </c>
      <c r="J26" s="58">
        <v>-8370.42</v>
      </c>
      <c r="K26" s="58">
        <v>0</v>
      </c>
      <c r="L26" s="52">
        <f t="shared" si="1"/>
        <v>-79056.999999999985</v>
      </c>
      <c r="M26" s="27">
        <f t="shared" si="2"/>
        <v>202647.57000000007</v>
      </c>
    </row>
    <row r="27" spans="1:13" x14ac:dyDescent="0.25">
      <c r="A27" s="9">
        <v>13</v>
      </c>
      <c r="B27" s="28">
        <v>1910</v>
      </c>
      <c r="C27" s="30" t="s">
        <v>22</v>
      </c>
      <c r="D27" s="51">
        <v>948396.19000000018</v>
      </c>
      <c r="E27" s="58">
        <v>92733.69</v>
      </c>
      <c r="F27" s="58">
        <v>-29109.17</v>
      </c>
      <c r="G27" s="52">
        <f t="shared" si="0"/>
        <v>1012020.7100000001</v>
      </c>
      <c r="H27" s="26"/>
      <c r="I27" s="53">
        <v>-377464.97000000003</v>
      </c>
      <c r="J27" s="58">
        <v>-194534.93</v>
      </c>
      <c r="K27" s="58">
        <v>29109.17</v>
      </c>
      <c r="L27" s="52">
        <f t="shared" si="1"/>
        <v>-542890.73</v>
      </c>
      <c r="M27" s="27">
        <f t="shared" si="2"/>
        <v>469129.9800000001</v>
      </c>
    </row>
    <row r="28" spans="1:13" ht="25.5" x14ac:dyDescent="0.25">
      <c r="A28" s="9">
        <v>8</v>
      </c>
      <c r="B28" s="28">
        <v>1915</v>
      </c>
      <c r="C28" s="30" t="s">
        <v>35</v>
      </c>
      <c r="D28" s="51">
        <v>351419.67000000004</v>
      </c>
      <c r="E28" s="58">
        <v>1617</v>
      </c>
      <c r="F28" s="58">
        <v>-19923.41</v>
      </c>
      <c r="G28" s="52">
        <f t="shared" si="0"/>
        <v>333113.26000000007</v>
      </c>
      <c r="H28" s="26"/>
      <c r="I28" s="53">
        <v>-156526.85999999999</v>
      </c>
      <c r="J28" s="58">
        <v>-32661.67</v>
      </c>
      <c r="K28" s="58">
        <v>19923</v>
      </c>
      <c r="L28" s="52">
        <f t="shared" si="1"/>
        <v>-169265.52999999997</v>
      </c>
      <c r="M28" s="27">
        <f t="shared" si="2"/>
        <v>163847.7300000001</v>
      </c>
    </row>
    <row r="29" spans="1:13" ht="25.5" x14ac:dyDescent="0.25">
      <c r="A29" s="9">
        <v>8</v>
      </c>
      <c r="B29" s="28">
        <v>1915</v>
      </c>
      <c r="C29" s="30" t="s">
        <v>36</v>
      </c>
      <c r="D29" s="51">
        <v>0</v>
      </c>
      <c r="E29" s="58">
        <v>0</v>
      </c>
      <c r="F29" s="58"/>
      <c r="G29" s="52">
        <f t="shared" si="0"/>
        <v>0</v>
      </c>
      <c r="H29" s="26"/>
      <c r="I29" s="53">
        <v>0</v>
      </c>
      <c r="J29" s="58"/>
      <c r="K29" s="58"/>
      <c r="L29" s="52">
        <f t="shared" si="1"/>
        <v>0</v>
      </c>
      <c r="M29" s="27">
        <f t="shared" si="2"/>
        <v>0</v>
      </c>
    </row>
    <row r="30" spans="1:13" x14ac:dyDescent="0.25">
      <c r="A30" s="9">
        <v>10</v>
      </c>
      <c r="B30" s="28">
        <v>1920</v>
      </c>
      <c r="C30" s="30" t="s">
        <v>37</v>
      </c>
      <c r="D30" s="51">
        <v>539605.16999999993</v>
      </c>
      <c r="E30" s="58">
        <v>69710.039999999994</v>
      </c>
      <c r="F30" s="58">
        <v>-207285.19</v>
      </c>
      <c r="G30" s="52">
        <f t="shared" si="0"/>
        <v>402030.01999999996</v>
      </c>
      <c r="H30" s="26"/>
      <c r="I30" s="53">
        <v>-293860.73000000004</v>
      </c>
      <c r="J30" s="58">
        <v>-84470.68</v>
      </c>
      <c r="K30" s="58">
        <v>207285.19</v>
      </c>
      <c r="L30" s="52">
        <f t="shared" si="1"/>
        <v>-171046.22000000003</v>
      </c>
      <c r="M30" s="27">
        <f t="shared" si="2"/>
        <v>230983.79999999993</v>
      </c>
    </row>
    <row r="31" spans="1:13" ht="25.5" x14ac:dyDescent="0.25">
      <c r="A31" s="9">
        <v>45</v>
      </c>
      <c r="B31" s="31">
        <v>1920</v>
      </c>
      <c r="C31" s="25" t="s">
        <v>38</v>
      </c>
      <c r="D31" s="51">
        <v>0</v>
      </c>
      <c r="E31" s="58">
        <v>0</v>
      </c>
      <c r="F31" s="58">
        <v>0</v>
      </c>
      <c r="G31" s="52">
        <f t="shared" si="0"/>
        <v>0</v>
      </c>
      <c r="H31" s="26"/>
      <c r="I31" s="53">
        <v>0</v>
      </c>
      <c r="J31" s="58">
        <v>0</v>
      </c>
      <c r="K31" s="58">
        <v>0</v>
      </c>
      <c r="L31" s="52">
        <f t="shared" si="1"/>
        <v>0</v>
      </c>
      <c r="M31" s="27">
        <f t="shared" si="2"/>
        <v>0</v>
      </c>
    </row>
    <row r="32" spans="1:13" ht="25.5" x14ac:dyDescent="0.25">
      <c r="A32" s="9">
        <v>45.1</v>
      </c>
      <c r="B32" s="31">
        <v>1920</v>
      </c>
      <c r="C32" s="25" t="s">
        <v>39</v>
      </c>
      <c r="D32" s="51">
        <v>0</v>
      </c>
      <c r="E32" s="58">
        <v>0</v>
      </c>
      <c r="F32" s="58">
        <v>0</v>
      </c>
      <c r="G32" s="52">
        <f t="shared" si="0"/>
        <v>0</v>
      </c>
      <c r="H32" s="26"/>
      <c r="I32" s="53">
        <v>0</v>
      </c>
      <c r="J32" s="58">
        <v>0</v>
      </c>
      <c r="K32" s="58">
        <v>0</v>
      </c>
      <c r="L32" s="52">
        <f t="shared" si="1"/>
        <v>0</v>
      </c>
      <c r="M32" s="27">
        <f t="shared" si="2"/>
        <v>0</v>
      </c>
    </row>
    <row r="33" spans="1:13" x14ac:dyDescent="0.25">
      <c r="A33" s="9">
        <v>10</v>
      </c>
      <c r="B33" s="47">
        <v>1930</v>
      </c>
      <c r="C33" s="30" t="s">
        <v>40</v>
      </c>
      <c r="D33" s="51">
        <v>2457126.3800000008</v>
      </c>
      <c r="E33" s="58">
        <v>512446.81</v>
      </c>
      <c r="F33" s="58">
        <v>0</v>
      </c>
      <c r="G33" s="52">
        <f t="shared" si="0"/>
        <v>2969573.1900000009</v>
      </c>
      <c r="H33" s="26"/>
      <c r="I33" s="53">
        <v>-1576976.3199999998</v>
      </c>
      <c r="J33" s="58">
        <v>-242868.92</v>
      </c>
      <c r="K33" s="58">
        <v>0</v>
      </c>
      <c r="L33" s="52">
        <f t="shared" si="1"/>
        <v>-1819845.2399999998</v>
      </c>
      <c r="M33" s="27">
        <f t="shared" si="2"/>
        <v>1149727.9500000011</v>
      </c>
    </row>
    <row r="34" spans="1:13" x14ac:dyDescent="0.25">
      <c r="A34" s="9">
        <v>8</v>
      </c>
      <c r="B34" s="47">
        <v>1935</v>
      </c>
      <c r="C34" s="30" t="s">
        <v>41</v>
      </c>
      <c r="D34" s="51">
        <v>80332.180000000022</v>
      </c>
      <c r="E34" s="58">
        <v>0</v>
      </c>
      <c r="F34" s="58">
        <v>-14126.3</v>
      </c>
      <c r="G34" s="52">
        <f t="shared" si="0"/>
        <v>66205.880000000019</v>
      </c>
      <c r="H34" s="26"/>
      <c r="I34" s="53">
        <v>-61132.21</v>
      </c>
      <c r="J34" s="58">
        <v>-6062.51</v>
      </c>
      <c r="K34" s="58">
        <v>14126.3</v>
      </c>
      <c r="L34" s="52">
        <f t="shared" si="1"/>
        <v>-53068.42</v>
      </c>
      <c r="M34" s="27">
        <f t="shared" si="2"/>
        <v>13137.460000000021</v>
      </c>
    </row>
    <row r="35" spans="1:13" x14ac:dyDescent="0.25">
      <c r="A35" s="9">
        <v>8</v>
      </c>
      <c r="B35" s="47">
        <v>1940</v>
      </c>
      <c r="C35" s="30" t="s">
        <v>42</v>
      </c>
      <c r="D35" s="51">
        <v>236013.69999999998</v>
      </c>
      <c r="E35" s="58">
        <v>45084.72</v>
      </c>
      <c r="F35" s="58">
        <v>-29593.7</v>
      </c>
      <c r="G35" s="52">
        <f t="shared" si="0"/>
        <v>251504.71999999997</v>
      </c>
      <c r="H35" s="26"/>
      <c r="I35" s="53">
        <v>-125840.32000000004</v>
      </c>
      <c r="J35" s="58">
        <v>-22435.43</v>
      </c>
      <c r="K35" s="58">
        <v>29593.7</v>
      </c>
      <c r="L35" s="52">
        <f t="shared" si="1"/>
        <v>-118682.05000000003</v>
      </c>
      <c r="M35" s="27">
        <f t="shared" si="2"/>
        <v>132822.66999999993</v>
      </c>
    </row>
    <row r="36" spans="1:13" x14ac:dyDescent="0.25">
      <c r="A36" s="9">
        <v>8</v>
      </c>
      <c r="B36" s="47">
        <v>1945</v>
      </c>
      <c r="C36" s="30" t="s">
        <v>43</v>
      </c>
      <c r="D36" s="51">
        <v>100319.91</v>
      </c>
      <c r="E36" s="58">
        <v>0</v>
      </c>
      <c r="F36" s="58">
        <v>-3007.2</v>
      </c>
      <c r="G36" s="52">
        <f t="shared" si="0"/>
        <v>97312.71</v>
      </c>
      <c r="H36" s="26"/>
      <c r="I36" s="53">
        <v>-58957.79</v>
      </c>
      <c r="J36" s="58">
        <v>-9601.7099999999991</v>
      </c>
      <c r="K36" s="58">
        <v>3007.2</v>
      </c>
      <c r="L36" s="52">
        <f t="shared" si="1"/>
        <v>-65552.3</v>
      </c>
      <c r="M36" s="27">
        <f t="shared" si="2"/>
        <v>31760.410000000003</v>
      </c>
    </row>
    <row r="37" spans="1:13" x14ac:dyDescent="0.25">
      <c r="A37" s="9">
        <v>8</v>
      </c>
      <c r="B37" s="47">
        <v>1950</v>
      </c>
      <c r="C37" s="30" t="s">
        <v>44</v>
      </c>
      <c r="D37" s="51">
        <v>0</v>
      </c>
      <c r="E37" s="58">
        <v>0</v>
      </c>
      <c r="F37" s="58">
        <v>0</v>
      </c>
      <c r="G37" s="52">
        <f t="shared" si="0"/>
        <v>0</v>
      </c>
      <c r="H37" s="26"/>
      <c r="I37" s="53">
        <v>0</v>
      </c>
      <c r="J37" s="58">
        <v>0</v>
      </c>
      <c r="K37" s="58">
        <v>0</v>
      </c>
      <c r="L37" s="52">
        <f t="shared" si="1"/>
        <v>0</v>
      </c>
      <c r="M37" s="27">
        <f t="shared" si="2"/>
        <v>0</v>
      </c>
    </row>
    <row r="38" spans="1:13" x14ac:dyDescent="0.25">
      <c r="A38" s="9">
        <v>8</v>
      </c>
      <c r="B38" s="47">
        <v>1955</v>
      </c>
      <c r="C38" s="30" t="s">
        <v>45</v>
      </c>
      <c r="D38" s="51">
        <v>0</v>
      </c>
      <c r="E38" s="58">
        <v>0</v>
      </c>
      <c r="F38" s="58">
        <v>0</v>
      </c>
      <c r="G38" s="52">
        <f t="shared" si="0"/>
        <v>0</v>
      </c>
      <c r="H38" s="26"/>
      <c r="I38" s="53">
        <v>0</v>
      </c>
      <c r="J38" s="58">
        <v>0</v>
      </c>
      <c r="K38" s="58">
        <v>0</v>
      </c>
      <c r="L38" s="52">
        <f t="shared" si="1"/>
        <v>0</v>
      </c>
      <c r="M38" s="27">
        <f t="shared" si="2"/>
        <v>0</v>
      </c>
    </row>
    <row r="39" spans="1:13" ht="25.5" x14ac:dyDescent="0.25">
      <c r="A39" s="32">
        <v>8</v>
      </c>
      <c r="B39" s="31">
        <v>1955</v>
      </c>
      <c r="C39" s="33" t="s">
        <v>46</v>
      </c>
      <c r="D39" s="51">
        <v>0</v>
      </c>
      <c r="E39" s="58">
        <v>0</v>
      </c>
      <c r="F39" s="58">
        <v>0</v>
      </c>
      <c r="G39" s="52">
        <f t="shared" si="0"/>
        <v>0</v>
      </c>
      <c r="H39" s="26"/>
      <c r="I39" s="53">
        <v>0</v>
      </c>
      <c r="J39" s="58">
        <v>0</v>
      </c>
      <c r="K39" s="58">
        <v>0</v>
      </c>
      <c r="L39" s="52">
        <f t="shared" si="1"/>
        <v>0</v>
      </c>
      <c r="M39" s="27">
        <f t="shared" si="2"/>
        <v>0</v>
      </c>
    </row>
    <row r="40" spans="1:13" x14ac:dyDescent="0.25">
      <c r="A40" s="32">
        <v>8</v>
      </c>
      <c r="B40" s="34">
        <v>1960</v>
      </c>
      <c r="C40" s="25" t="s">
        <v>47</v>
      </c>
      <c r="D40" s="51">
        <v>0</v>
      </c>
      <c r="E40" s="58">
        <v>0</v>
      </c>
      <c r="F40" s="58">
        <v>0</v>
      </c>
      <c r="G40" s="52">
        <f t="shared" si="0"/>
        <v>0</v>
      </c>
      <c r="H40" s="26"/>
      <c r="I40" s="53">
        <v>0</v>
      </c>
      <c r="J40" s="58">
        <v>0</v>
      </c>
      <c r="K40" s="58">
        <v>0</v>
      </c>
      <c r="L40" s="52">
        <f t="shared" si="1"/>
        <v>0</v>
      </c>
      <c r="M40" s="27">
        <f t="shared" si="2"/>
        <v>0</v>
      </c>
    </row>
    <row r="41" spans="1:13" ht="25.5" x14ac:dyDescent="0.25">
      <c r="A41" s="35">
        <v>47</v>
      </c>
      <c r="B41" s="34">
        <v>1970</v>
      </c>
      <c r="C41" s="30" t="s">
        <v>48</v>
      </c>
      <c r="D41" s="51">
        <v>0</v>
      </c>
      <c r="E41" s="58">
        <v>0</v>
      </c>
      <c r="F41" s="58">
        <v>0</v>
      </c>
      <c r="G41" s="52">
        <f t="shared" si="0"/>
        <v>0</v>
      </c>
      <c r="H41" s="26"/>
      <c r="I41" s="53">
        <v>0</v>
      </c>
      <c r="J41" s="58">
        <v>0</v>
      </c>
      <c r="K41" s="58">
        <v>0</v>
      </c>
      <c r="L41" s="52">
        <f t="shared" si="1"/>
        <v>0</v>
      </c>
      <c r="M41" s="27">
        <f t="shared" si="2"/>
        <v>0</v>
      </c>
    </row>
    <row r="42" spans="1:13" ht="25.5" x14ac:dyDescent="0.25">
      <c r="A42" s="9">
        <v>47</v>
      </c>
      <c r="B42" s="47">
        <v>1975</v>
      </c>
      <c r="C42" s="30" t="s">
        <v>49</v>
      </c>
      <c r="D42" s="51">
        <v>0</v>
      </c>
      <c r="E42" s="58">
        <v>0</v>
      </c>
      <c r="F42" s="58">
        <v>0</v>
      </c>
      <c r="G42" s="52">
        <f t="shared" si="0"/>
        <v>0</v>
      </c>
      <c r="H42" s="26"/>
      <c r="I42" s="53">
        <v>0</v>
      </c>
      <c r="J42" s="58">
        <v>0</v>
      </c>
      <c r="K42" s="58">
        <v>0</v>
      </c>
      <c r="L42" s="52">
        <f t="shared" si="1"/>
        <v>0</v>
      </c>
      <c r="M42" s="27">
        <f t="shared" si="2"/>
        <v>0</v>
      </c>
    </row>
    <row r="43" spans="1:13" x14ac:dyDescent="0.25">
      <c r="A43" s="9">
        <v>47</v>
      </c>
      <c r="B43" s="47">
        <v>1980</v>
      </c>
      <c r="C43" s="30" t="s">
        <v>50</v>
      </c>
      <c r="D43" s="51">
        <v>429269.35</v>
      </c>
      <c r="E43" s="58">
        <v>0</v>
      </c>
      <c r="F43" s="58">
        <v>-147540.57</v>
      </c>
      <c r="G43" s="52">
        <f t="shared" si="0"/>
        <v>281728.77999999997</v>
      </c>
      <c r="H43" s="26"/>
      <c r="I43" s="53">
        <v>-311008.67</v>
      </c>
      <c r="J43" s="58">
        <v>-20047.8</v>
      </c>
      <c r="K43" s="58">
        <v>147540.57</v>
      </c>
      <c r="L43" s="52">
        <f t="shared" si="1"/>
        <v>-183515.89999999997</v>
      </c>
      <c r="M43" s="27">
        <f t="shared" si="2"/>
        <v>98212.88</v>
      </c>
    </row>
    <row r="44" spans="1:13" x14ac:dyDescent="0.25">
      <c r="A44" s="9">
        <v>47</v>
      </c>
      <c r="B44" s="47">
        <v>1985</v>
      </c>
      <c r="C44" s="30" t="s">
        <v>51</v>
      </c>
      <c r="D44" s="51">
        <v>0.15000000000145519</v>
      </c>
      <c r="E44" s="58">
        <v>0</v>
      </c>
      <c r="F44" s="58">
        <v>0</v>
      </c>
      <c r="G44" s="52">
        <f t="shared" si="0"/>
        <v>0.15000000000145519</v>
      </c>
      <c r="H44" s="26"/>
      <c r="I44" s="53">
        <v>0</v>
      </c>
      <c r="J44" s="58">
        <v>0</v>
      </c>
      <c r="K44" s="58">
        <v>0</v>
      </c>
      <c r="L44" s="52">
        <f t="shared" si="1"/>
        <v>0</v>
      </c>
      <c r="M44" s="27">
        <f t="shared" si="2"/>
        <v>0.15000000000145519</v>
      </c>
    </row>
    <row r="45" spans="1:13" x14ac:dyDescent="0.25">
      <c r="A45" s="35">
        <v>47</v>
      </c>
      <c r="B45" s="47">
        <v>1990</v>
      </c>
      <c r="C45" s="48" t="s">
        <v>52</v>
      </c>
      <c r="D45" s="51">
        <v>0</v>
      </c>
      <c r="E45" s="58">
        <v>0</v>
      </c>
      <c r="F45" s="58">
        <v>0</v>
      </c>
      <c r="G45" s="52">
        <f t="shared" si="0"/>
        <v>0</v>
      </c>
      <c r="H45" s="26"/>
      <c r="I45" s="53">
        <v>0</v>
      </c>
      <c r="J45" s="58">
        <v>0</v>
      </c>
      <c r="K45" s="58">
        <v>0</v>
      </c>
      <c r="L45" s="52">
        <f t="shared" si="1"/>
        <v>0</v>
      </c>
      <c r="M45" s="27">
        <f t="shared" si="2"/>
        <v>0</v>
      </c>
    </row>
    <row r="46" spans="1:13" x14ac:dyDescent="0.25">
      <c r="A46" s="9">
        <v>47</v>
      </c>
      <c r="B46" s="47">
        <v>1995</v>
      </c>
      <c r="C46" s="30" t="s">
        <v>53</v>
      </c>
      <c r="D46" s="51">
        <v>-20286814.359999999</v>
      </c>
      <c r="E46" s="58">
        <v>-4906870.8099999996</v>
      </c>
      <c r="F46" s="58">
        <v>0</v>
      </c>
      <c r="G46" s="52">
        <f t="shared" si="0"/>
        <v>-25193685.169999998</v>
      </c>
      <c r="H46" s="26"/>
      <c r="I46" s="53">
        <v>5411561.7800000003</v>
      </c>
      <c r="J46" s="58">
        <v>860459.97</v>
      </c>
      <c r="K46" s="58">
        <v>0</v>
      </c>
      <c r="L46" s="52">
        <f t="shared" si="1"/>
        <v>6272021.75</v>
      </c>
      <c r="M46" s="27">
        <f t="shared" si="2"/>
        <v>-18921663.419999998</v>
      </c>
    </row>
    <row r="47" spans="1:13" x14ac:dyDescent="0.25">
      <c r="A47" s="9">
        <v>47</v>
      </c>
      <c r="B47" s="47">
        <v>2440</v>
      </c>
      <c r="C47" s="30" t="s">
        <v>54</v>
      </c>
      <c r="D47" s="51">
        <v>0</v>
      </c>
      <c r="E47" s="58">
        <v>0</v>
      </c>
      <c r="F47" s="58">
        <v>0</v>
      </c>
      <c r="G47" s="52">
        <f t="shared" si="0"/>
        <v>0</v>
      </c>
      <c r="H47" s="7"/>
      <c r="I47" s="53">
        <v>0</v>
      </c>
      <c r="J47" s="58"/>
      <c r="K47" s="58">
        <v>0</v>
      </c>
      <c r="L47" s="52">
        <f t="shared" si="1"/>
        <v>0</v>
      </c>
      <c r="M47" s="27">
        <f t="shared" si="2"/>
        <v>0</v>
      </c>
    </row>
    <row r="48" spans="1:13" x14ac:dyDescent="0.25">
      <c r="A48" s="36"/>
      <c r="B48" s="36"/>
      <c r="C48" s="37"/>
      <c r="D48" s="51">
        <v>0</v>
      </c>
      <c r="E48" s="58">
        <v>0</v>
      </c>
      <c r="F48" s="58">
        <v>0</v>
      </c>
      <c r="G48" s="52">
        <f t="shared" si="0"/>
        <v>0</v>
      </c>
      <c r="H48" s="7"/>
      <c r="I48" s="53">
        <v>0</v>
      </c>
      <c r="J48" s="58">
        <v>0</v>
      </c>
      <c r="K48" s="58">
        <v>0</v>
      </c>
      <c r="L48" s="52">
        <f t="shared" si="1"/>
        <v>0</v>
      </c>
      <c r="M48" s="27">
        <f t="shared" si="2"/>
        <v>0</v>
      </c>
    </row>
    <row r="49" spans="1:13" x14ac:dyDescent="0.25">
      <c r="A49" s="36"/>
      <c r="B49" s="36"/>
      <c r="C49" s="39" t="s">
        <v>55</v>
      </c>
      <c r="D49" s="40">
        <f>SUM(D9:D48)</f>
        <v>99156982.530000001</v>
      </c>
      <c r="E49" s="40">
        <f>SUM(E9:E48)</f>
        <v>6334837.7100000018</v>
      </c>
      <c r="F49" s="40">
        <f>SUM(F9:F48)</f>
        <v>-2284079.1599999997</v>
      </c>
      <c r="G49" s="40">
        <f>SUM(G9:G48)</f>
        <v>103207741.07999998</v>
      </c>
      <c r="H49" s="40"/>
      <c r="I49" s="40">
        <f>SUM(I9:I48)</f>
        <v>-47531257.009999998</v>
      </c>
      <c r="J49" s="40">
        <f>SUM(J9:J48)</f>
        <v>-4424686.9899999984</v>
      </c>
      <c r="K49" s="40">
        <f>SUM(K9:K48)</f>
        <v>868331.90999999992</v>
      </c>
      <c r="L49" s="40">
        <f>SUM(L9:L48)</f>
        <v>-51087612.090000004</v>
      </c>
      <c r="M49" s="40">
        <f>SUM(M9:M48)</f>
        <v>52120128.98999998</v>
      </c>
    </row>
    <row r="50" spans="1:13" ht="37.5" x14ac:dyDescent="0.25">
      <c r="A50" s="36"/>
      <c r="B50" s="36"/>
      <c r="C50" s="41" t="s">
        <v>56</v>
      </c>
      <c r="D50" s="38"/>
      <c r="E50" s="38"/>
      <c r="F50" s="38"/>
      <c r="G50" s="52">
        <v>0</v>
      </c>
      <c r="H50" s="7"/>
      <c r="I50" s="38"/>
      <c r="J50" s="38"/>
      <c r="K50" s="38"/>
      <c r="L50" s="52">
        <v>0</v>
      </c>
      <c r="M50" s="27">
        <v>0</v>
      </c>
    </row>
    <row r="51" spans="1:13" ht="25.5" x14ac:dyDescent="0.25">
      <c r="A51" s="36"/>
      <c r="B51" s="36"/>
      <c r="C51" s="42" t="s">
        <v>57</v>
      </c>
      <c r="D51" s="38"/>
      <c r="E51" s="38"/>
      <c r="F51" s="38"/>
      <c r="G51" s="52">
        <v>0</v>
      </c>
      <c r="H51" s="7"/>
      <c r="I51" s="38"/>
      <c r="J51" s="38"/>
      <c r="K51" s="38"/>
      <c r="L51" s="52">
        <v>0</v>
      </c>
      <c r="M51" s="27">
        <v>0</v>
      </c>
    </row>
    <row r="52" spans="1:13" x14ac:dyDescent="0.25">
      <c r="A52" s="36"/>
      <c r="B52" s="36"/>
      <c r="C52" s="39" t="s">
        <v>58</v>
      </c>
      <c r="D52" s="40">
        <f>SUM(D49:D51)</f>
        <v>99156982.530000001</v>
      </c>
      <c r="E52" s="40">
        <f>SUM(E49:E51)</f>
        <v>6334837.7100000018</v>
      </c>
      <c r="F52" s="40">
        <f>SUM(F49:F51)</f>
        <v>-2284079.1599999997</v>
      </c>
      <c r="G52" s="40">
        <f>SUM(G49:G51)</f>
        <v>103207741.07999998</v>
      </c>
      <c r="H52" s="40"/>
      <c r="I52" s="40">
        <f>SUM(I49:I51)</f>
        <v>-47531257.009999998</v>
      </c>
      <c r="J52" s="40">
        <f>SUM(J49:J51)</f>
        <v>-4424686.9899999984</v>
      </c>
      <c r="K52" s="40">
        <f>SUM(K49:K51)</f>
        <v>868331.90999999992</v>
      </c>
      <c r="L52" s="40">
        <f>SUM(L49:L51)</f>
        <v>-51087612.090000004</v>
      </c>
      <c r="M52" s="40">
        <f>SUM(M49:M51)</f>
        <v>52120128.98999998</v>
      </c>
    </row>
    <row r="53" spans="1:13" x14ac:dyDescent="0.25">
      <c r="A53" s="36"/>
      <c r="B53" s="36"/>
      <c r="C53" s="105" t="s">
        <v>59</v>
      </c>
      <c r="D53" s="106"/>
      <c r="E53" s="106"/>
      <c r="F53" s="106"/>
      <c r="G53" s="106"/>
      <c r="H53" s="106"/>
      <c r="I53" s="107"/>
      <c r="J53" s="38"/>
      <c r="K53" s="43"/>
      <c r="L53" s="54"/>
      <c r="M53" s="44"/>
    </row>
    <row r="54" spans="1:13" x14ac:dyDescent="0.25">
      <c r="A54" s="36"/>
      <c r="B54" s="36"/>
      <c r="C54" s="105" t="s">
        <v>60</v>
      </c>
      <c r="D54" s="106"/>
      <c r="E54" s="106"/>
      <c r="F54" s="106"/>
      <c r="G54" s="106"/>
      <c r="H54" s="106"/>
      <c r="I54" s="107"/>
      <c r="J54" s="40">
        <f>J52+J53</f>
        <v>-4424686.9899999984</v>
      </c>
      <c r="K54" s="43"/>
      <c r="L54" s="54"/>
      <c r="M54" s="44"/>
    </row>
    <row r="55" spans="1:13" x14ac:dyDescent="0.25">
      <c r="A55" s="1"/>
      <c r="B55" s="1"/>
      <c r="C55" s="1"/>
      <c r="D55" s="1"/>
      <c r="E55" s="1"/>
      <c r="F55" s="1"/>
      <c r="G55" s="1"/>
      <c r="H55" s="1"/>
      <c r="I55" s="1"/>
      <c r="J55" s="1"/>
      <c r="K55" s="1"/>
      <c r="L55" s="1"/>
      <c r="M55" s="1"/>
    </row>
    <row r="56" spans="1:13" x14ac:dyDescent="0.25">
      <c r="A56" s="7"/>
      <c r="B56" s="7"/>
      <c r="C56" s="7"/>
      <c r="D56" s="7"/>
      <c r="E56" s="7"/>
      <c r="F56" s="7"/>
      <c r="G56" s="7"/>
      <c r="H56" s="7"/>
      <c r="I56" s="45" t="s">
        <v>61</v>
      </c>
      <c r="J56" s="49"/>
      <c r="K56" s="7"/>
      <c r="L56" s="7"/>
      <c r="M56" s="7"/>
    </row>
    <row r="57" spans="1:13" x14ac:dyDescent="0.25">
      <c r="A57" s="36">
        <v>10</v>
      </c>
      <c r="B57" s="36"/>
      <c r="C57" s="37" t="s">
        <v>62</v>
      </c>
      <c r="D57" s="7"/>
      <c r="E57" s="7"/>
      <c r="F57" s="7"/>
      <c r="G57" s="7"/>
      <c r="H57" s="7"/>
      <c r="I57" s="49" t="s">
        <v>62</v>
      </c>
      <c r="J57" s="49"/>
      <c r="K57" s="55"/>
      <c r="L57" s="7"/>
      <c r="M57" s="7"/>
    </row>
    <row r="58" spans="1:13" x14ac:dyDescent="0.25">
      <c r="A58" s="36">
        <v>8</v>
      </c>
      <c r="B58" s="36"/>
      <c r="C58" s="37" t="s">
        <v>41</v>
      </c>
      <c r="D58" s="7"/>
      <c r="E58" s="7"/>
      <c r="F58" s="7"/>
      <c r="G58" s="7"/>
      <c r="H58" s="7"/>
      <c r="I58" s="49" t="s">
        <v>41</v>
      </c>
      <c r="J58" s="49"/>
      <c r="K58" s="56"/>
      <c r="L58" s="7"/>
      <c r="M58" s="7"/>
    </row>
    <row r="59" spans="1:13" x14ac:dyDescent="0.25">
      <c r="A59" s="7"/>
      <c r="B59" s="7"/>
      <c r="C59" s="7"/>
      <c r="D59" s="7"/>
      <c r="E59" s="7"/>
      <c r="F59" s="7"/>
      <c r="G59" s="7"/>
      <c r="H59" s="7"/>
      <c r="I59" s="46" t="s">
        <v>63</v>
      </c>
      <c r="J59" s="7"/>
      <c r="K59" s="57">
        <f>J54-K57-K58</f>
        <v>-4424686.9899999984</v>
      </c>
      <c r="L59" s="7"/>
      <c r="M59" s="7"/>
    </row>
    <row r="60" spans="1:13" x14ac:dyDescent="0.25">
      <c r="A60" s="1"/>
      <c r="B60" s="1"/>
      <c r="C60" s="1"/>
      <c r="D60" s="1"/>
      <c r="E60" s="1"/>
      <c r="F60" s="1"/>
      <c r="G60" s="1"/>
      <c r="H60" s="1"/>
      <c r="I60" s="1"/>
      <c r="J60" s="1"/>
      <c r="K60" s="1"/>
      <c r="L60" s="1"/>
      <c r="M60" s="1"/>
    </row>
    <row r="61" spans="1:13" s="7" customFormat="1" x14ac:dyDescent="0.25">
      <c r="A61" s="68" t="s">
        <v>64</v>
      </c>
      <c r="B61" s="63"/>
      <c r="C61" s="63"/>
      <c r="D61" s="63"/>
      <c r="E61" s="63"/>
      <c r="F61" s="63"/>
      <c r="G61" s="63"/>
      <c r="H61" s="63"/>
      <c r="I61" s="63"/>
      <c r="J61" s="63"/>
      <c r="K61" s="63"/>
      <c r="L61" s="63"/>
      <c r="M61" s="63"/>
    </row>
    <row r="62" spans="1:13" s="7" customFormat="1" x14ac:dyDescent="0.25"/>
    <row r="63" spans="1:13" s="7" customFormat="1" x14ac:dyDescent="0.25">
      <c r="A63" s="70">
        <v>1</v>
      </c>
      <c r="B63" s="112" t="s">
        <v>65</v>
      </c>
      <c r="C63" s="112"/>
      <c r="D63" s="112"/>
      <c r="E63" s="112"/>
      <c r="F63" s="112"/>
      <c r="G63" s="112"/>
      <c r="H63" s="112"/>
      <c r="I63" s="112"/>
      <c r="J63" s="112"/>
      <c r="K63" s="112"/>
      <c r="L63" s="112"/>
      <c r="M63" s="112"/>
    </row>
    <row r="64" spans="1:13" s="7" customFormat="1" x14ac:dyDescent="0.25">
      <c r="A64" s="63"/>
      <c r="B64" s="112"/>
      <c r="C64" s="112"/>
      <c r="D64" s="112"/>
      <c r="E64" s="112"/>
      <c r="F64" s="112"/>
      <c r="G64" s="112"/>
      <c r="H64" s="112"/>
      <c r="I64" s="112"/>
      <c r="J64" s="112"/>
      <c r="K64" s="112"/>
      <c r="L64" s="112"/>
      <c r="M64" s="112"/>
    </row>
    <row r="65" spans="1:13" s="7" customFormat="1" x14ac:dyDescent="0.25">
      <c r="A65" s="63"/>
      <c r="B65" s="63"/>
      <c r="C65" s="63"/>
      <c r="D65" s="63"/>
      <c r="E65" s="63"/>
      <c r="F65" s="63"/>
      <c r="G65" s="63"/>
      <c r="H65" s="63"/>
      <c r="I65" s="63"/>
      <c r="J65" s="63"/>
      <c r="K65" s="63"/>
      <c r="L65" s="63"/>
      <c r="M65" s="63"/>
    </row>
    <row r="66" spans="1:13" s="7" customFormat="1" x14ac:dyDescent="0.25">
      <c r="A66" s="70">
        <v>2</v>
      </c>
      <c r="B66" s="113" t="s">
        <v>66</v>
      </c>
      <c r="C66" s="113"/>
      <c r="D66" s="113"/>
      <c r="E66" s="113"/>
      <c r="F66" s="113"/>
      <c r="G66" s="113"/>
      <c r="H66" s="113"/>
      <c r="I66" s="113"/>
      <c r="J66" s="113"/>
      <c r="K66" s="113"/>
      <c r="L66" s="113"/>
      <c r="M66" s="113"/>
    </row>
    <row r="67" spans="1:13" s="7" customFormat="1" x14ac:dyDescent="0.25">
      <c r="A67" s="63"/>
      <c r="B67" s="113"/>
      <c r="C67" s="113"/>
      <c r="D67" s="113"/>
      <c r="E67" s="113"/>
      <c r="F67" s="113"/>
      <c r="G67" s="113"/>
      <c r="H67" s="113"/>
      <c r="I67" s="113"/>
      <c r="J67" s="113"/>
      <c r="K67" s="113"/>
      <c r="L67" s="113"/>
      <c r="M67" s="113"/>
    </row>
    <row r="68" spans="1:13" s="7" customFormat="1" x14ac:dyDescent="0.25"/>
    <row r="69" spans="1:13" s="7" customFormat="1" x14ac:dyDescent="0.25">
      <c r="A69" s="70">
        <v>3</v>
      </c>
      <c r="B69" s="114" t="s">
        <v>67</v>
      </c>
      <c r="C69" s="114"/>
      <c r="D69" s="114"/>
      <c r="E69" s="114"/>
      <c r="F69" s="114"/>
      <c r="G69" s="114"/>
      <c r="H69" s="114"/>
      <c r="I69" s="114"/>
      <c r="J69" s="114"/>
      <c r="K69" s="114"/>
      <c r="L69" s="114"/>
      <c r="M69" s="114"/>
    </row>
    <row r="70" spans="1:13" s="7" customFormat="1" x14ac:dyDescent="0.25"/>
    <row r="71" spans="1:13" s="7" customFormat="1" x14ac:dyDescent="0.25">
      <c r="A71" s="70">
        <v>4</v>
      </c>
      <c r="B71" s="65" t="s">
        <v>68</v>
      </c>
      <c r="C71" s="64"/>
      <c r="D71" s="63"/>
      <c r="E71" s="63"/>
      <c r="F71" s="63"/>
      <c r="G71" s="63"/>
      <c r="H71" s="63"/>
      <c r="I71" s="63"/>
      <c r="J71" s="63"/>
      <c r="K71" s="63"/>
      <c r="L71" s="63"/>
      <c r="M71" s="63"/>
    </row>
    <row r="72" spans="1:13" s="7" customFormat="1" x14ac:dyDescent="0.25"/>
    <row r="73" spans="1:13" s="7" customFormat="1" x14ac:dyDescent="0.25">
      <c r="A73" s="70">
        <v>5</v>
      </c>
      <c r="B73" s="69" t="s">
        <v>69</v>
      </c>
      <c r="C73" s="63"/>
      <c r="D73" s="63"/>
      <c r="E73" s="63"/>
      <c r="F73" s="63"/>
      <c r="G73" s="63"/>
      <c r="H73" s="63"/>
      <c r="I73" s="63"/>
      <c r="J73" s="63"/>
      <c r="K73" s="63"/>
      <c r="L73" s="63"/>
      <c r="M73" s="63"/>
    </row>
    <row r="74" spans="1:13" s="7" customFormat="1" x14ac:dyDescent="0.25"/>
    <row r="75" spans="1:13" s="7" customFormat="1" x14ac:dyDescent="0.25">
      <c r="A75" s="70">
        <v>6</v>
      </c>
      <c r="B75" s="114" t="s">
        <v>70</v>
      </c>
      <c r="C75" s="114"/>
      <c r="D75" s="114"/>
      <c r="E75" s="114"/>
      <c r="F75" s="114"/>
      <c r="G75" s="114"/>
      <c r="H75" s="114"/>
      <c r="I75" s="114"/>
      <c r="J75" s="114"/>
      <c r="K75" s="114"/>
      <c r="L75" s="114"/>
      <c r="M75" s="114"/>
    </row>
    <row r="76" spans="1:13" s="7" customFormat="1" x14ac:dyDescent="0.25">
      <c r="A76" s="63"/>
      <c r="B76" s="114"/>
      <c r="C76" s="114"/>
      <c r="D76" s="114"/>
      <c r="E76" s="114"/>
      <c r="F76" s="114"/>
      <c r="G76" s="114"/>
      <c r="H76" s="114"/>
      <c r="I76" s="114"/>
      <c r="J76" s="114"/>
      <c r="K76" s="114"/>
      <c r="L76" s="114"/>
      <c r="M76" s="114"/>
    </row>
    <row r="77" spans="1:13" s="7" customFormat="1" x14ac:dyDescent="0.25"/>
    <row r="78" spans="1:13" ht="18" x14ac:dyDescent="0.25">
      <c r="A78" s="108" t="s">
        <v>0</v>
      </c>
      <c r="B78" s="108"/>
      <c r="C78" s="108"/>
      <c r="D78" s="108"/>
      <c r="E78" s="108"/>
      <c r="F78" s="108"/>
      <c r="G78" s="108"/>
      <c r="H78" s="108"/>
      <c r="I78" s="108"/>
      <c r="J78" s="108"/>
      <c r="K78" s="108"/>
      <c r="L78" s="108"/>
      <c r="M78" s="108"/>
    </row>
    <row r="79" spans="1:13" ht="21" x14ac:dyDescent="0.25">
      <c r="A79" s="108" t="s">
        <v>1</v>
      </c>
      <c r="B79" s="108"/>
      <c r="C79" s="108"/>
      <c r="D79" s="108"/>
      <c r="E79" s="108"/>
      <c r="F79" s="108"/>
      <c r="G79" s="108"/>
      <c r="H79" s="108"/>
      <c r="I79" s="108"/>
      <c r="J79" s="108"/>
      <c r="K79" s="108"/>
      <c r="L79" s="108"/>
      <c r="M79" s="108"/>
    </row>
    <row r="80" spans="1:13" x14ac:dyDescent="0.25">
      <c r="A80" s="7"/>
      <c r="B80" s="7"/>
      <c r="C80" s="7"/>
      <c r="D80" s="7"/>
      <c r="E80" s="7"/>
      <c r="F80" s="7"/>
      <c r="G80" s="7"/>
      <c r="H80" s="8"/>
      <c r="I80" s="7"/>
      <c r="J80" s="7"/>
      <c r="K80" s="7"/>
      <c r="L80" s="7"/>
      <c r="M80" s="7"/>
    </row>
    <row r="81" spans="1:13" x14ac:dyDescent="0.25">
      <c r="A81" s="7"/>
      <c r="B81" s="7"/>
      <c r="C81" s="7"/>
      <c r="D81" s="7"/>
      <c r="E81" s="11" t="s">
        <v>2</v>
      </c>
      <c r="F81" s="50" t="s">
        <v>3</v>
      </c>
      <c r="G81" s="59" t="s">
        <v>71</v>
      </c>
      <c r="H81" s="8"/>
      <c r="I81" s="7"/>
      <c r="J81" s="7"/>
      <c r="K81" s="7"/>
      <c r="L81" s="7"/>
      <c r="M81" s="7"/>
    </row>
    <row r="82" spans="1:13" x14ac:dyDescent="0.25">
      <c r="A82" s="7"/>
      <c r="B82" s="7"/>
      <c r="C82" s="10"/>
      <c r="D82" s="7"/>
      <c r="E82" s="11" t="s">
        <v>4</v>
      </c>
      <c r="F82" s="13">
        <v>2012</v>
      </c>
      <c r="G82" s="14"/>
      <c r="H82" s="7"/>
      <c r="I82" s="7"/>
      <c r="J82" s="7"/>
      <c r="K82" s="7"/>
      <c r="L82" s="7"/>
      <c r="M82" s="7"/>
    </row>
    <row r="83" spans="1:13" x14ac:dyDescent="0.25">
      <c r="A83" s="1"/>
      <c r="B83" s="1"/>
      <c r="C83" s="1"/>
      <c r="D83" s="1"/>
      <c r="E83" s="1"/>
      <c r="F83" s="1"/>
      <c r="G83" s="1"/>
      <c r="H83" s="1"/>
      <c r="I83" s="1"/>
      <c r="J83" s="1"/>
      <c r="K83" s="1"/>
      <c r="L83" s="1"/>
      <c r="M83" s="1"/>
    </row>
    <row r="84" spans="1:13" x14ac:dyDescent="0.25">
      <c r="A84" s="7"/>
      <c r="B84" s="7"/>
      <c r="C84" s="7"/>
      <c r="D84" s="109" t="s">
        <v>5</v>
      </c>
      <c r="E84" s="110"/>
      <c r="F84" s="110"/>
      <c r="G84" s="111"/>
      <c r="H84" s="7"/>
      <c r="I84" s="15"/>
      <c r="J84" s="16" t="s">
        <v>6</v>
      </c>
      <c r="K84" s="16"/>
      <c r="L84" s="17"/>
      <c r="M84" s="12"/>
    </row>
    <row r="85" spans="1:13" ht="40.5" x14ac:dyDescent="0.25">
      <c r="A85" s="18" t="s">
        <v>7</v>
      </c>
      <c r="B85" s="18" t="s">
        <v>8</v>
      </c>
      <c r="C85" s="19" t="s">
        <v>9</v>
      </c>
      <c r="D85" s="18" t="s">
        <v>10</v>
      </c>
      <c r="E85" s="20" t="s">
        <v>11</v>
      </c>
      <c r="F85" s="20" t="s">
        <v>12</v>
      </c>
      <c r="G85" s="18" t="s">
        <v>13</v>
      </c>
      <c r="H85" s="21"/>
      <c r="I85" s="22" t="s">
        <v>10</v>
      </c>
      <c r="J85" s="23" t="s">
        <v>14</v>
      </c>
      <c r="K85" s="23" t="s">
        <v>12</v>
      </c>
      <c r="L85" s="24" t="s">
        <v>13</v>
      </c>
      <c r="M85" s="18" t="s">
        <v>15</v>
      </c>
    </row>
    <row r="86" spans="1:13" ht="25.5" x14ac:dyDescent="0.25">
      <c r="A86" s="9">
        <v>12</v>
      </c>
      <c r="B86" s="47">
        <v>1611</v>
      </c>
      <c r="C86" s="25" t="s">
        <v>16</v>
      </c>
      <c r="D86" s="51">
        <v>1136391.1499999997</v>
      </c>
      <c r="E86" s="58">
        <v>136843.37</v>
      </c>
      <c r="F86" s="58">
        <v>-388689.6</v>
      </c>
      <c r="G86" s="52">
        <f>D86+E86+F86</f>
        <v>884544.91999999958</v>
      </c>
      <c r="H86" s="26"/>
      <c r="I86" s="53">
        <v>-544506.58000000007</v>
      </c>
      <c r="J86" s="58">
        <v>-215730.57</v>
      </c>
      <c r="K86" s="58">
        <v>388689.6</v>
      </c>
      <c r="L86" s="52">
        <f>I86+J86+K86</f>
        <v>-371547.55000000016</v>
      </c>
      <c r="M86" s="27">
        <f>G86+L86</f>
        <v>512997.36999999941</v>
      </c>
    </row>
    <row r="87" spans="1:13" ht="25.5" x14ac:dyDescent="0.25">
      <c r="A87" s="9" t="s">
        <v>17</v>
      </c>
      <c r="B87" s="47">
        <v>1612</v>
      </c>
      <c r="C87" s="25" t="s">
        <v>18</v>
      </c>
      <c r="D87" s="51">
        <v>510698.12</v>
      </c>
      <c r="E87" s="58">
        <v>0</v>
      </c>
      <c r="F87" s="58">
        <v>0</v>
      </c>
      <c r="G87" s="52">
        <f t="shared" ref="G87:G125" si="3">D87+E87+F87</f>
        <v>510698.12</v>
      </c>
      <c r="H87" s="26"/>
      <c r="I87" s="53">
        <v>-84096.76999999999</v>
      </c>
      <c r="J87" s="58">
        <v>-16350.47</v>
      </c>
      <c r="K87" s="58">
        <v>0</v>
      </c>
      <c r="L87" s="52">
        <f t="shared" ref="L87:L125" si="4">I87+J87+K87</f>
        <v>-100447.23999999999</v>
      </c>
      <c r="M87" s="27">
        <f t="shared" ref="M87:M125" si="5">G87+L87</f>
        <v>410250.88</v>
      </c>
    </row>
    <row r="88" spans="1:13" x14ac:dyDescent="0.25">
      <c r="A88" s="9" t="s">
        <v>19</v>
      </c>
      <c r="B88" s="28">
        <v>1805</v>
      </c>
      <c r="C88" s="29" t="s">
        <v>20</v>
      </c>
      <c r="D88" s="51">
        <v>3139179.6700000004</v>
      </c>
      <c r="E88" s="58">
        <v>1836821.21</v>
      </c>
      <c r="F88" s="58">
        <v>-1366609.84</v>
      </c>
      <c r="G88" s="52">
        <f t="shared" si="3"/>
        <v>3609391.040000001</v>
      </c>
      <c r="H88" s="26"/>
      <c r="I88" s="53">
        <v>0</v>
      </c>
      <c r="J88" s="58">
        <v>0</v>
      </c>
      <c r="K88" s="58">
        <v>0</v>
      </c>
      <c r="L88" s="52">
        <f t="shared" si="4"/>
        <v>0</v>
      </c>
      <c r="M88" s="27">
        <f t="shared" si="5"/>
        <v>3609391.040000001</v>
      </c>
    </row>
    <row r="89" spans="1:13" x14ac:dyDescent="0.25">
      <c r="A89" s="9">
        <v>47</v>
      </c>
      <c r="B89" s="28">
        <v>1808</v>
      </c>
      <c r="C89" s="30" t="s">
        <v>21</v>
      </c>
      <c r="D89" s="51">
        <v>0</v>
      </c>
      <c r="E89" s="58">
        <v>0</v>
      </c>
      <c r="F89" s="58">
        <v>0</v>
      </c>
      <c r="G89" s="52">
        <f t="shared" si="3"/>
        <v>0</v>
      </c>
      <c r="H89" s="26"/>
      <c r="I89" s="53">
        <v>0</v>
      </c>
      <c r="J89" s="58">
        <v>0</v>
      </c>
      <c r="K89" s="58">
        <v>0</v>
      </c>
      <c r="L89" s="52">
        <f t="shared" si="4"/>
        <v>0</v>
      </c>
      <c r="M89" s="27">
        <f t="shared" si="5"/>
        <v>0</v>
      </c>
    </row>
    <row r="90" spans="1:13" x14ac:dyDescent="0.25">
      <c r="A90" s="9">
        <v>13</v>
      </c>
      <c r="B90" s="28">
        <v>1810</v>
      </c>
      <c r="C90" s="30" t="s">
        <v>22</v>
      </c>
      <c r="D90" s="51">
        <v>0</v>
      </c>
      <c r="E90" s="58">
        <v>0</v>
      </c>
      <c r="F90" s="58">
        <v>0</v>
      </c>
      <c r="G90" s="52">
        <f t="shared" si="3"/>
        <v>0</v>
      </c>
      <c r="H90" s="26"/>
      <c r="I90" s="53">
        <v>0</v>
      </c>
      <c r="J90" s="58">
        <v>0</v>
      </c>
      <c r="K90" s="58">
        <v>0</v>
      </c>
      <c r="L90" s="52">
        <f t="shared" si="4"/>
        <v>0</v>
      </c>
      <c r="M90" s="27">
        <f t="shared" si="5"/>
        <v>0</v>
      </c>
    </row>
    <row r="91" spans="1:13" ht="25.5" x14ac:dyDescent="0.25">
      <c r="A91" s="9">
        <v>47</v>
      </c>
      <c r="B91" s="28">
        <v>1815</v>
      </c>
      <c r="C91" s="30" t="s">
        <v>23</v>
      </c>
      <c r="D91" s="51">
        <v>0</v>
      </c>
      <c r="E91" s="58">
        <v>0</v>
      </c>
      <c r="F91" s="58">
        <v>0</v>
      </c>
      <c r="G91" s="52">
        <f t="shared" si="3"/>
        <v>0</v>
      </c>
      <c r="H91" s="26"/>
      <c r="I91" s="53">
        <v>0</v>
      </c>
      <c r="J91" s="58">
        <v>0</v>
      </c>
      <c r="K91" s="58">
        <v>0</v>
      </c>
      <c r="L91" s="52">
        <f t="shared" si="4"/>
        <v>0</v>
      </c>
      <c r="M91" s="27">
        <f t="shared" si="5"/>
        <v>0</v>
      </c>
    </row>
    <row r="92" spans="1:13" ht="25.5" x14ac:dyDescent="0.25">
      <c r="A92" s="9">
        <v>47</v>
      </c>
      <c r="B92" s="28">
        <v>1820</v>
      </c>
      <c r="C92" s="25" t="s">
        <v>24</v>
      </c>
      <c r="D92" s="51">
        <v>8558910.1899999995</v>
      </c>
      <c r="E92" s="58">
        <v>18734.72</v>
      </c>
      <c r="F92" s="58">
        <v>0</v>
      </c>
      <c r="G92" s="52">
        <f t="shared" si="3"/>
        <v>8577644.9100000001</v>
      </c>
      <c r="H92" s="26"/>
      <c r="I92" s="53">
        <v>-4529643.6900000004</v>
      </c>
      <c r="J92" s="58">
        <v>-161341.07</v>
      </c>
      <c r="K92" s="58">
        <v>0</v>
      </c>
      <c r="L92" s="52">
        <f t="shared" si="4"/>
        <v>-4690984.7600000007</v>
      </c>
      <c r="M92" s="27">
        <f t="shared" si="5"/>
        <v>3886660.1499999994</v>
      </c>
    </row>
    <row r="93" spans="1:13" x14ac:dyDescent="0.25">
      <c r="A93" s="9">
        <v>47</v>
      </c>
      <c r="B93" s="28">
        <v>1825</v>
      </c>
      <c r="C93" s="30" t="s">
        <v>25</v>
      </c>
      <c r="D93" s="51">
        <v>0</v>
      </c>
      <c r="E93" s="58">
        <v>0</v>
      </c>
      <c r="F93" s="58">
        <v>0</v>
      </c>
      <c r="G93" s="52">
        <f t="shared" si="3"/>
        <v>0</v>
      </c>
      <c r="H93" s="26"/>
      <c r="I93" s="53">
        <v>0</v>
      </c>
      <c r="J93" s="58">
        <v>0</v>
      </c>
      <c r="K93" s="58">
        <v>0</v>
      </c>
      <c r="L93" s="52">
        <f t="shared" si="4"/>
        <v>0</v>
      </c>
      <c r="M93" s="27">
        <f t="shared" si="5"/>
        <v>0</v>
      </c>
    </row>
    <row r="94" spans="1:13" x14ac:dyDescent="0.25">
      <c r="A94" s="9">
        <v>47</v>
      </c>
      <c r="B94" s="28">
        <v>1830</v>
      </c>
      <c r="C94" s="30" t="s">
        <v>26</v>
      </c>
      <c r="D94" s="51">
        <v>14368216.049999999</v>
      </c>
      <c r="E94" s="58">
        <v>3273143.9</v>
      </c>
      <c r="F94" s="58">
        <v>0</v>
      </c>
      <c r="G94" s="52">
        <f t="shared" si="3"/>
        <v>17641359.949999999</v>
      </c>
      <c r="H94" s="26"/>
      <c r="I94" s="53">
        <v>-6751285.1899999995</v>
      </c>
      <c r="J94" s="58">
        <v>-215423.1</v>
      </c>
      <c r="K94" s="58">
        <v>0</v>
      </c>
      <c r="L94" s="52">
        <f t="shared" si="4"/>
        <v>-6966708.2899999991</v>
      </c>
      <c r="M94" s="27">
        <f t="shared" si="5"/>
        <v>10674651.66</v>
      </c>
    </row>
    <row r="95" spans="1:13" x14ac:dyDescent="0.25">
      <c r="A95" s="9">
        <v>47</v>
      </c>
      <c r="B95" s="28">
        <v>1835</v>
      </c>
      <c r="C95" s="30" t="s">
        <v>27</v>
      </c>
      <c r="D95" s="51">
        <v>16377556.849999998</v>
      </c>
      <c r="E95" s="58">
        <v>1770398.3399999999</v>
      </c>
      <c r="F95" s="58">
        <v>0</v>
      </c>
      <c r="G95" s="52">
        <f t="shared" si="3"/>
        <v>18147955.189999998</v>
      </c>
      <c r="H95" s="26"/>
      <c r="I95" s="53">
        <v>-8036058.7499999991</v>
      </c>
      <c r="J95" s="58">
        <v>-222906.44</v>
      </c>
      <c r="K95" s="58">
        <v>0</v>
      </c>
      <c r="L95" s="52">
        <f t="shared" si="4"/>
        <v>-8258965.1899999995</v>
      </c>
      <c r="M95" s="27">
        <f t="shared" si="5"/>
        <v>9888989.9999999981</v>
      </c>
    </row>
    <row r="96" spans="1:13" x14ac:dyDescent="0.25">
      <c r="A96" s="9">
        <v>47</v>
      </c>
      <c r="B96" s="28">
        <v>1840</v>
      </c>
      <c r="C96" s="30" t="s">
        <v>28</v>
      </c>
      <c r="D96" s="51">
        <v>8594838.660000002</v>
      </c>
      <c r="E96" s="58">
        <v>285515.27</v>
      </c>
      <c r="F96" s="58">
        <v>0</v>
      </c>
      <c r="G96" s="52">
        <f t="shared" si="3"/>
        <v>8880353.9300000016</v>
      </c>
      <c r="H96" s="26"/>
      <c r="I96" s="53">
        <v>-3998650.0700000003</v>
      </c>
      <c r="J96" s="58">
        <v>-146546.85999999999</v>
      </c>
      <c r="K96" s="58">
        <v>0</v>
      </c>
      <c r="L96" s="52">
        <f t="shared" si="4"/>
        <v>-4145196.93</v>
      </c>
      <c r="M96" s="27">
        <f t="shared" si="5"/>
        <v>4735157.0000000019</v>
      </c>
    </row>
    <row r="97" spans="1:13" x14ac:dyDescent="0.25">
      <c r="A97" s="9">
        <v>47</v>
      </c>
      <c r="B97" s="28">
        <v>1845</v>
      </c>
      <c r="C97" s="30" t="s">
        <v>29</v>
      </c>
      <c r="D97" s="51">
        <v>24704689.570000004</v>
      </c>
      <c r="E97" s="58">
        <v>1003795.59</v>
      </c>
      <c r="F97" s="58">
        <v>0</v>
      </c>
      <c r="G97" s="52">
        <f t="shared" si="3"/>
        <v>25708485.160000004</v>
      </c>
      <c r="H97" s="26"/>
      <c r="I97" s="53">
        <v>-12876027.500000002</v>
      </c>
      <c r="J97" s="58">
        <v>-425828.67</v>
      </c>
      <c r="K97" s="58">
        <v>0</v>
      </c>
      <c r="L97" s="52">
        <f t="shared" si="4"/>
        <v>-13301856.170000002</v>
      </c>
      <c r="M97" s="27">
        <f t="shared" si="5"/>
        <v>12406628.990000002</v>
      </c>
    </row>
    <row r="98" spans="1:13" x14ac:dyDescent="0.25">
      <c r="A98" s="9">
        <v>47</v>
      </c>
      <c r="B98" s="28">
        <v>1850</v>
      </c>
      <c r="C98" s="30" t="s">
        <v>30</v>
      </c>
      <c r="D98" s="51">
        <v>17161916.050000001</v>
      </c>
      <c r="E98" s="58">
        <v>1024432.8200000001</v>
      </c>
      <c r="F98" s="58">
        <v>0</v>
      </c>
      <c r="G98" s="52">
        <f t="shared" si="3"/>
        <v>18186348.870000001</v>
      </c>
      <c r="H98" s="26"/>
      <c r="I98" s="53">
        <v>-8028348.0499999998</v>
      </c>
      <c r="J98" s="58">
        <v>-356959.55</v>
      </c>
      <c r="K98" s="58">
        <v>0</v>
      </c>
      <c r="L98" s="52">
        <f t="shared" si="4"/>
        <v>-8385307.5999999996</v>
      </c>
      <c r="M98" s="27">
        <f t="shared" si="5"/>
        <v>9801041.2700000014</v>
      </c>
    </row>
    <row r="99" spans="1:13" x14ac:dyDescent="0.25">
      <c r="A99" s="9">
        <v>47</v>
      </c>
      <c r="B99" s="28">
        <v>1855</v>
      </c>
      <c r="C99" s="30" t="s">
        <v>31</v>
      </c>
      <c r="D99" s="51">
        <v>8757744.379999999</v>
      </c>
      <c r="E99" s="58">
        <v>869099.76</v>
      </c>
      <c r="F99" s="58">
        <v>0</v>
      </c>
      <c r="G99" s="52">
        <f t="shared" si="3"/>
        <v>9626844.1399999987</v>
      </c>
      <c r="H99" s="26"/>
      <c r="I99" s="53">
        <v>-1827774.1400000001</v>
      </c>
      <c r="J99" s="58">
        <v>-160382.62</v>
      </c>
      <c r="K99" s="58">
        <v>0</v>
      </c>
      <c r="L99" s="52">
        <f t="shared" si="4"/>
        <v>-1988156.7600000002</v>
      </c>
      <c r="M99" s="27">
        <f t="shared" si="5"/>
        <v>7638687.379999999</v>
      </c>
    </row>
    <row r="100" spans="1:13" x14ac:dyDescent="0.25">
      <c r="A100" s="9">
        <v>47</v>
      </c>
      <c r="B100" s="28">
        <v>1860</v>
      </c>
      <c r="C100" s="30" t="s">
        <v>32</v>
      </c>
      <c r="D100" s="51">
        <v>3780334.5700000008</v>
      </c>
      <c r="E100" s="58">
        <v>12557.15</v>
      </c>
      <c r="F100" s="58">
        <v>-11594.18</v>
      </c>
      <c r="G100" s="52">
        <f t="shared" si="3"/>
        <v>3781297.5400000005</v>
      </c>
      <c r="H100" s="26"/>
      <c r="I100" s="53">
        <v>-1711758.0799999996</v>
      </c>
      <c r="J100" s="58">
        <v>-127980.04</v>
      </c>
      <c r="K100" s="58">
        <v>6857.18</v>
      </c>
      <c r="L100" s="52">
        <f t="shared" si="4"/>
        <v>-1832880.9399999997</v>
      </c>
      <c r="M100" s="27">
        <f t="shared" si="5"/>
        <v>1948416.6000000008</v>
      </c>
    </row>
    <row r="101" spans="1:13" x14ac:dyDescent="0.25">
      <c r="A101" s="9">
        <v>47</v>
      </c>
      <c r="B101" s="28">
        <v>1860</v>
      </c>
      <c r="C101" s="29" t="s">
        <v>33</v>
      </c>
      <c r="D101" s="51">
        <v>6933229.3600000003</v>
      </c>
      <c r="E101" s="58">
        <v>284679.13</v>
      </c>
      <c r="F101" s="58">
        <v>-66600</v>
      </c>
      <c r="G101" s="52">
        <f t="shared" si="3"/>
        <v>7151308.4900000002</v>
      </c>
      <c r="H101" s="26"/>
      <c r="I101" s="53">
        <v>-1522215.52</v>
      </c>
      <c r="J101" s="58">
        <v>-469707.59</v>
      </c>
      <c r="K101" s="58">
        <v>22200</v>
      </c>
      <c r="L101" s="52">
        <f t="shared" si="4"/>
        <v>-1969723.11</v>
      </c>
      <c r="M101" s="27">
        <f t="shared" si="5"/>
        <v>5181585.38</v>
      </c>
    </row>
    <row r="102" spans="1:13" x14ac:dyDescent="0.25">
      <c r="A102" s="9" t="s">
        <v>19</v>
      </c>
      <c r="B102" s="28">
        <v>1905</v>
      </c>
      <c r="C102" s="29" t="s">
        <v>20</v>
      </c>
      <c r="D102" s="51">
        <v>0</v>
      </c>
      <c r="E102" s="58">
        <v>0</v>
      </c>
      <c r="F102" s="58">
        <v>0</v>
      </c>
      <c r="G102" s="52">
        <f t="shared" si="3"/>
        <v>0</v>
      </c>
      <c r="H102" s="26"/>
      <c r="I102" s="53">
        <v>0</v>
      </c>
      <c r="J102" s="58">
        <v>0</v>
      </c>
      <c r="K102" s="58">
        <v>0</v>
      </c>
      <c r="L102" s="52">
        <f t="shared" si="4"/>
        <v>0</v>
      </c>
      <c r="M102" s="27">
        <f t="shared" si="5"/>
        <v>0</v>
      </c>
    </row>
    <row r="103" spans="1:13" x14ac:dyDescent="0.25">
      <c r="A103" s="9">
        <v>47</v>
      </c>
      <c r="B103" s="28">
        <v>1908</v>
      </c>
      <c r="C103" s="30" t="s">
        <v>34</v>
      </c>
      <c r="D103" s="51">
        <v>277609.57000000007</v>
      </c>
      <c r="E103" s="58">
        <v>4095</v>
      </c>
      <c r="F103" s="58">
        <v>0</v>
      </c>
      <c r="G103" s="52">
        <f t="shared" si="3"/>
        <v>281704.57000000007</v>
      </c>
      <c r="H103" s="26"/>
      <c r="I103" s="53">
        <v>-70686.579999999987</v>
      </c>
      <c r="J103" s="58">
        <v>-8370.42</v>
      </c>
      <c r="K103" s="58">
        <v>0</v>
      </c>
      <c r="L103" s="52">
        <f t="shared" si="4"/>
        <v>-79056.999999999985</v>
      </c>
      <c r="M103" s="27">
        <f t="shared" si="5"/>
        <v>202647.57000000007</v>
      </c>
    </row>
    <row r="104" spans="1:13" x14ac:dyDescent="0.25">
      <c r="A104" s="9">
        <v>13</v>
      </c>
      <c r="B104" s="28">
        <v>1910</v>
      </c>
      <c r="C104" s="30" t="s">
        <v>22</v>
      </c>
      <c r="D104" s="51">
        <v>948396.19000000018</v>
      </c>
      <c r="E104" s="58">
        <v>92733.69</v>
      </c>
      <c r="F104" s="58">
        <v>-29109.17</v>
      </c>
      <c r="G104" s="52">
        <f t="shared" si="3"/>
        <v>1012020.7100000001</v>
      </c>
      <c r="H104" s="26"/>
      <c r="I104" s="53">
        <v>-377464.97000000003</v>
      </c>
      <c r="J104" s="58">
        <v>-144780.88</v>
      </c>
      <c r="K104" s="58">
        <v>29109.17</v>
      </c>
      <c r="L104" s="52">
        <f t="shared" si="4"/>
        <v>-493136.68000000005</v>
      </c>
      <c r="M104" s="27">
        <f t="shared" si="5"/>
        <v>518884.03</v>
      </c>
    </row>
    <row r="105" spans="1:13" ht="25.5" x14ac:dyDescent="0.25">
      <c r="A105" s="9">
        <v>8</v>
      </c>
      <c r="B105" s="28">
        <v>1915</v>
      </c>
      <c r="C105" s="30" t="s">
        <v>35</v>
      </c>
      <c r="D105" s="51">
        <v>351419.67000000004</v>
      </c>
      <c r="E105" s="58">
        <v>1617</v>
      </c>
      <c r="F105" s="58">
        <v>-19923.41</v>
      </c>
      <c r="G105" s="52">
        <f t="shared" si="3"/>
        <v>333113.26000000007</v>
      </c>
      <c r="H105" s="26"/>
      <c r="I105" s="53">
        <v>-156526.85999999999</v>
      </c>
      <c r="J105" s="58">
        <v>-32954.080000000002</v>
      </c>
      <c r="K105" s="58">
        <v>19923.59</v>
      </c>
      <c r="L105" s="52">
        <f t="shared" si="4"/>
        <v>-169557.35</v>
      </c>
      <c r="M105" s="27">
        <f t="shared" si="5"/>
        <v>163555.91000000006</v>
      </c>
    </row>
    <row r="106" spans="1:13" ht="25.5" x14ac:dyDescent="0.25">
      <c r="A106" s="9">
        <v>8</v>
      </c>
      <c r="B106" s="28">
        <v>1915</v>
      </c>
      <c r="C106" s="30" t="s">
        <v>36</v>
      </c>
      <c r="D106" s="51">
        <v>0</v>
      </c>
      <c r="E106" s="58">
        <v>0</v>
      </c>
      <c r="F106" s="58"/>
      <c r="G106" s="52">
        <f t="shared" si="3"/>
        <v>0</v>
      </c>
      <c r="H106" s="26"/>
      <c r="I106" s="53">
        <v>0</v>
      </c>
      <c r="J106" s="58"/>
      <c r="K106" s="58"/>
      <c r="L106" s="52">
        <f t="shared" si="4"/>
        <v>0</v>
      </c>
      <c r="M106" s="27">
        <f t="shared" si="5"/>
        <v>0</v>
      </c>
    </row>
    <row r="107" spans="1:13" x14ac:dyDescent="0.25">
      <c r="A107" s="9">
        <v>10</v>
      </c>
      <c r="B107" s="28">
        <v>1920</v>
      </c>
      <c r="C107" s="30" t="s">
        <v>37</v>
      </c>
      <c r="D107" s="51">
        <v>539605.16999999993</v>
      </c>
      <c r="E107" s="58">
        <v>69710.039999999994</v>
      </c>
      <c r="F107" s="58">
        <v>-207285.19</v>
      </c>
      <c r="G107" s="52">
        <f t="shared" si="3"/>
        <v>402030.01999999996</v>
      </c>
      <c r="H107" s="26"/>
      <c r="I107" s="53">
        <v>-293860.73000000004</v>
      </c>
      <c r="J107" s="58">
        <v>-84470.68</v>
      </c>
      <c r="K107" s="58">
        <v>207285.19</v>
      </c>
      <c r="L107" s="52">
        <f t="shared" si="4"/>
        <v>-171046.22000000003</v>
      </c>
      <c r="M107" s="27">
        <f t="shared" si="5"/>
        <v>230983.79999999993</v>
      </c>
    </row>
    <row r="108" spans="1:13" ht="25.5" x14ac:dyDescent="0.25">
      <c r="A108" s="9">
        <v>45</v>
      </c>
      <c r="B108" s="31">
        <v>1920</v>
      </c>
      <c r="C108" s="25" t="s">
        <v>38</v>
      </c>
      <c r="D108" s="51">
        <v>0</v>
      </c>
      <c r="E108" s="58">
        <v>0</v>
      </c>
      <c r="F108" s="58">
        <v>0</v>
      </c>
      <c r="G108" s="52">
        <f t="shared" si="3"/>
        <v>0</v>
      </c>
      <c r="H108" s="26"/>
      <c r="I108" s="53">
        <v>0</v>
      </c>
      <c r="J108" s="58">
        <v>0</v>
      </c>
      <c r="K108" s="58">
        <v>0</v>
      </c>
      <c r="L108" s="52">
        <f t="shared" si="4"/>
        <v>0</v>
      </c>
      <c r="M108" s="27">
        <f t="shared" si="5"/>
        <v>0</v>
      </c>
    </row>
    <row r="109" spans="1:13" ht="25.5" x14ac:dyDescent="0.25">
      <c r="A109" s="9">
        <v>45.1</v>
      </c>
      <c r="B109" s="31">
        <v>1920</v>
      </c>
      <c r="C109" s="25" t="s">
        <v>39</v>
      </c>
      <c r="D109" s="51">
        <v>0</v>
      </c>
      <c r="E109" s="58">
        <v>0</v>
      </c>
      <c r="F109" s="58">
        <v>0</v>
      </c>
      <c r="G109" s="52">
        <f t="shared" si="3"/>
        <v>0</v>
      </c>
      <c r="H109" s="26"/>
      <c r="I109" s="53">
        <v>0</v>
      </c>
      <c r="J109" s="58">
        <v>0</v>
      </c>
      <c r="K109" s="58">
        <v>0</v>
      </c>
      <c r="L109" s="52">
        <f t="shared" si="4"/>
        <v>0</v>
      </c>
      <c r="M109" s="27">
        <f t="shared" si="5"/>
        <v>0</v>
      </c>
    </row>
    <row r="110" spans="1:13" x14ac:dyDescent="0.25">
      <c r="A110" s="9">
        <v>10</v>
      </c>
      <c r="B110" s="47">
        <v>1930</v>
      </c>
      <c r="C110" s="30" t="s">
        <v>40</v>
      </c>
      <c r="D110" s="51">
        <v>2457126.3800000008</v>
      </c>
      <c r="E110" s="58">
        <v>512446.81</v>
      </c>
      <c r="F110" s="58">
        <v>0</v>
      </c>
      <c r="G110" s="52">
        <f t="shared" si="3"/>
        <v>2969573.1900000009</v>
      </c>
      <c r="H110" s="26"/>
      <c r="I110" s="53">
        <v>-1576976.3199999998</v>
      </c>
      <c r="J110" s="58">
        <v>-183555.53</v>
      </c>
      <c r="K110" s="58">
        <v>0</v>
      </c>
      <c r="L110" s="52">
        <f t="shared" si="4"/>
        <v>-1760531.8499999999</v>
      </c>
      <c r="M110" s="27">
        <f t="shared" si="5"/>
        <v>1209041.340000001</v>
      </c>
    </row>
    <row r="111" spans="1:13" x14ac:dyDescent="0.25">
      <c r="A111" s="9">
        <v>8</v>
      </c>
      <c r="B111" s="47">
        <v>1935</v>
      </c>
      <c r="C111" s="30" t="s">
        <v>41</v>
      </c>
      <c r="D111" s="51">
        <v>80332.180000000022</v>
      </c>
      <c r="E111" s="58">
        <v>0</v>
      </c>
      <c r="F111" s="58">
        <v>-14126.3</v>
      </c>
      <c r="G111" s="52">
        <f t="shared" si="3"/>
        <v>66205.880000000019</v>
      </c>
      <c r="H111" s="26"/>
      <c r="I111" s="53">
        <v>-61132.21</v>
      </c>
      <c r="J111" s="58">
        <v>-6062.51</v>
      </c>
      <c r="K111" s="58">
        <v>14126.3</v>
      </c>
      <c r="L111" s="52">
        <f t="shared" si="4"/>
        <v>-53068.42</v>
      </c>
      <c r="M111" s="27">
        <f t="shared" si="5"/>
        <v>13137.460000000021</v>
      </c>
    </row>
    <row r="112" spans="1:13" x14ac:dyDescent="0.25">
      <c r="A112" s="9">
        <v>8</v>
      </c>
      <c r="B112" s="47">
        <v>1940</v>
      </c>
      <c r="C112" s="30" t="s">
        <v>42</v>
      </c>
      <c r="D112" s="51">
        <v>236013.69999999998</v>
      </c>
      <c r="E112" s="58">
        <v>45084.72</v>
      </c>
      <c r="F112" s="58">
        <v>-29593.7</v>
      </c>
      <c r="G112" s="52">
        <f t="shared" si="3"/>
        <v>251504.71999999997</v>
      </c>
      <c r="H112" s="26"/>
      <c r="I112" s="53">
        <v>-125840.32000000004</v>
      </c>
      <c r="J112" s="58">
        <v>-22435.43</v>
      </c>
      <c r="K112" s="58">
        <v>29593.7</v>
      </c>
      <c r="L112" s="52">
        <f t="shared" si="4"/>
        <v>-118682.05000000003</v>
      </c>
      <c r="M112" s="27">
        <f t="shared" si="5"/>
        <v>132822.66999999993</v>
      </c>
    </row>
    <row r="113" spans="1:13" x14ac:dyDescent="0.25">
      <c r="A113" s="9">
        <v>8</v>
      </c>
      <c r="B113" s="47">
        <v>1945</v>
      </c>
      <c r="C113" s="30" t="s">
        <v>43</v>
      </c>
      <c r="D113" s="51">
        <v>100319.91</v>
      </c>
      <c r="E113" s="58">
        <v>0</v>
      </c>
      <c r="F113" s="58">
        <v>-3007.2</v>
      </c>
      <c r="G113" s="52">
        <f t="shared" si="3"/>
        <v>97312.71</v>
      </c>
      <c r="H113" s="26"/>
      <c r="I113" s="53">
        <v>-58957.79</v>
      </c>
      <c r="J113" s="58">
        <v>-9601.7099999999991</v>
      </c>
      <c r="K113" s="58">
        <v>3007.2</v>
      </c>
      <c r="L113" s="52">
        <f t="shared" si="4"/>
        <v>-65552.3</v>
      </c>
      <c r="M113" s="27">
        <f t="shared" si="5"/>
        <v>31760.410000000003</v>
      </c>
    </row>
    <row r="114" spans="1:13" x14ac:dyDescent="0.25">
      <c r="A114" s="9">
        <v>8</v>
      </c>
      <c r="B114" s="47">
        <v>1950</v>
      </c>
      <c r="C114" s="30" t="s">
        <v>44</v>
      </c>
      <c r="D114" s="51">
        <v>0</v>
      </c>
      <c r="E114" s="58">
        <v>0</v>
      </c>
      <c r="F114" s="58">
        <v>0</v>
      </c>
      <c r="G114" s="52">
        <f t="shared" si="3"/>
        <v>0</v>
      </c>
      <c r="H114" s="26"/>
      <c r="I114" s="53">
        <v>0</v>
      </c>
      <c r="J114" s="58">
        <v>0</v>
      </c>
      <c r="K114" s="58">
        <v>0</v>
      </c>
      <c r="L114" s="52">
        <f t="shared" si="4"/>
        <v>0</v>
      </c>
      <c r="M114" s="27">
        <f t="shared" si="5"/>
        <v>0</v>
      </c>
    </row>
    <row r="115" spans="1:13" x14ac:dyDescent="0.25">
      <c r="A115" s="9">
        <v>8</v>
      </c>
      <c r="B115" s="47">
        <v>1955</v>
      </c>
      <c r="C115" s="30" t="s">
        <v>45</v>
      </c>
      <c r="D115" s="51">
        <v>0</v>
      </c>
      <c r="E115" s="58">
        <v>0</v>
      </c>
      <c r="F115" s="58">
        <v>0</v>
      </c>
      <c r="G115" s="52">
        <f t="shared" si="3"/>
        <v>0</v>
      </c>
      <c r="H115" s="26"/>
      <c r="I115" s="53">
        <v>0</v>
      </c>
      <c r="J115" s="58">
        <v>0</v>
      </c>
      <c r="K115" s="58">
        <v>0</v>
      </c>
      <c r="L115" s="52">
        <f t="shared" si="4"/>
        <v>0</v>
      </c>
      <c r="M115" s="27">
        <f t="shared" si="5"/>
        <v>0</v>
      </c>
    </row>
    <row r="116" spans="1:13" ht="25.5" x14ac:dyDescent="0.25">
      <c r="A116" s="32">
        <v>8</v>
      </c>
      <c r="B116" s="31">
        <v>1955</v>
      </c>
      <c r="C116" s="33" t="s">
        <v>46</v>
      </c>
      <c r="D116" s="51">
        <v>0</v>
      </c>
      <c r="E116" s="58">
        <v>0</v>
      </c>
      <c r="F116" s="58">
        <v>0</v>
      </c>
      <c r="G116" s="52">
        <f t="shared" si="3"/>
        <v>0</v>
      </c>
      <c r="H116" s="26"/>
      <c r="I116" s="53">
        <v>0</v>
      </c>
      <c r="J116" s="58">
        <v>0</v>
      </c>
      <c r="K116" s="58">
        <v>0</v>
      </c>
      <c r="L116" s="52">
        <f t="shared" si="4"/>
        <v>0</v>
      </c>
      <c r="M116" s="27">
        <f t="shared" si="5"/>
        <v>0</v>
      </c>
    </row>
    <row r="117" spans="1:13" x14ac:dyDescent="0.25">
      <c r="A117" s="32">
        <v>8</v>
      </c>
      <c r="B117" s="34">
        <v>1960</v>
      </c>
      <c r="C117" s="25" t="s">
        <v>47</v>
      </c>
      <c r="D117" s="51">
        <v>0</v>
      </c>
      <c r="E117" s="58">
        <v>0</v>
      </c>
      <c r="F117" s="58">
        <v>0</v>
      </c>
      <c r="G117" s="52">
        <f t="shared" si="3"/>
        <v>0</v>
      </c>
      <c r="H117" s="26"/>
      <c r="I117" s="53">
        <v>0</v>
      </c>
      <c r="J117" s="58">
        <v>0</v>
      </c>
      <c r="K117" s="58">
        <v>0</v>
      </c>
      <c r="L117" s="52">
        <f t="shared" si="4"/>
        <v>0</v>
      </c>
      <c r="M117" s="27">
        <f t="shared" si="5"/>
        <v>0</v>
      </c>
    </row>
    <row r="118" spans="1:13" ht="25.5" x14ac:dyDescent="0.25">
      <c r="A118" s="35">
        <v>47</v>
      </c>
      <c r="B118" s="34">
        <v>1970</v>
      </c>
      <c r="C118" s="30" t="s">
        <v>48</v>
      </c>
      <c r="D118" s="51">
        <v>0</v>
      </c>
      <c r="E118" s="58">
        <v>0</v>
      </c>
      <c r="F118" s="58">
        <v>0</v>
      </c>
      <c r="G118" s="52">
        <f t="shared" si="3"/>
        <v>0</v>
      </c>
      <c r="H118" s="26"/>
      <c r="I118" s="53">
        <v>0</v>
      </c>
      <c r="J118" s="58">
        <v>0</v>
      </c>
      <c r="K118" s="58">
        <v>0</v>
      </c>
      <c r="L118" s="52">
        <f t="shared" si="4"/>
        <v>0</v>
      </c>
      <c r="M118" s="27">
        <f t="shared" si="5"/>
        <v>0</v>
      </c>
    </row>
    <row r="119" spans="1:13" ht="25.5" x14ac:dyDescent="0.25">
      <c r="A119" s="9">
        <v>47</v>
      </c>
      <c r="B119" s="47">
        <v>1975</v>
      </c>
      <c r="C119" s="30" t="s">
        <v>49</v>
      </c>
      <c r="D119" s="51">
        <v>0</v>
      </c>
      <c r="E119" s="58">
        <v>0</v>
      </c>
      <c r="F119" s="58">
        <v>0</v>
      </c>
      <c r="G119" s="52">
        <f t="shared" si="3"/>
        <v>0</v>
      </c>
      <c r="H119" s="26"/>
      <c r="I119" s="53">
        <v>0</v>
      </c>
      <c r="J119" s="58">
        <v>0</v>
      </c>
      <c r="K119" s="58">
        <v>0</v>
      </c>
      <c r="L119" s="52">
        <f t="shared" si="4"/>
        <v>0</v>
      </c>
      <c r="M119" s="27">
        <f t="shared" si="5"/>
        <v>0</v>
      </c>
    </row>
    <row r="120" spans="1:13" x14ac:dyDescent="0.25">
      <c r="A120" s="9">
        <v>47</v>
      </c>
      <c r="B120" s="47">
        <v>1980</v>
      </c>
      <c r="C120" s="30" t="s">
        <v>50</v>
      </c>
      <c r="D120" s="51">
        <v>429269.35</v>
      </c>
      <c r="E120" s="58">
        <v>0</v>
      </c>
      <c r="F120" s="58">
        <v>-147540.57</v>
      </c>
      <c r="G120" s="52">
        <f t="shared" si="3"/>
        <v>281728.77999999997</v>
      </c>
      <c r="H120" s="26"/>
      <c r="I120" s="53">
        <v>-311008.67</v>
      </c>
      <c r="J120" s="58">
        <v>-20047.8</v>
      </c>
      <c r="K120" s="58">
        <v>147540.57</v>
      </c>
      <c r="L120" s="52">
        <f t="shared" si="4"/>
        <v>-183515.89999999997</v>
      </c>
      <c r="M120" s="27">
        <f t="shared" si="5"/>
        <v>98212.88</v>
      </c>
    </row>
    <row r="121" spans="1:13" x14ac:dyDescent="0.25">
      <c r="A121" s="9">
        <v>47</v>
      </c>
      <c r="B121" s="47">
        <v>1985</v>
      </c>
      <c r="C121" s="30" t="s">
        <v>51</v>
      </c>
      <c r="D121" s="51">
        <v>0.15000000000145519</v>
      </c>
      <c r="E121" s="58">
        <v>0</v>
      </c>
      <c r="F121" s="58">
        <v>0</v>
      </c>
      <c r="G121" s="52">
        <f t="shared" si="3"/>
        <v>0.15000000000145519</v>
      </c>
      <c r="H121" s="26"/>
      <c r="I121" s="53">
        <v>0</v>
      </c>
      <c r="J121" s="58">
        <v>0</v>
      </c>
      <c r="K121" s="58">
        <v>0</v>
      </c>
      <c r="L121" s="52">
        <f t="shared" si="4"/>
        <v>0</v>
      </c>
      <c r="M121" s="27">
        <f t="shared" si="5"/>
        <v>0.15000000000145519</v>
      </c>
    </row>
    <row r="122" spans="1:13" x14ac:dyDescent="0.25">
      <c r="A122" s="35">
        <v>47</v>
      </c>
      <c r="B122" s="47">
        <v>1990</v>
      </c>
      <c r="C122" s="48" t="s">
        <v>52</v>
      </c>
      <c r="D122" s="51">
        <v>0</v>
      </c>
      <c r="E122" s="58">
        <v>0</v>
      </c>
      <c r="F122" s="58">
        <v>0</v>
      </c>
      <c r="G122" s="52">
        <f t="shared" si="3"/>
        <v>0</v>
      </c>
      <c r="H122" s="26"/>
      <c r="I122" s="53">
        <v>0</v>
      </c>
      <c r="J122" s="58">
        <v>0</v>
      </c>
      <c r="K122" s="58">
        <v>0</v>
      </c>
      <c r="L122" s="52">
        <f t="shared" si="4"/>
        <v>0</v>
      </c>
      <c r="M122" s="27">
        <f t="shared" si="5"/>
        <v>0</v>
      </c>
    </row>
    <row r="123" spans="1:13" x14ac:dyDescent="0.25">
      <c r="A123" s="9">
        <v>47</v>
      </c>
      <c r="B123" s="47">
        <v>1995</v>
      </c>
      <c r="C123" s="30" t="s">
        <v>53</v>
      </c>
      <c r="D123" s="51">
        <v>-20286814.359999999</v>
      </c>
      <c r="E123" s="58">
        <v>-4906870.8099999996</v>
      </c>
      <c r="F123" s="58">
        <v>0</v>
      </c>
      <c r="G123" s="52">
        <f t="shared" si="3"/>
        <v>-25193685.169999998</v>
      </c>
      <c r="H123" s="26"/>
      <c r="I123" s="53">
        <v>5411561.7800000003</v>
      </c>
      <c r="J123" s="58">
        <v>369717.44</v>
      </c>
      <c r="K123" s="58">
        <v>0</v>
      </c>
      <c r="L123" s="52">
        <f t="shared" si="4"/>
        <v>5781279.2200000007</v>
      </c>
      <c r="M123" s="27">
        <f t="shared" si="5"/>
        <v>-19412405.949999996</v>
      </c>
    </row>
    <row r="124" spans="1:13" x14ac:dyDescent="0.25">
      <c r="A124" s="9">
        <v>47</v>
      </c>
      <c r="B124" s="47">
        <v>2440</v>
      </c>
      <c r="C124" s="30" t="s">
        <v>54</v>
      </c>
      <c r="D124" s="51">
        <v>0</v>
      </c>
      <c r="E124" s="58">
        <v>0</v>
      </c>
      <c r="F124" s="58">
        <v>0</v>
      </c>
      <c r="G124" s="52">
        <f t="shared" si="3"/>
        <v>0</v>
      </c>
      <c r="H124" s="7"/>
      <c r="I124" s="53">
        <v>0</v>
      </c>
      <c r="J124" s="58"/>
      <c r="K124" s="58">
        <v>0</v>
      </c>
      <c r="L124" s="52">
        <f t="shared" si="4"/>
        <v>0</v>
      </c>
      <c r="M124" s="27">
        <f t="shared" si="5"/>
        <v>0</v>
      </c>
    </row>
    <row r="125" spans="1:13" x14ac:dyDescent="0.25">
      <c r="A125" s="36"/>
      <c r="B125" s="36"/>
      <c r="C125" s="37"/>
      <c r="D125" s="51">
        <v>0</v>
      </c>
      <c r="E125" s="58">
        <v>0</v>
      </c>
      <c r="F125" s="58">
        <v>0</v>
      </c>
      <c r="G125" s="52">
        <f t="shared" si="3"/>
        <v>0</v>
      </c>
      <c r="H125" s="7"/>
      <c r="I125" s="53">
        <v>0</v>
      </c>
      <c r="J125" s="58">
        <v>0</v>
      </c>
      <c r="K125" s="58">
        <v>0</v>
      </c>
      <c r="L125" s="52">
        <f t="shared" si="4"/>
        <v>0</v>
      </c>
      <c r="M125" s="27">
        <f t="shared" si="5"/>
        <v>0</v>
      </c>
    </row>
    <row r="126" spans="1:13" x14ac:dyDescent="0.25">
      <c r="A126" s="36"/>
      <c r="B126" s="36"/>
      <c r="C126" s="39" t="s">
        <v>55</v>
      </c>
      <c r="D126" s="40">
        <f>SUM(D86:D125)</f>
        <v>99156982.530000001</v>
      </c>
      <c r="E126" s="40">
        <f>SUM(E86:E125)</f>
        <v>6334837.7100000018</v>
      </c>
      <c r="F126" s="40">
        <f>SUM(F86:F125)</f>
        <v>-2284079.1599999997</v>
      </c>
      <c r="G126" s="40">
        <f>SUM(G86:G125)</f>
        <v>103207741.07999998</v>
      </c>
      <c r="H126" s="40"/>
      <c r="I126" s="40">
        <f>SUM(I86:I125)</f>
        <v>-47531257.009999998</v>
      </c>
      <c r="J126" s="40">
        <f>SUM(J86:J125)</f>
        <v>-2661718.5799999996</v>
      </c>
      <c r="K126" s="40">
        <f>SUM(K86:K125)</f>
        <v>868332.5</v>
      </c>
      <c r="L126" s="40">
        <f>SUM(L86:L125)</f>
        <v>-49324643.089999996</v>
      </c>
      <c r="M126" s="40">
        <f>SUM(M86:M125)</f>
        <v>53883097.990000002</v>
      </c>
    </row>
    <row r="127" spans="1:13" ht="37.5" x14ac:dyDescent="0.25">
      <c r="A127" s="36"/>
      <c r="B127" s="36"/>
      <c r="C127" s="41" t="s">
        <v>56</v>
      </c>
      <c r="D127" s="38"/>
      <c r="E127" s="38"/>
      <c r="F127" s="38"/>
      <c r="G127" s="52">
        <v>0</v>
      </c>
      <c r="H127" s="7"/>
      <c r="I127" s="38"/>
      <c r="J127" s="38"/>
      <c r="K127" s="38"/>
      <c r="L127" s="52">
        <v>0</v>
      </c>
      <c r="M127" s="27">
        <v>0</v>
      </c>
    </row>
    <row r="128" spans="1:13" ht="25.5" x14ac:dyDescent="0.25">
      <c r="A128" s="36"/>
      <c r="B128" s="36"/>
      <c r="C128" s="42" t="s">
        <v>57</v>
      </c>
      <c r="D128" s="38"/>
      <c r="E128" s="38"/>
      <c r="F128" s="38"/>
      <c r="G128" s="52">
        <v>0</v>
      </c>
      <c r="H128" s="7"/>
      <c r="I128" s="38"/>
      <c r="J128" s="38"/>
      <c r="K128" s="38"/>
      <c r="L128" s="52">
        <v>0</v>
      </c>
      <c r="M128" s="27">
        <v>0</v>
      </c>
    </row>
    <row r="129" spans="1:13" x14ac:dyDescent="0.25">
      <c r="A129" s="36"/>
      <c r="B129" s="36"/>
      <c r="C129" s="39" t="s">
        <v>58</v>
      </c>
      <c r="D129" s="40">
        <f>SUM(D126:D128)</f>
        <v>99156982.530000001</v>
      </c>
      <c r="E129" s="40">
        <f>SUM(E126:E128)</f>
        <v>6334837.7100000018</v>
      </c>
      <c r="F129" s="40">
        <f>SUM(F126:F128)</f>
        <v>-2284079.1599999997</v>
      </c>
      <c r="G129" s="40">
        <f>SUM(G126:G128)</f>
        <v>103207741.07999998</v>
      </c>
      <c r="H129" s="40"/>
      <c r="I129" s="40">
        <f>SUM(I126:I128)</f>
        <v>-47531257.009999998</v>
      </c>
      <c r="J129" s="40">
        <f>SUM(J126:J128)</f>
        <v>-2661718.5799999996</v>
      </c>
      <c r="K129" s="40">
        <f>SUM(K126:K128)</f>
        <v>868332.5</v>
      </c>
      <c r="L129" s="40">
        <f>SUM(L126:L128)</f>
        <v>-49324643.089999996</v>
      </c>
      <c r="M129" s="40">
        <f>SUM(M126:M128)</f>
        <v>53883097.990000002</v>
      </c>
    </row>
    <row r="130" spans="1:13" x14ac:dyDescent="0.25">
      <c r="A130" s="36"/>
      <c r="B130" s="36"/>
      <c r="C130" s="105" t="s">
        <v>59</v>
      </c>
      <c r="D130" s="106"/>
      <c r="E130" s="106"/>
      <c r="F130" s="106"/>
      <c r="G130" s="106"/>
      <c r="H130" s="106"/>
      <c r="I130" s="107"/>
      <c r="J130" s="38"/>
      <c r="K130" s="43"/>
      <c r="L130" s="54"/>
      <c r="M130" s="44"/>
    </row>
    <row r="131" spans="1:13" x14ac:dyDescent="0.25">
      <c r="A131" s="36"/>
      <c r="B131" s="36"/>
      <c r="C131" s="105" t="s">
        <v>60</v>
      </c>
      <c r="D131" s="106"/>
      <c r="E131" s="106"/>
      <c r="F131" s="106"/>
      <c r="G131" s="106"/>
      <c r="H131" s="106"/>
      <c r="I131" s="107"/>
      <c r="J131" s="40">
        <f>J129+J130</f>
        <v>-2661718.5799999996</v>
      </c>
      <c r="K131" s="43"/>
      <c r="L131" s="54"/>
      <c r="M131" s="44"/>
    </row>
    <row r="132" spans="1:13" x14ac:dyDescent="0.25">
      <c r="A132" s="1"/>
      <c r="B132" s="1"/>
      <c r="C132" s="1"/>
      <c r="D132" s="1"/>
      <c r="E132" s="1"/>
      <c r="F132" s="1"/>
      <c r="G132" s="1"/>
      <c r="H132" s="1"/>
      <c r="I132" s="1"/>
      <c r="J132" s="1"/>
      <c r="K132" s="1"/>
      <c r="L132" s="1"/>
      <c r="M132" s="1"/>
    </row>
    <row r="133" spans="1:13" x14ac:dyDescent="0.25">
      <c r="A133" s="7"/>
      <c r="B133" s="7"/>
      <c r="C133" s="7"/>
      <c r="D133" s="7"/>
      <c r="E133" s="7"/>
      <c r="F133" s="7"/>
      <c r="G133" s="7"/>
      <c r="H133" s="7"/>
      <c r="I133" s="45" t="s">
        <v>61</v>
      </c>
      <c r="J133" s="49"/>
      <c r="K133" s="7"/>
      <c r="L133" s="7"/>
      <c r="M133" s="7"/>
    </row>
    <row r="134" spans="1:13" x14ac:dyDescent="0.25">
      <c r="A134" s="36">
        <v>10</v>
      </c>
      <c r="B134" s="36"/>
      <c r="C134" s="37" t="s">
        <v>62</v>
      </c>
      <c r="D134" s="7"/>
      <c r="E134" s="7"/>
      <c r="F134" s="7"/>
      <c r="G134" s="7"/>
      <c r="H134" s="7"/>
      <c r="I134" s="49" t="s">
        <v>62</v>
      </c>
      <c r="J134" s="49"/>
      <c r="K134" s="55"/>
      <c r="L134" s="7"/>
      <c r="M134" s="7"/>
    </row>
    <row r="135" spans="1:13" x14ac:dyDescent="0.25">
      <c r="A135" s="36">
        <v>8</v>
      </c>
      <c r="B135" s="36"/>
      <c r="C135" s="37" t="s">
        <v>41</v>
      </c>
      <c r="D135" s="7"/>
      <c r="E135" s="7"/>
      <c r="F135" s="7"/>
      <c r="G135" s="7"/>
      <c r="H135" s="7"/>
      <c r="I135" s="49" t="s">
        <v>41</v>
      </c>
      <c r="J135" s="49"/>
      <c r="K135" s="56"/>
      <c r="L135" s="7"/>
      <c r="M135" s="7"/>
    </row>
    <row r="136" spans="1:13" x14ac:dyDescent="0.25">
      <c r="A136" s="7"/>
      <c r="B136" s="7"/>
      <c r="C136" s="7"/>
      <c r="D136" s="7"/>
      <c r="E136" s="7"/>
      <c r="F136" s="7"/>
      <c r="G136" s="7"/>
      <c r="H136" s="7"/>
      <c r="I136" s="46" t="s">
        <v>63</v>
      </c>
      <c r="J136" s="7"/>
      <c r="K136" s="57">
        <f>J131-K134-K135</f>
        <v>-2661718.5799999996</v>
      </c>
      <c r="L136" s="7"/>
      <c r="M136" s="62"/>
    </row>
    <row r="137" spans="1:13" x14ac:dyDescent="0.25">
      <c r="A137" s="1"/>
      <c r="B137" s="1"/>
      <c r="C137" s="1"/>
      <c r="D137" s="1"/>
      <c r="E137" s="1"/>
      <c r="F137" s="1"/>
      <c r="G137" s="1"/>
      <c r="H137" s="1"/>
      <c r="I137" s="1"/>
      <c r="J137" s="1"/>
      <c r="K137" s="1"/>
      <c r="L137" s="1"/>
      <c r="M137" s="1"/>
    </row>
    <row r="138" spans="1:13" ht="18" x14ac:dyDescent="0.25">
      <c r="A138" s="108" t="s">
        <v>0</v>
      </c>
      <c r="B138" s="108"/>
      <c r="C138" s="108"/>
      <c r="D138" s="108"/>
      <c r="E138" s="108"/>
      <c r="F138" s="108"/>
      <c r="G138" s="108"/>
      <c r="H138" s="108"/>
      <c r="I138" s="108"/>
      <c r="J138" s="108"/>
      <c r="K138" s="108"/>
      <c r="L138" s="108"/>
      <c r="M138" s="108"/>
    </row>
    <row r="139" spans="1:13" ht="21" x14ac:dyDescent="0.25">
      <c r="A139" s="108" t="s">
        <v>1</v>
      </c>
      <c r="B139" s="108"/>
      <c r="C139" s="108"/>
      <c r="D139" s="108"/>
      <c r="E139" s="108"/>
      <c r="F139" s="108"/>
      <c r="G139" s="108"/>
      <c r="H139" s="108"/>
      <c r="I139" s="108"/>
      <c r="J139" s="108"/>
      <c r="K139" s="108"/>
      <c r="L139" s="108"/>
      <c r="M139" s="108"/>
    </row>
    <row r="140" spans="1:13" x14ac:dyDescent="0.25">
      <c r="A140" s="7"/>
      <c r="B140" s="7"/>
      <c r="C140" s="7"/>
      <c r="D140" s="7"/>
      <c r="E140" s="7"/>
      <c r="F140" s="7"/>
      <c r="G140" s="7"/>
      <c r="H140" s="8"/>
      <c r="I140" s="7"/>
      <c r="J140" s="7"/>
      <c r="K140" s="7"/>
      <c r="L140" s="7"/>
      <c r="M140" s="7"/>
    </row>
    <row r="141" spans="1:13" x14ac:dyDescent="0.25">
      <c r="A141" s="7"/>
      <c r="B141" s="7"/>
      <c r="C141" s="7"/>
      <c r="D141" s="7"/>
      <c r="E141" s="11" t="s">
        <v>2</v>
      </c>
      <c r="F141" s="50" t="s">
        <v>3</v>
      </c>
      <c r="G141" s="7"/>
      <c r="H141" s="8"/>
      <c r="I141" s="7"/>
      <c r="J141" s="7"/>
      <c r="K141" s="7"/>
      <c r="L141" s="7"/>
      <c r="M141" s="7"/>
    </row>
    <row r="142" spans="1:13" x14ac:dyDescent="0.25">
      <c r="A142" s="7"/>
      <c r="B142" s="7"/>
      <c r="C142" s="10"/>
      <c r="D142" s="7"/>
      <c r="E142" s="11" t="s">
        <v>4</v>
      </c>
      <c r="F142" s="13">
        <v>2013</v>
      </c>
      <c r="G142" s="14"/>
      <c r="H142" s="7"/>
      <c r="I142" s="7"/>
      <c r="J142" s="7"/>
      <c r="K142" s="7"/>
      <c r="L142" s="7"/>
      <c r="M142" s="7"/>
    </row>
    <row r="143" spans="1:13" x14ac:dyDescent="0.25">
      <c r="A143" s="1"/>
      <c r="B143" s="1"/>
      <c r="C143" s="1"/>
      <c r="D143" s="1"/>
      <c r="E143" s="1"/>
      <c r="F143" s="1"/>
      <c r="G143" s="1"/>
      <c r="H143" s="1"/>
      <c r="I143" s="1"/>
      <c r="J143" s="1"/>
      <c r="K143" s="1"/>
      <c r="L143" s="1"/>
      <c r="M143" s="1"/>
    </row>
    <row r="144" spans="1:13" x14ac:dyDescent="0.25">
      <c r="A144" s="7"/>
      <c r="B144" s="7"/>
      <c r="C144" s="7"/>
      <c r="D144" s="109" t="s">
        <v>5</v>
      </c>
      <c r="E144" s="110"/>
      <c r="F144" s="110"/>
      <c r="G144" s="111"/>
      <c r="H144" s="7"/>
      <c r="I144" s="15"/>
      <c r="J144" s="16" t="s">
        <v>6</v>
      </c>
      <c r="K144" s="16"/>
      <c r="L144" s="17"/>
      <c r="M144" s="12"/>
    </row>
    <row r="145" spans="1:13" ht="40.5" x14ac:dyDescent="0.25">
      <c r="A145" s="18" t="s">
        <v>7</v>
      </c>
      <c r="B145" s="18" t="s">
        <v>8</v>
      </c>
      <c r="C145" s="19" t="s">
        <v>9</v>
      </c>
      <c r="D145" s="18" t="s">
        <v>10</v>
      </c>
      <c r="E145" s="20" t="s">
        <v>11</v>
      </c>
      <c r="F145" s="20" t="s">
        <v>12</v>
      </c>
      <c r="G145" s="18" t="s">
        <v>13</v>
      </c>
      <c r="H145" s="21"/>
      <c r="I145" s="22" t="s">
        <v>10</v>
      </c>
      <c r="J145" s="23" t="s">
        <v>14</v>
      </c>
      <c r="K145" s="23" t="s">
        <v>12</v>
      </c>
      <c r="L145" s="24" t="s">
        <v>13</v>
      </c>
      <c r="M145" s="18" t="s">
        <v>15</v>
      </c>
    </row>
    <row r="146" spans="1:13" ht="25.5" x14ac:dyDescent="0.25">
      <c r="A146" s="9">
        <v>12</v>
      </c>
      <c r="B146" s="47">
        <v>1611</v>
      </c>
      <c r="C146" s="25" t="s">
        <v>16</v>
      </c>
      <c r="D146" s="2">
        <f>G9</f>
        <v>884544.91999999958</v>
      </c>
      <c r="E146" s="60">
        <v>239579.57</v>
      </c>
      <c r="F146" s="58">
        <v>0</v>
      </c>
      <c r="G146" s="52">
        <f>D146+E146+F146</f>
        <v>1124124.4899999995</v>
      </c>
      <c r="H146" s="26"/>
      <c r="I146" s="3">
        <f>L9</f>
        <v>-371547.55000000016</v>
      </c>
      <c r="J146" s="58">
        <v>-216045.15</v>
      </c>
      <c r="K146" s="58">
        <v>0</v>
      </c>
      <c r="L146" s="52">
        <v>-587592.70000000019</v>
      </c>
      <c r="M146" s="27">
        <v>536531.78999999934</v>
      </c>
    </row>
    <row r="147" spans="1:13" ht="25.5" x14ac:dyDescent="0.25">
      <c r="A147" s="9" t="s">
        <v>17</v>
      </c>
      <c r="B147" s="47">
        <v>1612</v>
      </c>
      <c r="C147" s="25" t="s">
        <v>18</v>
      </c>
      <c r="D147" s="2">
        <f t="shared" ref="D147:D185" si="6">G10</f>
        <v>510698.12</v>
      </c>
      <c r="E147" s="58">
        <v>6475</v>
      </c>
      <c r="F147" s="58">
        <v>0</v>
      </c>
      <c r="G147" s="52">
        <f t="shared" ref="G147:G185" si="7">D147+E147+F147</f>
        <v>517173.12</v>
      </c>
      <c r="H147" s="26"/>
      <c r="I147" s="3">
        <f t="shared" ref="I147:I185" si="8">L10</f>
        <v>-100447.23999999999</v>
      </c>
      <c r="J147" s="58">
        <v>-16368.46</v>
      </c>
      <c r="K147" s="58">
        <v>0</v>
      </c>
      <c r="L147" s="52">
        <v>-116815.69999999998</v>
      </c>
      <c r="M147" s="27">
        <v>400357.42000000004</v>
      </c>
    </row>
    <row r="148" spans="1:13" x14ac:dyDescent="0.25">
      <c r="A148" s="9" t="s">
        <v>19</v>
      </c>
      <c r="B148" s="28">
        <v>1805</v>
      </c>
      <c r="C148" s="29" t="s">
        <v>20</v>
      </c>
      <c r="D148" s="2">
        <f t="shared" si="6"/>
        <v>3609391.040000001</v>
      </c>
      <c r="E148" s="58">
        <v>608752.82999999996</v>
      </c>
      <c r="F148" s="58">
        <v>0</v>
      </c>
      <c r="G148" s="52">
        <f t="shared" si="7"/>
        <v>4218143.870000001</v>
      </c>
      <c r="H148" s="26"/>
      <c r="I148" s="3">
        <f t="shared" si="8"/>
        <v>0</v>
      </c>
      <c r="J148" s="58">
        <v>0</v>
      </c>
      <c r="K148" s="58">
        <v>0</v>
      </c>
      <c r="L148" s="52">
        <v>0</v>
      </c>
      <c r="M148" s="27">
        <v>4218143.870000001</v>
      </c>
    </row>
    <row r="149" spans="1:13" x14ac:dyDescent="0.25">
      <c r="A149" s="9">
        <v>47</v>
      </c>
      <c r="B149" s="28">
        <v>1808</v>
      </c>
      <c r="C149" s="30" t="s">
        <v>21</v>
      </c>
      <c r="D149" s="2">
        <f t="shared" si="6"/>
        <v>0</v>
      </c>
      <c r="E149" s="58">
        <v>0</v>
      </c>
      <c r="F149" s="58">
        <v>0</v>
      </c>
      <c r="G149" s="52">
        <f t="shared" si="7"/>
        <v>0</v>
      </c>
      <c r="H149" s="26"/>
      <c r="I149" s="3">
        <f t="shared" si="8"/>
        <v>0</v>
      </c>
      <c r="J149" s="58">
        <v>0</v>
      </c>
      <c r="K149" s="58">
        <v>0</v>
      </c>
      <c r="L149" s="52">
        <v>0</v>
      </c>
      <c r="M149" s="27">
        <v>0</v>
      </c>
    </row>
    <row r="150" spans="1:13" x14ac:dyDescent="0.25">
      <c r="A150" s="9">
        <v>13</v>
      </c>
      <c r="B150" s="28">
        <v>1810</v>
      </c>
      <c r="C150" s="30" t="s">
        <v>22</v>
      </c>
      <c r="D150" s="2">
        <f t="shared" si="6"/>
        <v>0</v>
      </c>
      <c r="E150" s="58">
        <v>0</v>
      </c>
      <c r="F150" s="58">
        <v>0</v>
      </c>
      <c r="G150" s="52">
        <f t="shared" si="7"/>
        <v>0</v>
      </c>
      <c r="H150" s="26"/>
      <c r="I150" s="3">
        <f t="shared" si="8"/>
        <v>0</v>
      </c>
      <c r="J150" s="58">
        <v>0</v>
      </c>
      <c r="K150" s="58">
        <v>0</v>
      </c>
      <c r="L150" s="52">
        <v>0</v>
      </c>
      <c r="M150" s="27">
        <v>0</v>
      </c>
    </row>
    <row r="151" spans="1:13" ht="25.5" x14ac:dyDescent="0.25">
      <c r="A151" s="9">
        <v>47</v>
      </c>
      <c r="B151" s="28">
        <v>1815</v>
      </c>
      <c r="C151" s="30" t="s">
        <v>23</v>
      </c>
      <c r="D151" s="2">
        <f t="shared" si="6"/>
        <v>0</v>
      </c>
      <c r="E151" s="58">
        <v>0</v>
      </c>
      <c r="F151" s="58">
        <v>0</v>
      </c>
      <c r="G151" s="52">
        <f t="shared" si="7"/>
        <v>0</v>
      </c>
      <c r="H151" s="26"/>
      <c r="I151" s="3">
        <f t="shared" si="8"/>
        <v>0</v>
      </c>
      <c r="J151" s="58">
        <v>0</v>
      </c>
      <c r="K151" s="58">
        <v>0</v>
      </c>
      <c r="L151" s="52">
        <v>0</v>
      </c>
      <c r="M151" s="27">
        <v>0</v>
      </c>
    </row>
    <row r="152" spans="1:13" ht="25.5" x14ac:dyDescent="0.25">
      <c r="A152" s="9">
        <v>47</v>
      </c>
      <c r="B152" s="28">
        <v>1820</v>
      </c>
      <c r="C152" s="25" t="s">
        <v>24</v>
      </c>
      <c r="D152" s="2">
        <f t="shared" si="6"/>
        <v>8577644.9100000001</v>
      </c>
      <c r="E152" s="58">
        <v>22371.75</v>
      </c>
      <c r="F152" s="58">
        <v>0</v>
      </c>
      <c r="G152" s="52">
        <f t="shared" si="7"/>
        <v>8600016.6600000001</v>
      </c>
      <c r="H152" s="26"/>
      <c r="I152" s="3">
        <f t="shared" si="8"/>
        <v>-4824667.78</v>
      </c>
      <c r="J152" s="58">
        <v>-293914.33</v>
      </c>
      <c r="K152" s="58">
        <v>0</v>
      </c>
      <c r="L152" s="52">
        <v>-5118582.1100000003</v>
      </c>
      <c r="M152" s="27">
        <v>3481434.55</v>
      </c>
    </row>
    <row r="153" spans="1:13" x14ac:dyDescent="0.25">
      <c r="A153" s="9">
        <v>47</v>
      </c>
      <c r="B153" s="28">
        <v>1825</v>
      </c>
      <c r="C153" s="30" t="s">
        <v>25</v>
      </c>
      <c r="D153" s="2">
        <f t="shared" si="6"/>
        <v>0</v>
      </c>
      <c r="E153" s="58">
        <v>0</v>
      </c>
      <c r="F153" s="58">
        <v>0</v>
      </c>
      <c r="G153" s="52">
        <f t="shared" si="7"/>
        <v>0</v>
      </c>
      <c r="H153" s="26"/>
      <c r="I153" s="3">
        <f t="shared" si="8"/>
        <v>0</v>
      </c>
      <c r="J153" s="58">
        <v>0</v>
      </c>
      <c r="K153" s="58">
        <v>0</v>
      </c>
      <c r="L153" s="52">
        <v>0</v>
      </c>
      <c r="M153" s="27">
        <v>0</v>
      </c>
    </row>
    <row r="154" spans="1:13" x14ac:dyDescent="0.25">
      <c r="A154" s="9">
        <v>47</v>
      </c>
      <c r="B154" s="28">
        <v>1830</v>
      </c>
      <c r="C154" s="30" t="s">
        <v>26</v>
      </c>
      <c r="D154" s="2">
        <f t="shared" si="6"/>
        <v>17641359.949999999</v>
      </c>
      <c r="E154" s="58">
        <v>1582040.1099999999</v>
      </c>
      <c r="F154" s="58">
        <v>0</v>
      </c>
      <c r="G154" s="52">
        <f t="shared" si="7"/>
        <v>19223400.059999999</v>
      </c>
      <c r="H154" s="26"/>
      <c r="I154" s="3">
        <f t="shared" si="8"/>
        <v>-7365329.4260500018</v>
      </c>
      <c r="J154" s="58">
        <v>-774495.88175888755</v>
      </c>
      <c r="K154" s="58">
        <v>0</v>
      </c>
      <c r="L154" s="52">
        <v>-8139825.3078088891</v>
      </c>
      <c r="M154" s="27">
        <v>11093574.75219111</v>
      </c>
    </row>
    <row r="155" spans="1:13" x14ac:dyDescent="0.25">
      <c r="A155" s="9">
        <v>47</v>
      </c>
      <c r="B155" s="28">
        <v>1835</v>
      </c>
      <c r="C155" s="30" t="s">
        <v>27</v>
      </c>
      <c r="D155" s="2">
        <f t="shared" si="6"/>
        <v>18147955.189999998</v>
      </c>
      <c r="E155" s="58">
        <v>1500752.72</v>
      </c>
      <c r="F155" s="58">
        <v>0</v>
      </c>
      <c r="G155" s="52">
        <f t="shared" si="7"/>
        <v>19648707.909999996</v>
      </c>
      <c r="H155" s="26"/>
      <c r="I155" s="3">
        <f t="shared" si="8"/>
        <v>-8698551.6044701468</v>
      </c>
      <c r="J155" s="58">
        <v>-618588.92225403455</v>
      </c>
      <c r="K155" s="58">
        <v>0</v>
      </c>
      <c r="L155" s="52">
        <v>-9317140.5267241821</v>
      </c>
      <c r="M155" s="27">
        <v>10331567.383275814</v>
      </c>
    </row>
    <row r="156" spans="1:13" x14ac:dyDescent="0.25">
      <c r="A156" s="9">
        <v>47</v>
      </c>
      <c r="B156" s="28">
        <v>1840</v>
      </c>
      <c r="C156" s="30" t="s">
        <v>28</v>
      </c>
      <c r="D156" s="2">
        <f t="shared" si="6"/>
        <v>8880353.9300000016</v>
      </c>
      <c r="E156" s="58">
        <v>710249.38</v>
      </c>
      <c r="F156" s="58">
        <v>0</v>
      </c>
      <c r="G156" s="52">
        <f t="shared" si="7"/>
        <v>9590603.3100000024</v>
      </c>
      <c r="H156" s="26"/>
      <c r="I156" s="3">
        <f t="shared" si="8"/>
        <v>-4241605.5795804635</v>
      </c>
      <c r="J156" s="58">
        <v>-406068.82640223915</v>
      </c>
      <c r="K156" s="58">
        <v>0</v>
      </c>
      <c r="L156" s="52">
        <v>-4647674.405982703</v>
      </c>
      <c r="M156" s="27">
        <v>4942928.9040172994</v>
      </c>
    </row>
    <row r="157" spans="1:13" ht="25.5" x14ac:dyDescent="0.25">
      <c r="A157" s="9">
        <v>47</v>
      </c>
      <c r="B157" s="28">
        <v>1845</v>
      </c>
      <c r="C157" s="30" t="s">
        <v>29</v>
      </c>
      <c r="D157" s="2">
        <f t="shared" si="6"/>
        <v>25708485.160000004</v>
      </c>
      <c r="E157" s="58">
        <v>975289.5</v>
      </c>
      <c r="F157" s="58">
        <v>0</v>
      </c>
      <c r="G157" s="52">
        <f t="shared" si="7"/>
        <v>26683774.660000004</v>
      </c>
      <c r="H157" s="26"/>
      <c r="I157" s="3">
        <f t="shared" si="8"/>
        <v>-13894238.589072812</v>
      </c>
      <c r="J157" s="58">
        <v>-882703.80256738502</v>
      </c>
      <c r="K157" s="58">
        <v>0</v>
      </c>
      <c r="L157" s="52">
        <v>-14786942.391640197</v>
      </c>
      <c r="M157" s="27">
        <v>11896832.268359806</v>
      </c>
    </row>
    <row r="158" spans="1:13" x14ac:dyDescent="0.25">
      <c r="A158" s="9">
        <v>47</v>
      </c>
      <c r="B158" s="28">
        <v>1850</v>
      </c>
      <c r="C158" s="30" t="s">
        <v>30</v>
      </c>
      <c r="D158" s="2">
        <f t="shared" si="6"/>
        <v>18186348.870000001</v>
      </c>
      <c r="E158" s="58">
        <v>867147.98</v>
      </c>
      <c r="F158" s="58">
        <v>0</v>
      </c>
      <c r="G158" s="52">
        <f t="shared" si="7"/>
        <v>19053496.850000001</v>
      </c>
      <c r="H158" s="26"/>
      <c r="I158" s="3">
        <f t="shared" si="8"/>
        <v>-8688634.6070801727</v>
      </c>
      <c r="J158" s="58">
        <v>-669800.45338013303</v>
      </c>
      <c r="K158" s="58">
        <v>0</v>
      </c>
      <c r="L158" s="52">
        <v>-9358435.0604603067</v>
      </c>
      <c r="M158" s="27">
        <v>9695061.7895396948</v>
      </c>
    </row>
    <row r="159" spans="1:13" ht="25.5" x14ac:dyDescent="0.25">
      <c r="A159" s="9">
        <v>47</v>
      </c>
      <c r="B159" s="28">
        <v>1855</v>
      </c>
      <c r="C159" s="30" t="s">
        <v>31</v>
      </c>
      <c r="D159" s="2">
        <f t="shared" si="6"/>
        <v>9626844.1399999987</v>
      </c>
      <c r="E159" s="58">
        <v>764986.22</v>
      </c>
      <c r="F159" s="58">
        <v>0</v>
      </c>
      <c r="G159" s="52">
        <f t="shared" si="7"/>
        <v>10391830.359999999</v>
      </c>
      <c r="H159" s="26"/>
      <c r="I159" s="3">
        <f t="shared" si="8"/>
        <v>-2190895.1119101695</v>
      </c>
      <c r="J159" s="58">
        <v>-383507.60065940244</v>
      </c>
      <c r="K159" s="58">
        <v>0</v>
      </c>
      <c r="L159" s="52">
        <v>-2574402.712569572</v>
      </c>
      <c r="M159" s="27">
        <v>7817427.6474304274</v>
      </c>
    </row>
    <row r="160" spans="1:13" x14ac:dyDescent="0.25">
      <c r="A160" s="9">
        <v>47</v>
      </c>
      <c r="B160" s="28">
        <v>1860</v>
      </c>
      <c r="C160" s="30" t="s">
        <v>32</v>
      </c>
      <c r="D160" s="2">
        <f t="shared" si="6"/>
        <v>3781297.5400000005</v>
      </c>
      <c r="E160" s="58">
        <v>62536.11</v>
      </c>
      <c r="F160" s="58">
        <v>0</v>
      </c>
      <c r="G160" s="52">
        <f t="shared" si="7"/>
        <v>3843833.6500000004</v>
      </c>
      <c r="H160" s="26"/>
      <c r="I160" s="3">
        <f t="shared" si="8"/>
        <v>-1828210.6343160055</v>
      </c>
      <c r="J160" s="58">
        <v>-141397.98485529493</v>
      </c>
      <c r="K160" s="58">
        <v>0</v>
      </c>
      <c r="L160" s="52">
        <v>-1969608.6191713004</v>
      </c>
      <c r="M160" s="27">
        <v>1874225.0308286999</v>
      </c>
    </row>
    <row r="161" spans="1:13" x14ac:dyDescent="0.25">
      <c r="A161" s="9">
        <v>47</v>
      </c>
      <c r="B161" s="28">
        <v>1860</v>
      </c>
      <c r="C161" s="29" t="s">
        <v>33</v>
      </c>
      <c r="D161" s="2">
        <f t="shared" si="6"/>
        <v>7151308.4900000002</v>
      </c>
      <c r="E161" s="58">
        <v>306540.86000000004</v>
      </c>
      <c r="F161" s="58">
        <v>-201921.97999999998</v>
      </c>
      <c r="G161" s="52">
        <f t="shared" si="7"/>
        <v>7255927.370000001</v>
      </c>
      <c r="H161" s="26"/>
      <c r="I161" s="3">
        <f t="shared" si="8"/>
        <v>-1952582.3275202301</v>
      </c>
      <c r="J161" s="58">
        <v>-470701.82812262332</v>
      </c>
      <c r="K161" s="58">
        <v>78259.13</v>
      </c>
      <c r="L161" s="52">
        <v>-2345025.0256428537</v>
      </c>
      <c r="M161" s="27">
        <v>4910902.3443571478</v>
      </c>
    </row>
    <row r="162" spans="1:13" x14ac:dyDescent="0.25">
      <c r="A162" s="9" t="s">
        <v>19</v>
      </c>
      <c r="B162" s="28">
        <v>1905</v>
      </c>
      <c r="C162" s="29" t="s">
        <v>20</v>
      </c>
      <c r="D162" s="2">
        <f t="shared" si="6"/>
        <v>0</v>
      </c>
      <c r="E162" s="58">
        <v>0</v>
      </c>
      <c r="F162" s="58">
        <v>0</v>
      </c>
      <c r="G162" s="52">
        <f t="shared" si="7"/>
        <v>0</v>
      </c>
      <c r="H162" s="26"/>
      <c r="I162" s="3">
        <f t="shared" si="8"/>
        <v>0</v>
      </c>
      <c r="J162" s="58">
        <v>0</v>
      </c>
      <c r="K162" s="58">
        <v>0</v>
      </c>
      <c r="L162" s="52">
        <v>0</v>
      </c>
      <c r="M162" s="27">
        <v>0</v>
      </c>
    </row>
    <row r="163" spans="1:13" x14ac:dyDescent="0.25">
      <c r="A163" s="9">
        <v>47</v>
      </c>
      <c r="B163" s="28">
        <v>1908</v>
      </c>
      <c r="C163" s="30" t="s">
        <v>34</v>
      </c>
      <c r="D163" s="2">
        <f t="shared" si="6"/>
        <v>281704.57000000007</v>
      </c>
      <c r="E163" s="58">
        <v>9825</v>
      </c>
      <c r="F163" s="58">
        <v>0</v>
      </c>
      <c r="G163" s="52">
        <f t="shared" si="7"/>
        <v>291529.57000000007</v>
      </c>
      <c r="H163" s="26"/>
      <c r="I163" s="3">
        <f t="shared" si="8"/>
        <v>-79056.999999999985</v>
      </c>
      <c r="J163" s="58">
        <v>-8596.9699999999993</v>
      </c>
      <c r="K163" s="58">
        <v>0</v>
      </c>
      <c r="L163" s="52">
        <v>-87653.969999999987</v>
      </c>
      <c r="M163" s="27">
        <v>203875.60000000009</v>
      </c>
    </row>
    <row r="164" spans="1:13" x14ac:dyDescent="0.25">
      <c r="A164" s="9">
        <v>13</v>
      </c>
      <c r="B164" s="28">
        <v>1910</v>
      </c>
      <c r="C164" s="30" t="s">
        <v>22</v>
      </c>
      <c r="D164" s="2">
        <f t="shared" si="6"/>
        <v>1012020.7100000001</v>
      </c>
      <c r="E164" s="58">
        <v>83020.399999999994</v>
      </c>
      <c r="F164" s="58">
        <v>0</v>
      </c>
      <c r="G164" s="52">
        <f t="shared" si="7"/>
        <v>1095041.1100000001</v>
      </c>
      <c r="H164" s="26"/>
      <c r="I164" s="3">
        <f t="shared" si="8"/>
        <v>-542890.73</v>
      </c>
      <c r="J164" s="58">
        <v>-192438.76</v>
      </c>
      <c r="K164" s="58">
        <v>0</v>
      </c>
      <c r="L164" s="52">
        <v>-735329.49</v>
      </c>
      <c r="M164" s="27">
        <v>359711.62000000011</v>
      </c>
    </row>
    <row r="165" spans="1:13" ht="25.5" x14ac:dyDescent="0.25">
      <c r="A165" s="9">
        <v>8</v>
      </c>
      <c r="B165" s="28">
        <v>1915</v>
      </c>
      <c r="C165" s="30" t="s">
        <v>35</v>
      </c>
      <c r="D165" s="2">
        <f t="shared" si="6"/>
        <v>333113.26000000007</v>
      </c>
      <c r="E165" s="58">
        <v>10921.45</v>
      </c>
      <c r="F165" s="58">
        <v>0</v>
      </c>
      <c r="G165" s="52">
        <f t="shared" si="7"/>
        <v>344034.71000000008</v>
      </c>
      <c r="H165" s="26"/>
      <c r="I165" s="3">
        <f t="shared" si="8"/>
        <v>-169265.52999999997</v>
      </c>
      <c r="J165" s="58">
        <v>-33026.559999999998</v>
      </c>
      <c r="K165" s="58">
        <v>0</v>
      </c>
      <c r="L165" s="52">
        <v>-202292.08999999997</v>
      </c>
      <c r="M165" s="27">
        <v>141742.62000000011</v>
      </c>
    </row>
    <row r="166" spans="1:13" ht="25.5" x14ac:dyDescent="0.25">
      <c r="A166" s="9">
        <v>8</v>
      </c>
      <c r="B166" s="28">
        <v>1915</v>
      </c>
      <c r="C166" s="30" t="s">
        <v>36</v>
      </c>
      <c r="D166" s="2">
        <f t="shared" si="6"/>
        <v>0</v>
      </c>
      <c r="E166" s="58">
        <v>0</v>
      </c>
      <c r="F166" s="58">
        <v>0</v>
      </c>
      <c r="G166" s="52">
        <f t="shared" si="7"/>
        <v>0</v>
      </c>
      <c r="H166" s="26"/>
      <c r="I166" s="3">
        <f t="shared" si="8"/>
        <v>0</v>
      </c>
      <c r="J166" s="58"/>
      <c r="K166" s="58">
        <v>0</v>
      </c>
      <c r="L166" s="52">
        <v>0</v>
      </c>
      <c r="M166" s="27">
        <v>0</v>
      </c>
    </row>
    <row r="167" spans="1:13" x14ac:dyDescent="0.25">
      <c r="A167" s="9">
        <v>10</v>
      </c>
      <c r="B167" s="28">
        <v>1920</v>
      </c>
      <c r="C167" s="30" t="s">
        <v>37</v>
      </c>
      <c r="D167" s="2">
        <f t="shared" si="6"/>
        <v>402030.01999999996</v>
      </c>
      <c r="E167" s="58">
        <v>72198.75</v>
      </c>
      <c r="F167" s="58">
        <v>0</v>
      </c>
      <c r="G167" s="52">
        <f t="shared" si="7"/>
        <v>474228.76999999996</v>
      </c>
      <c r="H167" s="26"/>
      <c r="I167" s="3">
        <f t="shared" si="8"/>
        <v>-171046.22000000003</v>
      </c>
      <c r="J167" s="58">
        <v>-77378.84</v>
      </c>
      <c r="K167" s="58">
        <v>0</v>
      </c>
      <c r="L167" s="52">
        <v>-248425.06000000003</v>
      </c>
      <c r="M167" s="27">
        <v>225803.70999999993</v>
      </c>
    </row>
    <row r="168" spans="1:13" ht="25.5" x14ac:dyDescent="0.25">
      <c r="A168" s="9">
        <v>45</v>
      </c>
      <c r="B168" s="31">
        <v>1920</v>
      </c>
      <c r="C168" s="25" t="s">
        <v>38</v>
      </c>
      <c r="D168" s="2">
        <f t="shared" si="6"/>
        <v>0</v>
      </c>
      <c r="E168" s="58">
        <v>0</v>
      </c>
      <c r="F168" s="58">
        <v>0</v>
      </c>
      <c r="G168" s="52">
        <f t="shared" si="7"/>
        <v>0</v>
      </c>
      <c r="H168" s="26"/>
      <c r="I168" s="3">
        <f t="shared" si="8"/>
        <v>0</v>
      </c>
      <c r="J168" s="58">
        <v>0</v>
      </c>
      <c r="K168" s="58">
        <v>0</v>
      </c>
      <c r="L168" s="52">
        <v>0</v>
      </c>
      <c r="M168" s="27">
        <v>0</v>
      </c>
    </row>
    <row r="169" spans="1:13" ht="25.5" x14ac:dyDescent="0.25">
      <c r="A169" s="9">
        <v>45.1</v>
      </c>
      <c r="B169" s="31">
        <v>1920</v>
      </c>
      <c r="C169" s="25" t="s">
        <v>39</v>
      </c>
      <c r="D169" s="2">
        <f t="shared" si="6"/>
        <v>0</v>
      </c>
      <c r="E169" s="58">
        <v>0</v>
      </c>
      <c r="F169" s="58">
        <v>0</v>
      </c>
      <c r="G169" s="52">
        <f t="shared" si="7"/>
        <v>0</v>
      </c>
      <c r="H169" s="26"/>
      <c r="I169" s="3">
        <f t="shared" si="8"/>
        <v>0</v>
      </c>
      <c r="J169" s="58">
        <v>0</v>
      </c>
      <c r="K169" s="58">
        <v>0</v>
      </c>
      <c r="L169" s="52">
        <v>0</v>
      </c>
      <c r="M169" s="27">
        <v>0</v>
      </c>
    </row>
    <row r="170" spans="1:13" x14ac:dyDescent="0.25">
      <c r="A170" s="9">
        <v>10</v>
      </c>
      <c r="B170" s="47">
        <v>1930</v>
      </c>
      <c r="C170" s="30" t="s">
        <v>40</v>
      </c>
      <c r="D170" s="2">
        <f t="shared" si="6"/>
        <v>2969573.1900000009</v>
      </c>
      <c r="E170" s="58">
        <v>56228.42</v>
      </c>
      <c r="F170" s="58">
        <v>-79797.81</v>
      </c>
      <c r="G170" s="52">
        <f t="shared" si="7"/>
        <v>2946003.8000000007</v>
      </c>
      <c r="H170" s="26"/>
      <c r="I170" s="3">
        <f t="shared" si="8"/>
        <v>-1819845.2399999998</v>
      </c>
      <c r="J170" s="58">
        <v>-255357.4</v>
      </c>
      <c r="K170" s="58">
        <v>79797.81</v>
      </c>
      <c r="L170" s="52">
        <v>-1995404.8299999996</v>
      </c>
      <c r="M170" s="27">
        <v>950598.97000000114</v>
      </c>
    </row>
    <row r="171" spans="1:13" x14ac:dyDescent="0.25">
      <c r="A171" s="9">
        <v>8</v>
      </c>
      <c r="B171" s="47">
        <v>1935</v>
      </c>
      <c r="C171" s="30" t="s">
        <v>41</v>
      </c>
      <c r="D171" s="2">
        <f t="shared" si="6"/>
        <v>66205.880000000019</v>
      </c>
      <c r="E171" s="58">
        <v>29587</v>
      </c>
      <c r="F171" s="58">
        <v>0</v>
      </c>
      <c r="G171" s="52">
        <f t="shared" si="7"/>
        <v>95792.880000000019</v>
      </c>
      <c r="H171" s="26"/>
      <c r="I171" s="3">
        <f t="shared" si="8"/>
        <v>-53068.42</v>
      </c>
      <c r="J171" s="58">
        <v>-7333</v>
      </c>
      <c r="K171" s="58">
        <v>0</v>
      </c>
      <c r="L171" s="52">
        <v>-60401.42</v>
      </c>
      <c r="M171" s="27">
        <v>35391.460000000021</v>
      </c>
    </row>
    <row r="172" spans="1:13" x14ac:dyDescent="0.25">
      <c r="A172" s="9">
        <v>8</v>
      </c>
      <c r="B172" s="47">
        <v>1940</v>
      </c>
      <c r="C172" s="30" t="s">
        <v>42</v>
      </c>
      <c r="D172" s="2">
        <f t="shared" si="6"/>
        <v>251504.71999999997</v>
      </c>
      <c r="E172" s="58">
        <v>15101</v>
      </c>
      <c r="F172" s="58">
        <v>0</v>
      </c>
      <c r="G172" s="52">
        <f t="shared" si="7"/>
        <v>266605.71999999997</v>
      </c>
      <c r="H172" s="26"/>
      <c r="I172" s="3">
        <f t="shared" si="8"/>
        <v>-118682.05000000003</v>
      </c>
      <c r="J172" s="58">
        <v>-24045.919999999998</v>
      </c>
      <c r="K172" s="58">
        <v>0</v>
      </c>
      <c r="L172" s="52">
        <v>-142727.97000000003</v>
      </c>
      <c r="M172" s="27">
        <v>123877.74999999994</v>
      </c>
    </row>
    <row r="173" spans="1:13" x14ac:dyDescent="0.25">
      <c r="A173" s="9">
        <v>8</v>
      </c>
      <c r="B173" s="47">
        <v>1945</v>
      </c>
      <c r="C173" s="30" t="s">
        <v>43</v>
      </c>
      <c r="D173" s="2">
        <f t="shared" si="6"/>
        <v>97312.71</v>
      </c>
      <c r="E173" s="58">
        <v>0</v>
      </c>
      <c r="F173" s="58">
        <v>0</v>
      </c>
      <c r="G173" s="52">
        <f t="shared" si="7"/>
        <v>97312.71</v>
      </c>
      <c r="H173" s="26"/>
      <c r="I173" s="3">
        <f t="shared" si="8"/>
        <v>-65552.3</v>
      </c>
      <c r="J173" s="58">
        <v>-9630.9599999999991</v>
      </c>
      <c r="K173" s="58">
        <v>0</v>
      </c>
      <c r="L173" s="52">
        <v>-75183.260000000009</v>
      </c>
      <c r="M173" s="27">
        <v>22129.449999999997</v>
      </c>
    </row>
    <row r="174" spans="1:13" x14ac:dyDescent="0.25">
      <c r="A174" s="9">
        <v>8</v>
      </c>
      <c r="B174" s="47">
        <v>1950</v>
      </c>
      <c r="C174" s="30" t="s">
        <v>44</v>
      </c>
      <c r="D174" s="2">
        <f t="shared" si="6"/>
        <v>0</v>
      </c>
      <c r="E174" s="58">
        <v>0</v>
      </c>
      <c r="F174" s="58">
        <v>0</v>
      </c>
      <c r="G174" s="52">
        <f t="shared" si="7"/>
        <v>0</v>
      </c>
      <c r="H174" s="26"/>
      <c r="I174" s="3">
        <f t="shared" si="8"/>
        <v>0</v>
      </c>
      <c r="J174" s="58">
        <v>0</v>
      </c>
      <c r="K174" s="58">
        <v>0</v>
      </c>
      <c r="L174" s="52">
        <v>0</v>
      </c>
      <c r="M174" s="27">
        <v>0</v>
      </c>
    </row>
    <row r="175" spans="1:13" x14ac:dyDescent="0.25">
      <c r="A175" s="9">
        <v>8</v>
      </c>
      <c r="B175" s="47">
        <v>1955</v>
      </c>
      <c r="C175" s="30" t="s">
        <v>45</v>
      </c>
      <c r="D175" s="2">
        <f t="shared" si="6"/>
        <v>0</v>
      </c>
      <c r="E175" s="58">
        <v>0</v>
      </c>
      <c r="F175" s="58">
        <v>0</v>
      </c>
      <c r="G175" s="52">
        <f t="shared" si="7"/>
        <v>0</v>
      </c>
      <c r="H175" s="26"/>
      <c r="I175" s="3">
        <f t="shared" si="8"/>
        <v>0</v>
      </c>
      <c r="J175" s="58">
        <v>0</v>
      </c>
      <c r="K175" s="58">
        <v>0</v>
      </c>
      <c r="L175" s="52">
        <v>0</v>
      </c>
      <c r="M175" s="27">
        <v>0</v>
      </c>
    </row>
    <row r="176" spans="1:13" ht="25.5" x14ac:dyDescent="0.25">
      <c r="A176" s="32">
        <v>8</v>
      </c>
      <c r="B176" s="31">
        <v>1955</v>
      </c>
      <c r="C176" s="33" t="s">
        <v>46</v>
      </c>
      <c r="D176" s="2">
        <f t="shared" si="6"/>
        <v>0</v>
      </c>
      <c r="E176" s="58">
        <v>0</v>
      </c>
      <c r="F176" s="58">
        <v>0</v>
      </c>
      <c r="G176" s="52">
        <f t="shared" si="7"/>
        <v>0</v>
      </c>
      <c r="H176" s="26"/>
      <c r="I176" s="3">
        <f t="shared" si="8"/>
        <v>0</v>
      </c>
      <c r="J176" s="58">
        <v>0</v>
      </c>
      <c r="K176" s="58">
        <v>0</v>
      </c>
      <c r="L176" s="52">
        <v>0</v>
      </c>
      <c r="M176" s="27">
        <v>0</v>
      </c>
    </row>
    <row r="177" spans="1:13" x14ac:dyDescent="0.25">
      <c r="A177" s="32">
        <v>8</v>
      </c>
      <c r="B177" s="34">
        <v>1960</v>
      </c>
      <c r="C177" s="25" t="s">
        <v>47</v>
      </c>
      <c r="D177" s="2">
        <f t="shared" si="6"/>
        <v>0</v>
      </c>
      <c r="E177" s="58">
        <v>0</v>
      </c>
      <c r="F177" s="58">
        <v>0</v>
      </c>
      <c r="G177" s="52">
        <f t="shared" si="7"/>
        <v>0</v>
      </c>
      <c r="H177" s="26"/>
      <c r="I177" s="3">
        <f t="shared" si="8"/>
        <v>0</v>
      </c>
      <c r="J177" s="58">
        <v>0</v>
      </c>
      <c r="K177" s="58">
        <v>0</v>
      </c>
      <c r="L177" s="52">
        <v>0</v>
      </c>
      <c r="M177" s="27">
        <v>0</v>
      </c>
    </row>
    <row r="178" spans="1:13" ht="25.5" x14ac:dyDescent="0.25">
      <c r="A178" s="35">
        <v>47</v>
      </c>
      <c r="B178" s="34">
        <v>1970</v>
      </c>
      <c r="C178" s="30" t="s">
        <v>48</v>
      </c>
      <c r="D178" s="2">
        <f t="shared" si="6"/>
        <v>0</v>
      </c>
      <c r="E178" s="58">
        <v>0</v>
      </c>
      <c r="F178" s="58">
        <v>0</v>
      </c>
      <c r="G178" s="52">
        <f t="shared" si="7"/>
        <v>0</v>
      </c>
      <c r="H178" s="26"/>
      <c r="I178" s="3">
        <f t="shared" si="8"/>
        <v>0</v>
      </c>
      <c r="J178" s="58">
        <v>0</v>
      </c>
      <c r="K178" s="58">
        <v>0</v>
      </c>
      <c r="L178" s="52">
        <v>0</v>
      </c>
      <c r="M178" s="27">
        <v>0</v>
      </c>
    </row>
    <row r="179" spans="1:13" ht="25.5" x14ac:dyDescent="0.25">
      <c r="A179" s="9">
        <v>47</v>
      </c>
      <c r="B179" s="47">
        <v>1975</v>
      </c>
      <c r="C179" s="30" t="s">
        <v>49</v>
      </c>
      <c r="D179" s="2">
        <f t="shared" si="6"/>
        <v>0</v>
      </c>
      <c r="E179" s="58">
        <v>0</v>
      </c>
      <c r="F179" s="58">
        <v>0</v>
      </c>
      <c r="G179" s="52">
        <f t="shared" si="7"/>
        <v>0</v>
      </c>
      <c r="H179" s="26"/>
      <c r="I179" s="3">
        <f t="shared" si="8"/>
        <v>0</v>
      </c>
      <c r="J179" s="58">
        <v>0</v>
      </c>
      <c r="K179" s="58">
        <v>0</v>
      </c>
      <c r="L179" s="52">
        <v>0</v>
      </c>
      <c r="M179" s="27">
        <v>0</v>
      </c>
    </row>
    <row r="180" spans="1:13" x14ac:dyDescent="0.25">
      <c r="A180" s="9">
        <v>47</v>
      </c>
      <c r="B180" s="47">
        <v>1980</v>
      </c>
      <c r="C180" s="30" t="s">
        <v>50</v>
      </c>
      <c r="D180" s="2">
        <f t="shared" si="6"/>
        <v>281728.77999999997</v>
      </c>
      <c r="E180" s="58">
        <v>0</v>
      </c>
      <c r="F180" s="58">
        <v>0</v>
      </c>
      <c r="G180" s="52">
        <f t="shared" si="7"/>
        <v>281728.77999999997</v>
      </c>
      <c r="H180" s="26"/>
      <c r="I180" s="3">
        <f t="shared" si="8"/>
        <v>-183515.89999999997</v>
      </c>
      <c r="J180" s="58">
        <v>-18781.919999999998</v>
      </c>
      <c r="K180" s="58">
        <v>0</v>
      </c>
      <c r="L180" s="52">
        <v>-202297.81999999995</v>
      </c>
      <c r="M180" s="27">
        <v>79430.960000000021</v>
      </c>
    </row>
    <row r="181" spans="1:13" x14ac:dyDescent="0.25">
      <c r="A181" s="9">
        <v>47</v>
      </c>
      <c r="B181" s="47">
        <v>1985</v>
      </c>
      <c r="C181" s="30" t="s">
        <v>51</v>
      </c>
      <c r="D181" s="2">
        <f t="shared" si="6"/>
        <v>0.15000000000145519</v>
      </c>
      <c r="E181" s="58">
        <v>0</v>
      </c>
      <c r="F181" s="58">
        <v>0</v>
      </c>
      <c r="G181" s="52">
        <f t="shared" si="7"/>
        <v>0.15000000000145519</v>
      </c>
      <c r="H181" s="26"/>
      <c r="I181" s="3">
        <f t="shared" si="8"/>
        <v>0</v>
      </c>
      <c r="J181" s="58">
        <v>0</v>
      </c>
      <c r="K181" s="58">
        <v>0</v>
      </c>
      <c r="L181" s="52">
        <v>0</v>
      </c>
      <c r="M181" s="27">
        <v>0.15000000000145519</v>
      </c>
    </row>
    <row r="182" spans="1:13" x14ac:dyDescent="0.25">
      <c r="A182" s="35">
        <v>47</v>
      </c>
      <c r="B182" s="47">
        <v>1990</v>
      </c>
      <c r="C182" s="48" t="s">
        <v>52</v>
      </c>
      <c r="D182" s="2">
        <f t="shared" si="6"/>
        <v>0</v>
      </c>
      <c r="E182" s="58">
        <v>0</v>
      </c>
      <c r="F182" s="58">
        <v>0</v>
      </c>
      <c r="G182" s="52">
        <f t="shared" si="7"/>
        <v>0</v>
      </c>
      <c r="H182" s="26"/>
      <c r="I182" s="3">
        <f t="shared" si="8"/>
        <v>0</v>
      </c>
      <c r="J182" s="58">
        <v>0</v>
      </c>
      <c r="K182" s="58">
        <v>0</v>
      </c>
      <c r="L182" s="52">
        <v>0</v>
      </c>
      <c r="M182" s="27">
        <v>0</v>
      </c>
    </row>
    <row r="183" spans="1:13" x14ac:dyDescent="0.25">
      <c r="A183" s="9">
        <v>47</v>
      </c>
      <c r="B183" s="47">
        <v>1995</v>
      </c>
      <c r="C183" s="30" t="s">
        <v>53</v>
      </c>
      <c r="D183" s="2">
        <f t="shared" si="6"/>
        <v>-25193685.169999998</v>
      </c>
      <c r="E183" s="58">
        <v>-3304989.8</v>
      </c>
      <c r="F183" s="58">
        <v>0</v>
      </c>
      <c r="G183" s="52">
        <f t="shared" si="7"/>
        <v>-28498674.969999999</v>
      </c>
      <c r="H183" s="26"/>
      <c r="I183" s="3">
        <f t="shared" si="8"/>
        <v>6272021.75</v>
      </c>
      <c r="J183" s="58">
        <v>1050134.74</v>
      </c>
      <c r="K183" s="58">
        <v>0</v>
      </c>
      <c r="L183" s="52">
        <v>7322156.4900000002</v>
      </c>
      <c r="M183" s="27">
        <v>-21176518.479999997</v>
      </c>
    </row>
    <row r="184" spans="1:13" x14ac:dyDescent="0.25">
      <c r="A184" s="9">
        <v>47</v>
      </c>
      <c r="B184" s="47">
        <v>2440</v>
      </c>
      <c r="C184" s="30" t="s">
        <v>54</v>
      </c>
      <c r="D184" s="2">
        <f t="shared" si="6"/>
        <v>0</v>
      </c>
      <c r="E184" s="58"/>
      <c r="F184" s="58">
        <v>0</v>
      </c>
      <c r="G184" s="52">
        <f t="shared" si="7"/>
        <v>0</v>
      </c>
      <c r="H184" s="7"/>
      <c r="I184" s="2">
        <f t="shared" si="8"/>
        <v>0</v>
      </c>
      <c r="J184" s="72"/>
      <c r="K184" s="72">
        <v>0</v>
      </c>
      <c r="L184" s="71"/>
      <c r="M184" s="66"/>
    </row>
    <row r="185" spans="1:13" x14ac:dyDescent="0.25">
      <c r="A185" s="36"/>
      <c r="B185" s="36"/>
      <c r="C185" s="37"/>
      <c r="D185" s="2">
        <f t="shared" si="6"/>
        <v>0</v>
      </c>
      <c r="E185" s="58">
        <v>0</v>
      </c>
      <c r="F185" s="58">
        <v>0</v>
      </c>
      <c r="G185" s="52">
        <f t="shared" si="7"/>
        <v>0</v>
      </c>
      <c r="H185" s="7"/>
      <c r="I185" s="2">
        <f t="shared" si="8"/>
        <v>0</v>
      </c>
      <c r="J185" s="72">
        <v>0</v>
      </c>
      <c r="K185" s="72">
        <v>0</v>
      </c>
      <c r="L185" s="71">
        <v>0</v>
      </c>
      <c r="M185" s="66">
        <v>0</v>
      </c>
    </row>
    <row r="186" spans="1:13" x14ac:dyDescent="0.25">
      <c r="A186" s="36"/>
      <c r="B186" s="36"/>
      <c r="C186" s="39" t="s">
        <v>55</v>
      </c>
      <c r="D186" s="40">
        <f>SUM(D146:D185)</f>
        <v>103207741.07999998</v>
      </c>
      <c r="E186" s="40">
        <f>SUM(E146:E185)</f>
        <v>4618614.2500000009</v>
      </c>
      <c r="F186" s="40">
        <f>SUM(F146:F185)</f>
        <v>-281719.78999999998</v>
      </c>
      <c r="G186" s="40">
        <f>SUM(G146:G185)</f>
        <v>107544635.54000002</v>
      </c>
      <c r="H186" s="40"/>
      <c r="I186" s="40">
        <f>SUM(I146:I185)</f>
        <v>-51087612.090000004</v>
      </c>
      <c r="J186" s="40">
        <f>SUM(J146:J185)</f>
        <v>-4450048.8299999991</v>
      </c>
      <c r="K186" s="40">
        <f>SUM(K146:K185)</f>
        <v>158056.94</v>
      </c>
      <c r="L186" s="40">
        <f>SUM(L146:L185)</f>
        <v>-55389603.980000012</v>
      </c>
      <c r="M186" s="67">
        <f>SUM(M146:M185)</f>
        <v>52165031.559999995</v>
      </c>
    </row>
    <row r="187" spans="1:13" ht="37.5" x14ac:dyDescent="0.25">
      <c r="A187" s="36"/>
      <c r="B187" s="36"/>
      <c r="C187" s="41" t="s">
        <v>56</v>
      </c>
      <c r="D187" s="4"/>
      <c r="E187" s="38"/>
      <c r="F187" s="38"/>
      <c r="G187" s="52">
        <v>0</v>
      </c>
      <c r="H187" s="7"/>
      <c r="I187" s="4"/>
      <c r="J187" s="38"/>
      <c r="K187" s="38"/>
      <c r="L187" s="52">
        <v>0</v>
      </c>
      <c r="M187" s="27">
        <v>0</v>
      </c>
    </row>
    <row r="188" spans="1:13" ht="25.5" x14ac:dyDescent="0.25">
      <c r="A188" s="36"/>
      <c r="B188" s="36"/>
      <c r="C188" s="42" t="s">
        <v>57</v>
      </c>
      <c r="D188" s="4"/>
      <c r="E188" s="38"/>
      <c r="F188" s="38"/>
      <c r="G188" s="52">
        <v>0</v>
      </c>
      <c r="H188" s="7"/>
      <c r="I188" s="4"/>
      <c r="J188" s="38"/>
      <c r="K188" s="38"/>
      <c r="L188" s="52">
        <v>0</v>
      </c>
      <c r="M188" s="27">
        <v>0</v>
      </c>
    </row>
    <row r="189" spans="1:13" x14ac:dyDescent="0.25">
      <c r="A189" s="36"/>
      <c r="B189" s="36"/>
      <c r="C189" s="39" t="s">
        <v>58</v>
      </c>
      <c r="D189" s="40">
        <f>SUM(D186:D188)</f>
        <v>103207741.07999998</v>
      </c>
      <c r="E189" s="40">
        <f>SUM(E186:E188)</f>
        <v>4618614.2500000009</v>
      </c>
      <c r="F189" s="40">
        <f>SUM(F186:F188)</f>
        <v>-281719.78999999998</v>
      </c>
      <c r="G189" s="40">
        <f>SUM(G186:G188)</f>
        <v>107544635.54000002</v>
      </c>
      <c r="H189" s="40"/>
      <c r="I189" s="40">
        <f>SUM(I186:I188)</f>
        <v>-51087612.090000004</v>
      </c>
      <c r="J189" s="40">
        <f>SUM(J186:J188)</f>
        <v>-4450048.8299999991</v>
      </c>
      <c r="K189" s="40">
        <f>SUM(K186:K188)</f>
        <v>158056.94</v>
      </c>
      <c r="L189" s="40">
        <f>SUM(L186:L188)</f>
        <v>-55389603.980000012</v>
      </c>
      <c r="M189" s="40">
        <f>SUM(M186:M188)</f>
        <v>52165031.559999995</v>
      </c>
    </row>
    <row r="190" spans="1:13" x14ac:dyDescent="0.25">
      <c r="A190" s="36"/>
      <c r="B190" s="36"/>
      <c r="C190" s="105" t="s">
        <v>59</v>
      </c>
      <c r="D190" s="106"/>
      <c r="E190" s="106"/>
      <c r="F190" s="106"/>
      <c r="G190" s="106"/>
      <c r="H190" s="106"/>
      <c r="I190" s="107"/>
      <c r="J190" s="38"/>
      <c r="K190" s="43"/>
      <c r="L190" s="54"/>
      <c r="M190" s="44"/>
    </row>
    <row r="191" spans="1:13" x14ac:dyDescent="0.25">
      <c r="A191" s="36"/>
      <c r="B191" s="36"/>
      <c r="C191" s="105" t="s">
        <v>60</v>
      </c>
      <c r="D191" s="106"/>
      <c r="E191" s="106"/>
      <c r="F191" s="106"/>
      <c r="G191" s="106"/>
      <c r="H191" s="106"/>
      <c r="I191" s="107"/>
      <c r="J191" s="40">
        <f>J189+J190</f>
        <v>-4450048.8299999991</v>
      </c>
      <c r="K191" s="43"/>
      <c r="L191" s="54"/>
      <c r="M191" s="44"/>
    </row>
    <row r="192" spans="1:13" x14ac:dyDescent="0.25">
      <c r="A192" s="1"/>
      <c r="B192" s="1"/>
      <c r="C192" s="1"/>
      <c r="D192" s="1"/>
      <c r="E192" s="1"/>
      <c r="F192" s="1"/>
      <c r="G192" s="1"/>
      <c r="H192" s="1"/>
      <c r="I192" s="1"/>
      <c r="J192" s="1"/>
      <c r="K192" s="1"/>
      <c r="L192" s="1"/>
      <c r="M192" s="1"/>
    </row>
    <row r="193" spans="1:13" x14ac:dyDescent="0.25">
      <c r="A193" s="7"/>
      <c r="B193" s="7"/>
      <c r="C193" s="7"/>
      <c r="D193" s="7"/>
      <c r="E193" s="7"/>
      <c r="F193" s="7"/>
      <c r="G193" s="7"/>
      <c r="H193" s="7"/>
      <c r="I193" s="45" t="s">
        <v>61</v>
      </c>
      <c r="J193" s="49"/>
      <c r="K193" s="7"/>
      <c r="L193" s="7"/>
      <c r="M193" s="7"/>
    </row>
    <row r="194" spans="1:13" x14ac:dyDescent="0.25">
      <c r="A194" s="36">
        <v>10</v>
      </c>
      <c r="B194" s="36"/>
      <c r="C194" s="37" t="s">
        <v>62</v>
      </c>
      <c r="D194" s="7"/>
      <c r="E194" s="7"/>
      <c r="F194" s="7"/>
      <c r="G194" s="7"/>
      <c r="H194" s="7"/>
      <c r="I194" s="49" t="s">
        <v>62</v>
      </c>
      <c r="J194" s="49"/>
      <c r="K194" s="55"/>
      <c r="L194" s="7"/>
      <c r="M194" s="7"/>
    </row>
    <row r="195" spans="1:13" x14ac:dyDescent="0.25">
      <c r="A195" s="36">
        <v>8</v>
      </c>
      <c r="B195" s="36"/>
      <c r="C195" s="37" t="s">
        <v>41</v>
      </c>
      <c r="D195" s="7"/>
      <c r="E195" s="7"/>
      <c r="F195" s="7"/>
      <c r="G195" s="7"/>
      <c r="H195" s="7"/>
      <c r="I195" s="49" t="s">
        <v>41</v>
      </c>
      <c r="J195" s="49"/>
      <c r="K195" s="56"/>
      <c r="L195" s="7"/>
      <c r="M195" s="7"/>
    </row>
    <row r="196" spans="1:13" x14ac:dyDescent="0.25">
      <c r="A196" s="7"/>
      <c r="B196" s="7"/>
      <c r="C196" s="7"/>
      <c r="D196" s="7"/>
      <c r="E196" s="7"/>
      <c r="F196" s="7"/>
      <c r="G196" s="7"/>
      <c r="H196" s="7"/>
      <c r="I196" s="46" t="s">
        <v>63</v>
      </c>
      <c r="J196" s="7"/>
      <c r="K196" s="57">
        <f>J191-K194-K195</f>
        <v>-4450048.8299999991</v>
      </c>
      <c r="L196" s="7"/>
      <c r="M196" s="7"/>
    </row>
    <row r="197" spans="1:13" x14ac:dyDescent="0.25">
      <c r="A197" s="1"/>
      <c r="B197" s="1"/>
      <c r="C197" s="1"/>
      <c r="D197" s="1"/>
      <c r="E197" s="1"/>
      <c r="F197" s="1"/>
      <c r="G197" s="1"/>
      <c r="H197" s="1"/>
      <c r="I197" s="1"/>
      <c r="J197" s="1"/>
      <c r="K197" s="1"/>
      <c r="L197" s="1"/>
      <c r="M197" s="1"/>
    </row>
    <row r="198" spans="1:13" ht="18" x14ac:dyDescent="0.25">
      <c r="A198" s="108" t="s">
        <v>0</v>
      </c>
      <c r="B198" s="108"/>
      <c r="C198" s="108"/>
      <c r="D198" s="108"/>
      <c r="E198" s="108"/>
      <c r="F198" s="108"/>
      <c r="G198" s="108"/>
      <c r="H198" s="108"/>
      <c r="I198" s="108"/>
      <c r="J198" s="108"/>
      <c r="K198" s="108"/>
      <c r="L198" s="108"/>
      <c r="M198" s="108"/>
    </row>
    <row r="199" spans="1:13" ht="21" x14ac:dyDescent="0.25">
      <c r="A199" s="108" t="s">
        <v>1</v>
      </c>
      <c r="B199" s="108"/>
      <c r="C199" s="108"/>
      <c r="D199" s="108"/>
      <c r="E199" s="108"/>
      <c r="F199" s="108"/>
      <c r="G199" s="108"/>
      <c r="H199" s="108"/>
      <c r="I199" s="108"/>
      <c r="J199" s="108"/>
      <c r="K199" s="108"/>
      <c r="L199" s="108"/>
      <c r="M199" s="108"/>
    </row>
    <row r="200" spans="1:13" x14ac:dyDescent="0.25">
      <c r="A200" s="7"/>
      <c r="B200" s="7"/>
      <c r="C200" s="7"/>
      <c r="D200" s="7"/>
      <c r="E200" s="7"/>
      <c r="F200" s="7"/>
      <c r="G200" s="7"/>
      <c r="H200" s="8"/>
      <c r="I200" s="7"/>
      <c r="J200" s="7"/>
      <c r="K200" s="7"/>
      <c r="L200" s="7"/>
      <c r="M200" s="7"/>
    </row>
    <row r="201" spans="1:13" x14ac:dyDescent="0.25">
      <c r="A201" s="7"/>
      <c r="B201" s="7"/>
      <c r="C201" s="7"/>
      <c r="D201" s="7"/>
      <c r="E201" s="11" t="s">
        <v>2</v>
      </c>
      <c r="F201" s="50" t="s">
        <v>3</v>
      </c>
      <c r="G201" s="59" t="s">
        <v>71</v>
      </c>
      <c r="H201" s="8"/>
      <c r="I201" s="7"/>
      <c r="J201" s="7"/>
      <c r="K201" s="7"/>
      <c r="L201" s="7"/>
      <c r="M201" s="7"/>
    </row>
    <row r="202" spans="1:13" x14ac:dyDescent="0.25">
      <c r="A202" s="7"/>
      <c r="B202" s="7"/>
      <c r="C202" s="10"/>
      <c r="D202" s="7"/>
      <c r="E202" s="11" t="s">
        <v>4</v>
      </c>
      <c r="F202" s="13">
        <v>2013</v>
      </c>
      <c r="G202" s="14"/>
      <c r="H202" s="7"/>
      <c r="I202" s="7"/>
      <c r="J202" s="7"/>
      <c r="K202" s="7"/>
      <c r="L202" s="7"/>
      <c r="M202" s="7"/>
    </row>
    <row r="203" spans="1:13" x14ac:dyDescent="0.25">
      <c r="A203" s="1"/>
      <c r="B203" s="1"/>
      <c r="C203" s="1"/>
      <c r="D203" s="1"/>
      <c r="E203" s="1"/>
      <c r="F203" s="1"/>
      <c r="G203" s="1"/>
      <c r="H203" s="1"/>
      <c r="I203" s="1"/>
      <c r="J203" s="1"/>
      <c r="K203" s="1"/>
      <c r="L203" s="1"/>
      <c r="M203" s="1"/>
    </row>
    <row r="204" spans="1:13" x14ac:dyDescent="0.25">
      <c r="A204" s="7"/>
      <c r="B204" s="7"/>
      <c r="C204" s="7"/>
      <c r="D204" s="109" t="s">
        <v>5</v>
      </c>
      <c r="E204" s="110"/>
      <c r="F204" s="110"/>
      <c r="G204" s="111"/>
      <c r="H204" s="7"/>
      <c r="I204" s="15"/>
      <c r="J204" s="16" t="s">
        <v>6</v>
      </c>
      <c r="K204" s="16"/>
      <c r="L204" s="17"/>
      <c r="M204" s="12"/>
    </row>
    <row r="205" spans="1:13" ht="40.5" x14ac:dyDescent="0.25">
      <c r="A205" s="18" t="s">
        <v>7</v>
      </c>
      <c r="B205" s="18" t="s">
        <v>8</v>
      </c>
      <c r="C205" s="19" t="s">
        <v>9</v>
      </c>
      <c r="D205" s="18" t="s">
        <v>10</v>
      </c>
      <c r="E205" s="20" t="s">
        <v>11</v>
      </c>
      <c r="F205" s="20" t="s">
        <v>12</v>
      </c>
      <c r="G205" s="18" t="s">
        <v>13</v>
      </c>
      <c r="H205" s="21"/>
      <c r="I205" s="22" t="s">
        <v>10</v>
      </c>
      <c r="J205" s="23" t="s">
        <v>14</v>
      </c>
      <c r="K205" s="23" t="s">
        <v>12</v>
      </c>
      <c r="L205" s="24" t="s">
        <v>13</v>
      </c>
      <c r="M205" s="18" t="s">
        <v>15</v>
      </c>
    </row>
    <row r="206" spans="1:13" ht="25.5" x14ac:dyDescent="0.25">
      <c r="A206" s="9">
        <v>12</v>
      </c>
      <c r="B206" s="47">
        <v>1611</v>
      </c>
      <c r="C206" s="25" t="s">
        <v>16</v>
      </c>
      <c r="D206" s="2">
        <f>G86</f>
        <v>884544.91999999958</v>
      </c>
      <c r="E206" s="58">
        <v>239579.57</v>
      </c>
      <c r="F206" s="58">
        <v>0</v>
      </c>
      <c r="G206" s="52">
        <f t="shared" ref="G206:G245" si="9">D206+E206+F206</f>
        <v>1124124.4899999995</v>
      </c>
      <c r="H206" s="26"/>
      <c r="I206" s="3">
        <f>L86</f>
        <v>-371547.55000000016</v>
      </c>
      <c r="J206" s="58">
        <v>-217678.25</v>
      </c>
      <c r="K206" s="58">
        <v>0</v>
      </c>
      <c r="L206" s="61">
        <v>-589225.80000000016</v>
      </c>
      <c r="M206" s="27">
        <v>534898.68999999936</v>
      </c>
    </row>
    <row r="207" spans="1:13" ht="25.5" x14ac:dyDescent="0.25">
      <c r="A207" s="9" t="s">
        <v>17</v>
      </c>
      <c r="B207" s="47">
        <v>1612</v>
      </c>
      <c r="C207" s="25" t="s">
        <v>18</v>
      </c>
      <c r="D207" s="2">
        <f t="shared" ref="D207:D245" si="10">G87</f>
        <v>510698.12</v>
      </c>
      <c r="E207" s="58">
        <v>6475</v>
      </c>
      <c r="F207" s="58">
        <v>0</v>
      </c>
      <c r="G207" s="52">
        <f t="shared" si="9"/>
        <v>517173.12</v>
      </c>
      <c r="H207" s="26"/>
      <c r="I207" s="3">
        <f t="shared" ref="I207:I245" si="11">L87</f>
        <v>-100447.23999999999</v>
      </c>
      <c r="J207" s="58">
        <v>-16368.46</v>
      </c>
      <c r="K207" s="58">
        <v>0</v>
      </c>
      <c r="L207" s="61">
        <v>-116815.69999999998</v>
      </c>
      <c r="M207" s="27">
        <v>400357.42000000004</v>
      </c>
    </row>
    <row r="208" spans="1:13" x14ac:dyDescent="0.25">
      <c r="A208" s="9" t="s">
        <v>19</v>
      </c>
      <c r="B208" s="28">
        <v>1805</v>
      </c>
      <c r="C208" s="29" t="s">
        <v>20</v>
      </c>
      <c r="D208" s="2">
        <f t="shared" si="10"/>
        <v>3609391.040000001</v>
      </c>
      <c r="E208" s="58">
        <v>608751.82999999996</v>
      </c>
      <c r="F208" s="58">
        <v>0</v>
      </c>
      <c r="G208" s="52">
        <f t="shared" si="9"/>
        <v>4218142.870000001</v>
      </c>
      <c r="H208" s="26"/>
      <c r="I208" s="3">
        <f t="shared" si="11"/>
        <v>0</v>
      </c>
      <c r="J208" s="58">
        <v>0</v>
      </c>
      <c r="K208" s="58">
        <v>0</v>
      </c>
      <c r="L208" s="61">
        <v>0</v>
      </c>
      <c r="M208" s="27">
        <v>4218142.870000001</v>
      </c>
    </row>
    <row r="209" spans="1:13" x14ac:dyDescent="0.25">
      <c r="A209" s="9">
        <v>47</v>
      </c>
      <c r="B209" s="28">
        <v>1808</v>
      </c>
      <c r="C209" s="30" t="s">
        <v>21</v>
      </c>
      <c r="D209" s="2">
        <f t="shared" si="10"/>
        <v>0</v>
      </c>
      <c r="E209" s="58">
        <v>0</v>
      </c>
      <c r="F209" s="58">
        <v>0</v>
      </c>
      <c r="G209" s="52">
        <f t="shared" si="9"/>
        <v>0</v>
      </c>
      <c r="H209" s="26"/>
      <c r="I209" s="3">
        <f t="shared" si="11"/>
        <v>0</v>
      </c>
      <c r="J209" s="58">
        <v>0</v>
      </c>
      <c r="K209" s="58">
        <v>0</v>
      </c>
      <c r="L209" s="61">
        <v>0</v>
      </c>
      <c r="M209" s="27">
        <v>0</v>
      </c>
    </row>
    <row r="210" spans="1:13" x14ac:dyDescent="0.25">
      <c r="A210" s="9">
        <v>13</v>
      </c>
      <c r="B210" s="28">
        <v>1810</v>
      </c>
      <c r="C210" s="30" t="s">
        <v>22</v>
      </c>
      <c r="D210" s="2">
        <f t="shared" si="10"/>
        <v>0</v>
      </c>
      <c r="E210" s="58">
        <v>0</v>
      </c>
      <c r="F210" s="58">
        <v>0</v>
      </c>
      <c r="G210" s="52">
        <f t="shared" si="9"/>
        <v>0</v>
      </c>
      <c r="H210" s="26"/>
      <c r="I210" s="3">
        <f t="shared" si="11"/>
        <v>0</v>
      </c>
      <c r="J210" s="58">
        <v>0</v>
      </c>
      <c r="K210" s="58">
        <v>0</v>
      </c>
      <c r="L210" s="61">
        <v>0</v>
      </c>
      <c r="M210" s="27">
        <v>0</v>
      </c>
    </row>
    <row r="211" spans="1:13" ht="25.5" x14ac:dyDescent="0.25">
      <c r="A211" s="9">
        <v>47</v>
      </c>
      <c r="B211" s="28">
        <v>1815</v>
      </c>
      <c r="C211" s="30" t="s">
        <v>23</v>
      </c>
      <c r="D211" s="2">
        <f t="shared" si="10"/>
        <v>0</v>
      </c>
      <c r="E211" s="58">
        <v>0</v>
      </c>
      <c r="F211" s="58">
        <v>0</v>
      </c>
      <c r="G211" s="52">
        <f t="shared" si="9"/>
        <v>0</v>
      </c>
      <c r="H211" s="26"/>
      <c r="I211" s="3">
        <f t="shared" si="11"/>
        <v>0</v>
      </c>
      <c r="J211" s="58">
        <v>0</v>
      </c>
      <c r="K211" s="58">
        <v>0</v>
      </c>
      <c r="L211" s="61">
        <v>0</v>
      </c>
      <c r="M211" s="27">
        <v>0</v>
      </c>
    </row>
    <row r="212" spans="1:13" ht="25.5" x14ac:dyDescent="0.25">
      <c r="A212" s="9">
        <v>47</v>
      </c>
      <c r="B212" s="28">
        <v>1820</v>
      </c>
      <c r="C212" s="25" t="s">
        <v>24</v>
      </c>
      <c r="D212" s="2">
        <f t="shared" si="10"/>
        <v>8577644.9100000001</v>
      </c>
      <c r="E212" s="58">
        <v>22371.75</v>
      </c>
      <c r="F212" s="58">
        <v>0</v>
      </c>
      <c r="G212" s="52">
        <f t="shared" si="9"/>
        <v>8600016.6600000001</v>
      </c>
      <c r="H212" s="26"/>
      <c r="I212" s="3">
        <f t="shared" si="11"/>
        <v>-4690984.7600000007</v>
      </c>
      <c r="J212" s="58">
        <v>-154454.37</v>
      </c>
      <c r="K212" s="58">
        <v>0</v>
      </c>
      <c r="L212" s="61">
        <v>-4845439.1300000008</v>
      </c>
      <c r="M212" s="27">
        <v>3754577.5299999993</v>
      </c>
    </row>
    <row r="213" spans="1:13" x14ac:dyDescent="0.25">
      <c r="A213" s="9">
        <v>47</v>
      </c>
      <c r="B213" s="28">
        <v>1825</v>
      </c>
      <c r="C213" s="30" t="s">
        <v>25</v>
      </c>
      <c r="D213" s="2">
        <f t="shared" si="10"/>
        <v>0</v>
      </c>
      <c r="E213" s="58">
        <v>0</v>
      </c>
      <c r="F213" s="58">
        <v>0</v>
      </c>
      <c r="G213" s="52">
        <f t="shared" si="9"/>
        <v>0</v>
      </c>
      <c r="H213" s="26"/>
      <c r="I213" s="3">
        <f t="shared" si="11"/>
        <v>0</v>
      </c>
      <c r="J213" s="58">
        <v>0</v>
      </c>
      <c r="K213" s="58">
        <v>0</v>
      </c>
      <c r="L213" s="52">
        <v>0</v>
      </c>
      <c r="M213" s="27">
        <v>0</v>
      </c>
    </row>
    <row r="214" spans="1:13" x14ac:dyDescent="0.25">
      <c r="A214" s="9">
        <v>47</v>
      </c>
      <c r="B214" s="28">
        <v>1830</v>
      </c>
      <c r="C214" s="30" t="s">
        <v>26</v>
      </c>
      <c r="D214" s="2">
        <f t="shared" si="10"/>
        <v>17641359.949999999</v>
      </c>
      <c r="E214" s="58">
        <v>1424245.72</v>
      </c>
      <c r="F214" s="58">
        <v>0</v>
      </c>
      <c r="G214" s="52">
        <f t="shared" si="9"/>
        <v>19065605.669999998</v>
      </c>
      <c r="H214" s="26"/>
      <c r="I214" s="3">
        <f t="shared" si="11"/>
        <v>-6966708.2899999991</v>
      </c>
      <c r="J214" s="58">
        <v>-262427.27</v>
      </c>
      <c r="K214" s="58">
        <v>0</v>
      </c>
      <c r="L214" s="52">
        <v>-7229135.5599999987</v>
      </c>
      <c r="M214" s="27">
        <v>11836470.109999999</v>
      </c>
    </row>
    <row r="215" spans="1:13" x14ac:dyDescent="0.25">
      <c r="A215" s="9">
        <v>47</v>
      </c>
      <c r="B215" s="28">
        <v>1835</v>
      </c>
      <c r="C215" s="30" t="s">
        <v>27</v>
      </c>
      <c r="D215" s="2">
        <f t="shared" si="10"/>
        <v>18147955.189999998</v>
      </c>
      <c r="E215" s="58">
        <v>1366845.65</v>
      </c>
      <c r="F215" s="58">
        <v>0</v>
      </c>
      <c r="G215" s="52">
        <f t="shared" si="9"/>
        <v>19514800.839999996</v>
      </c>
      <c r="H215" s="26"/>
      <c r="I215" s="3">
        <f t="shared" si="11"/>
        <v>-8258965.1899999995</v>
      </c>
      <c r="J215" s="58">
        <v>-256671.5</v>
      </c>
      <c r="K215" s="58">
        <v>0</v>
      </c>
      <c r="L215" s="52">
        <v>-8515636.6899999995</v>
      </c>
      <c r="M215" s="27">
        <v>10999164.149999997</v>
      </c>
    </row>
    <row r="216" spans="1:13" x14ac:dyDescent="0.25">
      <c r="A216" s="9">
        <v>47</v>
      </c>
      <c r="B216" s="28">
        <v>1840</v>
      </c>
      <c r="C216" s="30" t="s">
        <v>28</v>
      </c>
      <c r="D216" s="2">
        <f t="shared" si="10"/>
        <v>8880353.9300000016</v>
      </c>
      <c r="E216" s="58">
        <v>696750.38</v>
      </c>
      <c r="F216" s="58">
        <v>0</v>
      </c>
      <c r="G216" s="52">
        <f t="shared" si="9"/>
        <v>9577104.3100000024</v>
      </c>
      <c r="H216" s="26"/>
      <c r="I216" s="3">
        <f t="shared" si="11"/>
        <v>-4145196.93</v>
      </c>
      <c r="J216" s="58">
        <v>-48108.35</v>
      </c>
      <c r="K216" s="58">
        <v>0</v>
      </c>
      <c r="L216" s="52">
        <v>-4193305.2800000003</v>
      </c>
      <c r="M216" s="27">
        <v>5383799.0300000021</v>
      </c>
    </row>
    <row r="217" spans="1:13" ht="25.5" x14ac:dyDescent="0.25">
      <c r="A217" s="9">
        <v>47</v>
      </c>
      <c r="B217" s="28">
        <v>1845</v>
      </c>
      <c r="C217" s="30" t="s">
        <v>29</v>
      </c>
      <c r="D217" s="2">
        <f t="shared" si="10"/>
        <v>25708485.160000004</v>
      </c>
      <c r="E217" s="58">
        <v>946643.72</v>
      </c>
      <c r="F217" s="58">
        <v>0</v>
      </c>
      <c r="G217" s="52">
        <f t="shared" si="9"/>
        <v>26655128.880000003</v>
      </c>
      <c r="H217" s="26"/>
      <c r="I217" s="3">
        <f t="shared" si="11"/>
        <v>-13301856.170000002</v>
      </c>
      <c r="J217" s="58">
        <v>-498485.11</v>
      </c>
      <c r="K217" s="58">
        <v>0</v>
      </c>
      <c r="L217" s="52">
        <v>-13800341.280000001</v>
      </c>
      <c r="M217" s="27">
        <v>12854787.600000001</v>
      </c>
    </row>
    <row r="218" spans="1:13" x14ac:dyDescent="0.25">
      <c r="A218" s="9">
        <v>47</v>
      </c>
      <c r="B218" s="28">
        <v>1850</v>
      </c>
      <c r="C218" s="30" t="s">
        <v>30</v>
      </c>
      <c r="D218" s="2">
        <f t="shared" si="10"/>
        <v>18186348.870000001</v>
      </c>
      <c r="E218" s="58">
        <v>862366.33000000007</v>
      </c>
      <c r="F218" s="58">
        <v>0</v>
      </c>
      <c r="G218" s="52">
        <f t="shared" si="9"/>
        <v>19048715.200000003</v>
      </c>
      <c r="H218" s="26"/>
      <c r="I218" s="3">
        <f t="shared" si="11"/>
        <v>-8385307.5999999996</v>
      </c>
      <c r="J218" s="58">
        <v>-382115.13</v>
      </c>
      <c r="K218" s="58">
        <v>0</v>
      </c>
      <c r="L218" s="52">
        <v>-8767422.7300000004</v>
      </c>
      <c r="M218" s="27">
        <v>10281292.470000003</v>
      </c>
    </row>
    <row r="219" spans="1:13" ht="25.5" x14ac:dyDescent="0.25">
      <c r="A219" s="9">
        <v>47</v>
      </c>
      <c r="B219" s="28">
        <v>1855</v>
      </c>
      <c r="C219" s="30" t="s">
        <v>31</v>
      </c>
      <c r="D219" s="2">
        <f t="shared" si="10"/>
        <v>9626844.1399999987</v>
      </c>
      <c r="E219" s="58">
        <v>756199.83</v>
      </c>
      <c r="F219" s="58">
        <v>0</v>
      </c>
      <c r="G219" s="52">
        <f t="shared" si="9"/>
        <v>10383043.969999999</v>
      </c>
      <c r="H219" s="26"/>
      <c r="I219" s="3">
        <f t="shared" si="11"/>
        <v>-1988156.7600000002</v>
      </c>
      <c r="J219" s="58">
        <v>-176236.75</v>
      </c>
      <c r="K219" s="58">
        <v>0</v>
      </c>
      <c r="L219" s="52">
        <v>-2164393.5100000002</v>
      </c>
      <c r="M219" s="27">
        <v>8218650.459999999</v>
      </c>
    </row>
    <row r="220" spans="1:13" x14ac:dyDescent="0.25">
      <c r="A220" s="9">
        <v>47</v>
      </c>
      <c r="B220" s="28">
        <v>1860</v>
      </c>
      <c r="C220" s="30" t="s">
        <v>32</v>
      </c>
      <c r="D220" s="2">
        <f t="shared" si="10"/>
        <v>3781297.5400000005</v>
      </c>
      <c r="E220" s="58">
        <v>62536.11</v>
      </c>
      <c r="F220" s="58">
        <v>0</v>
      </c>
      <c r="G220" s="52">
        <f t="shared" si="9"/>
        <v>3843833.6500000004</v>
      </c>
      <c r="H220" s="26"/>
      <c r="I220" s="3">
        <f t="shared" si="11"/>
        <v>-1832880.9399999997</v>
      </c>
      <c r="J220" s="58">
        <v>-129618.74</v>
      </c>
      <c r="K220" s="58">
        <v>0</v>
      </c>
      <c r="L220" s="52">
        <v>-1962499.6799999997</v>
      </c>
      <c r="M220" s="27">
        <v>1881333.9700000007</v>
      </c>
    </row>
    <row r="221" spans="1:13" x14ac:dyDescent="0.25">
      <c r="A221" s="9">
        <v>47</v>
      </c>
      <c r="B221" s="28">
        <v>1860</v>
      </c>
      <c r="C221" s="29" t="s">
        <v>33</v>
      </c>
      <c r="D221" s="2">
        <f t="shared" si="10"/>
        <v>7151308.4900000002</v>
      </c>
      <c r="E221" s="58">
        <v>306540.86000000004</v>
      </c>
      <c r="F221" s="58">
        <v>-201921.97999999998</v>
      </c>
      <c r="G221" s="52">
        <f t="shared" si="9"/>
        <v>7255927.370000001</v>
      </c>
      <c r="H221" s="26"/>
      <c r="I221" s="3">
        <f t="shared" si="11"/>
        <v>-1969723.11</v>
      </c>
      <c r="J221" s="58">
        <v>-492083.12</v>
      </c>
      <c r="K221" s="58">
        <v>78259.13</v>
      </c>
      <c r="L221" s="52">
        <v>-2383547.1</v>
      </c>
      <c r="M221" s="27">
        <v>4872380.2700000014</v>
      </c>
    </row>
    <row r="222" spans="1:13" x14ac:dyDescent="0.25">
      <c r="A222" s="9" t="s">
        <v>19</v>
      </c>
      <c r="B222" s="28">
        <v>1905</v>
      </c>
      <c r="C222" s="29" t="s">
        <v>20</v>
      </c>
      <c r="D222" s="2">
        <f t="shared" si="10"/>
        <v>0</v>
      </c>
      <c r="E222" s="58">
        <v>0</v>
      </c>
      <c r="F222" s="58">
        <v>0</v>
      </c>
      <c r="G222" s="52">
        <f t="shared" si="9"/>
        <v>0</v>
      </c>
      <c r="H222" s="26"/>
      <c r="I222" s="3">
        <f t="shared" si="11"/>
        <v>0</v>
      </c>
      <c r="J222" s="58">
        <v>0</v>
      </c>
      <c r="K222" s="58">
        <v>0</v>
      </c>
      <c r="L222" s="52">
        <v>0</v>
      </c>
      <c r="M222" s="27">
        <v>0</v>
      </c>
    </row>
    <row r="223" spans="1:13" x14ac:dyDescent="0.25">
      <c r="A223" s="9">
        <v>47</v>
      </c>
      <c r="B223" s="28">
        <v>1908</v>
      </c>
      <c r="C223" s="30" t="s">
        <v>34</v>
      </c>
      <c r="D223" s="2">
        <f t="shared" si="10"/>
        <v>281704.57000000007</v>
      </c>
      <c r="E223" s="58">
        <v>9825</v>
      </c>
      <c r="F223" s="58">
        <v>0</v>
      </c>
      <c r="G223" s="52">
        <f t="shared" si="9"/>
        <v>291529.57000000007</v>
      </c>
      <c r="H223" s="26"/>
      <c r="I223" s="3">
        <f t="shared" si="11"/>
        <v>-79056.999999999985</v>
      </c>
      <c r="J223" s="58">
        <v>-8596.9699999999993</v>
      </c>
      <c r="K223" s="58">
        <v>0</v>
      </c>
      <c r="L223" s="52">
        <v>-87653.969999999987</v>
      </c>
      <c r="M223" s="27">
        <v>203875.60000000009</v>
      </c>
    </row>
    <row r="224" spans="1:13" x14ac:dyDescent="0.25">
      <c r="A224" s="9">
        <v>13</v>
      </c>
      <c r="B224" s="28">
        <v>1910</v>
      </c>
      <c r="C224" s="30" t="s">
        <v>22</v>
      </c>
      <c r="D224" s="2">
        <f t="shared" si="10"/>
        <v>1012020.7100000001</v>
      </c>
      <c r="E224" s="58">
        <v>83020.399999999994</v>
      </c>
      <c r="F224" s="58">
        <v>0</v>
      </c>
      <c r="G224" s="52">
        <f t="shared" si="9"/>
        <v>1095041.1100000001</v>
      </c>
      <c r="H224" s="26"/>
      <c r="I224" s="3">
        <f t="shared" si="11"/>
        <v>-493136.68000000005</v>
      </c>
      <c r="J224" s="58">
        <v>-163036.39000000001</v>
      </c>
      <c r="K224" s="58">
        <v>0</v>
      </c>
      <c r="L224" s="52">
        <v>-656173.07000000007</v>
      </c>
      <c r="M224" s="27">
        <v>438868.04000000004</v>
      </c>
    </row>
    <row r="225" spans="1:13" ht="25.5" x14ac:dyDescent="0.25">
      <c r="A225" s="9">
        <v>8</v>
      </c>
      <c r="B225" s="28">
        <v>1915</v>
      </c>
      <c r="C225" s="30" t="s">
        <v>35</v>
      </c>
      <c r="D225" s="2">
        <f t="shared" si="10"/>
        <v>333113.26000000007</v>
      </c>
      <c r="E225" s="58">
        <v>10921.45</v>
      </c>
      <c r="F225" s="58">
        <v>0</v>
      </c>
      <c r="G225" s="61">
        <f t="shared" si="9"/>
        <v>344034.71000000008</v>
      </c>
      <c r="H225" s="26"/>
      <c r="I225" s="3">
        <f t="shared" si="11"/>
        <v>-169557.35</v>
      </c>
      <c r="J225" s="58">
        <v>-32768.18</v>
      </c>
      <c r="K225" s="58">
        <v>0</v>
      </c>
      <c r="L225" s="52">
        <v>-202325.53</v>
      </c>
      <c r="M225" s="27">
        <v>141709.18000000008</v>
      </c>
    </row>
    <row r="226" spans="1:13" ht="25.5" x14ac:dyDescent="0.25">
      <c r="A226" s="9">
        <v>8</v>
      </c>
      <c r="B226" s="28">
        <v>1915</v>
      </c>
      <c r="C226" s="30" t="s">
        <v>36</v>
      </c>
      <c r="D226" s="2">
        <f t="shared" si="10"/>
        <v>0</v>
      </c>
      <c r="E226" s="58">
        <v>0</v>
      </c>
      <c r="F226" s="58">
        <v>0</v>
      </c>
      <c r="G226" s="61">
        <f t="shared" si="9"/>
        <v>0</v>
      </c>
      <c r="H226" s="26"/>
      <c r="I226" s="3">
        <f t="shared" si="11"/>
        <v>0</v>
      </c>
      <c r="J226" s="58"/>
      <c r="K226" s="58">
        <v>0</v>
      </c>
      <c r="L226" s="52">
        <v>0</v>
      </c>
      <c r="M226" s="27">
        <v>0</v>
      </c>
    </row>
    <row r="227" spans="1:13" x14ac:dyDescent="0.25">
      <c r="A227" s="9">
        <v>10</v>
      </c>
      <c r="B227" s="28">
        <v>1920</v>
      </c>
      <c r="C227" s="30" t="s">
        <v>37</v>
      </c>
      <c r="D227" s="2">
        <f t="shared" si="10"/>
        <v>402030.01999999996</v>
      </c>
      <c r="E227" s="58">
        <v>72198.75</v>
      </c>
      <c r="F227" s="58">
        <v>0</v>
      </c>
      <c r="G227" s="61">
        <f t="shared" si="9"/>
        <v>474228.76999999996</v>
      </c>
      <c r="H227" s="26"/>
      <c r="I227" s="3">
        <f t="shared" si="11"/>
        <v>-171046.22000000003</v>
      </c>
      <c r="J227" s="58">
        <v>-77378.84</v>
      </c>
      <c r="K227" s="58">
        <v>0</v>
      </c>
      <c r="L227" s="52">
        <v>-248425.06000000003</v>
      </c>
      <c r="M227" s="27">
        <v>225803.70999999993</v>
      </c>
    </row>
    <row r="228" spans="1:13" ht="25.5" x14ac:dyDescent="0.25">
      <c r="A228" s="9">
        <v>45</v>
      </c>
      <c r="B228" s="31">
        <v>1920</v>
      </c>
      <c r="C228" s="25" t="s">
        <v>38</v>
      </c>
      <c r="D228" s="2">
        <f t="shared" si="10"/>
        <v>0</v>
      </c>
      <c r="E228" s="58">
        <v>0</v>
      </c>
      <c r="F228" s="58">
        <v>0</v>
      </c>
      <c r="G228" s="52">
        <f t="shared" si="9"/>
        <v>0</v>
      </c>
      <c r="H228" s="26"/>
      <c r="I228" s="3">
        <f t="shared" si="11"/>
        <v>0</v>
      </c>
      <c r="J228" s="58">
        <v>0</v>
      </c>
      <c r="K228" s="58">
        <v>0</v>
      </c>
      <c r="L228" s="52">
        <v>0</v>
      </c>
      <c r="M228" s="27">
        <v>0</v>
      </c>
    </row>
    <row r="229" spans="1:13" ht="25.5" x14ac:dyDescent="0.25">
      <c r="A229" s="9">
        <v>45.1</v>
      </c>
      <c r="B229" s="31">
        <v>1920</v>
      </c>
      <c r="C229" s="25" t="s">
        <v>39</v>
      </c>
      <c r="D229" s="2">
        <f t="shared" si="10"/>
        <v>0</v>
      </c>
      <c r="E229" s="58">
        <v>0</v>
      </c>
      <c r="F229" s="58">
        <v>0</v>
      </c>
      <c r="G229" s="52">
        <f t="shared" si="9"/>
        <v>0</v>
      </c>
      <c r="H229" s="26"/>
      <c r="I229" s="3">
        <f t="shared" si="11"/>
        <v>0</v>
      </c>
      <c r="J229" s="58">
        <v>0</v>
      </c>
      <c r="K229" s="58">
        <v>0</v>
      </c>
      <c r="L229" s="52">
        <v>0</v>
      </c>
      <c r="M229" s="27">
        <v>0</v>
      </c>
    </row>
    <row r="230" spans="1:13" x14ac:dyDescent="0.25">
      <c r="A230" s="9">
        <v>10</v>
      </c>
      <c r="B230" s="47">
        <v>1930</v>
      </c>
      <c r="C230" s="30" t="s">
        <v>40</v>
      </c>
      <c r="D230" s="2">
        <f t="shared" si="10"/>
        <v>2969573.1900000009</v>
      </c>
      <c r="E230" s="58">
        <v>56228.42</v>
      </c>
      <c r="F230" s="58">
        <v>-79797.81</v>
      </c>
      <c r="G230" s="52">
        <f t="shared" si="9"/>
        <v>2946003.8000000007</v>
      </c>
      <c r="H230" s="26"/>
      <c r="I230" s="3">
        <f t="shared" si="11"/>
        <v>-1760531.8499999999</v>
      </c>
      <c r="J230" s="58">
        <v>-238224.34</v>
      </c>
      <c r="K230" s="58">
        <v>79797.81</v>
      </c>
      <c r="L230" s="52">
        <v>-1918958.38</v>
      </c>
      <c r="M230" s="27">
        <v>1027045.4200000009</v>
      </c>
    </row>
    <row r="231" spans="1:13" x14ac:dyDescent="0.25">
      <c r="A231" s="9">
        <v>8</v>
      </c>
      <c r="B231" s="47">
        <v>1935</v>
      </c>
      <c r="C231" s="30" t="s">
        <v>41</v>
      </c>
      <c r="D231" s="2">
        <f t="shared" si="10"/>
        <v>66205.880000000019</v>
      </c>
      <c r="E231" s="58">
        <v>29587</v>
      </c>
      <c r="F231" s="58">
        <v>0</v>
      </c>
      <c r="G231" s="52">
        <f t="shared" si="9"/>
        <v>95792.880000000019</v>
      </c>
      <c r="H231" s="26"/>
      <c r="I231" s="3">
        <f t="shared" si="11"/>
        <v>-53068.42</v>
      </c>
      <c r="J231" s="58">
        <v>-6802.16</v>
      </c>
      <c r="K231" s="58">
        <v>0</v>
      </c>
      <c r="L231" s="52">
        <v>-59870.58</v>
      </c>
      <c r="M231" s="27">
        <v>35922.300000000017</v>
      </c>
    </row>
    <row r="232" spans="1:13" x14ac:dyDescent="0.25">
      <c r="A232" s="9">
        <v>8</v>
      </c>
      <c r="B232" s="47">
        <v>1940</v>
      </c>
      <c r="C232" s="30" t="s">
        <v>42</v>
      </c>
      <c r="D232" s="2">
        <f t="shared" si="10"/>
        <v>251504.71999999997</v>
      </c>
      <c r="E232" s="58">
        <v>15101</v>
      </c>
      <c r="F232" s="58">
        <v>0</v>
      </c>
      <c r="G232" s="52">
        <f t="shared" si="9"/>
        <v>266605.71999999997</v>
      </c>
      <c r="H232" s="26"/>
      <c r="I232" s="3">
        <f t="shared" si="11"/>
        <v>-118682.05000000003</v>
      </c>
      <c r="J232" s="58">
        <v>-23908.91</v>
      </c>
      <c r="K232" s="58">
        <v>0</v>
      </c>
      <c r="L232" s="52">
        <v>-142590.96000000002</v>
      </c>
      <c r="M232" s="27">
        <v>124014.75999999995</v>
      </c>
    </row>
    <row r="233" spans="1:13" x14ac:dyDescent="0.25">
      <c r="A233" s="9">
        <v>8</v>
      </c>
      <c r="B233" s="47">
        <v>1945</v>
      </c>
      <c r="C233" s="30" t="s">
        <v>43</v>
      </c>
      <c r="D233" s="2">
        <f t="shared" si="10"/>
        <v>97312.71</v>
      </c>
      <c r="E233" s="58">
        <v>0</v>
      </c>
      <c r="F233" s="58">
        <v>0</v>
      </c>
      <c r="G233" s="52">
        <f t="shared" si="9"/>
        <v>97312.71</v>
      </c>
      <c r="H233" s="26"/>
      <c r="I233" s="3">
        <f t="shared" si="11"/>
        <v>-65552.3</v>
      </c>
      <c r="J233" s="58">
        <v>-9400.0300000000007</v>
      </c>
      <c r="K233" s="58">
        <v>0</v>
      </c>
      <c r="L233" s="52">
        <v>-74952.33</v>
      </c>
      <c r="M233" s="27">
        <v>22360.380000000005</v>
      </c>
    </row>
    <row r="234" spans="1:13" x14ac:dyDescent="0.25">
      <c r="A234" s="9">
        <v>8</v>
      </c>
      <c r="B234" s="47">
        <v>1950</v>
      </c>
      <c r="C234" s="30" t="s">
        <v>44</v>
      </c>
      <c r="D234" s="2">
        <f t="shared" si="10"/>
        <v>0</v>
      </c>
      <c r="E234" s="58">
        <v>0</v>
      </c>
      <c r="F234" s="58">
        <v>0</v>
      </c>
      <c r="G234" s="52">
        <f t="shared" si="9"/>
        <v>0</v>
      </c>
      <c r="H234" s="26"/>
      <c r="I234" s="3">
        <f t="shared" si="11"/>
        <v>0</v>
      </c>
      <c r="J234" s="58">
        <v>0</v>
      </c>
      <c r="K234" s="58">
        <v>0</v>
      </c>
      <c r="L234" s="52">
        <v>0</v>
      </c>
      <c r="M234" s="27">
        <v>0</v>
      </c>
    </row>
    <row r="235" spans="1:13" x14ac:dyDescent="0.25">
      <c r="A235" s="9">
        <v>8</v>
      </c>
      <c r="B235" s="47">
        <v>1955</v>
      </c>
      <c r="C235" s="30" t="s">
        <v>45</v>
      </c>
      <c r="D235" s="2">
        <f t="shared" si="10"/>
        <v>0</v>
      </c>
      <c r="E235" s="58">
        <v>0</v>
      </c>
      <c r="F235" s="58">
        <v>0</v>
      </c>
      <c r="G235" s="52">
        <f t="shared" si="9"/>
        <v>0</v>
      </c>
      <c r="H235" s="26"/>
      <c r="I235" s="3">
        <f t="shared" si="11"/>
        <v>0</v>
      </c>
      <c r="J235" s="58">
        <v>0</v>
      </c>
      <c r="K235" s="58">
        <v>0</v>
      </c>
      <c r="L235" s="52">
        <v>0</v>
      </c>
      <c r="M235" s="27">
        <v>0</v>
      </c>
    </row>
    <row r="236" spans="1:13" ht="25.5" x14ac:dyDescent="0.25">
      <c r="A236" s="32">
        <v>8</v>
      </c>
      <c r="B236" s="31">
        <v>1955</v>
      </c>
      <c r="C236" s="33" t="s">
        <v>46</v>
      </c>
      <c r="D236" s="2">
        <f t="shared" si="10"/>
        <v>0</v>
      </c>
      <c r="E236" s="58">
        <v>0</v>
      </c>
      <c r="F236" s="58">
        <v>0</v>
      </c>
      <c r="G236" s="52">
        <f t="shared" si="9"/>
        <v>0</v>
      </c>
      <c r="H236" s="26"/>
      <c r="I236" s="3">
        <f t="shared" si="11"/>
        <v>0</v>
      </c>
      <c r="J236" s="58">
        <v>0</v>
      </c>
      <c r="K236" s="58">
        <v>0</v>
      </c>
      <c r="L236" s="52">
        <v>0</v>
      </c>
      <c r="M236" s="27">
        <v>0</v>
      </c>
    </row>
    <row r="237" spans="1:13" x14ac:dyDescent="0.25">
      <c r="A237" s="32">
        <v>8</v>
      </c>
      <c r="B237" s="34">
        <v>1960</v>
      </c>
      <c r="C237" s="25" t="s">
        <v>47</v>
      </c>
      <c r="D237" s="2">
        <f t="shared" si="10"/>
        <v>0</v>
      </c>
      <c r="E237" s="58">
        <v>0</v>
      </c>
      <c r="F237" s="58">
        <v>0</v>
      </c>
      <c r="G237" s="52">
        <f t="shared" si="9"/>
        <v>0</v>
      </c>
      <c r="H237" s="26"/>
      <c r="I237" s="3">
        <f t="shared" si="11"/>
        <v>0</v>
      </c>
      <c r="J237" s="58">
        <v>0</v>
      </c>
      <c r="K237" s="58">
        <v>0</v>
      </c>
      <c r="L237" s="52">
        <v>0</v>
      </c>
      <c r="M237" s="27">
        <v>0</v>
      </c>
    </row>
    <row r="238" spans="1:13" ht="25.5" x14ac:dyDescent="0.25">
      <c r="A238" s="35">
        <v>47</v>
      </c>
      <c r="B238" s="34">
        <v>1970</v>
      </c>
      <c r="C238" s="30" t="s">
        <v>48</v>
      </c>
      <c r="D238" s="2">
        <f t="shared" si="10"/>
        <v>0</v>
      </c>
      <c r="E238" s="58">
        <v>0</v>
      </c>
      <c r="F238" s="58">
        <v>0</v>
      </c>
      <c r="G238" s="52">
        <f t="shared" si="9"/>
        <v>0</v>
      </c>
      <c r="H238" s="26"/>
      <c r="I238" s="3">
        <f t="shared" si="11"/>
        <v>0</v>
      </c>
      <c r="J238" s="58">
        <v>0</v>
      </c>
      <c r="K238" s="58">
        <v>0</v>
      </c>
      <c r="L238" s="52">
        <v>0</v>
      </c>
      <c r="M238" s="27">
        <v>0</v>
      </c>
    </row>
    <row r="239" spans="1:13" ht="25.5" x14ac:dyDescent="0.25">
      <c r="A239" s="9">
        <v>47</v>
      </c>
      <c r="B239" s="47">
        <v>1975</v>
      </c>
      <c r="C239" s="30" t="s">
        <v>49</v>
      </c>
      <c r="D239" s="2">
        <f t="shared" si="10"/>
        <v>0</v>
      </c>
      <c r="E239" s="58">
        <v>0</v>
      </c>
      <c r="F239" s="58">
        <v>0</v>
      </c>
      <c r="G239" s="52">
        <f t="shared" si="9"/>
        <v>0</v>
      </c>
      <c r="H239" s="26"/>
      <c r="I239" s="3">
        <f t="shared" si="11"/>
        <v>0</v>
      </c>
      <c r="J239" s="58">
        <v>0</v>
      </c>
      <c r="K239" s="58">
        <v>0</v>
      </c>
      <c r="L239" s="52">
        <v>0</v>
      </c>
      <c r="M239" s="27">
        <v>0</v>
      </c>
    </row>
    <row r="240" spans="1:13" x14ac:dyDescent="0.25">
      <c r="A240" s="9">
        <v>47</v>
      </c>
      <c r="B240" s="47">
        <v>1980</v>
      </c>
      <c r="C240" s="30" t="s">
        <v>50</v>
      </c>
      <c r="D240" s="2">
        <f t="shared" si="10"/>
        <v>281728.77999999997</v>
      </c>
      <c r="E240" s="58">
        <v>0</v>
      </c>
      <c r="F240" s="58">
        <v>0</v>
      </c>
      <c r="G240" s="52">
        <f t="shared" si="9"/>
        <v>281728.77999999997</v>
      </c>
      <c r="H240" s="26"/>
      <c r="I240" s="3">
        <f t="shared" si="11"/>
        <v>-183515.89999999997</v>
      </c>
      <c r="J240" s="58">
        <v>-17821.84</v>
      </c>
      <c r="K240" s="58">
        <v>0</v>
      </c>
      <c r="L240" s="52">
        <v>-201337.73999999996</v>
      </c>
      <c r="M240" s="27">
        <v>80391.040000000008</v>
      </c>
    </row>
    <row r="241" spans="1:13" x14ac:dyDescent="0.25">
      <c r="A241" s="9">
        <v>47</v>
      </c>
      <c r="B241" s="47">
        <v>1985</v>
      </c>
      <c r="C241" s="30" t="s">
        <v>51</v>
      </c>
      <c r="D241" s="2">
        <f t="shared" si="10"/>
        <v>0.15000000000145519</v>
      </c>
      <c r="E241" s="58">
        <v>0</v>
      </c>
      <c r="F241" s="58">
        <v>0</v>
      </c>
      <c r="G241" s="52">
        <f t="shared" si="9"/>
        <v>0.15000000000145519</v>
      </c>
      <c r="H241" s="26"/>
      <c r="I241" s="3">
        <f t="shared" si="11"/>
        <v>0</v>
      </c>
      <c r="J241" s="58">
        <v>0</v>
      </c>
      <c r="K241" s="58">
        <v>0</v>
      </c>
      <c r="L241" s="52">
        <v>0</v>
      </c>
      <c r="M241" s="27">
        <v>0.15000000000145519</v>
      </c>
    </row>
    <row r="242" spans="1:13" x14ac:dyDescent="0.25">
      <c r="A242" s="35">
        <v>47</v>
      </c>
      <c r="B242" s="47">
        <v>1990</v>
      </c>
      <c r="C242" s="48" t="s">
        <v>52</v>
      </c>
      <c r="D242" s="2">
        <f t="shared" si="10"/>
        <v>0</v>
      </c>
      <c r="E242" s="58">
        <v>0</v>
      </c>
      <c r="F242" s="58">
        <v>0</v>
      </c>
      <c r="G242" s="52">
        <f t="shared" si="9"/>
        <v>0</v>
      </c>
      <c r="H242" s="26"/>
      <c r="I242" s="3">
        <f t="shared" si="11"/>
        <v>0</v>
      </c>
      <c r="J242" s="58">
        <v>0</v>
      </c>
      <c r="K242" s="58">
        <v>0</v>
      </c>
      <c r="L242" s="52">
        <v>0</v>
      </c>
      <c r="M242" s="27">
        <v>0</v>
      </c>
    </row>
    <row r="243" spans="1:13" x14ac:dyDescent="0.25">
      <c r="A243" s="9">
        <v>47</v>
      </c>
      <c r="B243" s="47">
        <v>1995</v>
      </c>
      <c r="C243" s="30" t="s">
        <v>53</v>
      </c>
      <c r="D243" s="2">
        <f t="shared" si="10"/>
        <v>-25193685.169999998</v>
      </c>
      <c r="E243" s="58">
        <v>-3304989.8</v>
      </c>
      <c r="F243" s="58">
        <v>0</v>
      </c>
      <c r="G243" s="52">
        <f t="shared" si="9"/>
        <v>-28498674.969999999</v>
      </c>
      <c r="H243" s="26"/>
      <c r="I243" s="3">
        <f t="shared" si="11"/>
        <v>5781279.2200000007</v>
      </c>
      <c r="J243" s="58">
        <v>466887.16</v>
      </c>
      <c r="K243" s="58">
        <v>0</v>
      </c>
      <c r="L243" s="52">
        <v>6248166.3800000008</v>
      </c>
      <c r="M243" s="27">
        <v>-22250508.589999996</v>
      </c>
    </row>
    <row r="244" spans="1:13" x14ac:dyDescent="0.25">
      <c r="A244" s="9">
        <v>47</v>
      </c>
      <c r="B244" s="47">
        <v>2440</v>
      </c>
      <c r="C244" s="30" t="s">
        <v>54</v>
      </c>
      <c r="D244" s="2">
        <f t="shared" si="10"/>
        <v>0</v>
      </c>
      <c r="E244" s="58"/>
      <c r="F244" s="58">
        <v>0</v>
      </c>
      <c r="G244" s="52">
        <f t="shared" si="9"/>
        <v>0</v>
      </c>
      <c r="H244" s="7"/>
      <c r="I244" s="2">
        <f t="shared" si="11"/>
        <v>0</v>
      </c>
      <c r="J244" s="58"/>
      <c r="K244" s="58">
        <v>0</v>
      </c>
      <c r="L244" s="52"/>
      <c r="M244" s="27"/>
    </row>
    <row r="245" spans="1:13" x14ac:dyDescent="0.25">
      <c r="A245" s="36"/>
      <c r="B245" s="36"/>
      <c r="C245" s="37"/>
      <c r="D245" s="2">
        <f t="shared" si="10"/>
        <v>0</v>
      </c>
      <c r="E245" s="58">
        <v>0</v>
      </c>
      <c r="F245" s="58">
        <v>0</v>
      </c>
      <c r="G245" s="52">
        <f t="shared" si="9"/>
        <v>0</v>
      </c>
      <c r="H245" s="7"/>
      <c r="I245" s="2">
        <f t="shared" si="11"/>
        <v>0</v>
      </c>
      <c r="J245" s="58">
        <v>0</v>
      </c>
      <c r="K245" s="58">
        <v>0</v>
      </c>
      <c r="L245" s="52">
        <v>0</v>
      </c>
      <c r="M245" s="27">
        <v>0</v>
      </c>
    </row>
    <row r="246" spans="1:13" x14ac:dyDescent="0.25">
      <c r="A246" s="36"/>
      <c r="B246" s="36"/>
      <c r="C246" s="39" t="s">
        <v>55</v>
      </c>
      <c r="D246" s="5">
        <f>SUM(D206:D245)</f>
        <v>103207741.07999998</v>
      </c>
      <c r="E246" s="40">
        <f>SUM(E206:E245)</f>
        <v>4271198.9700000016</v>
      </c>
      <c r="F246" s="40">
        <f>SUM(F206:F245)</f>
        <v>-281719.78999999998</v>
      </c>
      <c r="G246" s="40">
        <f>SUM(G206:G245)</f>
        <v>107197220.26000002</v>
      </c>
      <c r="H246" s="40"/>
      <c r="I246" s="5">
        <f>SUM(I206:I245)</f>
        <v>-49324643.089999996</v>
      </c>
      <c r="J246" s="40">
        <f>SUM(J206:J245)</f>
        <v>-2745297.5500000003</v>
      </c>
      <c r="K246" s="40">
        <f>SUM(K206:K245)</f>
        <v>158056.94</v>
      </c>
      <c r="L246" s="40">
        <f>SUM(L206:L245)</f>
        <v>-51911883.700000003</v>
      </c>
      <c r="M246" s="40">
        <f>SUM(M206:M245)</f>
        <v>55285336.56000001</v>
      </c>
    </row>
    <row r="247" spans="1:13" ht="37.5" x14ac:dyDescent="0.25">
      <c r="A247" s="36"/>
      <c r="B247" s="36"/>
      <c r="C247" s="41" t="s">
        <v>56</v>
      </c>
      <c r="D247" s="4"/>
      <c r="E247" s="38"/>
      <c r="F247" s="38"/>
      <c r="G247" s="52">
        <v>0</v>
      </c>
      <c r="H247" s="7"/>
      <c r="I247" s="4"/>
      <c r="J247" s="38"/>
      <c r="K247" s="38"/>
      <c r="L247" s="52">
        <v>0</v>
      </c>
      <c r="M247" s="27">
        <v>0</v>
      </c>
    </row>
    <row r="248" spans="1:13" ht="25.5" x14ac:dyDescent="0.25">
      <c r="A248" s="36"/>
      <c r="B248" s="36"/>
      <c r="C248" s="42" t="s">
        <v>57</v>
      </c>
      <c r="D248" s="4"/>
      <c r="E248" s="38"/>
      <c r="F248" s="38"/>
      <c r="G248" s="52">
        <v>0</v>
      </c>
      <c r="H248" s="7"/>
      <c r="I248" s="4"/>
      <c r="J248" s="38"/>
      <c r="K248" s="38"/>
      <c r="L248" s="52">
        <v>0</v>
      </c>
      <c r="M248" s="27">
        <v>0</v>
      </c>
    </row>
    <row r="249" spans="1:13" x14ac:dyDescent="0.25">
      <c r="A249" s="36"/>
      <c r="B249" s="36"/>
      <c r="C249" s="39" t="s">
        <v>58</v>
      </c>
      <c r="D249" s="40">
        <f>SUM(D246:D248)</f>
        <v>103207741.07999998</v>
      </c>
      <c r="E249" s="40">
        <f>SUM(E246:E248)</f>
        <v>4271198.9700000016</v>
      </c>
      <c r="F249" s="40">
        <f>SUM(F246:F248)</f>
        <v>-281719.78999999998</v>
      </c>
      <c r="G249" s="40">
        <f>SUM(G246:G248)</f>
        <v>107197220.26000002</v>
      </c>
      <c r="H249" s="40"/>
      <c r="I249" s="40">
        <f>SUM(I246:I248)</f>
        <v>-49324643.089999996</v>
      </c>
      <c r="J249" s="40">
        <f>SUM(J246:J248)</f>
        <v>-2745297.5500000003</v>
      </c>
      <c r="K249" s="40">
        <f>SUM(K246:K248)</f>
        <v>158056.94</v>
      </c>
      <c r="L249" s="40">
        <f>SUM(L246:L248)</f>
        <v>-51911883.700000003</v>
      </c>
      <c r="M249" s="40">
        <f>SUM(M246:M248)</f>
        <v>55285336.56000001</v>
      </c>
    </row>
    <row r="250" spans="1:13" x14ac:dyDescent="0.25">
      <c r="A250" s="36"/>
      <c r="B250" s="36"/>
      <c r="C250" s="105" t="s">
        <v>59</v>
      </c>
      <c r="D250" s="106"/>
      <c r="E250" s="106"/>
      <c r="F250" s="106"/>
      <c r="G250" s="106"/>
      <c r="H250" s="106"/>
      <c r="I250" s="107"/>
      <c r="J250" s="38"/>
      <c r="K250" s="43"/>
      <c r="L250" s="54"/>
      <c r="M250" s="44"/>
    </row>
    <row r="251" spans="1:13" x14ac:dyDescent="0.25">
      <c r="A251" s="36"/>
      <c r="B251" s="36"/>
      <c r="C251" s="105" t="s">
        <v>60</v>
      </c>
      <c r="D251" s="106"/>
      <c r="E251" s="106"/>
      <c r="F251" s="106"/>
      <c r="G251" s="106"/>
      <c r="H251" s="106"/>
      <c r="I251" s="107"/>
      <c r="J251" s="40">
        <f>J249+J250</f>
        <v>-2745297.5500000003</v>
      </c>
      <c r="K251" s="43"/>
      <c r="L251" s="54"/>
      <c r="M251" s="44"/>
    </row>
    <row r="252" spans="1:13" x14ac:dyDescent="0.25">
      <c r="A252" s="1"/>
      <c r="B252" s="1"/>
      <c r="C252" s="1"/>
      <c r="D252" s="1"/>
      <c r="E252" s="1"/>
      <c r="F252" s="1"/>
      <c r="G252" s="1"/>
      <c r="H252" s="1"/>
      <c r="I252" s="1"/>
      <c r="J252" s="1"/>
      <c r="K252" s="1"/>
      <c r="L252" s="1"/>
      <c r="M252" s="1"/>
    </row>
    <row r="253" spans="1:13" x14ac:dyDescent="0.25">
      <c r="A253" s="7"/>
      <c r="B253" s="7"/>
      <c r="C253" s="7"/>
      <c r="D253" s="7"/>
      <c r="E253" s="7"/>
      <c r="F253" s="7"/>
      <c r="G253" s="7"/>
      <c r="H253" s="7"/>
      <c r="I253" s="45" t="s">
        <v>61</v>
      </c>
      <c r="J253" s="49"/>
      <c r="K253" s="7"/>
      <c r="L253" s="7"/>
      <c r="M253" s="7"/>
    </row>
    <row r="254" spans="1:13" x14ac:dyDescent="0.25">
      <c r="A254" s="36">
        <v>10</v>
      </c>
      <c r="B254" s="36"/>
      <c r="C254" s="37" t="s">
        <v>62</v>
      </c>
      <c r="D254" s="7"/>
      <c r="E254" s="7"/>
      <c r="F254" s="7"/>
      <c r="G254" s="7"/>
      <c r="H254" s="7"/>
      <c r="I254" s="49" t="s">
        <v>62</v>
      </c>
      <c r="J254" s="49"/>
      <c r="K254" s="55"/>
      <c r="L254" s="7"/>
      <c r="M254" s="7"/>
    </row>
    <row r="255" spans="1:13" x14ac:dyDescent="0.25">
      <c r="A255" s="36">
        <v>8</v>
      </c>
      <c r="B255" s="36"/>
      <c r="C255" s="37" t="s">
        <v>41</v>
      </c>
      <c r="D255" s="7"/>
      <c r="E255" s="7"/>
      <c r="F255" s="7"/>
      <c r="G255" s="7"/>
      <c r="H255" s="7"/>
      <c r="I255" s="49" t="s">
        <v>41</v>
      </c>
      <c r="J255" s="49"/>
      <c r="K255" s="56"/>
      <c r="L255" s="7"/>
      <c r="M255" s="7"/>
    </row>
    <row r="256" spans="1:13" x14ac:dyDescent="0.25">
      <c r="A256" s="7"/>
      <c r="B256" s="7"/>
      <c r="C256" s="7"/>
      <c r="D256" s="7"/>
      <c r="E256" s="7"/>
      <c r="F256" s="7"/>
      <c r="G256" s="7"/>
      <c r="H256" s="7"/>
      <c r="I256" s="46" t="s">
        <v>63</v>
      </c>
      <c r="J256" s="7"/>
      <c r="K256" s="57">
        <f>J251-K254-K255</f>
        <v>-2745297.5500000003</v>
      </c>
      <c r="L256" s="7"/>
      <c r="M256" s="7"/>
    </row>
    <row r="257" spans="1:13" x14ac:dyDescent="0.25">
      <c r="A257" s="1"/>
      <c r="B257" s="1"/>
      <c r="C257" s="1"/>
      <c r="D257" s="1"/>
      <c r="E257" s="1"/>
      <c r="F257" s="1"/>
      <c r="G257" s="1"/>
      <c r="H257" s="1"/>
      <c r="I257" s="1"/>
      <c r="J257" s="1"/>
      <c r="K257" s="1"/>
      <c r="L257" s="1"/>
      <c r="M257" s="1"/>
    </row>
    <row r="258" spans="1:13" ht="18" x14ac:dyDescent="0.25">
      <c r="A258" s="108" t="s">
        <v>0</v>
      </c>
      <c r="B258" s="108"/>
      <c r="C258" s="108"/>
      <c r="D258" s="108"/>
      <c r="E258" s="108"/>
      <c r="F258" s="108"/>
      <c r="G258" s="108"/>
      <c r="H258" s="108"/>
      <c r="I258" s="108"/>
      <c r="J258" s="108"/>
      <c r="K258" s="108"/>
      <c r="L258" s="108"/>
      <c r="M258" s="108"/>
    </row>
    <row r="259" spans="1:13" ht="21" x14ac:dyDescent="0.25">
      <c r="A259" s="108" t="s">
        <v>1</v>
      </c>
      <c r="B259" s="108"/>
      <c r="C259" s="108"/>
      <c r="D259" s="108"/>
      <c r="E259" s="108"/>
      <c r="F259" s="108"/>
      <c r="G259" s="108"/>
      <c r="H259" s="108"/>
      <c r="I259" s="108"/>
      <c r="J259" s="108"/>
      <c r="K259" s="108"/>
      <c r="L259" s="108"/>
      <c r="M259" s="108"/>
    </row>
    <row r="260" spans="1:13" x14ac:dyDescent="0.25">
      <c r="A260" s="7"/>
      <c r="B260" s="7"/>
      <c r="C260" s="7"/>
      <c r="D260" s="7"/>
      <c r="E260" s="7"/>
      <c r="F260" s="7"/>
      <c r="G260" s="7"/>
      <c r="H260" s="8"/>
      <c r="I260" s="7"/>
      <c r="J260" s="7"/>
      <c r="K260" s="7"/>
      <c r="L260" s="7"/>
      <c r="M260" s="7"/>
    </row>
    <row r="261" spans="1:13" x14ac:dyDescent="0.25">
      <c r="A261" s="7"/>
      <c r="B261" s="7"/>
      <c r="C261" s="7"/>
      <c r="D261" s="7"/>
      <c r="E261" s="11" t="s">
        <v>2</v>
      </c>
      <c r="F261" s="50" t="s">
        <v>3</v>
      </c>
      <c r="G261" s="59"/>
      <c r="H261" s="8"/>
      <c r="I261" s="7"/>
      <c r="J261" s="7"/>
      <c r="K261" s="7"/>
      <c r="L261" s="7"/>
      <c r="M261" s="7"/>
    </row>
    <row r="262" spans="1:13" x14ac:dyDescent="0.25">
      <c r="A262" s="7"/>
      <c r="B262" s="7"/>
      <c r="C262" s="10"/>
      <c r="D262" s="7"/>
      <c r="E262" s="11" t="s">
        <v>4</v>
      </c>
      <c r="F262" s="13">
        <v>2014</v>
      </c>
      <c r="G262" s="14"/>
      <c r="H262" s="7"/>
      <c r="I262" s="7"/>
      <c r="J262" s="7"/>
      <c r="K262" s="7"/>
      <c r="L262" s="7"/>
      <c r="M262" s="7"/>
    </row>
    <row r="263" spans="1:13" x14ac:dyDescent="0.25">
      <c r="A263" s="1"/>
      <c r="B263" s="1"/>
      <c r="C263" s="1"/>
      <c r="D263" s="1"/>
      <c r="E263" s="1"/>
      <c r="F263" s="1"/>
      <c r="G263" s="1"/>
      <c r="H263" s="1"/>
      <c r="I263" s="1"/>
      <c r="J263" s="1"/>
      <c r="K263" s="1"/>
      <c r="L263" s="1"/>
      <c r="M263" s="1"/>
    </row>
    <row r="264" spans="1:13" x14ac:dyDescent="0.25">
      <c r="A264" s="7"/>
      <c r="B264" s="7"/>
      <c r="C264" s="7"/>
      <c r="D264" s="109" t="s">
        <v>5</v>
      </c>
      <c r="E264" s="110"/>
      <c r="F264" s="110"/>
      <c r="G264" s="111"/>
      <c r="H264" s="7"/>
      <c r="I264" s="15"/>
      <c r="J264" s="16" t="s">
        <v>6</v>
      </c>
      <c r="K264" s="16"/>
      <c r="L264" s="17"/>
      <c r="M264" s="12"/>
    </row>
    <row r="265" spans="1:13" ht="40.5" x14ac:dyDescent="0.25">
      <c r="A265" s="18" t="s">
        <v>7</v>
      </c>
      <c r="B265" s="18" t="s">
        <v>8</v>
      </c>
      <c r="C265" s="19" t="s">
        <v>9</v>
      </c>
      <c r="D265" s="18" t="s">
        <v>10</v>
      </c>
      <c r="E265" s="20" t="s">
        <v>11</v>
      </c>
      <c r="F265" s="20" t="s">
        <v>12</v>
      </c>
      <c r="G265" s="18" t="s">
        <v>13</v>
      </c>
      <c r="H265" s="21"/>
      <c r="I265" s="22" t="s">
        <v>10</v>
      </c>
      <c r="J265" s="23" t="s">
        <v>14</v>
      </c>
      <c r="K265" s="23" t="s">
        <v>12</v>
      </c>
      <c r="L265" s="24" t="s">
        <v>13</v>
      </c>
      <c r="M265" s="18" t="s">
        <v>15</v>
      </c>
    </row>
    <row r="266" spans="1:13" ht="25.5" x14ac:dyDescent="0.25">
      <c r="A266" s="9">
        <v>12</v>
      </c>
      <c r="B266" s="47">
        <v>1611</v>
      </c>
      <c r="C266" s="25" t="s">
        <v>16</v>
      </c>
      <c r="D266" s="2">
        <f>G146</f>
        <v>1124124.4899999995</v>
      </c>
      <c r="E266" s="58">
        <v>13291.29</v>
      </c>
      <c r="F266" s="58"/>
      <c r="G266" s="71">
        <f t="shared" ref="G266:G305" si="12">D266+E266+F266</f>
        <v>1137415.7799999996</v>
      </c>
      <c r="H266" s="26"/>
      <c r="I266" s="3">
        <v>-587592.70000000019</v>
      </c>
      <c r="J266" s="58">
        <v>-223366.65</v>
      </c>
      <c r="K266" s="58"/>
      <c r="L266" s="61">
        <v>-810959.35000000021</v>
      </c>
      <c r="M266" s="27">
        <v>326456.42999999935</v>
      </c>
    </row>
    <row r="267" spans="1:13" ht="25.5" x14ac:dyDescent="0.25">
      <c r="A267" s="9" t="s">
        <v>17</v>
      </c>
      <c r="B267" s="47">
        <v>1612</v>
      </c>
      <c r="C267" s="25" t="s">
        <v>18</v>
      </c>
      <c r="D267" s="2">
        <f t="shared" ref="D267:D305" si="13">G147</f>
        <v>517173.12</v>
      </c>
      <c r="E267" s="58"/>
      <c r="F267" s="58"/>
      <c r="G267" s="71">
        <f t="shared" si="12"/>
        <v>517173.12</v>
      </c>
      <c r="H267" s="26"/>
      <c r="I267" s="3">
        <v>-116815.69999999998</v>
      </c>
      <c r="J267" s="58">
        <v>-15729.3</v>
      </c>
      <c r="K267" s="58"/>
      <c r="L267" s="61">
        <v>-132544.99999999997</v>
      </c>
      <c r="M267" s="27">
        <v>384628.12</v>
      </c>
    </row>
    <row r="268" spans="1:13" x14ac:dyDescent="0.25">
      <c r="A268" s="9" t="s">
        <v>19</v>
      </c>
      <c r="B268" s="28">
        <v>1805</v>
      </c>
      <c r="C268" s="29" t="s">
        <v>20</v>
      </c>
      <c r="D268" s="2">
        <f t="shared" si="13"/>
        <v>4218143.870000001</v>
      </c>
      <c r="E268" s="58">
        <v>123214.08</v>
      </c>
      <c r="F268" s="58"/>
      <c r="G268" s="71">
        <f t="shared" si="12"/>
        <v>4341357.9500000011</v>
      </c>
      <c r="H268" s="26"/>
      <c r="I268" s="3">
        <v>0</v>
      </c>
      <c r="J268" s="58"/>
      <c r="K268" s="58"/>
      <c r="L268" s="61">
        <v>0</v>
      </c>
      <c r="M268" s="27">
        <v>4341357.9500000011</v>
      </c>
    </row>
    <row r="269" spans="1:13" x14ac:dyDescent="0.25">
      <c r="A269" s="9">
        <v>47</v>
      </c>
      <c r="B269" s="28">
        <v>1808</v>
      </c>
      <c r="C269" s="30" t="s">
        <v>21</v>
      </c>
      <c r="D269" s="2">
        <f t="shared" si="13"/>
        <v>0</v>
      </c>
      <c r="E269" s="58"/>
      <c r="F269" s="58"/>
      <c r="G269" s="71">
        <f t="shared" si="12"/>
        <v>0</v>
      </c>
      <c r="H269" s="26"/>
      <c r="I269" s="3">
        <v>0</v>
      </c>
      <c r="J269" s="58"/>
      <c r="K269" s="58"/>
      <c r="L269" s="61">
        <v>0</v>
      </c>
      <c r="M269" s="27">
        <v>0</v>
      </c>
    </row>
    <row r="270" spans="1:13" x14ac:dyDescent="0.25">
      <c r="A270" s="9">
        <v>13</v>
      </c>
      <c r="B270" s="28">
        <v>1810</v>
      </c>
      <c r="C270" s="30" t="s">
        <v>22</v>
      </c>
      <c r="D270" s="2">
        <f t="shared" si="13"/>
        <v>0</v>
      </c>
      <c r="E270" s="58"/>
      <c r="F270" s="58"/>
      <c r="G270" s="71">
        <f t="shared" si="12"/>
        <v>0</v>
      </c>
      <c r="H270" s="26"/>
      <c r="I270" s="3">
        <v>0</v>
      </c>
      <c r="J270" s="58"/>
      <c r="K270" s="58"/>
      <c r="L270" s="61">
        <v>0</v>
      </c>
      <c r="M270" s="27">
        <v>0</v>
      </c>
    </row>
    <row r="271" spans="1:13" ht="25.5" x14ac:dyDescent="0.25">
      <c r="A271" s="9">
        <v>47</v>
      </c>
      <c r="B271" s="28">
        <v>1815</v>
      </c>
      <c r="C271" s="30" t="s">
        <v>23</v>
      </c>
      <c r="D271" s="2">
        <f t="shared" si="13"/>
        <v>0</v>
      </c>
      <c r="E271" s="58"/>
      <c r="F271" s="58"/>
      <c r="G271" s="71">
        <f t="shared" si="12"/>
        <v>0</v>
      </c>
      <c r="H271" s="26"/>
      <c r="I271" s="3">
        <v>0</v>
      </c>
      <c r="J271" s="58"/>
      <c r="K271" s="58"/>
      <c r="L271" s="61">
        <v>0</v>
      </c>
      <c r="M271" s="27">
        <v>0</v>
      </c>
    </row>
    <row r="272" spans="1:13" ht="25.5" x14ac:dyDescent="0.25">
      <c r="A272" s="9">
        <v>47</v>
      </c>
      <c r="B272" s="28">
        <v>1820</v>
      </c>
      <c r="C272" s="25" t="s">
        <v>24</v>
      </c>
      <c r="D272" s="2">
        <f t="shared" si="13"/>
        <v>8600016.6600000001</v>
      </c>
      <c r="E272" s="58">
        <v>21370.13</v>
      </c>
      <c r="F272" s="58"/>
      <c r="G272" s="71">
        <f t="shared" si="12"/>
        <v>8621386.790000001</v>
      </c>
      <c r="H272" s="26"/>
      <c r="I272" s="3">
        <v>-5118582.1100000003</v>
      </c>
      <c r="J272" s="58">
        <v>-347306.73</v>
      </c>
      <c r="K272" s="58"/>
      <c r="L272" s="61">
        <v>-5465888.8399999999</v>
      </c>
      <c r="M272" s="27">
        <v>3155497.9500000011</v>
      </c>
    </row>
    <row r="273" spans="1:13" x14ac:dyDescent="0.25">
      <c r="A273" s="9">
        <v>47</v>
      </c>
      <c r="B273" s="28">
        <v>1825</v>
      </c>
      <c r="C273" s="30" t="s">
        <v>25</v>
      </c>
      <c r="D273" s="2">
        <f t="shared" si="13"/>
        <v>0</v>
      </c>
      <c r="E273" s="58"/>
      <c r="F273" s="58"/>
      <c r="G273" s="71">
        <f t="shared" si="12"/>
        <v>0</v>
      </c>
      <c r="H273" s="26"/>
      <c r="I273" s="3">
        <v>0</v>
      </c>
      <c r="J273" s="58"/>
      <c r="K273" s="58"/>
      <c r="L273" s="52">
        <v>0</v>
      </c>
      <c r="M273" s="27">
        <v>0</v>
      </c>
    </row>
    <row r="274" spans="1:13" x14ac:dyDescent="0.25">
      <c r="A274" s="9">
        <v>47</v>
      </c>
      <c r="B274" s="28">
        <v>1830</v>
      </c>
      <c r="C274" s="30" t="s">
        <v>26</v>
      </c>
      <c r="D274" s="2">
        <f t="shared" si="13"/>
        <v>19223400.059999999</v>
      </c>
      <c r="E274" s="58">
        <v>622763.82476519002</v>
      </c>
      <c r="F274" s="58">
        <v>-364930.64</v>
      </c>
      <c r="G274" s="71">
        <f t="shared" si="12"/>
        <v>19481233.244765189</v>
      </c>
      <c r="H274" s="26"/>
      <c r="I274" s="3">
        <v>-8139825.3078088891</v>
      </c>
      <c r="J274" s="58">
        <v>-753883.8</v>
      </c>
      <c r="K274" s="58">
        <v>364930.64</v>
      </c>
      <c r="L274" s="52">
        <v>-8528778.4678088892</v>
      </c>
      <c r="M274" s="27">
        <v>10962454.776956299</v>
      </c>
    </row>
    <row r="275" spans="1:13" x14ac:dyDescent="0.25">
      <c r="A275" s="9">
        <v>47</v>
      </c>
      <c r="B275" s="28">
        <v>1835</v>
      </c>
      <c r="C275" s="30" t="s">
        <v>27</v>
      </c>
      <c r="D275" s="2">
        <f t="shared" si="13"/>
        <v>19648707.909999996</v>
      </c>
      <c r="E275" s="58">
        <v>1084072.0712930902</v>
      </c>
      <c r="F275" s="58">
        <v>-450888.86</v>
      </c>
      <c r="G275" s="71">
        <f t="shared" si="12"/>
        <v>20281891.121293087</v>
      </c>
      <c r="H275" s="26"/>
      <c r="I275" s="3">
        <v>-9317140.5267241821</v>
      </c>
      <c r="J275" s="58">
        <v>-706819.47</v>
      </c>
      <c r="K275" s="58">
        <v>450888.86</v>
      </c>
      <c r="L275" s="52">
        <v>-9573071.1367241833</v>
      </c>
      <c r="M275" s="27">
        <v>10708819.984568903</v>
      </c>
    </row>
    <row r="276" spans="1:13" x14ac:dyDescent="0.25">
      <c r="A276" s="9">
        <v>47</v>
      </c>
      <c r="B276" s="28">
        <v>1840</v>
      </c>
      <c r="C276" s="30" t="s">
        <v>28</v>
      </c>
      <c r="D276" s="2">
        <f t="shared" si="13"/>
        <v>9590603.3100000024</v>
      </c>
      <c r="E276" s="58">
        <v>367186.63303169399</v>
      </c>
      <c r="F276" s="58">
        <v>-201692.98</v>
      </c>
      <c r="G276" s="71">
        <f t="shared" si="12"/>
        <v>9756096.9630316962</v>
      </c>
      <c r="H276" s="26"/>
      <c r="I276" s="3">
        <v>-4647674.405982703</v>
      </c>
      <c r="J276" s="58">
        <v>-528836.52</v>
      </c>
      <c r="K276" s="58">
        <v>201692.98</v>
      </c>
      <c r="L276" s="52">
        <v>-4974817.9459827021</v>
      </c>
      <c r="M276" s="27">
        <v>4781279.0170489941</v>
      </c>
    </row>
    <row r="277" spans="1:13" ht="25.5" x14ac:dyDescent="0.25">
      <c r="A277" s="9">
        <v>47</v>
      </c>
      <c r="B277" s="28">
        <v>1845</v>
      </c>
      <c r="C277" s="30" t="s">
        <v>29</v>
      </c>
      <c r="D277" s="2">
        <f t="shared" si="13"/>
        <v>26683774.660000004</v>
      </c>
      <c r="E277" s="58">
        <v>523897.28256317496</v>
      </c>
      <c r="F277" s="58">
        <v>-637471.81999999995</v>
      </c>
      <c r="G277" s="71">
        <f t="shared" si="12"/>
        <v>26570200.12256318</v>
      </c>
      <c r="H277" s="26"/>
      <c r="I277" s="3">
        <v>-14786942.391640197</v>
      </c>
      <c r="J277" s="58">
        <v>-765149.05</v>
      </c>
      <c r="K277" s="58">
        <v>637471.81999999995</v>
      </c>
      <c r="L277" s="52">
        <v>-14914619.621640198</v>
      </c>
      <c r="M277" s="27">
        <v>11655580.500922982</v>
      </c>
    </row>
    <row r="278" spans="1:13" x14ac:dyDescent="0.25">
      <c r="A278" s="9">
        <v>47</v>
      </c>
      <c r="B278" s="28">
        <v>1850</v>
      </c>
      <c r="C278" s="30" t="s">
        <v>30</v>
      </c>
      <c r="D278" s="2">
        <f t="shared" si="13"/>
        <v>19053496.850000001</v>
      </c>
      <c r="E278" s="58">
        <v>549135.48350950994</v>
      </c>
      <c r="F278" s="58">
        <v>-754638.81</v>
      </c>
      <c r="G278" s="71">
        <f t="shared" si="12"/>
        <v>18847993.523509514</v>
      </c>
      <c r="H278" s="26"/>
      <c r="I278" s="3">
        <v>-9358435.0604603067</v>
      </c>
      <c r="J278" s="58">
        <v>-651273.46</v>
      </c>
      <c r="K278" s="58">
        <v>754638.81</v>
      </c>
      <c r="L278" s="52">
        <v>-9255069.7104603071</v>
      </c>
      <c r="M278" s="27">
        <v>9592923.8130492065</v>
      </c>
    </row>
    <row r="279" spans="1:13" ht="25.5" x14ac:dyDescent="0.25">
      <c r="A279" s="9">
        <v>47</v>
      </c>
      <c r="B279" s="28">
        <v>1855</v>
      </c>
      <c r="C279" s="30" t="s">
        <v>31</v>
      </c>
      <c r="D279" s="2">
        <f t="shared" si="13"/>
        <v>10391830.359999999</v>
      </c>
      <c r="E279" s="58">
        <v>330918.96619389299</v>
      </c>
      <c r="F279" s="58"/>
      <c r="G279" s="71">
        <f t="shared" si="12"/>
        <v>10722749.326193891</v>
      </c>
      <c r="H279" s="26"/>
      <c r="I279" s="3">
        <v>-2574402.712569572</v>
      </c>
      <c r="J279" s="58">
        <v>-396966.83</v>
      </c>
      <c r="K279" s="58"/>
      <c r="L279" s="52">
        <v>-2971369.5425695721</v>
      </c>
      <c r="M279" s="27">
        <v>7751379.7836243194</v>
      </c>
    </row>
    <row r="280" spans="1:13" x14ac:dyDescent="0.25">
      <c r="A280" s="9">
        <v>47</v>
      </c>
      <c r="B280" s="28">
        <v>1860</v>
      </c>
      <c r="C280" s="30" t="s">
        <v>32</v>
      </c>
      <c r="D280" s="2">
        <f t="shared" si="13"/>
        <v>3843833.6500000004</v>
      </c>
      <c r="E280" s="58">
        <v>45306.890464673001</v>
      </c>
      <c r="F280" s="58">
        <v>-466081.79</v>
      </c>
      <c r="G280" s="71">
        <f t="shared" si="12"/>
        <v>3423058.7504646732</v>
      </c>
      <c r="H280" s="26"/>
      <c r="I280" s="3">
        <v>-1969608.6191713004</v>
      </c>
      <c r="J280" s="58">
        <v>-128748.61</v>
      </c>
      <c r="K280" s="58">
        <v>466081.79</v>
      </c>
      <c r="L280" s="52">
        <v>-1632275.4391713003</v>
      </c>
      <c r="M280" s="27">
        <v>1790783.3112933729</v>
      </c>
    </row>
    <row r="281" spans="1:13" x14ac:dyDescent="0.25">
      <c r="A281" s="9">
        <v>47</v>
      </c>
      <c r="B281" s="28">
        <v>1860</v>
      </c>
      <c r="C281" s="29" t="s">
        <v>33</v>
      </c>
      <c r="D281" s="2">
        <f t="shared" si="13"/>
        <v>7255927.370000001</v>
      </c>
      <c r="E281" s="58">
        <v>557873.25817877497</v>
      </c>
      <c r="F281" s="58">
        <v>-84122.73</v>
      </c>
      <c r="G281" s="71">
        <f t="shared" si="12"/>
        <v>7729677.8981787758</v>
      </c>
      <c r="H281" s="26"/>
      <c r="I281" s="3">
        <v>-2345025.0256428537</v>
      </c>
      <c r="J281" s="58">
        <v>-503863.31</v>
      </c>
      <c r="K281" s="58">
        <v>35869.760000000002</v>
      </c>
      <c r="L281" s="52">
        <v>-2813018.575642854</v>
      </c>
      <c r="M281" s="27">
        <v>4916659.3225359218</v>
      </c>
    </row>
    <row r="282" spans="1:13" x14ac:dyDescent="0.25">
      <c r="A282" s="9" t="s">
        <v>19</v>
      </c>
      <c r="B282" s="28">
        <v>1905</v>
      </c>
      <c r="C282" s="29" t="s">
        <v>20</v>
      </c>
      <c r="D282" s="2">
        <f t="shared" si="13"/>
        <v>0</v>
      </c>
      <c r="E282" s="58"/>
      <c r="F282" s="58"/>
      <c r="G282" s="71">
        <f t="shared" si="12"/>
        <v>0</v>
      </c>
      <c r="H282" s="26"/>
      <c r="I282" s="3">
        <v>0</v>
      </c>
      <c r="J282" s="58"/>
      <c r="K282" s="58"/>
      <c r="L282" s="52">
        <v>0</v>
      </c>
      <c r="M282" s="27">
        <v>0</v>
      </c>
    </row>
    <row r="283" spans="1:13" x14ac:dyDescent="0.25">
      <c r="A283" s="9">
        <v>47</v>
      </c>
      <c r="B283" s="28">
        <v>1908</v>
      </c>
      <c r="C283" s="30" t="s">
        <v>34</v>
      </c>
      <c r="D283" s="2">
        <f t="shared" si="13"/>
        <v>291529.57000000007</v>
      </c>
      <c r="E283" s="58">
        <v>5617.95</v>
      </c>
      <c r="F283" s="58"/>
      <c r="G283" s="71">
        <f t="shared" si="12"/>
        <v>297147.52000000008</v>
      </c>
      <c r="H283" s="26"/>
      <c r="I283" s="3">
        <v>-87653.969999999987</v>
      </c>
      <c r="J283" s="58">
        <v>-8900.99</v>
      </c>
      <c r="K283" s="58"/>
      <c r="L283" s="52">
        <v>-96554.959999999992</v>
      </c>
      <c r="M283" s="27">
        <v>200592.56000000008</v>
      </c>
    </row>
    <row r="284" spans="1:13" x14ac:dyDescent="0.25">
      <c r="A284" s="9">
        <v>13</v>
      </c>
      <c r="B284" s="28">
        <v>1910</v>
      </c>
      <c r="C284" s="30" t="s">
        <v>22</v>
      </c>
      <c r="D284" s="2">
        <f t="shared" si="13"/>
        <v>1095041.1100000001</v>
      </c>
      <c r="E284" s="58">
        <v>121063.76</v>
      </c>
      <c r="F284" s="58">
        <v>-37455.75</v>
      </c>
      <c r="G284" s="71">
        <f t="shared" si="12"/>
        <v>1178649.1200000001</v>
      </c>
      <c r="H284" s="26"/>
      <c r="I284" s="3">
        <v>-735329.49</v>
      </c>
      <c r="J284" s="58">
        <v>-180192.59</v>
      </c>
      <c r="K284" s="58">
        <v>37455.75</v>
      </c>
      <c r="L284" s="52">
        <v>-878066.33</v>
      </c>
      <c r="M284" s="27">
        <v>300582.79000000015</v>
      </c>
    </row>
    <row r="285" spans="1:13" ht="25.5" x14ac:dyDescent="0.25">
      <c r="A285" s="9">
        <v>8</v>
      </c>
      <c r="B285" s="28">
        <v>1915</v>
      </c>
      <c r="C285" s="30" t="s">
        <v>35</v>
      </c>
      <c r="D285" s="2">
        <f t="shared" si="13"/>
        <v>344034.71000000008</v>
      </c>
      <c r="E285" s="58"/>
      <c r="F285" s="58">
        <v>-95618.59</v>
      </c>
      <c r="G285" s="71">
        <f t="shared" si="12"/>
        <v>248416.12000000008</v>
      </c>
      <c r="H285" s="26"/>
      <c r="I285" s="3">
        <v>-202292.08999999997</v>
      </c>
      <c r="J285" s="58">
        <v>-27043.93</v>
      </c>
      <c r="K285" s="58">
        <v>95618.59</v>
      </c>
      <c r="L285" s="52">
        <v>-133717.42999999996</v>
      </c>
      <c r="M285" s="27">
        <v>114698.69000000012</v>
      </c>
    </row>
    <row r="286" spans="1:13" ht="25.5" x14ac:dyDescent="0.25">
      <c r="A286" s="9">
        <v>8</v>
      </c>
      <c r="B286" s="28">
        <v>1915</v>
      </c>
      <c r="C286" s="30" t="s">
        <v>36</v>
      </c>
      <c r="D286" s="2">
        <f t="shared" si="13"/>
        <v>0</v>
      </c>
      <c r="E286" s="58"/>
      <c r="F286" s="58"/>
      <c r="G286" s="71">
        <f t="shared" si="12"/>
        <v>0</v>
      </c>
      <c r="H286" s="26"/>
      <c r="I286" s="3">
        <v>0</v>
      </c>
      <c r="J286" s="58"/>
      <c r="K286" s="58"/>
      <c r="L286" s="52">
        <v>0</v>
      </c>
      <c r="M286" s="27">
        <v>0</v>
      </c>
    </row>
    <row r="287" spans="1:13" x14ac:dyDescent="0.25">
      <c r="A287" s="9">
        <v>10</v>
      </c>
      <c r="B287" s="28">
        <v>1920</v>
      </c>
      <c r="C287" s="30" t="s">
        <v>37</v>
      </c>
      <c r="D287" s="2">
        <f t="shared" si="13"/>
        <v>474228.76999999996</v>
      </c>
      <c r="E287" s="58">
        <v>95429.4</v>
      </c>
      <c r="F287" s="58">
        <v>-87221.45</v>
      </c>
      <c r="G287" s="71">
        <f t="shared" si="12"/>
        <v>482436.71999999991</v>
      </c>
      <c r="H287" s="26"/>
      <c r="I287" s="3">
        <v>-248425.06000000003</v>
      </c>
      <c r="J287" s="58">
        <v>-80420.53</v>
      </c>
      <c r="K287" s="58">
        <v>87221.45</v>
      </c>
      <c r="L287" s="52">
        <v>-241624.14</v>
      </c>
      <c r="M287" s="27">
        <v>240812.5799999999</v>
      </c>
    </row>
    <row r="288" spans="1:13" ht="25.5" x14ac:dyDescent="0.25">
      <c r="A288" s="9">
        <v>45</v>
      </c>
      <c r="B288" s="31">
        <v>1920</v>
      </c>
      <c r="C288" s="25" t="s">
        <v>38</v>
      </c>
      <c r="D288" s="2">
        <f t="shared" si="13"/>
        <v>0</v>
      </c>
      <c r="E288" s="58"/>
      <c r="F288" s="58"/>
      <c r="G288" s="71">
        <f t="shared" si="12"/>
        <v>0</v>
      </c>
      <c r="H288" s="26"/>
      <c r="I288" s="3">
        <v>0</v>
      </c>
      <c r="J288" s="58"/>
      <c r="K288" s="58"/>
      <c r="L288" s="52">
        <v>0</v>
      </c>
      <c r="M288" s="27">
        <v>0</v>
      </c>
    </row>
    <row r="289" spans="1:13" ht="25.5" x14ac:dyDescent="0.25">
      <c r="A289" s="9">
        <v>45.1</v>
      </c>
      <c r="B289" s="31">
        <v>1920</v>
      </c>
      <c r="C289" s="25" t="s">
        <v>39</v>
      </c>
      <c r="D289" s="2">
        <f t="shared" si="13"/>
        <v>0</v>
      </c>
      <c r="E289" s="58"/>
      <c r="F289" s="58"/>
      <c r="G289" s="71">
        <f t="shared" si="12"/>
        <v>0</v>
      </c>
      <c r="H289" s="26"/>
      <c r="I289" s="3">
        <v>0</v>
      </c>
      <c r="J289" s="58"/>
      <c r="K289" s="58"/>
      <c r="L289" s="52">
        <v>0</v>
      </c>
      <c r="M289" s="27">
        <v>0</v>
      </c>
    </row>
    <row r="290" spans="1:13" x14ac:dyDescent="0.25">
      <c r="A290" s="9">
        <v>10</v>
      </c>
      <c r="B290" s="47">
        <v>1930</v>
      </c>
      <c r="C290" s="30" t="s">
        <v>40</v>
      </c>
      <c r="D290" s="2">
        <f t="shared" si="13"/>
        <v>2946003.8000000007</v>
      </c>
      <c r="E290" s="58">
        <v>143322.26</v>
      </c>
      <c r="F290" s="58">
        <v>-64664.99</v>
      </c>
      <c r="G290" s="71">
        <f t="shared" si="12"/>
        <v>3024661.0700000003</v>
      </c>
      <c r="H290" s="26"/>
      <c r="I290" s="3">
        <v>-1995404.8299999996</v>
      </c>
      <c r="J290" s="58">
        <v>-172912.74</v>
      </c>
      <c r="K290" s="58">
        <v>64664.99</v>
      </c>
      <c r="L290" s="52">
        <v>-2103652.5799999991</v>
      </c>
      <c r="M290" s="27">
        <v>921008.49000000115</v>
      </c>
    </row>
    <row r="291" spans="1:13" x14ac:dyDescent="0.25">
      <c r="A291" s="9">
        <v>8</v>
      </c>
      <c r="B291" s="47">
        <v>1935</v>
      </c>
      <c r="C291" s="30" t="s">
        <v>41</v>
      </c>
      <c r="D291" s="2">
        <f t="shared" si="13"/>
        <v>95792.880000000019</v>
      </c>
      <c r="E291" s="58">
        <v>11722.4</v>
      </c>
      <c r="F291" s="58"/>
      <c r="G291" s="71">
        <f t="shared" si="12"/>
        <v>107515.28000000001</v>
      </c>
      <c r="H291" s="26"/>
      <c r="I291" s="3">
        <v>-60401.42</v>
      </c>
      <c r="J291" s="58">
        <v>-9103.58</v>
      </c>
      <c r="K291" s="58"/>
      <c r="L291" s="52">
        <v>-69505</v>
      </c>
      <c r="M291" s="27">
        <v>38010.280000000013</v>
      </c>
    </row>
    <row r="292" spans="1:13" x14ac:dyDescent="0.25">
      <c r="A292" s="9">
        <v>8</v>
      </c>
      <c r="B292" s="47">
        <v>1940</v>
      </c>
      <c r="C292" s="30" t="s">
        <v>42</v>
      </c>
      <c r="D292" s="2">
        <f t="shared" si="13"/>
        <v>266605.71999999997</v>
      </c>
      <c r="E292" s="58">
        <v>35024.75</v>
      </c>
      <c r="F292" s="58"/>
      <c r="G292" s="71">
        <f t="shared" si="12"/>
        <v>301630.46999999997</v>
      </c>
      <c r="H292" s="26"/>
      <c r="I292" s="3">
        <v>-142727.97000000003</v>
      </c>
      <c r="J292" s="58">
        <v>-24182.89</v>
      </c>
      <c r="K292" s="58"/>
      <c r="L292" s="52">
        <v>-166910.86000000004</v>
      </c>
      <c r="M292" s="27">
        <v>134719.60999999993</v>
      </c>
    </row>
    <row r="293" spans="1:13" x14ac:dyDescent="0.25">
      <c r="A293" s="9">
        <v>8</v>
      </c>
      <c r="B293" s="47">
        <v>1945</v>
      </c>
      <c r="C293" s="30" t="s">
        <v>43</v>
      </c>
      <c r="D293" s="2">
        <f t="shared" si="13"/>
        <v>97312.71</v>
      </c>
      <c r="E293" s="58"/>
      <c r="F293" s="58"/>
      <c r="G293" s="71">
        <f t="shared" si="12"/>
        <v>97312.71</v>
      </c>
      <c r="H293" s="26"/>
      <c r="I293" s="3">
        <v>-75183.260000000009</v>
      </c>
      <c r="J293" s="58">
        <v>-8602.91</v>
      </c>
      <c r="K293" s="58"/>
      <c r="L293" s="52">
        <v>-83786.170000000013</v>
      </c>
      <c r="M293" s="27">
        <v>13526.539999999994</v>
      </c>
    </row>
    <row r="294" spans="1:13" x14ac:dyDescent="0.25">
      <c r="A294" s="9">
        <v>8</v>
      </c>
      <c r="B294" s="47">
        <v>1950</v>
      </c>
      <c r="C294" s="30" t="s">
        <v>44</v>
      </c>
      <c r="D294" s="2">
        <f t="shared" si="13"/>
        <v>0</v>
      </c>
      <c r="E294" s="58"/>
      <c r="F294" s="58"/>
      <c r="G294" s="71">
        <f t="shared" si="12"/>
        <v>0</v>
      </c>
      <c r="H294" s="26"/>
      <c r="I294" s="3">
        <v>0</v>
      </c>
      <c r="J294" s="58"/>
      <c r="K294" s="58"/>
      <c r="L294" s="52">
        <v>0</v>
      </c>
      <c r="M294" s="27">
        <v>0</v>
      </c>
    </row>
    <row r="295" spans="1:13" x14ac:dyDescent="0.25">
      <c r="A295" s="9">
        <v>8</v>
      </c>
      <c r="B295" s="47">
        <v>1955</v>
      </c>
      <c r="C295" s="30" t="s">
        <v>45</v>
      </c>
      <c r="D295" s="2">
        <f t="shared" si="13"/>
        <v>0</v>
      </c>
      <c r="E295" s="58"/>
      <c r="F295" s="58"/>
      <c r="G295" s="71">
        <f t="shared" si="12"/>
        <v>0</v>
      </c>
      <c r="H295" s="26"/>
      <c r="I295" s="3">
        <v>0</v>
      </c>
      <c r="J295" s="58"/>
      <c r="K295" s="58"/>
      <c r="L295" s="52">
        <v>0</v>
      </c>
      <c r="M295" s="27">
        <v>0</v>
      </c>
    </row>
    <row r="296" spans="1:13" ht="25.5" x14ac:dyDescent="0.25">
      <c r="A296" s="32">
        <v>8</v>
      </c>
      <c r="B296" s="31">
        <v>1955</v>
      </c>
      <c r="C296" s="33" t="s">
        <v>46</v>
      </c>
      <c r="D296" s="2">
        <f t="shared" si="13"/>
        <v>0</v>
      </c>
      <c r="E296" s="58"/>
      <c r="F296" s="58"/>
      <c r="G296" s="71">
        <f t="shared" si="12"/>
        <v>0</v>
      </c>
      <c r="H296" s="26"/>
      <c r="I296" s="3">
        <v>0</v>
      </c>
      <c r="J296" s="58"/>
      <c r="K296" s="58"/>
      <c r="L296" s="52">
        <v>0</v>
      </c>
      <c r="M296" s="27">
        <v>0</v>
      </c>
    </row>
    <row r="297" spans="1:13" x14ac:dyDescent="0.25">
      <c r="A297" s="32">
        <v>8</v>
      </c>
      <c r="B297" s="34">
        <v>1960</v>
      </c>
      <c r="C297" s="25" t="s">
        <v>47</v>
      </c>
      <c r="D297" s="2">
        <f t="shared" si="13"/>
        <v>0</v>
      </c>
      <c r="E297" s="58"/>
      <c r="F297" s="58"/>
      <c r="G297" s="71">
        <f t="shared" si="12"/>
        <v>0</v>
      </c>
      <c r="H297" s="26"/>
      <c r="I297" s="3">
        <v>0</v>
      </c>
      <c r="J297" s="58"/>
      <c r="K297" s="58"/>
      <c r="L297" s="52">
        <v>0</v>
      </c>
      <c r="M297" s="27">
        <v>0</v>
      </c>
    </row>
    <row r="298" spans="1:13" ht="25.5" x14ac:dyDescent="0.25">
      <c r="A298" s="35">
        <v>47</v>
      </c>
      <c r="B298" s="34">
        <v>1970</v>
      </c>
      <c r="C298" s="30" t="s">
        <v>48</v>
      </c>
      <c r="D298" s="2">
        <f t="shared" si="13"/>
        <v>0</v>
      </c>
      <c r="E298" s="58"/>
      <c r="F298" s="58"/>
      <c r="G298" s="71">
        <f t="shared" si="12"/>
        <v>0</v>
      </c>
      <c r="H298" s="26"/>
      <c r="I298" s="3">
        <v>0</v>
      </c>
      <c r="J298" s="58"/>
      <c r="K298" s="58"/>
      <c r="L298" s="52">
        <v>0</v>
      </c>
      <c r="M298" s="27">
        <v>0</v>
      </c>
    </row>
    <row r="299" spans="1:13" ht="25.5" x14ac:dyDescent="0.25">
      <c r="A299" s="9">
        <v>47</v>
      </c>
      <c r="B299" s="47">
        <v>1975</v>
      </c>
      <c r="C299" s="30" t="s">
        <v>49</v>
      </c>
      <c r="D299" s="2">
        <f t="shared" si="13"/>
        <v>0</v>
      </c>
      <c r="E299" s="58"/>
      <c r="F299" s="58"/>
      <c r="G299" s="71">
        <f t="shared" si="12"/>
        <v>0</v>
      </c>
      <c r="H299" s="26"/>
      <c r="I299" s="3">
        <v>0</v>
      </c>
      <c r="J299" s="58"/>
      <c r="K299" s="58"/>
      <c r="L299" s="52">
        <v>0</v>
      </c>
      <c r="M299" s="27">
        <v>0</v>
      </c>
    </row>
    <row r="300" spans="1:13" x14ac:dyDescent="0.25">
      <c r="A300" s="9">
        <v>47</v>
      </c>
      <c r="B300" s="47">
        <v>1980</v>
      </c>
      <c r="C300" s="30" t="s">
        <v>50</v>
      </c>
      <c r="D300" s="2">
        <f t="shared" si="13"/>
        <v>281728.77999999997</v>
      </c>
      <c r="E300" s="58"/>
      <c r="F300" s="58"/>
      <c r="G300" s="71">
        <f t="shared" si="12"/>
        <v>281728.77999999997</v>
      </c>
      <c r="H300" s="26"/>
      <c r="I300" s="3">
        <v>-202297.81999999995</v>
      </c>
      <c r="J300" s="58">
        <v>-25532</v>
      </c>
      <c r="K300" s="58"/>
      <c r="L300" s="52">
        <v>-227829.81999999995</v>
      </c>
      <c r="M300" s="27">
        <v>53898.960000000021</v>
      </c>
    </row>
    <row r="301" spans="1:13" x14ac:dyDescent="0.25">
      <c r="A301" s="9">
        <v>47</v>
      </c>
      <c r="B301" s="47">
        <v>1985</v>
      </c>
      <c r="C301" s="30" t="s">
        <v>51</v>
      </c>
      <c r="D301" s="2">
        <f t="shared" si="13"/>
        <v>0.15000000000145519</v>
      </c>
      <c r="E301" s="58"/>
      <c r="F301" s="58"/>
      <c r="G301" s="71">
        <f t="shared" si="12"/>
        <v>0.15000000000145519</v>
      </c>
      <c r="H301" s="26"/>
      <c r="I301" s="3">
        <v>0</v>
      </c>
      <c r="J301" s="58"/>
      <c r="K301" s="58"/>
      <c r="L301" s="52">
        <v>0</v>
      </c>
      <c r="M301" s="27">
        <v>0.15000000000145519</v>
      </c>
    </row>
    <row r="302" spans="1:13" x14ac:dyDescent="0.25">
      <c r="A302" s="35">
        <v>47</v>
      </c>
      <c r="B302" s="47">
        <v>1990</v>
      </c>
      <c r="C302" s="48" t="s">
        <v>52</v>
      </c>
      <c r="D302" s="2">
        <f t="shared" si="13"/>
        <v>0</v>
      </c>
      <c r="E302" s="58"/>
      <c r="F302" s="58"/>
      <c r="G302" s="71">
        <f t="shared" si="12"/>
        <v>0</v>
      </c>
      <c r="H302" s="26"/>
      <c r="I302" s="3">
        <v>0</v>
      </c>
      <c r="J302" s="58"/>
      <c r="K302" s="58"/>
      <c r="L302" s="52">
        <v>0</v>
      </c>
      <c r="M302" s="27">
        <v>0</v>
      </c>
    </row>
    <row r="303" spans="1:13" x14ac:dyDescent="0.25">
      <c r="A303" s="9">
        <v>47</v>
      </c>
      <c r="B303" s="47">
        <v>1995</v>
      </c>
      <c r="C303" s="30" t="s">
        <v>53</v>
      </c>
      <c r="D303" s="2">
        <f t="shared" si="13"/>
        <v>-28498674.969999999</v>
      </c>
      <c r="E303" s="58">
        <v>-1821745.73</v>
      </c>
      <c r="F303" s="58"/>
      <c r="G303" s="71">
        <f t="shared" si="12"/>
        <v>-30320420.699999999</v>
      </c>
      <c r="H303" s="26"/>
      <c r="I303" s="3">
        <v>7322156.4900000002</v>
      </c>
      <c r="J303" s="58">
        <v>1154803.77</v>
      </c>
      <c r="K303" s="58"/>
      <c r="L303" s="52">
        <v>8476960.2599999998</v>
      </c>
      <c r="M303" s="27">
        <v>-21843460.439999998</v>
      </c>
    </row>
    <row r="304" spans="1:13" x14ac:dyDescent="0.25">
      <c r="A304" s="9">
        <v>47</v>
      </c>
      <c r="B304" s="47">
        <v>2440</v>
      </c>
      <c r="C304" s="30" t="s">
        <v>54</v>
      </c>
      <c r="D304" s="2">
        <f t="shared" si="13"/>
        <v>0</v>
      </c>
      <c r="E304" s="58"/>
      <c r="F304" s="58"/>
      <c r="G304" s="71">
        <f t="shared" si="12"/>
        <v>0</v>
      </c>
      <c r="H304" s="7"/>
      <c r="I304" s="2">
        <v>0</v>
      </c>
      <c r="J304" s="58"/>
      <c r="K304" s="58"/>
      <c r="L304" s="52"/>
      <c r="M304" s="27"/>
    </row>
    <row r="305" spans="1:13" x14ac:dyDescent="0.25">
      <c r="A305" s="36"/>
      <c r="B305" s="36"/>
      <c r="C305" s="37"/>
      <c r="D305" s="2">
        <f t="shared" si="13"/>
        <v>0</v>
      </c>
      <c r="E305" s="58"/>
      <c r="F305" s="58"/>
      <c r="G305" s="71">
        <f t="shared" si="12"/>
        <v>0</v>
      </c>
      <c r="H305" s="7"/>
      <c r="I305" s="2">
        <v>0</v>
      </c>
      <c r="J305" s="58"/>
      <c r="K305" s="58"/>
      <c r="L305" s="52">
        <v>0</v>
      </c>
      <c r="M305" s="27">
        <v>0</v>
      </c>
    </row>
    <row r="306" spans="1:13" x14ac:dyDescent="0.25">
      <c r="A306" s="36"/>
      <c r="B306" s="36"/>
      <c r="C306" s="39" t="s">
        <v>55</v>
      </c>
      <c r="D306" s="40">
        <f>SUM(D266:D305)</f>
        <v>107544635.54000002</v>
      </c>
      <c r="E306" s="40">
        <f>SUM(E266:E305)</f>
        <v>2829464.7000000007</v>
      </c>
      <c r="F306" s="40">
        <f>SUM(F266:F305)</f>
        <v>-3244788.41</v>
      </c>
      <c r="G306" s="40">
        <f>SUM(G266:G305)</f>
        <v>107129311.83000003</v>
      </c>
      <c r="H306" s="40"/>
      <c r="I306" s="40">
        <f>SUM(I266:I305)</f>
        <v>-55389603.980000012</v>
      </c>
      <c r="J306" s="40">
        <f>SUM(J266:J305)</f>
        <v>-4404032.1199999992</v>
      </c>
      <c r="K306" s="40">
        <f>SUM(K266:K305)</f>
        <v>3196535.44</v>
      </c>
      <c r="L306" s="40">
        <f>SUM(L266:L305)</f>
        <v>-56597100.660000004</v>
      </c>
      <c r="M306" s="40">
        <f>SUM(M266:M305)</f>
        <v>50542211.170000002</v>
      </c>
    </row>
    <row r="307" spans="1:13" ht="37.5" x14ac:dyDescent="0.25">
      <c r="A307" s="36"/>
      <c r="B307" s="36"/>
      <c r="C307" s="41" t="s">
        <v>56</v>
      </c>
      <c r="D307" s="4"/>
      <c r="E307" s="38"/>
      <c r="F307" s="38"/>
      <c r="G307" s="71">
        <f t="shared" ref="G307:G308" si="14">D307+E307+F307</f>
        <v>0</v>
      </c>
      <c r="H307" s="7"/>
      <c r="I307" s="4"/>
      <c r="J307" s="38"/>
      <c r="K307" s="38"/>
      <c r="L307" s="52">
        <v>0</v>
      </c>
      <c r="M307" s="27">
        <v>0</v>
      </c>
    </row>
    <row r="308" spans="1:13" ht="25.5" x14ac:dyDescent="0.25">
      <c r="A308" s="36"/>
      <c r="B308" s="36"/>
      <c r="C308" s="42" t="s">
        <v>57</v>
      </c>
      <c r="D308" s="4"/>
      <c r="E308" s="38"/>
      <c r="F308" s="38"/>
      <c r="G308" s="71">
        <f t="shared" si="14"/>
        <v>0</v>
      </c>
      <c r="H308" s="7"/>
      <c r="I308" s="4"/>
      <c r="J308" s="38"/>
      <c r="K308" s="38"/>
      <c r="L308" s="52">
        <v>0</v>
      </c>
      <c r="M308" s="27">
        <v>0</v>
      </c>
    </row>
    <row r="309" spans="1:13" x14ac:dyDescent="0.25">
      <c r="A309" s="36"/>
      <c r="B309" s="36"/>
      <c r="C309" s="39" t="s">
        <v>58</v>
      </c>
      <c r="D309" s="40">
        <f>SUM(D306:D308)</f>
        <v>107544635.54000002</v>
      </c>
      <c r="E309" s="40">
        <f>SUM(E306:E308)</f>
        <v>2829464.7000000007</v>
      </c>
      <c r="F309" s="40">
        <f>SUM(F306:F308)</f>
        <v>-3244788.41</v>
      </c>
      <c r="G309" s="40">
        <f>SUM(G306:G308)</f>
        <v>107129311.83000003</v>
      </c>
      <c r="H309" s="40"/>
      <c r="I309" s="40">
        <f>SUM(I306:I308)</f>
        <v>-55389603.980000012</v>
      </c>
      <c r="J309" s="40">
        <f>SUM(J306:J308)</f>
        <v>-4404032.1199999992</v>
      </c>
      <c r="K309" s="40">
        <f>SUM(K306:K308)</f>
        <v>3196535.44</v>
      </c>
      <c r="L309" s="40">
        <f>SUM(L306:L308)</f>
        <v>-56597100.660000004</v>
      </c>
      <c r="M309" s="40">
        <f>SUM(M306:M308)</f>
        <v>50542211.170000002</v>
      </c>
    </row>
    <row r="310" spans="1:13" x14ac:dyDescent="0.25">
      <c r="A310" s="36"/>
      <c r="B310" s="36"/>
      <c r="C310" s="105" t="s">
        <v>59</v>
      </c>
      <c r="D310" s="106"/>
      <c r="E310" s="106"/>
      <c r="F310" s="106"/>
      <c r="G310" s="106"/>
      <c r="H310" s="106"/>
      <c r="I310" s="107"/>
      <c r="J310" s="38"/>
      <c r="K310" s="43"/>
      <c r="L310" s="54"/>
      <c r="M310" s="44"/>
    </row>
    <row r="311" spans="1:13" x14ac:dyDescent="0.25">
      <c r="A311" s="36"/>
      <c r="B311" s="36"/>
      <c r="C311" s="105" t="s">
        <v>60</v>
      </c>
      <c r="D311" s="106"/>
      <c r="E311" s="106"/>
      <c r="F311" s="106"/>
      <c r="G311" s="106"/>
      <c r="H311" s="106"/>
      <c r="I311" s="107"/>
      <c r="J311" s="40">
        <f>J309+J310</f>
        <v>-4404032.1199999992</v>
      </c>
      <c r="K311" s="43"/>
      <c r="L311" s="54"/>
      <c r="M311" s="44"/>
    </row>
    <row r="312" spans="1:13" x14ac:dyDescent="0.25">
      <c r="A312" s="1"/>
      <c r="B312" s="1"/>
      <c r="C312" s="1"/>
      <c r="D312" s="1"/>
      <c r="E312" s="1"/>
      <c r="F312" s="1"/>
      <c r="G312" s="1"/>
      <c r="H312" s="1"/>
      <c r="I312" s="1"/>
      <c r="J312" s="1"/>
      <c r="K312" s="1"/>
      <c r="L312" s="1"/>
      <c r="M312" s="1"/>
    </row>
    <row r="313" spans="1:13" x14ac:dyDescent="0.25">
      <c r="A313" s="7"/>
      <c r="B313" s="7"/>
      <c r="C313" s="7"/>
      <c r="D313" s="7"/>
      <c r="E313" s="62"/>
      <c r="F313" s="7"/>
      <c r="G313" s="7"/>
      <c r="H313" s="7"/>
      <c r="I313" s="45" t="s">
        <v>61</v>
      </c>
      <c r="J313" s="49"/>
      <c r="K313" s="7"/>
      <c r="L313" s="7"/>
      <c r="M313" s="7"/>
    </row>
    <row r="314" spans="1:13" x14ac:dyDescent="0.25">
      <c r="A314" s="36">
        <v>10</v>
      </c>
      <c r="B314" s="36"/>
      <c r="C314" s="37" t="s">
        <v>62</v>
      </c>
      <c r="D314" s="7"/>
      <c r="E314" s="7"/>
      <c r="F314" s="7"/>
      <c r="G314" s="7"/>
      <c r="H314" s="7"/>
      <c r="I314" s="49" t="s">
        <v>62</v>
      </c>
      <c r="J314" s="49"/>
      <c r="K314" s="55"/>
      <c r="L314" s="7"/>
      <c r="M314" s="7"/>
    </row>
    <row r="315" spans="1:13" x14ac:dyDescent="0.25">
      <c r="A315" s="36">
        <v>8</v>
      </c>
      <c r="B315" s="36"/>
      <c r="C315" s="37" t="s">
        <v>41</v>
      </c>
      <c r="D315" s="7"/>
      <c r="E315" s="7"/>
      <c r="F315" s="7"/>
      <c r="G315" s="7"/>
      <c r="H315" s="7"/>
      <c r="I315" s="49" t="s">
        <v>41</v>
      </c>
      <c r="J315" s="49"/>
      <c r="K315" s="56"/>
      <c r="L315" s="7"/>
      <c r="M315" s="7"/>
    </row>
    <row r="316" spans="1:13" x14ac:dyDescent="0.25">
      <c r="A316" s="7"/>
      <c r="B316" s="7"/>
      <c r="C316" s="7"/>
      <c r="D316" s="7"/>
      <c r="E316" s="7"/>
      <c r="F316" s="7"/>
      <c r="G316" s="7"/>
      <c r="H316" s="7"/>
      <c r="I316" s="46" t="s">
        <v>63</v>
      </c>
      <c r="J316" s="7"/>
      <c r="K316" s="57">
        <f>J311-K314-K315</f>
        <v>-4404032.1199999992</v>
      </c>
      <c r="L316" s="7"/>
      <c r="M316" s="7"/>
    </row>
    <row r="317" spans="1:13" x14ac:dyDescent="0.25">
      <c r="A317" s="1"/>
      <c r="B317" s="1"/>
      <c r="C317" s="1"/>
      <c r="D317" s="1"/>
      <c r="E317" s="1"/>
      <c r="F317" s="1"/>
      <c r="G317" s="1"/>
      <c r="H317" s="1"/>
      <c r="I317" s="1"/>
      <c r="J317" s="1"/>
      <c r="K317" s="1"/>
      <c r="L317" s="1"/>
      <c r="M317" s="1"/>
    </row>
    <row r="318" spans="1:13" ht="18" x14ac:dyDescent="0.25">
      <c r="A318" s="108" t="s">
        <v>0</v>
      </c>
      <c r="B318" s="108"/>
      <c r="C318" s="108"/>
      <c r="D318" s="108"/>
      <c r="E318" s="108"/>
      <c r="F318" s="108"/>
      <c r="G318" s="108"/>
      <c r="H318" s="108"/>
      <c r="I318" s="108"/>
      <c r="J318" s="108"/>
      <c r="K318" s="108"/>
      <c r="L318" s="108"/>
      <c r="M318" s="108"/>
    </row>
    <row r="319" spans="1:13" ht="21" x14ac:dyDescent="0.25">
      <c r="A319" s="108" t="s">
        <v>1</v>
      </c>
      <c r="B319" s="108"/>
      <c r="C319" s="108"/>
      <c r="D319" s="108"/>
      <c r="E319" s="108"/>
      <c r="F319" s="108"/>
      <c r="G319" s="108"/>
      <c r="H319" s="108"/>
      <c r="I319" s="108"/>
      <c r="J319" s="108"/>
      <c r="K319" s="108"/>
      <c r="L319" s="108"/>
      <c r="M319" s="108"/>
    </row>
    <row r="320" spans="1:13" x14ac:dyDescent="0.25">
      <c r="A320" s="7"/>
      <c r="B320" s="7"/>
      <c r="C320" s="7"/>
      <c r="D320" s="7"/>
      <c r="E320" s="7"/>
      <c r="F320" s="7"/>
      <c r="G320" s="7"/>
      <c r="H320" s="8"/>
      <c r="I320" s="7"/>
      <c r="J320" s="7"/>
      <c r="K320" s="7"/>
      <c r="L320" s="7"/>
      <c r="M320" s="7"/>
    </row>
    <row r="321" spans="1:13" x14ac:dyDescent="0.25">
      <c r="A321" s="7"/>
      <c r="B321" s="7"/>
      <c r="C321" s="7"/>
      <c r="D321" s="7"/>
      <c r="E321" s="11" t="s">
        <v>2</v>
      </c>
      <c r="F321" s="50" t="s">
        <v>3</v>
      </c>
      <c r="G321" s="59" t="s">
        <v>71</v>
      </c>
      <c r="H321" s="8"/>
      <c r="I321" s="7"/>
      <c r="J321" s="7"/>
      <c r="K321" s="7"/>
      <c r="L321" s="7"/>
      <c r="M321" s="7"/>
    </row>
    <row r="322" spans="1:13" x14ac:dyDescent="0.25">
      <c r="A322" s="7"/>
      <c r="B322" s="7"/>
      <c r="C322" s="10"/>
      <c r="D322" s="7"/>
      <c r="E322" s="11" t="s">
        <v>4</v>
      </c>
      <c r="F322" s="13">
        <v>2014</v>
      </c>
      <c r="G322" s="14"/>
      <c r="H322" s="7"/>
      <c r="I322" s="7"/>
      <c r="J322" s="7"/>
      <c r="K322" s="7"/>
      <c r="L322" s="7"/>
      <c r="M322" s="7"/>
    </row>
    <row r="323" spans="1:13" x14ac:dyDescent="0.25">
      <c r="A323" s="1"/>
      <c r="B323" s="1"/>
      <c r="C323" s="1"/>
      <c r="D323" s="1"/>
      <c r="E323" s="1"/>
      <c r="F323" s="1"/>
      <c r="G323" s="1"/>
      <c r="H323" s="1"/>
      <c r="I323" s="1"/>
      <c r="J323" s="1"/>
      <c r="K323" s="1"/>
      <c r="L323" s="1"/>
      <c r="M323" s="1"/>
    </row>
    <row r="324" spans="1:13" x14ac:dyDescent="0.25">
      <c r="A324" s="7"/>
      <c r="B324" s="7"/>
      <c r="C324" s="7"/>
      <c r="D324" s="109" t="s">
        <v>5</v>
      </c>
      <c r="E324" s="110"/>
      <c r="F324" s="110"/>
      <c r="G324" s="111"/>
      <c r="H324" s="7"/>
      <c r="I324" s="15"/>
      <c r="J324" s="16" t="s">
        <v>6</v>
      </c>
      <c r="K324" s="16"/>
      <c r="L324" s="17"/>
      <c r="M324" s="12"/>
    </row>
    <row r="325" spans="1:13" ht="40.5" x14ac:dyDescent="0.25">
      <c r="A325" s="18" t="s">
        <v>7</v>
      </c>
      <c r="B325" s="18" t="s">
        <v>8</v>
      </c>
      <c r="C325" s="19" t="s">
        <v>9</v>
      </c>
      <c r="D325" s="18" t="s">
        <v>10</v>
      </c>
      <c r="E325" s="20" t="s">
        <v>11</v>
      </c>
      <c r="F325" s="20" t="s">
        <v>12</v>
      </c>
      <c r="G325" s="18" t="s">
        <v>13</v>
      </c>
      <c r="H325" s="21"/>
      <c r="I325" s="22" t="s">
        <v>10</v>
      </c>
      <c r="J325" s="23" t="s">
        <v>14</v>
      </c>
      <c r="K325" s="23" t="s">
        <v>12</v>
      </c>
      <c r="L325" s="24" t="s">
        <v>13</v>
      </c>
      <c r="M325" s="18" t="s">
        <v>15</v>
      </c>
    </row>
    <row r="326" spans="1:13" ht="25.5" x14ac:dyDescent="0.25">
      <c r="A326" s="9">
        <v>12</v>
      </c>
      <c r="B326" s="47">
        <v>1611</v>
      </c>
      <c r="C326" s="25" t="s">
        <v>16</v>
      </c>
      <c r="D326" s="2">
        <f>G206</f>
        <v>1124124.4899999995</v>
      </c>
      <c r="E326" s="58">
        <v>13291.29</v>
      </c>
      <c r="F326" s="58"/>
      <c r="G326" s="71">
        <f t="shared" ref="G326:G365" si="15">D326+E326+F326</f>
        <v>1137415.7799999996</v>
      </c>
      <c r="H326" s="26"/>
      <c r="I326" s="3">
        <v>-589225.80000000016</v>
      </c>
      <c r="J326" s="58">
        <v>-223366.65</v>
      </c>
      <c r="K326" s="58"/>
      <c r="L326" s="61">
        <v>-812592.45000000019</v>
      </c>
      <c r="M326" s="27">
        <v>324823.32999999938</v>
      </c>
    </row>
    <row r="327" spans="1:13" ht="25.5" x14ac:dyDescent="0.25">
      <c r="A327" s="9" t="s">
        <v>17</v>
      </c>
      <c r="B327" s="47">
        <v>1612</v>
      </c>
      <c r="C327" s="25" t="s">
        <v>18</v>
      </c>
      <c r="D327" s="2">
        <f t="shared" ref="D327:D365" si="16">G207</f>
        <v>517173.12</v>
      </c>
      <c r="E327" s="58"/>
      <c r="F327" s="58"/>
      <c r="G327" s="71">
        <f t="shared" si="15"/>
        <v>517173.12</v>
      </c>
      <c r="H327" s="26"/>
      <c r="I327" s="3">
        <v>-116815.69999999998</v>
      </c>
      <c r="J327" s="58">
        <v>-15729.3</v>
      </c>
      <c r="K327" s="58"/>
      <c r="L327" s="61">
        <v>-132544.99999999997</v>
      </c>
      <c r="M327" s="27">
        <v>384628.12</v>
      </c>
    </row>
    <row r="328" spans="1:13" x14ac:dyDescent="0.25">
      <c r="A328" s="9" t="s">
        <v>19</v>
      </c>
      <c r="B328" s="28">
        <v>1805</v>
      </c>
      <c r="C328" s="29" t="s">
        <v>20</v>
      </c>
      <c r="D328" s="2">
        <f t="shared" si="16"/>
        <v>4218142.870000001</v>
      </c>
      <c r="E328" s="58">
        <v>123214.08</v>
      </c>
      <c r="F328" s="58"/>
      <c r="G328" s="71">
        <f t="shared" si="15"/>
        <v>4341356.9500000011</v>
      </c>
      <c r="H328" s="26"/>
      <c r="I328" s="3">
        <v>0</v>
      </c>
      <c r="J328" s="58"/>
      <c r="K328" s="58"/>
      <c r="L328" s="61">
        <v>0</v>
      </c>
      <c r="M328" s="27">
        <v>4341356.9500000011</v>
      </c>
    </row>
    <row r="329" spans="1:13" x14ac:dyDescent="0.25">
      <c r="A329" s="9">
        <v>47</v>
      </c>
      <c r="B329" s="28">
        <v>1808</v>
      </c>
      <c r="C329" s="30" t="s">
        <v>21</v>
      </c>
      <c r="D329" s="2">
        <f t="shared" si="16"/>
        <v>0</v>
      </c>
      <c r="E329" s="58"/>
      <c r="F329" s="58"/>
      <c r="G329" s="71">
        <f t="shared" si="15"/>
        <v>0</v>
      </c>
      <c r="H329" s="26"/>
      <c r="I329" s="3">
        <v>0</v>
      </c>
      <c r="J329" s="58"/>
      <c r="K329" s="58"/>
      <c r="L329" s="61">
        <v>0</v>
      </c>
      <c r="M329" s="27">
        <v>0</v>
      </c>
    </row>
    <row r="330" spans="1:13" x14ac:dyDescent="0.25">
      <c r="A330" s="9">
        <v>13</v>
      </c>
      <c r="B330" s="28">
        <v>1810</v>
      </c>
      <c r="C330" s="30" t="s">
        <v>22</v>
      </c>
      <c r="D330" s="2">
        <f t="shared" si="16"/>
        <v>0</v>
      </c>
      <c r="E330" s="58"/>
      <c r="F330" s="58"/>
      <c r="G330" s="71">
        <f t="shared" si="15"/>
        <v>0</v>
      </c>
      <c r="H330" s="26"/>
      <c r="I330" s="3">
        <v>0</v>
      </c>
      <c r="J330" s="58"/>
      <c r="K330" s="58"/>
      <c r="L330" s="61">
        <v>0</v>
      </c>
      <c r="M330" s="27">
        <v>0</v>
      </c>
    </row>
    <row r="331" spans="1:13" ht="25.5" x14ac:dyDescent="0.25">
      <c r="A331" s="9">
        <v>47</v>
      </c>
      <c r="B331" s="28">
        <v>1815</v>
      </c>
      <c r="C331" s="30" t="s">
        <v>23</v>
      </c>
      <c r="D331" s="2">
        <f t="shared" si="16"/>
        <v>0</v>
      </c>
      <c r="E331" s="58"/>
      <c r="F331" s="58"/>
      <c r="G331" s="71">
        <f t="shared" si="15"/>
        <v>0</v>
      </c>
      <c r="H331" s="26"/>
      <c r="I331" s="3">
        <v>0</v>
      </c>
      <c r="J331" s="58"/>
      <c r="K331" s="58"/>
      <c r="L331" s="61">
        <v>0</v>
      </c>
      <c r="M331" s="27">
        <v>0</v>
      </c>
    </row>
    <row r="332" spans="1:13" ht="25.5" x14ac:dyDescent="0.25">
      <c r="A332" s="9">
        <v>47</v>
      </c>
      <c r="B332" s="28">
        <v>1820</v>
      </c>
      <c r="C332" s="25" t="s">
        <v>24</v>
      </c>
      <c r="D332" s="2">
        <f t="shared" si="16"/>
        <v>8600016.6600000001</v>
      </c>
      <c r="E332" s="58">
        <v>21370.13</v>
      </c>
      <c r="F332" s="58"/>
      <c r="G332" s="71">
        <f t="shared" si="15"/>
        <v>8621386.790000001</v>
      </c>
      <c r="H332" s="26"/>
      <c r="I332" s="3">
        <v>-4845439.1300000008</v>
      </c>
      <c r="J332" s="58">
        <v>-158842.23000000001</v>
      </c>
      <c r="K332" s="58"/>
      <c r="L332" s="61">
        <v>-5004281.3600000013</v>
      </c>
      <c r="M332" s="27">
        <v>3617105.4299999997</v>
      </c>
    </row>
    <row r="333" spans="1:13" x14ac:dyDescent="0.25">
      <c r="A333" s="9">
        <v>47</v>
      </c>
      <c r="B333" s="28">
        <v>1825</v>
      </c>
      <c r="C333" s="30" t="s">
        <v>25</v>
      </c>
      <c r="D333" s="2">
        <f t="shared" si="16"/>
        <v>0</v>
      </c>
      <c r="E333" s="58"/>
      <c r="F333" s="58"/>
      <c r="G333" s="71">
        <f t="shared" si="15"/>
        <v>0</v>
      </c>
      <c r="H333" s="26"/>
      <c r="I333" s="3">
        <v>0</v>
      </c>
      <c r="J333" s="58"/>
      <c r="K333" s="58"/>
      <c r="L333" s="52">
        <v>0</v>
      </c>
      <c r="M333" s="27">
        <v>0</v>
      </c>
    </row>
    <row r="334" spans="1:13" x14ac:dyDescent="0.25">
      <c r="A334" s="9">
        <v>47</v>
      </c>
      <c r="B334" s="28">
        <v>1830</v>
      </c>
      <c r="C334" s="30" t="s">
        <v>26</v>
      </c>
      <c r="D334" s="2">
        <f t="shared" si="16"/>
        <v>19065605.669999998</v>
      </c>
      <c r="E334" s="58">
        <v>619915.82999999996</v>
      </c>
      <c r="F334" s="58">
        <v>-364930.64</v>
      </c>
      <c r="G334" s="71">
        <f t="shared" si="15"/>
        <v>19320590.859999996</v>
      </c>
      <c r="H334" s="26"/>
      <c r="I334" s="3">
        <v>-7229135.5599999987</v>
      </c>
      <c r="J334" s="58">
        <v>-291657.3</v>
      </c>
      <c r="K334" s="58">
        <v>364930.64</v>
      </c>
      <c r="L334" s="52">
        <v>-7155862.2199999988</v>
      </c>
      <c r="M334" s="27">
        <v>12164728.639999997</v>
      </c>
    </row>
    <row r="335" spans="1:13" x14ac:dyDescent="0.25">
      <c r="A335" s="9">
        <v>47</v>
      </c>
      <c r="B335" s="28">
        <v>1835</v>
      </c>
      <c r="C335" s="30" t="s">
        <v>27</v>
      </c>
      <c r="D335" s="2">
        <f t="shared" si="16"/>
        <v>19514800.839999996</v>
      </c>
      <c r="E335" s="58">
        <v>1078406.48</v>
      </c>
      <c r="F335" s="58">
        <v>-450888.86</v>
      </c>
      <c r="G335" s="71">
        <f t="shared" si="15"/>
        <v>20142318.459999997</v>
      </c>
      <c r="H335" s="26"/>
      <c r="I335" s="3">
        <v>-8515636.6899999995</v>
      </c>
      <c r="J335" s="58">
        <v>-272220.40999999997</v>
      </c>
      <c r="K335" s="58">
        <v>450888.86</v>
      </c>
      <c r="L335" s="52">
        <v>-8336968.2399999993</v>
      </c>
      <c r="M335" s="27">
        <v>11805350.219999999</v>
      </c>
    </row>
    <row r="336" spans="1:13" x14ac:dyDescent="0.25">
      <c r="A336" s="9">
        <v>47</v>
      </c>
      <c r="B336" s="28">
        <v>1840</v>
      </c>
      <c r="C336" s="30" t="s">
        <v>28</v>
      </c>
      <c r="D336" s="2">
        <f t="shared" si="16"/>
        <v>9577104.3100000024</v>
      </c>
      <c r="E336" s="58">
        <v>364921.09</v>
      </c>
      <c r="F336" s="58">
        <v>-201692.98</v>
      </c>
      <c r="G336" s="71">
        <f t="shared" si="15"/>
        <v>9740332.4200000018</v>
      </c>
      <c r="H336" s="26"/>
      <c r="I336" s="3">
        <v>-4193305.2800000003</v>
      </c>
      <c r="J336" s="58">
        <v>-181070.18</v>
      </c>
      <c r="K336" s="58">
        <v>201692.98</v>
      </c>
      <c r="L336" s="52">
        <v>-4172682.48</v>
      </c>
      <c r="M336" s="27">
        <v>5567649.9400000013</v>
      </c>
    </row>
    <row r="337" spans="1:13" ht="25.5" x14ac:dyDescent="0.25">
      <c r="A337" s="9">
        <v>47</v>
      </c>
      <c r="B337" s="28">
        <v>1845</v>
      </c>
      <c r="C337" s="30" t="s">
        <v>29</v>
      </c>
      <c r="D337" s="2">
        <f t="shared" si="16"/>
        <v>26655128.880000003</v>
      </c>
      <c r="E337" s="58">
        <v>518224.78</v>
      </c>
      <c r="F337" s="58">
        <v>-637471.81999999995</v>
      </c>
      <c r="G337" s="71">
        <f t="shared" si="15"/>
        <v>26535881.840000004</v>
      </c>
      <c r="H337" s="26"/>
      <c r="I337" s="3">
        <v>-13800341.280000001</v>
      </c>
      <c r="J337" s="58">
        <v>-438096.77</v>
      </c>
      <c r="K337" s="58">
        <v>637471.81999999995</v>
      </c>
      <c r="L337" s="52">
        <v>-13600966.23</v>
      </c>
      <c r="M337" s="27">
        <v>12934915.610000003</v>
      </c>
    </row>
    <row r="338" spans="1:13" x14ac:dyDescent="0.25">
      <c r="A338" s="9">
        <v>47</v>
      </c>
      <c r="B338" s="28">
        <v>1850</v>
      </c>
      <c r="C338" s="30" t="s">
        <v>30</v>
      </c>
      <c r="D338" s="2">
        <f t="shared" si="16"/>
        <v>19048715.200000003</v>
      </c>
      <c r="E338" s="58">
        <v>544441.27</v>
      </c>
      <c r="F338" s="58">
        <v>-754638.81</v>
      </c>
      <c r="G338" s="71">
        <f t="shared" si="15"/>
        <v>18838517.660000004</v>
      </c>
      <c r="H338" s="26"/>
      <c r="I338" s="3">
        <v>-8767422.7300000004</v>
      </c>
      <c r="J338" s="58">
        <v>-406215.56</v>
      </c>
      <c r="K338" s="58">
        <v>754638.81</v>
      </c>
      <c r="L338" s="52">
        <v>-8418999.4800000004</v>
      </c>
      <c r="M338" s="27">
        <v>10419518.180000003</v>
      </c>
    </row>
    <row r="339" spans="1:13" ht="25.5" x14ac:dyDescent="0.25">
      <c r="A339" s="9">
        <v>47</v>
      </c>
      <c r="B339" s="28">
        <v>1855</v>
      </c>
      <c r="C339" s="30" t="s">
        <v>31</v>
      </c>
      <c r="D339" s="2">
        <f t="shared" si="16"/>
        <v>10383043.969999999</v>
      </c>
      <c r="E339" s="58">
        <v>329116.82</v>
      </c>
      <c r="F339" s="58"/>
      <c r="G339" s="71">
        <f t="shared" si="15"/>
        <v>10712160.789999999</v>
      </c>
      <c r="H339" s="26"/>
      <c r="I339" s="3">
        <v>-2164393.5100000002</v>
      </c>
      <c r="J339" s="58">
        <v>-186262.1</v>
      </c>
      <c r="K339" s="58"/>
      <c r="L339" s="52">
        <v>-2350655.6100000003</v>
      </c>
      <c r="M339" s="27">
        <v>8361505.1799999988</v>
      </c>
    </row>
    <row r="340" spans="1:13" x14ac:dyDescent="0.25">
      <c r="A340" s="9">
        <v>47</v>
      </c>
      <c r="B340" s="28">
        <v>1860</v>
      </c>
      <c r="C340" s="30" t="s">
        <v>32</v>
      </c>
      <c r="D340" s="2">
        <f t="shared" si="16"/>
        <v>3843833.6500000004</v>
      </c>
      <c r="E340" s="58">
        <v>41148.839999999997</v>
      </c>
      <c r="F340" s="58">
        <v>-466081.79</v>
      </c>
      <c r="G340" s="71">
        <f t="shared" si="15"/>
        <v>3418900.7</v>
      </c>
      <c r="H340" s="26"/>
      <c r="I340" s="3">
        <v>-1962499.6799999997</v>
      </c>
      <c r="J340" s="58">
        <v>-128748.61</v>
      </c>
      <c r="K340" s="58">
        <v>466081.79</v>
      </c>
      <c r="L340" s="52">
        <v>-1625166.4999999998</v>
      </c>
      <c r="M340" s="27">
        <v>1793734.2000000004</v>
      </c>
    </row>
    <row r="341" spans="1:13" x14ac:dyDescent="0.25">
      <c r="A341" s="9">
        <v>47</v>
      </c>
      <c r="B341" s="28">
        <v>1860</v>
      </c>
      <c r="C341" s="29" t="s">
        <v>33</v>
      </c>
      <c r="D341" s="2">
        <f t="shared" si="16"/>
        <v>7255927.370000001</v>
      </c>
      <c r="E341" s="58">
        <v>530182.1</v>
      </c>
      <c r="F341" s="58">
        <v>-84122.73</v>
      </c>
      <c r="G341" s="71">
        <f t="shared" si="15"/>
        <v>7701986.7400000002</v>
      </c>
      <c r="H341" s="26"/>
      <c r="I341" s="3">
        <v>-2383547.1</v>
      </c>
      <c r="J341" s="58">
        <v>-503863.31</v>
      </c>
      <c r="K341" s="58">
        <v>35869.760000000002</v>
      </c>
      <c r="L341" s="52">
        <v>-2851540.6500000004</v>
      </c>
      <c r="M341" s="27">
        <v>4850446.09</v>
      </c>
    </row>
    <row r="342" spans="1:13" x14ac:dyDescent="0.25">
      <c r="A342" s="9" t="s">
        <v>19</v>
      </c>
      <c r="B342" s="28">
        <v>1905</v>
      </c>
      <c r="C342" s="29" t="s">
        <v>20</v>
      </c>
      <c r="D342" s="2">
        <f t="shared" si="16"/>
        <v>0</v>
      </c>
      <c r="E342" s="58"/>
      <c r="F342" s="58"/>
      <c r="G342" s="71">
        <f t="shared" si="15"/>
        <v>0</v>
      </c>
      <c r="H342" s="26"/>
      <c r="I342" s="3">
        <v>0</v>
      </c>
      <c r="J342" s="58"/>
      <c r="K342" s="58"/>
      <c r="L342" s="52">
        <v>0</v>
      </c>
      <c r="M342" s="27">
        <v>0</v>
      </c>
    </row>
    <row r="343" spans="1:13" x14ac:dyDescent="0.25">
      <c r="A343" s="9">
        <v>47</v>
      </c>
      <c r="B343" s="28">
        <v>1908</v>
      </c>
      <c r="C343" s="30" t="s">
        <v>34</v>
      </c>
      <c r="D343" s="2">
        <f t="shared" si="16"/>
        <v>291529.57000000007</v>
      </c>
      <c r="E343" s="58">
        <v>5617.95</v>
      </c>
      <c r="F343" s="58"/>
      <c r="G343" s="71">
        <f t="shared" si="15"/>
        <v>297147.52000000008</v>
      </c>
      <c r="H343" s="26"/>
      <c r="I343" s="3">
        <v>-87653.969999999987</v>
      </c>
      <c r="J343" s="58">
        <v>-8900.99</v>
      </c>
      <c r="K343" s="58"/>
      <c r="L343" s="52">
        <v>-96554.959999999992</v>
      </c>
      <c r="M343" s="27">
        <v>200592.56000000008</v>
      </c>
    </row>
    <row r="344" spans="1:13" x14ac:dyDescent="0.25">
      <c r="A344" s="9">
        <v>13</v>
      </c>
      <c r="B344" s="28">
        <v>1910</v>
      </c>
      <c r="C344" s="30" t="s">
        <v>22</v>
      </c>
      <c r="D344" s="2">
        <f t="shared" si="16"/>
        <v>1095041.1100000001</v>
      </c>
      <c r="E344" s="58">
        <v>121063.76</v>
      </c>
      <c r="F344" s="58">
        <v>-37455.75</v>
      </c>
      <c r="G344" s="71">
        <f t="shared" si="15"/>
        <v>1178649.1200000001</v>
      </c>
      <c r="H344" s="26"/>
      <c r="I344" s="3">
        <v>-656173.07000000007</v>
      </c>
      <c r="J344" s="58">
        <v>-180192.59</v>
      </c>
      <c r="K344" s="58">
        <v>37455.75</v>
      </c>
      <c r="L344" s="52">
        <v>-798909.91</v>
      </c>
      <c r="M344" s="27">
        <v>379739.21000000008</v>
      </c>
    </row>
    <row r="345" spans="1:13" ht="25.5" x14ac:dyDescent="0.25">
      <c r="A345" s="9">
        <v>8</v>
      </c>
      <c r="B345" s="28">
        <v>1915</v>
      </c>
      <c r="C345" s="30" t="s">
        <v>35</v>
      </c>
      <c r="D345" s="2">
        <f t="shared" si="16"/>
        <v>344034.71000000008</v>
      </c>
      <c r="E345" s="58"/>
      <c r="F345" s="58">
        <v>-95618.59</v>
      </c>
      <c r="G345" s="71">
        <f t="shared" si="15"/>
        <v>248416.12000000008</v>
      </c>
      <c r="H345" s="26"/>
      <c r="I345" s="3">
        <v>-202325.53</v>
      </c>
      <c r="J345" s="58">
        <v>-27043.93</v>
      </c>
      <c r="K345" s="58">
        <v>95618.59</v>
      </c>
      <c r="L345" s="52">
        <v>-133750.87</v>
      </c>
      <c r="M345" s="27">
        <v>114665.25000000009</v>
      </c>
    </row>
    <row r="346" spans="1:13" ht="25.5" x14ac:dyDescent="0.25">
      <c r="A346" s="9">
        <v>8</v>
      </c>
      <c r="B346" s="28">
        <v>1915</v>
      </c>
      <c r="C346" s="30" t="s">
        <v>36</v>
      </c>
      <c r="D346" s="2">
        <f t="shared" si="16"/>
        <v>0</v>
      </c>
      <c r="E346" s="58"/>
      <c r="F346" s="58"/>
      <c r="G346" s="71">
        <f t="shared" si="15"/>
        <v>0</v>
      </c>
      <c r="H346" s="26"/>
      <c r="I346" s="3">
        <v>0</v>
      </c>
      <c r="J346" s="58"/>
      <c r="K346" s="58"/>
      <c r="L346" s="52">
        <v>0</v>
      </c>
      <c r="M346" s="27">
        <v>0</v>
      </c>
    </row>
    <row r="347" spans="1:13" x14ac:dyDescent="0.25">
      <c r="A347" s="9">
        <v>10</v>
      </c>
      <c r="B347" s="28">
        <v>1920</v>
      </c>
      <c r="C347" s="30" t="s">
        <v>37</v>
      </c>
      <c r="D347" s="2">
        <f t="shared" si="16"/>
        <v>474228.76999999996</v>
      </c>
      <c r="E347" s="58">
        <v>95429.4</v>
      </c>
      <c r="F347" s="58">
        <v>-87221.45</v>
      </c>
      <c r="G347" s="71">
        <f t="shared" si="15"/>
        <v>482436.71999999991</v>
      </c>
      <c r="H347" s="26"/>
      <c r="I347" s="3">
        <v>-248425.06000000003</v>
      </c>
      <c r="J347" s="58">
        <v>-80420.53</v>
      </c>
      <c r="K347" s="58">
        <v>87221.45</v>
      </c>
      <c r="L347" s="52">
        <v>-241624.14</v>
      </c>
      <c r="M347" s="27">
        <v>240812.5799999999</v>
      </c>
    </row>
    <row r="348" spans="1:13" ht="25.5" x14ac:dyDescent="0.25">
      <c r="A348" s="9">
        <v>45</v>
      </c>
      <c r="B348" s="31">
        <v>1920</v>
      </c>
      <c r="C348" s="25" t="s">
        <v>38</v>
      </c>
      <c r="D348" s="2">
        <f t="shared" si="16"/>
        <v>0</v>
      </c>
      <c r="E348" s="58"/>
      <c r="F348" s="58"/>
      <c r="G348" s="71">
        <f t="shared" si="15"/>
        <v>0</v>
      </c>
      <c r="H348" s="26"/>
      <c r="I348" s="3">
        <v>0</v>
      </c>
      <c r="J348" s="58"/>
      <c r="K348" s="58"/>
      <c r="L348" s="52">
        <v>0</v>
      </c>
      <c r="M348" s="27">
        <v>0</v>
      </c>
    </row>
    <row r="349" spans="1:13" ht="25.5" x14ac:dyDescent="0.25">
      <c r="A349" s="9">
        <v>45.1</v>
      </c>
      <c r="B349" s="31">
        <v>1920</v>
      </c>
      <c r="C349" s="25" t="s">
        <v>39</v>
      </c>
      <c r="D349" s="2">
        <f t="shared" si="16"/>
        <v>0</v>
      </c>
      <c r="E349" s="58"/>
      <c r="F349" s="58"/>
      <c r="G349" s="71">
        <f t="shared" si="15"/>
        <v>0</v>
      </c>
      <c r="H349" s="26"/>
      <c r="I349" s="3">
        <v>0</v>
      </c>
      <c r="J349" s="58"/>
      <c r="K349" s="58"/>
      <c r="L349" s="52">
        <v>0</v>
      </c>
      <c r="M349" s="27">
        <v>0</v>
      </c>
    </row>
    <row r="350" spans="1:13" x14ac:dyDescent="0.25">
      <c r="A350" s="9">
        <v>10</v>
      </c>
      <c r="B350" s="47">
        <v>1930</v>
      </c>
      <c r="C350" s="30" t="s">
        <v>40</v>
      </c>
      <c r="D350" s="2">
        <f t="shared" si="16"/>
        <v>2946003.8000000007</v>
      </c>
      <c r="E350" s="58">
        <v>143322.26</v>
      </c>
      <c r="F350" s="58">
        <v>-64664.99</v>
      </c>
      <c r="G350" s="71">
        <f t="shared" si="15"/>
        <v>3024661.0700000003</v>
      </c>
      <c r="H350" s="26"/>
      <c r="I350" s="3">
        <v>-1918958.38</v>
      </c>
      <c r="J350" s="58">
        <v>-233074.03</v>
      </c>
      <c r="K350" s="58">
        <v>64664.99</v>
      </c>
      <c r="L350" s="52">
        <v>-2087367.4199999997</v>
      </c>
      <c r="M350" s="27">
        <v>937293.65000000061</v>
      </c>
    </row>
    <row r="351" spans="1:13" x14ac:dyDescent="0.25">
      <c r="A351" s="9">
        <v>8</v>
      </c>
      <c r="B351" s="47">
        <v>1935</v>
      </c>
      <c r="C351" s="30" t="s">
        <v>41</v>
      </c>
      <c r="D351" s="2">
        <f t="shared" si="16"/>
        <v>95792.880000000019</v>
      </c>
      <c r="E351" s="58">
        <v>11722.4</v>
      </c>
      <c r="F351" s="58"/>
      <c r="G351" s="71">
        <f t="shared" si="15"/>
        <v>107515.28000000001</v>
      </c>
      <c r="H351" s="26"/>
      <c r="I351" s="3">
        <v>-59870.58</v>
      </c>
      <c r="J351" s="58">
        <v>-9103.58</v>
      </c>
      <c r="K351" s="58"/>
      <c r="L351" s="52">
        <v>-68974.16</v>
      </c>
      <c r="M351" s="27">
        <v>38541.12000000001</v>
      </c>
    </row>
    <row r="352" spans="1:13" x14ac:dyDescent="0.25">
      <c r="A352" s="9">
        <v>8</v>
      </c>
      <c r="B352" s="47">
        <v>1940</v>
      </c>
      <c r="C352" s="30" t="s">
        <v>42</v>
      </c>
      <c r="D352" s="2">
        <f t="shared" si="16"/>
        <v>266605.71999999997</v>
      </c>
      <c r="E352" s="58">
        <v>35024.75</v>
      </c>
      <c r="F352" s="58"/>
      <c r="G352" s="71">
        <f t="shared" si="15"/>
        <v>301630.46999999997</v>
      </c>
      <c r="H352" s="26"/>
      <c r="I352" s="3">
        <v>-142590.96000000002</v>
      </c>
      <c r="J352" s="58">
        <v>-24182.89</v>
      </c>
      <c r="K352" s="58"/>
      <c r="L352" s="52">
        <v>-166773.85000000003</v>
      </c>
      <c r="M352" s="27">
        <v>134856.61999999994</v>
      </c>
    </row>
    <row r="353" spans="1:13" x14ac:dyDescent="0.25">
      <c r="A353" s="9">
        <v>8</v>
      </c>
      <c r="B353" s="47">
        <v>1945</v>
      </c>
      <c r="C353" s="30" t="s">
        <v>43</v>
      </c>
      <c r="D353" s="2">
        <f t="shared" si="16"/>
        <v>97312.71</v>
      </c>
      <c r="E353" s="58"/>
      <c r="F353" s="58"/>
      <c r="G353" s="71">
        <f t="shared" si="15"/>
        <v>97312.71</v>
      </c>
      <c r="H353" s="26"/>
      <c r="I353" s="3">
        <v>-74952.33</v>
      </c>
      <c r="J353" s="58">
        <v>-8602.91</v>
      </c>
      <c r="K353" s="58"/>
      <c r="L353" s="52">
        <v>-83555.240000000005</v>
      </c>
      <c r="M353" s="27">
        <v>13757.470000000001</v>
      </c>
    </row>
    <row r="354" spans="1:13" x14ac:dyDescent="0.25">
      <c r="A354" s="9">
        <v>8</v>
      </c>
      <c r="B354" s="47">
        <v>1950</v>
      </c>
      <c r="C354" s="30" t="s">
        <v>44</v>
      </c>
      <c r="D354" s="2">
        <f t="shared" si="16"/>
        <v>0</v>
      </c>
      <c r="E354" s="58"/>
      <c r="F354" s="58"/>
      <c r="G354" s="71">
        <f t="shared" si="15"/>
        <v>0</v>
      </c>
      <c r="H354" s="26"/>
      <c r="I354" s="3">
        <v>0</v>
      </c>
      <c r="J354" s="58"/>
      <c r="K354" s="58"/>
      <c r="L354" s="52">
        <v>0</v>
      </c>
      <c r="M354" s="27">
        <v>0</v>
      </c>
    </row>
    <row r="355" spans="1:13" x14ac:dyDescent="0.25">
      <c r="A355" s="9">
        <v>8</v>
      </c>
      <c r="B355" s="47">
        <v>1955</v>
      </c>
      <c r="C355" s="30" t="s">
        <v>45</v>
      </c>
      <c r="D355" s="2">
        <f t="shared" si="16"/>
        <v>0</v>
      </c>
      <c r="E355" s="58"/>
      <c r="F355" s="58"/>
      <c r="G355" s="71">
        <f t="shared" si="15"/>
        <v>0</v>
      </c>
      <c r="H355" s="26"/>
      <c r="I355" s="3">
        <v>0</v>
      </c>
      <c r="J355" s="58"/>
      <c r="K355" s="58"/>
      <c r="L355" s="52">
        <v>0</v>
      </c>
      <c r="M355" s="27">
        <v>0</v>
      </c>
    </row>
    <row r="356" spans="1:13" ht="25.5" x14ac:dyDescent="0.25">
      <c r="A356" s="32">
        <v>8</v>
      </c>
      <c r="B356" s="31">
        <v>1955</v>
      </c>
      <c r="C356" s="33" t="s">
        <v>46</v>
      </c>
      <c r="D356" s="2">
        <f t="shared" si="16"/>
        <v>0</v>
      </c>
      <c r="E356" s="58"/>
      <c r="F356" s="58"/>
      <c r="G356" s="71">
        <f t="shared" si="15"/>
        <v>0</v>
      </c>
      <c r="H356" s="26"/>
      <c r="I356" s="3">
        <v>0</v>
      </c>
      <c r="J356" s="58"/>
      <c r="K356" s="58"/>
      <c r="L356" s="52">
        <v>0</v>
      </c>
      <c r="M356" s="27">
        <v>0</v>
      </c>
    </row>
    <row r="357" spans="1:13" x14ac:dyDescent="0.25">
      <c r="A357" s="32">
        <v>8</v>
      </c>
      <c r="B357" s="34">
        <v>1960</v>
      </c>
      <c r="C357" s="25" t="s">
        <v>47</v>
      </c>
      <c r="D357" s="2">
        <f t="shared" si="16"/>
        <v>0</v>
      </c>
      <c r="E357" s="58"/>
      <c r="F357" s="58"/>
      <c r="G357" s="71">
        <f t="shared" si="15"/>
        <v>0</v>
      </c>
      <c r="H357" s="26"/>
      <c r="I357" s="3">
        <v>0</v>
      </c>
      <c r="J357" s="58"/>
      <c r="K357" s="58"/>
      <c r="L357" s="52">
        <v>0</v>
      </c>
      <c r="M357" s="27">
        <v>0</v>
      </c>
    </row>
    <row r="358" spans="1:13" ht="25.5" x14ac:dyDescent="0.25">
      <c r="A358" s="35">
        <v>47</v>
      </c>
      <c r="B358" s="34">
        <v>1970</v>
      </c>
      <c r="C358" s="30" t="s">
        <v>48</v>
      </c>
      <c r="D358" s="2">
        <f t="shared" si="16"/>
        <v>0</v>
      </c>
      <c r="E358" s="58"/>
      <c r="F358" s="58"/>
      <c r="G358" s="71">
        <f t="shared" si="15"/>
        <v>0</v>
      </c>
      <c r="H358" s="26"/>
      <c r="I358" s="3">
        <v>0</v>
      </c>
      <c r="J358" s="58"/>
      <c r="K358" s="58"/>
      <c r="L358" s="52">
        <v>0</v>
      </c>
      <c r="M358" s="27">
        <v>0</v>
      </c>
    </row>
    <row r="359" spans="1:13" ht="25.5" x14ac:dyDescent="0.25">
      <c r="A359" s="9">
        <v>47</v>
      </c>
      <c r="B359" s="47">
        <v>1975</v>
      </c>
      <c r="C359" s="30" t="s">
        <v>49</v>
      </c>
      <c r="D359" s="2">
        <f t="shared" si="16"/>
        <v>0</v>
      </c>
      <c r="E359" s="58"/>
      <c r="F359" s="58"/>
      <c r="G359" s="71">
        <f t="shared" si="15"/>
        <v>0</v>
      </c>
      <c r="H359" s="26"/>
      <c r="I359" s="3">
        <v>0</v>
      </c>
      <c r="J359" s="58"/>
      <c r="K359" s="58"/>
      <c r="L359" s="52">
        <v>0</v>
      </c>
      <c r="M359" s="27">
        <v>0</v>
      </c>
    </row>
    <row r="360" spans="1:13" x14ac:dyDescent="0.25">
      <c r="A360" s="9">
        <v>47</v>
      </c>
      <c r="B360" s="47">
        <v>1980</v>
      </c>
      <c r="C360" s="30" t="s">
        <v>50</v>
      </c>
      <c r="D360" s="2">
        <f t="shared" si="16"/>
        <v>281728.77999999997</v>
      </c>
      <c r="E360" s="58"/>
      <c r="F360" s="58"/>
      <c r="G360" s="71">
        <f t="shared" si="15"/>
        <v>281728.77999999997</v>
      </c>
      <c r="H360" s="26"/>
      <c r="I360" s="3">
        <v>-201337.73999999996</v>
      </c>
      <c r="J360" s="58">
        <v>-17821.61</v>
      </c>
      <c r="K360" s="58"/>
      <c r="L360" s="52">
        <v>-219159.34999999998</v>
      </c>
      <c r="M360" s="27">
        <v>62569.429999999993</v>
      </c>
    </row>
    <row r="361" spans="1:13" x14ac:dyDescent="0.25">
      <c r="A361" s="9">
        <v>47</v>
      </c>
      <c r="B361" s="47">
        <v>1985</v>
      </c>
      <c r="C361" s="30" t="s">
        <v>51</v>
      </c>
      <c r="D361" s="2">
        <f t="shared" si="16"/>
        <v>0.15000000000145519</v>
      </c>
      <c r="E361" s="58"/>
      <c r="F361" s="58"/>
      <c r="G361" s="71">
        <f t="shared" si="15"/>
        <v>0.15000000000145519</v>
      </c>
      <c r="H361" s="26"/>
      <c r="I361" s="3">
        <v>0</v>
      </c>
      <c r="J361" s="58"/>
      <c r="K361" s="58"/>
      <c r="L361" s="52">
        <v>0</v>
      </c>
      <c r="M361" s="27">
        <v>0.15000000000145519</v>
      </c>
    </row>
    <row r="362" spans="1:13" x14ac:dyDescent="0.25">
      <c r="A362" s="35">
        <v>47</v>
      </c>
      <c r="B362" s="47">
        <v>1990</v>
      </c>
      <c r="C362" s="48" t="s">
        <v>52</v>
      </c>
      <c r="D362" s="2">
        <f t="shared" si="16"/>
        <v>0</v>
      </c>
      <c r="E362" s="58"/>
      <c r="F362" s="58"/>
      <c r="G362" s="71">
        <f t="shared" si="15"/>
        <v>0</v>
      </c>
      <c r="H362" s="26"/>
      <c r="I362" s="3">
        <v>0</v>
      </c>
      <c r="J362" s="58"/>
      <c r="K362" s="58"/>
      <c r="L362" s="52">
        <v>0</v>
      </c>
      <c r="M362" s="27">
        <v>0</v>
      </c>
    </row>
    <row r="363" spans="1:13" x14ac:dyDescent="0.25">
      <c r="A363" s="9">
        <v>47</v>
      </c>
      <c r="B363" s="47">
        <v>1995</v>
      </c>
      <c r="C363" s="30" t="s">
        <v>53</v>
      </c>
      <c r="D363" s="2">
        <f t="shared" si="16"/>
        <v>-28498674.969999999</v>
      </c>
      <c r="E363" s="58">
        <v>-1821745.73</v>
      </c>
      <c r="F363" s="58"/>
      <c r="G363" s="71">
        <f t="shared" si="15"/>
        <v>-30320420.699999999</v>
      </c>
      <c r="H363" s="26"/>
      <c r="I363" s="3">
        <v>6248166.3800000008</v>
      </c>
      <c r="J363" s="58">
        <v>519221.68</v>
      </c>
      <c r="K363" s="58"/>
      <c r="L363" s="52">
        <v>6767388.0600000005</v>
      </c>
      <c r="M363" s="27">
        <v>-23553032.640000001</v>
      </c>
    </row>
    <row r="364" spans="1:13" x14ac:dyDescent="0.25">
      <c r="A364" s="9">
        <v>47</v>
      </c>
      <c r="B364" s="47">
        <v>2440</v>
      </c>
      <c r="C364" s="30" t="s">
        <v>54</v>
      </c>
      <c r="D364" s="2">
        <f t="shared" si="16"/>
        <v>0</v>
      </c>
      <c r="E364" s="58"/>
      <c r="F364" s="58"/>
      <c r="G364" s="71">
        <f t="shared" si="15"/>
        <v>0</v>
      </c>
      <c r="H364" s="7"/>
      <c r="I364" s="2">
        <v>0</v>
      </c>
      <c r="J364" s="58"/>
      <c r="K364" s="58"/>
      <c r="L364" s="52"/>
      <c r="M364" s="27"/>
    </row>
    <row r="365" spans="1:13" x14ac:dyDescent="0.25">
      <c r="A365" s="36"/>
      <c r="B365" s="36"/>
      <c r="C365" s="37"/>
      <c r="D365" s="2">
        <f t="shared" si="16"/>
        <v>0</v>
      </c>
      <c r="E365" s="58"/>
      <c r="F365" s="58"/>
      <c r="G365" s="71">
        <f t="shared" si="15"/>
        <v>0</v>
      </c>
      <c r="H365" s="7"/>
      <c r="I365" s="2">
        <v>0</v>
      </c>
      <c r="J365" s="58"/>
      <c r="K365" s="58"/>
      <c r="L365" s="52">
        <v>0</v>
      </c>
      <c r="M365" s="27">
        <v>0</v>
      </c>
    </row>
    <row r="366" spans="1:13" x14ac:dyDescent="0.25">
      <c r="A366" s="36"/>
      <c r="B366" s="36"/>
      <c r="C366" s="39" t="s">
        <v>55</v>
      </c>
      <c r="D366" s="40">
        <f>SUM(D326:D365)</f>
        <v>107197220.26000002</v>
      </c>
      <c r="E366" s="40">
        <f>SUM(E326:E365)</f>
        <v>2774667.5000000005</v>
      </c>
      <c r="F366" s="40">
        <f>SUM(F326:F365)</f>
        <v>-3244788.41</v>
      </c>
      <c r="G366" s="40">
        <f>SUM(G326:G365)</f>
        <v>106727099.35000001</v>
      </c>
      <c r="H366" s="40"/>
      <c r="I366" s="40">
        <f>SUM(I326:I365)</f>
        <v>-51911883.700000003</v>
      </c>
      <c r="J366" s="40">
        <f>SUM(J326:J365)</f>
        <v>-2876193.8</v>
      </c>
      <c r="K366" s="40">
        <f>SUM(K326:K365)</f>
        <v>3196535.44</v>
      </c>
      <c r="L366" s="40">
        <f>SUM(L326:L365)</f>
        <v>-51591542.060000002</v>
      </c>
      <c r="M366" s="40">
        <f>SUM(M326:M365)</f>
        <v>55135557.290000021</v>
      </c>
    </row>
    <row r="367" spans="1:13" ht="37.5" x14ac:dyDescent="0.25">
      <c r="A367" s="36"/>
      <c r="B367" s="36"/>
      <c r="C367" s="41" t="s">
        <v>56</v>
      </c>
      <c r="D367" s="4"/>
      <c r="E367" s="38"/>
      <c r="F367" s="38"/>
      <c r="G367" s="71">
        <f t="shared" ref="G367:G368" si="17">D367+E367+F367</f>
        <v>0</v>
      </c>
      <c r="H367" s="7"/>
      <c r="I367" s="4"/>
      <c r="J367" s="38"/>
      <c r="K367" s="38"/>
      <c r="L367" s="52">
        <v>0</v>
      </c>
      <c r="M367" s="27">
        <v>0</v>
      </c>
    </row>
    <row r="368" spans="1:13" ht="25.5" x14ac:dyDescent="0.25">
      <c r="A368" s="36"/>
      <c r="B368" s="36"/>
      <c r="C368" s="42" t="s">
        <v>57</v>
      </c>
      <c r="D368" s="4"/>
      <c r="E368" s="38"/>
      <c r="F368" s="38"/>
      <c r="G368" s="71">
        <f t="shared" si="17"/>
        <v>0</v>
      </c>
      <c r="H368" s="7"/>
      <c r="I368" s="4"/>
      <c r="J368" s="38"/>
      <c r="K368" s="38"/>
      <c r="L368" s="52">
        <v>0</v>
      </c>
      <c r="M368" s="27">
        <v>0</v>
      </c>
    </row>
    <row r="369" spans="1:13" x14ac:dyDescent="0.25">
      <c r="A369" s="36"/>
      <c r="B369" s="36"/>
      <c r="C369" s="39" t="s">
        <v>58</v>
      </c>
      <c r="D369" s="40">
        <f>SUM(D366:D368)</f>
        <v>107197220.26000002</v>
      </c>
      <c r="E369" s="40">
        <f>SUM(E366:E368)</f>
        <v>2774667.5000000005</v>
      </c>
      <c r="F369" s="40">
        <f>SUM(F366:F368)</f>
        <v>-3244788.41</v>
      </c>
      <c r="G369" s="40">
        <f>SUM(G366:G368)</f>
        <v>106727099.35000001</v>
      </c>
      <c r="H369" s="40"/>
      <c r="I369" s="40">
        <f>SUM(I366:I368)</f>
        <v>-51911883.700000003</v>
      </c>
      <c r="J369" s="40">
        <f>SUM(J366:J368)</f>
        <v>-2876193.8</v>
      </c>
      <c r="K369" s="40">
        <f>SUM(K366:K368)</f>
        <v>3196535.44</v>
      </c>
      <c r="L369" s="40">
        <f>SUM(L366:L368)</f>
        <v>-51591542.060000002</v>
      </c>
      <c r="M369" s="40">
        <f>SUM(M366:M368)</f>
        <v>55135557.290000021</v>
      </c>
    </row>
    <row r="370" spans="1:13" x14ac:dyDescent="0.25">
      <c r="A370" s="36"/>
      <c r="B370" s="36"/>
      <c r="C370" s="105" t="s">
        <v>59</v>
      </c>
      <c r="D370" s="106"/>
      <c r="E370" s="106"/>
      <c r="F370" s="106"/>
      <c r="G370" s="106"/>
      <c r="H370" s="106"/>
      <c r="I370" s="107"/>
      <c r="J370" s="38"/>
      <c r="K370" s="43"/>
      <c r="L370" s="54"/>
      <c r="M370" s="44"/>
    </row>
    <row r="371" spans="1:13" x14ac:dyDescent="0.25">
      <c r="A371" s="36"/>
      <c r="B371" s="36"/>
      <c r="C371" s="105" t="s">
        <v>60</v>
      </c>
      <c r="D371" s="106"/>
      <c r="E371" s="106"/>
      <c r="F371" s="106"/>
      <c r="G371" s="106"/>
      <c r="H371" s="106"/>
      <c r="I371" s="107"/>
      <c r="J371" s="40">
        <f>J369+J370</f>
        <v>-2876193.8</v>
      </c>
      <c r="K371" s="43"/>
      <c r="L371" s="54"/>
      <c r="M371" s="44"/>
    </row>
    <row r="372" spans="1:13" x14ac:dyDescent="0.25">
      <c r="A372" s="1"/>
      <c r="B372" s="1"/>
      <c r="C372" s="1"/>
      <c r="D372" s="1"/>
      <c r="E372" s="1"/>
      <c r="F372" s="1"/>
      <c r="G372" s="1"/>
      <c r="H372" s="1"/>
      <c r="I372" s="1"/>
      <c r="J372" s="1"/>
      <c r="K372" s="1"/>
      <c r="L372" s="1"/>
      <c r="M372" s="1"/>
    </row>
    <row r="373" spans="1:13" x14ac:dyDescent="0.25">
      <c r="A373" s="7"/>
      <c r="B373" s="7"/>
      <c r="C373" s="7"/>
      <c r="D373" s="7"/>
      <c r="E373" s="7"/>
      <c r="F373" s="7"/>
      <c r="G373" s="7"/>
      <c r="H373" s="7"/>
      <c r="I373" s="45" t="s">
        <v>61</v>
      </c>
      <c r="J373" s="49"/>
      <c r="K373" s="7"/>
      <c r="L373" s="7"/>
      <c r="M373" s="7"/>
    </row>
    <row r="374" spans="1:13" x14ac:dyDescent="0.25">
      <c r="A374" s="36">
        <v>10</v>
      </c>
      <c r="B374" s="36"/>
      <c r="C374" s="37" t="s">
        <v>62</v>
      </c>
      <c r="D374" s="7"/>
      <c r="E374" s="7"/>
      <c r="F374" s="7"/>
      <c r="G374" s="7"/>
      <c r="H374" s="7"/>
      <c r="I374" s="49" t="s">
        <v>62</v>
      </c>
      <c r="J374" s="49"/>
      <c r="K374" s="55"/>
      <c r="L374" s="7"/>
      <c r="M374" s="7"/>
    </row>
    <row r="375" spans="1:13" x14ac:dyDescent="0.25">
      <c r="A375" s="36">
        <v>8</v>
      </c>
      <c r="B375" s="36"/>
      <c r="C375" s="37" t="s">
        <v>41</v>
      </c>
      <c r="D375" s="7"/>
      <c r="E375" s="7"/>
      <c r="F375" s="7"/>
      <c r="G375" s="7"/>
      <c r="H375" s="7"/>
      <c r="I375" s="49" t="s">
        <v>41</v>
      </c>
      <c r="J375" s="49"/>
      <c r="K375" s="56"/>
      <c r="L375" s="7"/>
      <c r="M375" s="7"/>
    </row>
    <row r="376" spans="1:13" x14ac:dyDescent="0.25">
      <c r="A376" s="7"/>
      <c r="B376" s="7"/>
      <c r="C376" s="7"/>
      <c r="D376" s="7"/>
      <c r="E376" s="7"/>
      <c r="F376" s="7"/>
      <c r="G376" s="7"/>
      <c r="H376" s="7"/>
      <c r="I376" s="46" t="s">
        <v>63</v>
      </c>
      <c r="J376" s="7"/>
      <c r="K376" s="57">
        <f>J371-K374-K375</f>
        <v>-2876193.8</v>
      </c>
      <c r="L376" s="7"/>
      <c r="M376" s="7"/>
    </row>
    <row r="377" spans="1:13" x14ac:dyDescent="0.25">
      <c r="A377" s="1"/>
      <c r="B377" s="1"/>
      <c r="C377" s="1"/>
      <c r="D377" s="1"/>
      <c r="E377" s="1"/>
      <c r="F377" s="1"/>
      <c r="G377" s="1"/>
      <c r="H377" s="1"/>
      <c r="I377" s="1"/>
      <c r="J377" s="1"/>
      <c r="K377" s="1"/>
      <c r="L377" s="1"/>
      <c r="M377" s="1"/>
    </row>
    <row r="378" spans="1:13" ht="18" x14ac:dyDescent="0.25">
      <c r="A378" s="108" t="s">
        <v>0</v>
      </c>
      <c r="B378" s="108"/>
      <c r="C378" s="108"/>
      <c r="D378" s="108"/>
      <c r="E378" s="108"/>
      <c r="F378" s="108"/>
      <c r="G378" s="108"/>
      <c r="H378" s="108"/>
      <c r="I378" s="108"/>
      <c r="J378" s="108"/>
      <c r="K378" s="108"/>
      <c r="L378" s="108"/>
      <c r="M378" s="108"/>
    </row>
    <row r="379" spans="1:13" ht="21" x14ac:dyDescent="0.25">
      <c r="A379" s="108" t="s">
        <v>1</v>
      </c>
      <c r="B379" s="108"/>
      <c r="C379" s="108"/>
      <c r="D379" s="108"/>
      <c r="E379" s="108"/>
      <c r="F379" s="108"/>
      <c r="G379" s="108"/>
      <c r="H379" s="108"/>
      <c r="I379" s="108"/>
      <c r="J379" s="108"/>
      <c r="K379" s="108"/>
      <c r="L379" s="108"/>
      <c r="M379" s="108"/>
    </row>
    <row r="380" spans="1:13" x14ac:dyDescent="0.25">
      <c r="A380" s="7"/>
      <c r="B380" s="7"/>
      <c r="C380" s="7"/>
      <c r="D380" s="7"/>
      <c r="E380" s="7"/>
      <c r="F380" s="7"/>
      <c r="G380" s="7"/>
      <c r="H380" s="8"/>
      <c r="I380" s="7"/>
      <c r="J380" s="7"/>
      <c r="K380" s="7"/>
      <c r="L380" s="7"/>
      <c r="M380" s="7"/>
    </row>
    <row r="381" spans="1:13" x14ac:dyDescent="0.25">
      <c r="A381" s="7"/>
      <c r="B381" s="7"/>
      <c r="C381" s="7"/>
      <c r="D381" s="7"/>
      <c r="E381" s="11" t="s">
        <v>2</v>
      </c>
      <c r="F381" s="50" t="s">
        <v>3</v>
      </c>
      <c r="G381" s="59"/>
      <c r="H381" s="8"/>
      <c r="I381" s="7"/>
      <c r="J381" s="7"/>
      <c r="K381" s="7"/>
      <c r="L381" s="7"/>
      <c r="M381" s="7"/>
    </row>
    <row r="382" spans="1:13" x14ac:dyDescent="0.25">
      <c r="A382" s="7"/>
      <c r="B382" s="7"/>
      <c r="C382" s="10"/>
      <c r="D382" s="7"/>
      <c r="E382" s="11" t="s">
        <v>4</v>
      </c>
      <c r="F382" s="13">
        <v>2015</v>
      </c>
      <c r="G382" s="14"/>
      <c r="H382" s="7"/>
      <c r="I382" s="7"/>
      <c r="J382" s="7"/>
      <c r="K382" s="7"/>
      <c r="L382" s="7"/>
      <c r="M382" s="7"/>
    </row>
    <row r="383" spans="1:13" x14ac:dyDescent="0.25">
      <c r="A383" s="1"/>
      <c r="B383" s="1"/>
      <c r="C383" s="1"/>
      <c r="D383" s="1"/>
      <c r="E383" s="1"/>
      <c r="F383" s="1"/>
      <c r="G383" s="1"/>
      <c r="H383" s="1"/>
      <c r="I383" s="1"/>
      <c r="J383" s="1"/>
      <c r="K383" s="1"/>
      <c r="L383" s="1"/>
      <c r="M383" s="1"/>
    </row>
    <row r="384" spans="1:13" x14ac:dyDescent="0.25">
      <c r="A384" s="7"/>
      <c r="B384" s="7"/>
      <c r="C384" s="7"/>
      <c r="D384" s="109" t="s">
        <v>5</v>
      </c>
      <c r="E384" s="110"/>
      <c r="F384" s="110"/>
      <c r="G384" s="111"/>
      <c r="H384" s="7"/>
      <c r="I384" s="15"/>
      <c r="J384" s="16" t="s">
        <v>6</v>
      </c>
      <c r="K384" s="16"/>
      <c r="L384" s="17"/>
      <c r="M384" s="12"/>
    </row>
    <row r="385" spans="1:13" ht="40.5" x14ac:dyDescent="0.25">
      <c r="A385" s="18" t="s">
        <v>7</v>
      </c>
      <c r="B385" s="18" t="s">
        <v>8</v>
      </c>
      <c r="C385" s="19" t="s">
        <v>9</v>
      </c>
      <c r="D385" s="18" t="s">
        <v>10</v>
      </c>
      <c r="E385" s="20" t="s">
        <v>11</v>
      </c>
      <c r="F385" s="20" t="s">
        <v>12</v>
      </c>
      <c r="G385" s="18" t="s">
        <v>13</v>
      </c>
      <c r="H385" s="21"/>
      <c r="I385" s="22" t="s">
        <v>10</v>
      </c>
      <c r="J385" s="23" t="s">
        <v>14</v>
      </c>
      <c r="K385" s="23" t="s">
        <v>12</v>
      </c>
      <c r="L385" s="24" t="s">
        <v>13</v>
      </c>
      <c r="M385" s="18" t="s">
        <v>15</v>
      </c>
    </row>
    <row r="386" spans="1:13" ht="25.5" x14ac:dyDescent="0.25">
      <c r="A386" s="9">
        <v>12</v>
      </c>
      <c r="B386" s="47">
        <v>1611</v>
      </c>
      <c r="C386" s="25" t="s">
        <v>16</v>
      </c>
      <c r="D386" s="2">
        <f>G266</f>
        <v>1137415.7799999996</v>
      </c>
      <c r="E386" s="58">
        <v>66234.559999999998</v>
      </c>
      <c r="F386" s="58"/>
      <c r="G386" s="71">
        <f t="shared" ref="G386:G425" si="18">D386+E386+F386</f>
        <v>1203650.3399999996</v>
      </c>
      <c r="H386" s="26"/>
      <c r="I386" s="3">
        <v>-810959.35000000021</v>
      </c>
      <c r="J386" s="58">
        <v>-214517.96</v>
      </c>
      <c r="K386" s="58"/>
      <c r="L386" s="61">
        <v>-1025477.3100000002</v>
      </c>
      <c r="M386" s="27">
        <v>178173.02999999945</v>
      </c>
    </row>
    <row r="387" spans="1:13" ht="25.5" x14ac:dyDescent="0.25">
      <c r="A387" s="9" t="s">
        <v>17</v>
      </c>
      <c r="B387" s="47">
        <v>1612</v>
      </c>
      <c r="C387" s="25" t="s">
        <v>18</v>
      </c>
      <c r="D387" s="2">
        <f t="shared" ref="D387:D425" si="19">G267</f>
        <v>517173.12</v>
      </c>
      <c r="E387" s="58"/>
      <c r="F387" s="58"/>
      <c r="G387" s="71">
        <f t="shared" si="18"/>
        <v>517173.12</v>
      </c>
      <c r="H387" s="26"/>
      <c r="I387" s="3">
        <v>-132544.99999999997</v>
      </c>
      <c r="J387" s="58">
        <v>-15729.3</v>
      </c>
      <c r="K387" s="58"/>
      <c r="L387" s="61">
        <v>-148274.29999999996</v>
      </c>
      <c r="M387" s="27">
        <v>368898.82000000007</v>
      </c>
    </row>
    <row r="388" spans="1:13" x14ac:dyDescent="0.25">
      <c r="A388" s="9" t="s">
        <v>19</v>
      </c>
      <c r="B388" s="28">
        <v>1805</v>
      </c>
      <c r="C388" s="29" t="s">
        <v>20</v>
      </c>
      <c r="D388" s="2">
        <f t="shared" si="19"/>
        <v>4341357.9500000011</v>
      </c>
      <c r="E388" s="58">
        <v>1667782.46</v>
      </c>
      <c r="F388" s="58">
        <v>-105108.76</v>
      </c>
      <c r="G388" s="71">
        <f t="shared" si="18"/>
        <v>5904031.6500000013</v>
      </c>
      <c r="H388" s="26"/>
      <c r="I388" s="3">
        <v>0</v>
      </c>
      <c r="J388" s="58"/>
      <c r="K388" s="58"/>
      <c r="L388" s="61">
        <v>0</v>
      </c>
      <c r="M388" s="27">
        <v>5904031.6500000013</v>
      </c>
    </row>
    <row r="389" spans="1:13" x14ac:dyDescent="0.25">
      <c r="A389" s="9">
        <v>47</v>
      </c>
      <c r="B389" s="28">
        <v>1808</v>
      </c>
      <c r="C389" s="30" t="s">
        <v>21</v>
      </c>
      <c r="D389" s="2">
        <f t="shared" si="19"/>
        <v>0</v>
      </c>
      <c r="E389" s="58"/>
      <c r="F389" s="58"/>
      <c r="G389" s="71">
        <f t="shared" si="18"/>
        <v>0</v>
      </c>
      <c r="H389" s="26"/>
      <c r="I389" s="3">
        <v>0</v>
      </c>
      <c r="J389" s="58"/>
      <c r="K389" s="58"/>
      <c r="L389" s="61">
        <v>0</v>
      </c>
      <c r="M389" s="27">
        <v>0</v>
      </c>
    </row>
    <row r="390" spans="1:13" x14ac:dyDescent="0.25">
      <c r="A390" s="9">
        <v>13</v>
      </c>
      <c r="B390" s="28">
        <v>1810</v>
      </c>
      <c r="C390" s="30" t="s">
        <v>22</v>
      </c>
      <c r="D390" s="2">
        <f t="shared" si="19"/>
        <v>0</v>
      </c>
      <c r="E390" s="58"/>
      <c r="F390" s="58"/>
      <c r="G390" s="71">
        <f t="shared" si="18"/>
        <v>0</v>
      </c>
      <c r="H390" s="26"/>
      <c r="I390" s="3">
        <v>0</v>
      </c>
      <c r="J390" s="58"/>
      <c r="K390" s="58"/>
      <c r="L390" s="61">
        <v>0</v>
      </c>
      <c r="M390" s="27">
        <v>0</v>
      </c>
    </row>
    <row r="391" spans="1:13" ht="25.5" x14ac:dyDescent="0.25">
      <c r="A391" s="9">
        <v>47</v>
      </c>
      <c r="B391" s="28">
        <v>1815</v>
      </c>
      <c r="C391" s="30" t="s">
        <v>23</v>
      </c>
      <c r="D391" s="2">
        <f t="shared" si="19"/>
        <v>0</v>
      </c>
      <c r="E391" s="58"/>
      <c r="F391" s="58"/>
      <c r="G391" s="71">
        <f t="shared" si="18"/>
        <v>0</v>
      </c>
      <c r="H391" s="26"/>
      <c r="I391" s="3">
        <v>0</v>
      </c>
      <c r="J391" s="58"/>
      <c r="K391" s="58"/>
      <c r="L391" s="61">
        <v>0</v>
      </c>
      <c r="M391" s="27">
        <v>0</v>
      </c>
    </row>
    <row r="392" spans="1:13" ht="25.5" x14ac:dyDescent="0.25">
      <c r="A392" s="9">
        <v>47</v>
      </c>
      <c r="B392" s="28">
        <v>1820</v>
      </c>
      <c r="C392" s="25" t="s">
        <v>24</v>
      </c>
      <c r="D392" s="2">
        <f t="shared" si="19"/>
        <v>8621386.790000001</v>
      </c>
      <c r="E392" s="58">
        <v>8217608.5599999996</v>
      </c>
      <c r="F392" s="58"/>
      <c r="G392" s="71">
        <f t="shared" si="18"/>
        <v>16838995.350000001</v>
      </c>
      <c r="H392" s="26"/>
      <c r="I392" s="3">
        <v>-5465888.8399999999</v>
      </c>
      <c r="J392" s="58">
        <v>-306416.15999999997</v>
      </c>
      <c r="K392" s="58"/>
      <c r="L392" s="61">
        <v>-5772305</v>
      </c>
      <c r="M392" s="27">
        <v>11066690.350000001</v>
      </c>
    </row>
    <row r="393" spans="1:13" x14ac:dyDescent="0.25">
      <c r="A393" s="9">
        <v>47</v>
      </c>
      <c r="B393" s="28">
        <v>1825</v>
      </c>
      <c r="C393" s="30" t="s">
        <v>25</v>
      </c>
      <c r="D393" s="2">
        <f t="shared" si="19"/>
        <v>0</v>
      </c>
      <c r="E393" s="58"/>
      <c r="F393" s="58"/>
      <c r="G393" s="71">
        <f t="shared" si="18"/>
        <v>0</v>
      </c>
      <c r="H393" s="26"/>
      <c r="I393" s="3">
        <v>0</v>
      </c>
      <c r="J393" s="58"/>
      <c r="K393" s="58"/>
      <c r="L393" s="52">
        <v>0</v>
      </c>
      <c r="M393" s="27">
        <v>0</v>
      </c>
    </row>
    <row r="394" spans="1:13" x14ac:dyDescent="0.25">
      <c r="A394" s="9">
        <v>47</v>
      </c>
      <c r="B394" s="28">
        <v>1830</v>
      </c>
      <c r="C394" s="30" t="s">
        <v>26</v>
      </c>
      <c r="D394" s="2">
        <f t="shared" si="19"/>
        <v>19481233.244765189</v>
      </c>
      <c r="E394" s="58">
        <v>769734.05999999994</v>
      </c>
      <c r="F394" s="58"/>
      <c r="G394" s="71">
        <f t="shared" si="18"/>
        <v>20250967.304765187</v>
      </c>
      <c r="H394" s="26"/>
      <c r="I394" s="3">
        <v>-8528778.4678088892</v>
      </c>
      <c r="J394" s="58">
        <v>-773388.4</v>
      </c>
      <c r="K394" s="58"/>
      <c r="L394" s="52">
        <v>-9302166.8678088896</v>
      </c>
      <c r="M394" s="27">
        <v>10958800.436956298</v>
      </c>
    </row>
    <row r="395" spans="1:13" x14ac:dyDescent="0.25">
      <c r="A395" s="9">
        <v>47</v>
      </c>
      <c r="B395" s="28">
        <v>1835</v>
      </c>
      <c r="C395" s="30" t="s">
        <v>27</v>
      </c>
      <c r="D395" s="2">
        <f t="shared" si="19"/>
        <v>20281891.121293087</v>
      </c>
      <c r="E395" s="58">
        <v>809242.7</v>
      </c>
      <c r="F395" s="58"/>
      <c r="G395" s="71">
        <f t="shared" si="18"/>
        <v>21091133.821293086</v>
      </c>
      <c r="H395" s="26"/>
      <c r="I395" s="3">
        <v>-9573071.1367241833</v>
      </c>
      <c r="J395" s="58">
        <v>-735151.19</v>
      </c>
      <c r="K395" s="58"/>
      <c r="L395" s="52">
        <v>-10308222.326724183</v>
      </c>
      <c r="M395" s="27">
        <v>10782911.494568903</v>
      </c>
    </row>
    <row r="396" spans="1:13" x14ac:dyDescent="0.25">
      <c r="A396" s="9">
        <v>47</v>
      </c>
      <c r="B396" s="28">
        <v>1840</v>
      </c>
      <c r="C396" s="30" t="s">
        <v>28</v>
      </c>
      <c r="D396" s="2">
        <f t="shared" si="19"/>
        <v>9756096.9630316962</v>
      </c>
      <c r="E396" s="58">
        <v>410139.77999999997</v>
      </c>
      <c r="F396" s="58"/>
      <c r="G396" s="71">
        <f t="shared" si="18"/>
        <v>10166236.743031695</v>
      </c>
      <c r="H396" s="26"/>
      <c r="I396" s="3">
        <v>-4974817.9459827021</v>
      </c>
      <c r="J396" s="58">
        <v>-375101.89</v>
      </c>
      <c r="K396" s="58"/>
      <c r="L396" s="52">
        <v>-5349919.8359827017</v>
      </c>
      <c r="M396" s="27">
        <v>4816316.9070489937</v>
      </c>
    </row>
    <row r="397" spans="1:13" ht="25.5" x14ac:dyDescent="0.25">
      <c r="A397" s="9">
        <v>47</v>
      </c>
      <c r="B397" s="28">
        <v>1845</v>
      </c>
      <c r="C397" s="30" t="s">
        <v>29</v>
      </c>
      <c r="D397" s="2">
        <f t="shared" si="19"/>
        <v>26570200.12256318</v>
      </c>
      <c r="E397" s="58">
        <v>699572.41</v>
      </c>
      <c r="F397" s="58"/>
      <c r="G397" s="71">
        <f t="shared" si="18"/>
        <v>27269772.53256318</v>
      </c>
      <c r="H397" s="26"/>
      <c r="I397" s="3">
        <v>-14914619.621640198</v>
      </c>
      <c r="J397" s="58">
        <v>-920079.12</v>
      </c>
      <c r="K397" s="58"/>
      <c r="L397" s="52">
        <v>-15834698.741640197</v>
      </c>
      <c r="M397" s="27">
        <v>11435073.790922983</v>
      </c>
    </row>
    <row r="398" spans="1:13" x14ac:dyDescent="0.25">
      <c r="A398" s="9">
        <v>47</v>
      </c>
      <c r="B398" s="28">
        <v>1850</v>
      </c>
      <c r="C398" s="30" t="s">
        <v>30</v>
      </c>
      <c r="D398" s="2">
        <f t="shared" si="19"/>
        <v>18847993.523509514</v>
      </c>
      <c r="E398" s="58">
        <v>1163921.17</v>
      </c>
      <c r="F398" s="58"/>
      <c r="G398" s="71">
        <f t="shared" si="18"/>
        <v>20011914.693509512</v>
      </c>
      <c r="H398" s="26"/>
      <c r="I398" s="3">
        <v>-9255069.7104603071</v>
      </c>
      <c r="J398" s="58">
        <v>-706782.43</v>
      </c>
      <c r="K398" s="58"/>
      <c r="L398" s="52">
        <v>-9961852.1404603068</v>
      </c>
      <c r="M398" s="27">
        <v>10050062.553049205</v>
      </c>
    </row>
    <row r="399" spans="1:13" ht="25.5" x14ac:dyDescent="0.25">
      <c r="A399" s="9">
        <v>47</v>
      </c>
      <c r="B399" s="28">
        <v>1855</v>
      </c>
      <c r="C399" s="30" t="s">
        <v>31</v>
      </c>
      <c r="D399" s="2">
        <f t="shared" si="19"/>
        <v>10722749.326193891</v>
      </c>
      <c r="E399" s="58">
        <v>522441.31</v>
      </c>
      <c r="F399" s="58"/>
      <c r="G399" s="71">
        <f t="shared" si="18"/>
        <v>11245190.636193892</v>
      </c>
      <c r="H399" s="26"/>
      <c r="I399" s="3">
        <v>-2971369.5425695721</v>
      </c>
      <c r="J399" s="58">
        <v>-431399.08</v>
      </c>
      <c r="K399" s="58"/>
      <c r="L399" s="52">
        <v>-3402768.6225695722</v>
      </c>
      <c r="M399" s="27">
        <v>7842422.0136243198</v>
      </c>
    </row>
    <row r="400" spans="1:13" x14ac:dyDescent="0.25">
      <c r="A400" s="9">
        <v>47</v>
      </c>
      <c r="B400" s="28">
        <v>1860</v>
      </c>
      <c r="C400" s="30" t="s">
        <v>32</v>
      </c>
      <c r="D400" s="2">
        <f t="shared" si="19"/>
        <v>3423058.7504646732</v>
      </c>
      <c r="E400" s="58">
        <v>79212.25</v>
      </c>
      <c r="F400" s="58"/>
      <c r="G400" s="71">
        <f t="shared" si="18"/>
        <v>3502271.0004646732</v>
      </c>
      <c r="H400" s="26"/>
      <c r="I400" s="3">
        <v>-1632275.4391713003</v>
      </c>
      <c r="J400" s="58">
        <v>-126376.48</v>
      </c>
      <c r="K400" s="58"/>
      <c r="L400" s="52">
        <v>-1758651.9191713003</v>
      </c>
      <c r="M400" s="27">
        <v>1743619.0812933729</v>
      </c>
    </row>
    <row r="401" spans="1:13" x14ac:dyDescent="0.25">
      <c r="A401" s="9">
        <v>47</v>
      </c>
      <c r="B401" s="28">
        <v>1860</v>
      </c>
      <c r="C401" s="29" t="s">
        <v>33</v>
      </c>
      <c r="D401" s="2">
        <f t="shared" si="19"/>
        <v>7729677.8981787758</v>
      </c>
      <c r="E401" s="58">
        <v>243870.81</v>
      </c>
      <c r="F401" s="58">
        <v>-230247.92</v>
      </c>
      <c r="G401" s="71">
        <f t="shared" si="18"/>
        <v>7743300.7881787755</v>
      </c>
      <c r="H401" s="26"/>
      <c r="I401" s="3">
        <v>-2813018.575642854</v>
      </c>
      <c r="J401" s="58">
        <v>-516731.31</v>
      </c>
      <c r="K401" s="58">
        <v>47633.77</v>
      </c>
      <c r="L401" s="52">
        <v>-3282116.115642854</v>
      </c>
      <c r="M401" s="27">
        <v>4461184.6725359214</v>
      </c>
    </row>
    <row r="402" spans="1:13" x14ac:dyDescent="0.25">
      <c r="A402" s="9" t="s">
        <v>19</v>
      </c>
      <c r="B402" s="28">
        <v>1905</v>
      </c>
      <c r="C402" s="29" t="s">
        <v>20</v>
      </c>
      <c r="D402" s="2">
        <f t="shared" si="19"/>
        <v>0</v>
      </c>
      <c r="E402" s="58"/>
      <c r="F402" s="58"/>
      <c r="G402" s="71">
        <f t="shared" si="18"/>
        <v>0</v>
      </c>
      <c r="H402" s="26"/>
      <c r="I402" s="3">
        <v>0</v>
      </c>
      <c r="J402" s="58"/>
      <c r="K402" s="58"/>
      <c r="L402" s="52">
        <v>0</v>
      </c>
      <c r="M402" s="27">
        <v>0</v>
      </c>
    </row>
    <row r="403" spans="1:13" x14ac:dyDescent="0.25">
      <c r="A403" s="9">
        <v>47</v>
      </c>
      <c r="B403" s="28">
        <v>1908</v>
      </c>
      <c r="C403" s="30" t="s">
        <v>34</v>
      </c>
      <c r="D403" s="2">
        <f t="shared" si="19"/>
        <v>297147.52000000008</v>
      </c>
      <c r="E403" s="58"/>
      <c r="F403" s="58"/>
      <c r="G403" s="71">
        <f t="shared" si="18"/>
        <v>297147.52000000008</v>
      </c>
      <c r="H403" s="26"/>
      <c r="I403" s="3">
        <v>-96554.959999999992</v>
      </c>
      <c r="J403" s="58">
        <v>-9083.69</v>
      </c>
      <c r="K403" s="58"/>
      <c r="L403" s="52">
        <v>-105638.65</v>
      </c>
      <c r="M403" s="27">
        <v>191508.87000000008</v>
      </c>
    </row>
    <row r="404" spans="1:13" x14ac:dyDescent="0.25">
      <c r="A404" s="9">
        <v>13</v>
      </c>
      <c r="B404" s="28">
        <v>1910</v>
      </c>
      <c r="C404" s="30" t="s">
        <v>22</v>
      </c>
      <c r="D404" s="2">
        <f t="shared" si="19"/>
        <v>1178649.1200000001</v>
      </c>
      <c r="E404" s="58">
        <v>129820.84</v>
      </c>
      <c r="F404" s="58"/>
      <c r="G404" s="71">
        <f t="shared" si="18"/>
        <v>1308469.9600000002</v>
      </c>
      <c r="H404" s="26"/>
      <c r="I404" s="3">
        <v>-878066.33</v>
      </c>
      <c r="J404" s="58">
        <v>-109642.17</v>
      </c>
      <c r="K404" s="58"/>
      <c r="L404" s="52">
        <v>-987708.5</v>
      </c>
      <c r="M404" s="27">
        <v>320761.4600000002</v>
      </c>
    </row>
    <row r="405" spans="1:13" ht="25.5" x14ac:dyDescent="0.25">
      <c r="A405" s="9">
        <v>8</v>
      </c>
      <c r="B405" s="28">
        <v>1915</v>
      </c>
      <c r="C405" s="30" t="s">
        <v>35</v>
      </c>
      <c r="D405" s="2">
        <f t="shared" si="19"/>
        <v>248416.12000000008</v>
      </c>
      <c r="E405" s="58">
        <v>598</v>
      </c>
      <c r="F405" s="58">
        <v>-341.28</v>
      </c>
      <c r="G405" s="71">
        <f t="shared" si="18"/>
        <v>248672.84000000008</v>
      </c>
      <c r="H405" s="26"/>
      <c r="I405" s="3">
        <v>-133717.42999999996</v>
      </c>
      <c r="J405" s="58">
        <v>-24770.68</v>
      </c>
      <c r="K405" s="58">
        <v>341.28</v>
      </c>
      <c r="L405" s="52">
        <v>-158146.82999999996</v>
      </c>
      <c r="M405" s="27">
        <v>90526.010000000126</v>
      </c>
    </row>
    <row r="406" spans="1:13" ht="25.5" x14ac:dyDescent="0.25">
      <c r="A406" s="9">
        <v>8</v>
      </c>
      <c r="B406" s="28">
        <v>1915</v>
      </c>
      <c r="C406" s="30" t="s">
        <v>36</v>
      </c>
      <c r="D406" s="2">
        <f t="shared" si="19"/>
        <v>0</v>
      </c>
      <c r="E406" s="58"/>
      <c r="F406" s="58"/>
      <c r="G406" s="71">
        <f t="shared" si="18"/>
        <v>0</v>
      </c>
      <c r="H406" s="26"/>
      <c r="I406" s="3">
        <v>0</v>
      </c>
      <c r="J406" s="58"/>
      <c r="K406" s="58"/>
      <c r="L406" s="52">
        <v>0</v>
      </c>
      <c r="M406" s="27">
        <v>0</v>
      </c>
    </row>
    <row r="407" spans="1:13" x14ac:dyDescent="0.25">
      <c r="A407" s="9">
        <v>10</v>
      </c>
      <c r="B407" s="28">
        <v>1920</v>
      </c>
      <c r="C407" s="30" t="s">
        <v>37</v>
      </c>
      <c r="D407" s="2">
        <f t="shared" si="19"/>
        <v>482436.71999999991</v>
      </c>
      <c r="E407" s="58">
        <v>20702.52</v>
      </c>
      <c r="F407" s="58"/>
      <c r="G407" s="71">
        <f t="shared" si="18"/>
        <v>503139.23999999993</v>
      </c>
      <c r="H407" s="26"/>
      <c r="I407" s="3">
        <v>-241624.14</v>
      </c>
      <c r="J407" s="58">
        <v>-89101.39</v>
      </c>
      <c r="K407" s="58"/>
      <c r="L407" s="52">
        <v>-330725.53000000003</v>
      </c>
      <c r="M407" s="27">
        <v>172413.7099999999</v>
      </c>
    </row>
    <row r="408" spans="1:13" ht="25.5" x14ac:dyDescent="0.25">
      <c r="A408" s="9">
        <v>45</v>
      </c>
      <c r="B408" s="31">
        <v>1920</v>
      </c>
      <c r="C408" s="25" t="s">
        <v>38</v>
      </c>
      <c r="D408" s="2">
        <f t="shared" si="19"/>
        <v>0</v>
      </c>
      <c r="E408" s="58"/>
      <c r="F408" s="58"/>
      <c r="G408" s="71">
        <f t="shared" si="18"/>
        <v>0</v>
      </c>
      <c r="H408" s="26"/>
      <c r="I408" s="3">
        <v>0</v>
      </c>
      <c r="J408" s="58"/>
      <c r="K408" s="58"/>
      <c r="L408" s="52">
        <v>0</v>
      </c>
      <c r="M408" s="27">
        <v>0</v>
      </c>
    </row>
    <row r="409" spans="1:13" ht="25.5" x14ac:dyDescent="0.25">
      <c r="A409" s="9">
        <v>45.1</v>
      </c>
      <c r="B409" s="31">
        <v>1920</v>
      </c>
      <c r="C409" s="25" t="s">
        <v>39</v>
      </c>
      <c r="D409" s="2">
        <f t="shared" si="19"/>
        <v>0</v>
      </c>
      <c r="E409" s="58"/>
      <c r="F409" s="58"/>
      <c r="G409" s="71">
        <f t="shared" si="18"/>
        <v>0</v>
      </c>
      <c r="H409" s="26"/>
      <c r="I409" s="3">
        <v>0</v>
      </c>
      <c r="J409" s="58"/>
      <c r="K409" s="58"/>
      <c r="L409" s="52">
        <v>0</v>
      </c>
      <c r="M409" s="27">
        <v>0</v>
      </c>
    </row>
    <row r="410" spans="1:13" x14ac:dyDescent="0.25">
      <c r="A410" s="9">
        <v>10</v>
      </c>
      <c r="B410" s="47">
        <v>1930</v>
      </c>
      <c r="C410" s="30" t="s">
        <v>40</v>
      </c>
      <c r="D410" s="2">
        <f t="shared" si="19"/>
        <v>3024661.0700000003</v>
      </c>
      <c r="E410" s="58">
        <v>35830.75</v>
      </c>
      <c r="F410" s="58">
        <v>-32309.68</v>
      </c>
      <c r="G410" s="71">
        <f t="shared" si="18"/>
        <v>3028182.14</v>
      </c>
      <c r="H410" s="26"/>
      <c r="I410" s="3">
        <v>-2103652.5799999991</v>
      </c>
      <c r="J410" s="58">
        <v>-257459.99</v>
      </c>
      <c r="K410" s="58"/>
      <c r="L410" s="52">
        <v>-2361112.5699999994</v>
      </c>
      <c r="M410" s="27">
        <v>667069.57000000076</v>
      </c>
    </row>
    <row r="411" spans="1:13" x14ac:dyDescent="0.25">
      <c r="A411" s="9">
        <v>8</v>
      </c>
      <c r="B411" s="47">
        <v>1935</v>
      </c>
      <c r="C411" s="30" t="s">
        <v>41</v>
      </c>
      <c r="D411" s="2">
        <f t="shared" si="19"/>
        <v>107515.28000000001</v>
      </c>
      <c r="E411" s="58">
        <v>972.52</v>
      </c>
      <c r="F411" s="58"/>
      <c r="G411" s="71">
        <f t="shared" si="18"/>
        <v>108487.80000000002</v>
      </c>
      <c r="H411" s="26"/>
      <c r="I411" s="3">
        <v>-69505</v>
      </c>
      <c r="J411" s="58">
        <v>-5086.54</v>
      </c>
      <c r="K411" s="58"/>
      <c r="L411" s="52">
        <v>-74591.539999999994</v>
      </c>
      <c r="M411" s="27">
        <v>33896.260000000024</v>
      </c>
    </row>
    <row r="412" spans="1:13" x14ac:dyDescent="0.25">
      <c r="A412" s="9">
        <v>8</v>
      </c>
      <c r="B412" s="47">
        <v>1940</v>
      </c>
      <c r="C412" s="30" t="s">
        <v>42</v>
      </c>
      <c r="D412" s="2">
        <f t="shared" si="19"/>
        <v>301630.46999999997</v>
      </c>
      <c r="E412" s="58">
        <v>17926.3</v>
      </c>
      <c r="F412" s="58">
        <v>-200.02</v>
      </c>
      <c r="G412" s="71">
        <f t="shared" si="18"/>
        <v>319356.74999999994</v>
      </c>
      <c r="H412" s="26"/>
      <c r="I412" s="3">
        <v>-166910.86000000004</v>
      </c>
      <c r="J412" s="58">
        <v>-23771.31</v>
      </c>
      <c r="K412" s="58">
        <v>200.02</v>
      </c>
      <c r="L412" s="52">
        <v>-190482.15000000005</v>
      </c>
      <c r="M412" s="27">
        <v>128874.59999999989</v>
      </c>
    </row>
    <row r="413" spans="1:13" x14ac:dyDescent="0.25">
      <c r="A413" s="9">
        <v>8</v>
      </c>
      <c r="B413" s="47">
        <v>1945</v>
      </c>
      <c r="C413" s="30" t="s">
        <v>43</v>
      </c>
      <c r="D413" s="2">
        <f t="shared" si="19"/>
        <v>97312.71</v>
      </c>
      <c r="E413" s="58">
        <v>995.95</v>
      </c>
      <c r="F413" s="58"/>
      <c r="G413" s="71">
        <f t="shared" si="18"/>
        <v>98308.66</v>
      </c>
      <c r="H413" s="26"/>
      <c r="I413" s="3">
        <v>-83786.170000000013</v>
      </c>
      <c r="J413" s="58">
        <v>-6827.64</v>
      </c>
      <c r="K413" s="58"/>
      <c r="L413" s="52">
        <v>-90613.810000000012</v>
      </c>
      <c r="M413" s="27">
        <v>7694.8499999999913</v>
      </c>
    </row>
    <row r="414" spans="1:13" x14ac:dyDescent="0.25">
      <c r="A414" s="9">
        <v>8</v>
      </c>
      <c r="B414" s="47">
        <v>1950</v>
      </c>
      <c r="C414" s="30" t="s">
        <v>44</v>
      </c>
      <c r="D414" s="2">
        <f t="shared" si="19"/>
        <v>0</v>
      </c>
      <c r="E414" s="58"/>
      <c r="F414" s="58"/>
      <c r="G414" s="71">
        <f t="shared" si="18"/>
        <v>0</v>
      </c>
      <c r="H414" s="26"/>
      <c r="I414" s="3">
        <v>0</v>
      </c>
      <c r="J414" s="58"/>
      <c r="K414" s="58"/>
      <c r="L414" s="52">
        <v>0</v>
      </c>
      <c r="M414" s="27">
        <v>0</v>
      </c>
    </row>
    <row r="415" spans="1:13" x14ac:dyDescent="0.25">
      <c r="A415" s="9">
        <v>8</v>
      </c>
      <c r="B415" s="47">
        <v>1955</v>
      </c>
      <c r="C415" s="30" t="s">
        <v>45</v>
      </c>
      <c r="D415" s="2">
        <f t="shared" si="19"/>
        <v>0</v>
      </c>
      <c r="E415" s="58"/>
      <c r="F415" s="58"/>
      <c r="G415" s="71">
        <f t="shared" si="18"/>
        <v>0</v>
      </c>
      <c r="H415" s="26"/>
      <c r="I415" s="3">
        <v>0</v>
      </c>
      <c r="J415" s="58"/>
      <c r="K415" s="58"/>
      <c r="L415" s="52">
        <v>0</v>
      </c>
      <c r="M415" s="27">
        <v>0</v>
      </c>
    </row>
    <row r="416" spans="1:13" ht="25.5" x14ac:dyDescent="0.25">
      <c r="A416" s="32">
        <v>8</v>
      </c>
      <c r="B416" s="31">
        <v>1955</v>
      </c>
      <c r="C416" s="33" t="s">
        <v>46</v>
      </c>
      <c r="D416" s="2">
        <f t="shared" si="19"/>
        <v>0</v>
      </c>
      <c r="E416" s="58"/>
      <c r="F416" s="58"/>
      <c r="G416" s="71">
        <f t="shared" si="18"/>
        <v>0</v>
      </c>
      <c r="H416" s="26"/>
      <c r="I416" s="3">
        <v>0</v>
      </c>
      <c r="J416" s="58"/>
      <c r="K416" s="58"/>
      <c r="L416" s="52">
        <v>0</v>
      </c>
      <c r="M416" s="27">
        <v>0</v>
      </c>
    </row>
    <row r="417" spans="1:13" x14ac:dyDescent="0.25">
      <c r="A417" s="32">
        <v>8</v>
      </c>
      <c r="B417" s="34">
        <v>1960</v>
      </c>
      <c r="C417" s="25" t="s">
        <v>47</v>
      </c>
      <c r="D417" s="2">
        <f t="shared" si="19"/>
        <v>0</v>
      </c>
      <c r="E417" s="58"/>
      <c r="F417" s="58"/>
      <c r="G417" s="71">
        <f t="shared" si="18"/>
        <v>0</v>
      </c>
      <c r="H417" s="26"/>
      <c r="I417" s="3">
        <v>0</v>
      </c>
      <c r="J417" s="58"/>
      <c r="K417" s="58"/>
      <c r="L417" s="52">
        <v>0</v>
      </c>
      <c r="M417" s="27">
        <v>0</v>
      </c>
    </row>
    <row r="418" spans="1:13" ht="25.5" x14ac:dyDescent="0.25">
      <c r="A418" s="35">
        <v>47</v>
      </c>
      <c r="B418" s="34">
        <v>1970</v>
      </c>
      <c r="C418" s="30" t="s">
        <v>48</v>
      </c>
      <c r="D418" s="2">
        <f t="shared" si="19"/>
        <v>0</v>
      </c>
      <c r="E418" s="58"/>
      <c r="F418" s="58"/>
      <c r="G418" s="71">
        <f t="shared" si="18"/>
        <v>0</v>
      </c>
      <c r="H418" s="26"/>
      <c r="I418" s="3">
        <v>0</v>
      </c>
      <c r="J418" s="58"/>
      <c r="K418" s="58"/>
      <c r="L418" s="52">
        <v>0</v>
      </c>
      <c r="M418" s="27">
        <v>0</v>
      </c>
    </row>
    <row r="419" spans="1:13" ht="25.5" x14ac:dyDescent="0.25">
      <c r="A419" s="9">
        <v>47</v>
      </c>
      <c r="B419" s="47">
        <v>1975</v>
      </c>
      <c r="C419" s="30" t="s">
        <v>49</v>
      </c>
      <c r="D419" s="2">
        <f t="shared" si="19"/>
        <v>0</v>
      </c>
      <c r="E419" s="58"/>
      <c r="F419" s="58"/>
      <c r="G419" s="71">
        <f t="shared" si="18"/>
        <v>0</v>
      </c>
      <c r="H419" s="26"/>
      <c r="I419" s="3">
        <v>0</v>
      </c>
      <c r="J419" s="58"/>
      <c r="K419" s="58"/>
      <c r="L419" s="52">
        <v>0</v>
      </c>
      <c r="M419" s="27">
        <v>0</v>
      </c>
    </row>
    <row r="420" spans="1:13" x14ac:dyDescent="0.25">
      <c r="A420" s="9">
        <v>47</v>
      </c>
      <c r="B420" s="47">
        <v>1980</v>
      </c>
      <c r="C420" s="30" t="s">
        <v>50</v>
      </c>
      <c r="D420" s="2">
        <f t="shared" si="19"/>
        <v>281728.77999999997</v>
      </c>
      <c r="E420" s="58"/>
      <c r="F420" s="58"/>
      <c r="G420" s="71">
        <f t="shared" si="18"/>
        <v>281728.77999999997</v>
      </c>
      <c r="H420" s="26"/>
      <c r="I420" s="3">
        <v>-227829.81999999995</v>
      </c>
      <c r="J420" s="58">
        <v>-12747.05</v>
      </c>
      <c r="K420" s="58"/>
      <c r="L420" s="52">
        <v>-240576.86999999994</v>
      </c>
      <c r="M420" s="27">
        <v>41151.910000000033</v>
      </c>
    </row>
    <row r="421" spans="1:13" x14ac:dyDescent="0.25">
      <c r="A421" s="9">
        <v>47</v>
      </c>
      <c r="B421" s="47">
        <v>1985</v>
      </c>
      <c r="C421" s="30" t="s">
        <v>51</v>
      </c>
      <c r="D421" s="2">
        <f t="shared" si="19"/>
        <v>0.15000000000145519</v>
      </c>
      <c r="E421" s="58"/>
      <c r="F421" s="58"/>
      <c r="G421" s="71">
        <f t="shared" si="18"/>
        <v>0.15000000000145519</v>
      </c>
      <c r="H421" s="26"/>
      <c r="I421" s="3">
        <v>0</v>
      </c>
      <c r="J421" s="58"/>
      <c r="K421" s="58"/>
      <c r="L421" s="52">
        <v>0</v>
      </c>
      <c r="M421" s="27">
        <v>0.15000000000145519</v>
      </c>
    </row>
    <row r="422" spans="1:13" x14ac:dyDescent="0.25">
      <c r="A422" s="35">
        <v>47</v>
      </c>
      <c r="B422" s="47">
        <v>1990</v>
      </c>
      <c r="C422" s="48" t="s">
        <v>52</v>
      </c>
      <c r="D422" s="2">
        <f t="shared" si="19"/>
        <v>0</v>
      </c>
      <c r="E422" s="58"/>
      <c r="F422" s="58"/>
      <c r="G422" s="71">
        <f t="shared" si="18"/>
        <v>0</v>
      </c>
      <c r="H422" s="26"/>
      <c r="I422" s="3">
        <v>0</v>
      </c>
      <c r="J422" s="58"/>
      <c r="K422" s="58"/>
      <c r="L422" s="52">
        <v>0</v>
      </c>
      <c r="M422" s="27">
        <v>0</v>
      </c>
    </row>
    <row r="423" spans="1:13" x14ac:dyDescent="0.25">
      <c r="A423" s="9">
        <v>47</v>
      </c>
      <c r="B423" s="47">
        <v>1995</v>
      </c>
      <c r="C423" s="30" t="s">
        <v>53</v>
      </c>
      <c r="D423" s="2">
        <f t="shared" si="19"/>
        <v>-30320420.699999999</v>
      </c>
      <c r="E423" s="58">
        <v>-1826732</v>
      </c>
      <c r="F423" s="58"/>
      <c r="G423" s="71">
        <f t="shared" si="18"/>
        <v>-32147152.699999999</v>
      </c>
      <c r="H423" s="26"/>
      <c r="I423" s="3">
        <v>8476960.2599999998</v>
      </c>
      <c r="J423" s="58">
        <v>1244746.18</v>
      </c>
      <c r="K423" s="58"/>
      <c r="L423" s="52">
        <v>9721706.4399999995</v>
      </c>
      <c r="M423" s="27">
        <v>-22425446.259999998</v>
      </c>
    </row>
    <row r="424" spans="1:13" x14ac:dyDescent="0.25">
      <c r="A424" s="9">
        <v>47</v>
      </c>
      <c r="B424" s="47">
        <v>2440</v>
      </c>
      <c r="C424" s="30" t="s">
        <v>54</v>
      </c>
      <c r="D424" s="2">
        <f t="shared" si="19"/>
        <v>0</v>
      </c>
      <c r="E424" s="58"/>
      <c r="F424" s="58"/>
      <c r="G424" s="71">
        <f t="shared" si="18"/>
        <v>0</v>
      </c>
      <c r="H424" s="7"/>
      <c r="I424" s="2">
        <v>0</v>
      </c>
      <c r="J424" s="58"/>
      <c r="K424" s="58"/>
      <c r="L424" s="52"/>
      <c r="M424" s="27"/>
    </row>
    <row r="425" spans="1:13" x14ac:dyDescent="0.25">
      <c r="A425" s="36"/>
      <c r="B425" s="36"/>
      <c r="C425" s="37"/>
      <c r="D425" s="2">
        <f t="shared" si="19"/>
        <v>0</v>
      </c>
      <c r="E425" s="58"/>
      <c r="F425" s="58"/>
      <c r="G425" s="71">
        <f t="shared" si="18"/>
        <v>0</v>
      </c>
      <c r="H425" s="7"/>
      <c r="I425" s="2">
        <v>0</v>
      </c>
      <c r="J425" s="58"/>
      <c r="K425" s="58"/>
      <c r="L425" s="52">
        <v>0</v>
      </c>
      <c r="M425" s="27">
        <v>0</v>
      </c>
    </row>
    <row r="426" spans="1:13" x14ac:dyDescent="0.25">
      <c r="A426" s="36"/>
      <c r="B426" s="36"/>
      <c r="C426" s="39" t="s">
        <v>55</v>
      </c>
      <c r="D426" s="40">
        <f>SUM(D386:D425)</f>
        <v>107129311.83000003</v>
      </c>
      <c r="E426" s="40">
        <f>SUM(E386:E425)</f>
        <v>13029874.949999999</v>
      </c>
      <c r="F426" s="40">
        <f>SUM(F386:F425)</f>
        <v>-368207.66000000003</v>
      </c>
      <c r="G426" s="40">
        <f>SUM(G386:G425)</f>
        <v>119790979.12000005</v>
      </c>
      <c r="H426" s="40"/>
      <c r="I426" s="40">
        <f>SUM(I386:I425)</f>
        <v>-56597100.660000004</v>
      </c>
      <c r="J426" s="40">
        <f>SUM(J386:J425)</f>
        <v>-4415417.5999999996</v>
      </c>
      <c r="K426" s="40">
        <f>SUM(K386:K425)</f>
        <v>48175.069999999992</v>
      </c>
      <c r="L426" s="40">
        <f>SUM(L386:L425)</f>
        <v>-60964343.190000013</v>
      </c>
      <c r="M426" s="40">
        <f>SUM(M386:M425)</f>
        <v>58836635.930000015</v>
      </c>
    </row>
    <row r="427" spans="1:13" ht="37.5" x14ac:dyDescent="0.25">
      <c r="A427" s="36"/>
      <c r="B427" s="36"/>
      <c r="C427" s="41" t="s">
        <v>56</v>
      </c>
      <c r="D427" s="4"/>
      <c r="E427" s="38"/>
      <c r="F427" s="38"/>
      <c r="G427" s="71">
        <f t="shared" ref="G427:G428" si="20">D427+E427+F427</f>
        <v>0</v>
      </c>
      <c r="H427" s="7"/>
      <c r="I427" s="4"/>
      <c r="J427" s="38"/>
      <c r="K427" s="38"/>
      <c r="L427" s="52">
        <v>0</v>
      </c>
      <c r="M427" s="27">
        <v>0</v>
      </c>
    </row>
    <row r="428" spans="1:13" ht="25.5" x14ac:dyDescent="0.25">
      <c r="A428" s="36"/>
      <c r="B428" s="36"/>
      <c r="C428" s="42" t="s">
        <v>57</v>
      </c>
      <c r="D428" s="4"/>
      <c r="E428" s="38"/>
      <c r="F428" s="38"/>
      <c r="G428" s="71">
        <f t="shared" si="20"/>
        <v>0</v>
      </c>
      <c r="H428" s="7"/>
      <c r="I428" s="4"/>
      <c r="J428" s="38"/>
      <c r="K428" s="38"/>
      <c r="L428" s="52">
        <v>0</v>
      </c>
      <c r="M428" s="27">
        <v>0</v>
      </c>
    </row>
    <row r="429" spans="1:13" x14ac:dyDescent="0.25">
      <c r="A429" s="36"/>
      <c r="B429" s="36"/>
      <c r="C429" s="39" t="s">
        <v>58</v>
      </c>
      <c r="D429" s="40">
        <f>SUM(D426:D428)</f>
        <v>107129311.83000003</v>
      </c>
      <c r="E429" s="40">
        <f>SUM(E426:E428)</f>
        <v>13029874.949999999</v>
      </c>
      <c r="F429" s="40">
        <f>SUM(F426:F428)</f>
        <v>-368207.66000000003</v>
      </c>
      <c r="G429" s="40">
        <f>SUM(G426:G428)</f>
        <v>119790979.12000005</v>
      </c>
      <c r="H429" s="40"/>
      <c r="I429" s="40">
        <f>SUM(I426:I428)</f>
        <v>-56597100.660000004</v>
      </c>
      <c r="J429" s="40">
        <f>SUM(J426:J428)</f>
        <v>-4415417.5999999996</v>
      </c>
      <c r="K429" s="40">
        <f>SUM(K426:K428)</f>
        <v>48175.069999999992</v>
      </c>
      <c r="L429" s="40">
        <f>SUM(L426:L428)</f>
        <v>-60964343.190000013</v>
      </c>
      <c r="M429" s="40">
        <f>SUM(M426:M428)</f>
        <v>58836635.930000015</v>
      </c>
    </row>
    <row r="430" spans="1:13" x14ac:dyDescent="0.25">
      <c r="A430" s="36"/>
      <c r="B430" s="36"/>
      <c r="C430" s="105" t="s">
        <v>59</v>
      </c>
      <c r="D430" s="106"/>
      <c r="E430" s="106"/>
      <c r="F430" s="106"/>
      <c r="G430" s="106"/>
      <c r="H430" s="106"/>
      <c r="I430" s="107"/>
      <c r="J430" s="38"/>
      <c r="K430" s="43"/>
      <c r="L430" s="54"/>
      <c r="M430" s="44"/>
    </row>
    <row r="431" spans="1:13" x14ac:dyDescent="0.25">
      <c r="A431" s="36"/>
      <c r="B431" s="36"/>
      <c r="C431" s="105" t="s">
        <v>60</v>
      </c>
      <c r="D431" s="106"/>
      <c r="E431" s="106"/>
      <c r="F431" s="106"/>
      <c r="G431" s="106"/>
      <c r="H431" s="106"/>
      <c r="I431" s="107"/>
      <c r="J431" s="40">
        <f>J429+J430</f>
        <v>-4415417.5999999996</v>
      </c>
      <c r="K431" s="43"/>
      <c r="L431" s="54"/>
      <c r="M431" s="44"/>
    </row>
    <row r="432" spans="1:13" x14ac:dyDescent="0.25">
      <c r="A432" s="1"/>
      <c r="B432" s="1"/>
      <c r="C432" s="1"/>
      <c r="D432" s="1"/>
      <c r="E432" s="1"/>
      <c r="F432" s="1"/>
      <c r="G432" s="1"/>
      <c r="H432" s="1"/>
      <c r="I432" s="1"/>
      <c r="J432" s="1"/>
      <c r="K432" s="1"/>
      <c r="L432" s="1"/>
      <c r="M432" s="1"/>
    </row>
    <row r="433" spans="1:13" x14ac:dyDescent="0.25">
      <c r="A433" s="7"/>
      <c r="B433" s="7"/>
      <c r="C433" s="7"/>
      <c r="D433" s="7"/>
      <c r="E433" s="7"/>
      <c r="F433" s="7"/>
      <c r="G433" s="7"/>
      <c r="H433" s="7"/>
      <c r="I433" s="45" t="s">
        <v>61</v>
      </c>
      <c r="J433" s="49"/>
      <c r="K433" s="7"/>
      <c r="L433" s="7"/>
      <c r="M433" s="7"/>
    </row>
    <row r="434" spans="1:13" x14ac:dyDescent="0.25">
      <c r="A434" s="36">
        <v>10</v>
      </c>
      <c r="B434" s="36"/>
      <c r="C434" s="37" t="s">
        <v>62</v>
      </c>
      <c r="D434" s="7"/>
      <c r="E434" s="7"/>
      <c r="F434" s="7"/>
      <c r="G434" s="7"/>
      <c r="H434" s="7"/>
      <c r="I434" s="49" t="s">
        <v>62</v>
      </c>
      <c r="J434" s="49"/>
      <c r="K434" s="55"/>
      <c r="L434" s="7"/>
      <c r="M434" s="7"/>
    </row>
    <row r="435" spans="1:13" x14ac:dyDescent="0.25">
      <c r="A435" s="36">
        <v>8</v>
      </c>
      <c r="B435" s="36"/>
      <c r="C435" s="37" t="s">
        <v>41</v>
      </c>
      <c r="D435" s="7"/>
      <c r="E435" s="7"/>
      <c r="F435" s="7"/>
      <c r="G435" s="7"/>
      <c r="H435" s="7"/>
      <c r="I435" s="49" t="s">
        <v>41</v>
      </c>
      <c r="J435" s="49"/>
      <c r="K435" s="56"/>
      <c r="L435" s="7"/>
      <c r="M435" s="7"/>
    </row>
    <row r="436" spans="1:13" x14ac:dyDescent="0.25">
      <c r="A436" s="7"/>
      <c r="B436" s="7"/>
      <c r="C436" s="7"/>
      <c r="D436" s="7"/>
      <c r="E436" s="7"/>
      <c r="F436" s="7"/>
      <c r="G436" s="7"/>
      <c r="H436" s="7"/>
      <c r="I436" s="46" t="s">
        <v>63</v>
      </c>
      <c r="J436" s="7"/>
      <c r="K436" s="57">
        <f>J431-K434-K435</f>
        <v>-4415417.5999999996</v>
      </c>
      <c r="L436" s="7"/>
      <c r="M436" s="7"/>
    </row>
    <row r="437" spans="1:13" x14ac:dyDescent="0.25">
      <c r="A437" s="1"/>
      <c r="B437" s="1"/>
      <c r="C437" s="1"/>
      <c r="D437" s="1"/>
      <c r="E437" s="1"/>
      <c r="F437" s="1"/>
      <c r="G437" s="1"/>
      <c r="H437" s="1"/>
      <c r="I437" s="1"/>
      <c r="J437" s="1"/>
      <c r="K437" s="1"/>
      <c r="L437" s="1"/>
      <c r="M437" s="1"/>
    </row>
    <row r="438" spans="1:13" ht="18" x14ac:dyDescent="0.25">
      <c r="A438" s="108" t="s">
        <v>0</v>
      </c>
      <c r="B438" s="108"/>
      <c r="C438" s="108"/>
      <c r="D438" s="108"/>
      <c r="E438" s="108"/>
      <c r="F438" s="108"/>
      <c r="G438" s="108"/>
      <c r="H438" s="108"/>
      <c r="I438" s="108"/>
      <c r="J438" s="108"/>
      <c r="K438" s="108"/>
      <c r="L438" s="108"/>
      <c r="M438" s="108"/>
    </row>
    <row r="439" spans="1:13" ht="21" x14ac:dyDescent="0.25">
      <c r="A439" s="108" t="s">
        <v>1</v>
      </c>
      <c r="B439" s="108"/>
      <c r="C439" s="108"/>
      <c r="D439" s="108"/>
      <c r="E439" s="108"/>
      <c r="F439" s="108"/>
      <c r="G439" s="108"/>
      <c r="H439" s="108"/>
      <c r="I439" s="108"/>
      <c r="J439" s="108"/>
      <c r="K439" s="108"/>
      <c r="L439" s="108"/>
      <c r="M439" s="108"/>
    </row>
    <row r="440" spans="1:13" x14ac:dyDescent="0.25">
      <c r="A440" s="7"/>
      <c r="B440" s="7"/>
      <c r="C440" s="7"/>
      <c r="D440" s="7"/>
      <c r="E440" s="7"/>
      <c r="F440" s="7"/>
      <c r="G440" s="7"/>
      <c r="H440" s="8"/>
      <c r="I440" s="7"/>
      <c r="J440" s="7"/>
      <c r="K440" s="7"/>
      <c r="L440" s="7"/>
      <c r="M440" s="7"/>
    </row>
    <row r="441" spans="1:13" x14ac:dyDescent="0.25">
      <c r="A441" s="7"/>
      <c r="B441" s="7"/>
      <c r="C441" s="7"/>
      <c r="D441" s="7"/>
      <c r="E441" s="11" t="s">
        <v>2</v>
      </c>
      <c r="F441" s="50" t="s">
        <v>3</v>
      </c>
      <c r="G441" s="59" t="s">
        <v>71</v>
      </c>
      <c r="H441" s="8"/>
      <c r="I441" s="7"/>
      <c r="J441" s="7"/>
      <c r="K441" s="7"/>
      <c r="L441" s="7"/>
      <c r="M441" s="7"/>
    </row>
    <row r="442" spans="1:13" x14ac:dyDescent="0.25">
      <c r="A442" s="7"/>
      <c r="B442" s="7"/>
      <c r="C442" s="10"/>
      <c r="D442" s="7"/>
      <c r="E442" s="11" t="s">
        <v>4</v>
      </c>
      <c r="F442" s="13">
        <v>2015</v>
      </c>
      <c r="G442" s="14"/>
      <c r="H442" s="7"/>
      <c r="I442" s="7"/>
      <c r="J442" s="7"/>
      <c r="K442" s="7"/>
      <c r="L442" s="7"/>
      <c r="M442" s="7"/>
    </row>
    <row r="443" spans="1:13" x14ac:dyDescent="0.25">
      <c r="A443" s="1"/>
      <c r="B443" s="1"/>
      <c r="C443" s="1"/>
      <c r="D443" s="1"/>
      <c r="E443" s="1"/>
      <c r="F443" s="1"/>
      <c r="G443" s="1"/>
      <c r="H443" s="1"/>
      <c r="I443" s="1"/>
      <c r="J443" s="1"/>
      <c r="K443" s="1"/>
      <c r="L443" s="1"/>
      <c r="M443" s="1"/>
    </row>
    <row r="444" spans="1:13" x14ac:dyDescent="0.25">
      <c r="A444" s="7"/>
      <c r="B444" s="7"/>
      <c r="C444" s="7"/>
      <c r="D444" s="109" t="s">
        <v>5</v>
      </c>
      <c r="E444" s="110"/>
      <c r="F444" s="110"/>
      <c r="G444" s="111"/>
      <c r="H444" s="7"/>
      <c r="I444" s="15"/>
      <c r="J444" s="16" t="s">
        <v>6</v>
      </c>
      <c r="K444" s="16"/>
      <c r="L444" s="17"/>
      <c r="M444" s="12"/>
    </row>
    <row r="445" spans="1:13" ht="40.5" x14ac:dyDescent="0.25">
      <c r="A445" s="18" t="s">
        <v>7</v>
      </c>
      <c r="B445" s="18" t="s">
        <v>8</v>
      </c>
      <c r="C445" s="19" t="s">
        <v>9</v>
      </c>
      <c r="D445" s="18" t="s">
        <v>10</v>
      </c>
      <c r="E445" s="20" t="s">
        <v>11</v>
      </c>
      <c r="F445" s="20" t="s">
        <v>12</v>
      </c>
      <c r="G445" s="18" t="s">
        <v>13</v>
      </c>
      <c r="H445" s="21"/>
      <c r="I445" s="22" t="s">
        <v>10</v>
      </c>
      <c r="J445" s="23" t="s">
        <v>14</v>
      </c>
      <c r="K445" s="23" t="s">
        <v>12</v>
      </c>
      <c r="L445" s="24" t="s">
        <v>13</v>
      </c>
      <c r="M445" s="18" t="s">
        <v>15</v>
      </c>
    </row>
    <row r="446" spans="1:13" ht="25.5" x14ac:dyDescent="0.25">
      <c r="A446" s="9">
        <v>12</v>
      </c>
      <c r="B446" s="47">
        <v>1611</v>
      </c>
      <c r="C446" s="25" t="s">
        <v>16</v>
      </c>
      <c r="D446" s="2">
        <f>G326</f>
        <v>1137415.7799999996</v>
      </c>
      <c r="E446" s="58">
        <v>66234.559999999998</v>
      </c>
      <c r="F446" s="58"/>
      <c r="G446" s="52">
        <f t="shared" ref="G446:G485" si="21">D446+E446+F446</f>
        <v>1203650.3399999996</v>
      </c>
      <c r="H446" s="26"/>
      <c r="I446" s="3">
        <f>L326</f>
        <v>-812592.45000000019</v>
      </c>
      <c r="J446" s="58">
        <v>-214517.96</v>
      </c>
      <c r="K446" s="58"/>
      <c r="L446" s="61">
        <v>-1027110.4100000001</v>
      </c>
      <c r="M446" s="27">
        <v>176539.92999999947</v>
      </c>
    </row>
    <row r="447" spans="1:13" ht="25.5" x14ac:dyDescent="0.25">
      <c r="A447" s="9" t="s">
        <v>17</v>
      </c>
      <c r="B447" s="47">
        <v>1612</v>
      </c>
      <c r="C447" s="25" t="s">
        <v>18</v>
      </c>
      <c r="D447" s="2">
        <f t="shared" ref="D447:D485" si="22">G327</f>
        <v>517173.12</v>
      </c>
      <c r="E447" s="58"/>
      <c r="F447" s="58"/>
      <c r="G447" s="52">
        <f t="shared" si="21"/>
        <v>517173.12</v>
      </c>
      <c r="H447" s="26"/>
      <c r="I447" s="3">
        <f t="shared" ref="I447:I488" si="23">L327</f>
        <v>-132544.99999999997</v>
      </c>
      <c r="J447" s="58">
        <v>-15729.3</v>
      </c>
      <c r="K447" s="58"/>
      <c r="L447" s="61">
        <v>-148274.29999999996</v>
      </c>
      <c r="M447" s="27">
        <v>368898.82000000007</v>
      </c>
    </row>
    <row r="448" spans="1:13" x14ac:dyDescent="0.25">
      <c r="A448" s="9" t="s">
        <v>19</v>
      </c>
      <c r="B448" s="28">
        <v>1805</v>
      </c>
      <c r="C448" s="29" t="s">
        <v>20</v>
      </c>
      <c r="D448" s="2">
        <f t="shared" si="22"/>
        <v>4341356.9500000011</v>
      </c>
      <c r="E448" s="58">
        <v>1667782.46</v>
      </c>
      <c r="F448" s="58">
        <v>-105108.76</v>
      </c>
      <c r="G448" s="52">
        <f t="shared" si="21"/>
        <v>5904030.6500000013</v>
      </c>
      <c r="H448" s="26"/>
      <c r="I448" s="3">
        <f t="shared" si="23"/>
        <v>0</v>
      </c>
      <c r="J448" s="58"/>
      <c r="K448" s="58"/>
      <c r="L448" s="61">
        <v>0</v>
      </c>
      <c r="M448" s="27">
        <v>5904030.6500000013</v>
      </c>
    </row>
    <row r="449" spans="1:13" x14ac:dyDescent="0.25">
      <c r="A449" s="9">
        <v>47</v>
      </c>
      <c r="B449" s="28">
        <v>1808</v>
      </c>
      <c r="C449" s="30" t="s">
        <v>21</v>
      </c>
      <c r="D449" s="2">
        <f t="shared" si="22"/>
        <v>0</v>
      </c>
      <c r="E449" s="58"/>
      <c r="F449" s="58"/>
      <c r="G449" s="52">
        <f t="shared" si="21"/>
        <v>0</v>
      </c>
      <c r="H449" s="26"/>
      <c r="I449" s="3">
        <f t="shared" si="23"/>
        <v>0</v>
      </c>
      <c r="J449" s="58"/>
      <c r="K449" s="58"/>
      <c r="L449" s="61">
        <v>0</v>
      </c>
      <c r="M449" s="27">
        <v>0</v>
      </c>
    </row>
    <row r="450" spans="1:13" x14ac:dyDescent="0.25">
      <c r="A450" s="9">
        <v>13</v>
      </c>
      <c r="B450" s="28">
        <v>1810</v>
      </c>
      <c r="C450" s="30" t="s">
        <v>22</v>
      </c>
      <c r="D450" s="2">
        <f t="shared" si="22"/>
        <v>0</v>
      </c>
      <c r="E450" s="58"/>
      <c r="F450" s="58"/>
      <c r="G450" s="52">
        <f t="shared" si="21"/>
        <v>0</v>
      </c>
      <c r="H450" s="26"/>
      <c r="I450" s="3">
        <f t="shared" si="23"/>
        <v>0</v>
      </c>
      <c r="J450" s="58"/>
      <c r="K450" s="58"/>
      <c r="L450" s="61">
        <v>0</v>
      </c>
      <c r="M450" s="27">
        <v>0</v>
      </c>
    </row>
    <row r="451" spans="1:13" ht="25.5" x14ac:dyDescent="0.25">
      <c r="A451" s="9">
        <v>47</v>
      </c>
      <c r="B451" s="28">
        <v>1815</v>
      </c>
      <c r="C451" s="30" t="s">
        <v>23</v>
      </c>
      <c r="D451" s="2">
        <f t="shared" si="22"/>
        <v>0</v>
      </c>
      <c r="E451" s="58"/>
      <c r="F451" s="58"/>
      <c r="G451" s="52">
        <f t="shared" si="21"/>
        <v>0</v>
      </c>
      <c r="H451" s="26"/>
      <c r="I451" s="3">
        <f t="shared" si="23"/>
        <v>0</v>
      </c>
      <c r="J451" s="58"/>
      <c r="K451" s="58"/>
      <c r="L451" s="61">
        <v>0</v>
      </c>
      <c r="M451" s="27">
        <v>0</v>
      </c>
    </row>
    <row r="452" spans="1:13" ht="25.5" x14ac:dyDescent="0.25">
      <c r="A452" s="9">
        <v>47</v>
      </c>
      <c r="B452" s="28">
        <v>1820</v>
      </c>
      <c r="C452" s="25" t="s">
        <v>24</v>
      </c>
      <c r="D452" s="2">
        <f t="shared" si="22"/>
        <v>8621386.790000001</v>
      </c>
      <c r="E452" s="58">
        <v>8217608.5599999996</v>
      </c>
      <c r="F452" s="58"/>
      <c r="G452" s="52">
        <f t="shared" si="21"/>
        <v>16838995.350000001</v>
      </c>
      <c r="H452" s="26"/>
      <c r="I452" s="3">
        <f t="shared" si="23"/>
        <v>-5004281.3600000013</v>
      </c>
      <c r="J452" s="58">
        <v>-176764.05</v>
      </c>
      <c r="K452" s="58"/>
      <c r="L452" s="61">
        <v>-5181045.4100000011</v>
      </c>
      <c r="M452" s="27">
        <v>11657949.940000001</v>
      </c>
    </row>
    <row r="453" spans="1:13" x14ac:dyDescent="0.25">
      <c r="A453" s="9">
        <v>47</v>
      </c>
      <c r="B453" s="28">
        <v>1825</v>
      </c>
      <c r="C453" s="30" t="s">
        <v>25</v>
      </c>
      <c r="D453" s="2">
        <f t="shared" si="22"/>
        <v>0</v>
      </c>
      <c r="E453" s="58"/>
      <c r="F453" s="58"/>
      <c r="G453" s="52">
        <f t="shared" si="21"/>
        <v>0</v>
      </c>
      <c r="H453" s="26"/>
      <c r="I453" s="3">
        <f t="shared" si="23"/>
        <v>0</v>
      </c>
      <c r="J453" s="58"/>
      <c r="K453" s="58"/>
      <c r="L453" s="52">
        <v>0</v>
      </c>
      <c r="M453" s="27">
        <v>0</v>
      </c>
    </row>
    <row r="454" spans="1:13" x14ac:dyDescent="0.25">
      <c r="A454" s="9">
        <v>47</v>
      </c>
      <c r="B454" s="28">
        <v>1830</v>
      </c>
      <c r="C454" s="30" t="s">
        <v>26</v>
      </c>
      <c r="D454" s="2">
        <f t="shared" si="22"/>
        <v>19320590.859999996</v>
      </c>
      <c r="E454" s="58">
        <v>739249.74</v>
      </c>
      <c r="F454" s="58"/>
      <c r="G454" s="52">
        <f t="shared" si="21"/>
        <v>20059840.599999994</v>
      </c>
      <c r="H454" s="26"/>
      <c r="I454" s="3">
        <f t="shared" si="23"/>
        <v>-7155862.2199999988</v>
      </c>
      <c r="J454" s="58">
        <v>-305852.18</v>
      </c>
      <c r="K454" s="58"/>
      <c r="L454" s="52">
        <v>-7461714.3999999985</v>
      </c>
      <c r="M454" s="27">
        <v>12598126.199999996</v>
      </c>
    </row>
    <row r="455" spans="1:13" x14ac:dyDescent="0.25">
      <c r="A455" s="9">
        <v>47</v>
      </c>
      <c r="B455" s="28">
        <v>1835</v>
      </c>
      <c r="C455" s="30" t="s">
        <v>27</v>
      </c>
      <c r="D455" s="2">
        <f t="shared" si="22"/>
        <v>20142318.459999997</v>
      </c>
      <c r="E455" s="58">
        <v>756177.32</v>
      </c>
      <c r="F455" s="58"/>
      <c r="G455" s="52">
        <f t="shared" si="21"/>
        <v>20898495.779999997</v>
      </c>
      <c r="H455" s="26"/>
      <c r="I455" s="3">
        <f t="shared" si="23"/>
        <v>-8336968.2399999993</v>
      </c>
      <c r="J455" s="58">
        <v>-296878.59000000003</v>
      </c>
      <c r="K455" s="58"/>
      <c r="L455" s="52">
        <v>-8633846.8300000001</v>
      </c>
      <c r="M455" s="27">
        <v>12264648.949999997</v>
      </c>
    </row>
    <row r="456" spans="1:13" x14ac:dyDescent="0.25">
      <c r="A456" s="9">
        <v>47</v>
      </c>
      <c r="B456" s="28">
        <v>1840</v>
      </c>
      <c r="C456" s="30" t="s">
        <v>28</v>
      </c>
      <c r="D456" s="2">
        <f t="shared" si="22"/>
        <v>9740332.4200000018</v>
      </c>
      <c r="E456" s="58">
        <v>392165.97</v>
      </c>
      <c r="F456" s="58"/>
      <c r="G456" s="52">
        <f t="shared" si="21"/>
        <v>10132498.390000002</v>
      </c>
      <c r="H456" s="26"/>
      <c r="I456" s="3">
        <f t="shared" si="23"/>
        <v>-4172682.48</v>
      </c>
      <c r="J456" s="58">
        <v>-182535.42</v>
      </c>
      <c r="K456" s="58"/>
      <c r="L456" s="52">
        <v>-4355217.9000000004</v>
      </c>
      <c r="M456" s="27">
        <v>5777280.4900000021</v>
      </c>
    </row>
    <row r="457" spans="1:13" ht="25.5" x14ac:dyDescent="0.25">
      <c r="A457" s="9">
        <v>47</v>
      </c>
      <c r="B457" s="28">
        <v>1845</v>
      </c>
      <c r="C457" s="30" t="s">
        <v>29</v>
      </c>
      <c r="D457" s="2">
        <f t="shared" si="22"/>
        <v>26535881.840000004</v>
      </c>
      <c r="E457" s="58">
        <v>673927.61</v>
      </c>
      <c r="F457" s="58"/>
      <c r="G457" s="52">
        <f t="shared" si="21"/>
        <v>27209809.450000003</v>
      </c>
      <c r="H457" s="26"/>
      <c r="I457" s="3">
        <f t="shared" si="23"/>
        <v>-13600966.23</v>
      </c>
      <c r="J457" s="58">
        <v>-464474.37</v>
      </c>
      <c r="K457" s="58"/>
      <c r="L457" s="52">
        <v>-14065440.6</v>
      </c>
      <c r="M457" s="27">
        <v>13144368.850000003</v>
      </c>
    </row>
    <row r="458" spans="1:13" x14ac:dyDescent="0.25">
      <c r="A458" s="9">
        <v>47</v>
      </c>
      <c r="B458" s="28">
        <v>1850</v>
      </c>
      <c r="C458" s="30" t="s">
        <v>30</v>
      </c>
      <c r="D458" s="2">
        <f t="shared" si="22"/>
        <v>18838517.660000004</v>
      </c>
      <c r="E458" s="58">
        <v>1137040.96</v>
      </c>
      <c r="F458" s="58"/>
      <c r="G458" s="52">
        <f t="shared" si="21"/>
        <v>19975558.620000005</v>
      </c>
      <c r="H458" s="26"/>
      <c r="I458" s="3">
        <f t="shared" si="23"/>
        <v>-8418999.4800000004</v>
      </c>
      <c r="J458" s="58">
        <v>-432209.56</v>
      </c>
      <c r="K458" s="58"/>
      <c r="L458" s="52">
        <v>-8851209.040000001</v>
      </c>
      <c r="M458" s="27">
        <v>11124349.580000004</v>
      </c>
    </row>
    <row r="459" spans="1:13" ht="25.5" x14ac:dyDescent="0.25">
      <c r="A459" s="9">
        <v>47</v>
      </c>
      <c r="B459" s="28">
        <v>1855</v>
      </c>
      <c r="C459" s="30" t="s">
        <v>31</v>
      </c>
      <c r="D459" s="2">
        <f t="shared" si="22"/>
        <v>10712160.789999999</v>
      </c>
      <c r="E459" s="58">
        <v>506242.81</v>
      </c>
      <c r="F459" s="58"/>
      <c r="G459" s="52">
        <f t="shared" si="21"/>
        <v>11218403.6</v>
      </c>
      <c r="H459" s="26"/>
      <c r="I459" s="3">
        <f t="shared" si="23"/>
        <v>-2350655.6100000003</v>
      </c>
      <c r="J459" s="58">
        <v>-194865.29</v>
      </c>
      <c r="K459" s="58"/>
      <c r="L459" s="52">
        <v>-2545520.9000000004</v>
      </c>
      <c r="M459" s="27">
        <v>8672882.6999999993</v>
      </c>
    </row>
    <row r="460" spans="1:13" x14ac:dyDescent="0.25">
      <c r="A460" s="9">
        <v>47</v>
      </c>
      <c r="B460" s="28">
        <v>1860</v>
      </c>
      <c r="C460" s="30" t="s">
        <v>32</v>
      </c>
      <c r="D460" s="2">
        <f t="shared" si="22"/>
        <v>3418900.7</v>
      </c>
      <c r="E460" s="58">
        <v>79212.25</v>
      </c>
      <c r="F460" s="58"/>
      <c r="G460" s="52">
        <f t="shared" si="21"/>
        <v>3498112.95</v>
      </c>
      <c r="H460" s="26"/>
      <c r="I460" s="3">
        <f t="shared" si="23"/>
        <v>-1625166.4999999998</v>
      </c>
      <c r="J460" s="58">
        <v>-129333.13</v>
      </c>
      <c r="K460" s="58"/>
      <c r="L460" s="52">
        <v>-1754499.63</v>
      </c>
      <c r="M460" s="27">
        <v>1743613.3200000003</v>
      </c>
    </row>
    <row r="461" spans="1:13" x14ac:dyDescent="0.25">
      <c r="A461" s="9">
        <v>47</v>
      </c>
      <c r="B461" s="28">
        <v>1860</v>
      </c>
      <c r="C461" s="29" t="s">
        <v>33</v>
      </c>
      <c r="D461" s="2">
        <f t="shared" si="22"/>
        <v>7701986.7400000002</v>
      </c>
      <c r="E461" s="58">
        <v>243870.81</v>
      </c>
      <c r="F461" s="58">
        <v>-230247.92</v>
      </c>
      <c r="G461" s="52">
        <f t="shared" si="21"/>
        <v>7715609.6299999999</v>
      </c>
      <c r="H461" s="26"/>
      <c r="I461" s="3">
        <f t="shared" si="23"/>
        <v>-2851540.6500000004</v>
      </c>
      <c r="J461" s="58">
        <v>-516731.31</v>
      </c>
      <c r="K461" s="58">
        <v>47633.77</v>
      </c>
      <c r="L461" s="52">
        <v>-3320638.1900000004</v>
      </c>
      <c r="M461" s="27">
        <v>4394971.4399999995</v>
      </c>
    </row>
    <row r="462" spans="1:13" x14ac:dyDescent="0.25">
      <c r="A462" s="9" t="s">
        <v>19</v>
      </c>
      <c r="B462" s="28">
        <v>1905</v>
      </c>
      <c r="C462" s="29" t="s">
        <v>20</v>
      </c>
      <c r="D462" s="2">
        <f t="shared" si="22"/>
        <v>0</v>
      </c>
      <c r="E462" s="58"/>
      <c r="F462" s="58"/>
      <c r="G462" s="52">
        <f t="shared" si="21"/>
        <v>0</v>
      </c>
      <c r="H462" s="26"/>
      <c r="I462" s="3">
        <f t="shared" si="23"/>
        <v>0</v>
      </c>
      <c r="J462" s="58"/>
      <c r="K462" s="58"/>
      <c r="L462" s="52">
        <v>0</v>
      </c>
      <c r="M462" s="27">
        <v>0</v>
      </c>
    </row>
    <row r="463" spans="1:13" x14ac:dyDescent="0.25">
      <c r="A463" s="9">
        <v>47</v>
      </c>
      <c r="B463" s="28">
        <v>1908</v>
      </c>
      <c r="C463" s="30" t="s">
        <v>34</v>
      </c>
      <c r="D463" s="2">
        <f t="shared" si="22"/>
        <v>297147.52000000008</v>
      </c>
      <c r="E463" s="58"/>
      <c r="F463" s="58"/>
      <c r="G463" s="52">
        <f t="shared" si="21"/>
        <v>297147.52000000008</v>
      </c>
      <c r="H463" s="26"/>
      <c r="I463" s="3">
        <f t="shared" si="23"/>
        <v>-96554.959999999992</v>
      </c>
      <c r="J463" s="58">
        <v>-9083.69</v>
      </c>
      <c r="K463" s="58"/>
      <c r="L463" s="52">
        <v>-105638.65</v>
      </c>
      <c r="M463" s="27">
        <v>191508.87000000008</v>
      </c>
    </row>
    <row r="464" spans="1:13" x14ac:dyDescent="0.25">
      <c r="A464" s="9">
        <v>13</v>
      </c>
      <c r="B464" s="28">
        <v>1910</v>
      </c>
      <c r="C464" s="30" t="s">
        <v>22</v>
      </c>
      <c r="D464" s="2">
        <f t="shared" si="22"/>
        <v>1178649.1200000001</v>
      </c>
      <c r="E464" s="58">
        <v>129820.84</v>
      </c>
      <c r="F464" s="58"/>
      <c r="G464" s="52">
        <f t="shared" si="21"/>
        <v>1308469.9600000002</v>
      </c>
      <c r="H464" s="26"/>
      <c r="I464" s="3">
        <f t="shared" si="23"/>
        <v>-798909.91</v>
      </c>
      <c r="J464" s="58">
        <v>-186357.1</v>
      </c>
      <c r="K464" s="58"/>
      <c r="L464" s="52">
        <v>-985267.01</v>
      </c>
      <c r="M464" s="27">
        <v>323202.95000000019</v>
      </c>
    </row>
    <row r="465" spans="1:13" ht="25.5" x14ac:dyDescent="0.25">
      <c r="A465" s="9">
        <v>8</v>
      </c>
      <c r="B465" s="28">
        <v>1915</v>
      </c>
      <c r="C465" s="30" t="s">
        <v>35</v>
      </c>
      <c r="D465" s="2">
        <f t="shared" si="22"/>
        <v>248416.12000000008</v>
      </c>
      <c r="E465" s="58">
        <v>598</v>
      </c>
      <c r="F465" s="58">
        <v>-341.28</v>
      </c>
      <c r="G465" s="61">
        <f t="shared" si="21"/>
        <v>248672.84000000008</v>
      </c>
      <c r="H465" s="26"/>
      <c r="I465" s="3">
        <f t="shared" si="23"/>
        <v>-133750.87</v>
      </c>
      <c r="J465" s="58">
        <v>-24770.68</v>
      </c>
      <c r="K465" s="58">
        <v>341.28</v>
      </c>
      <c r="L465" s="52">
        <v>-158180.26999999999</v>
      </c>
      <c r="M465" s="27">
        <v>90492.570000000094</v>
      </c>
    </row>
    <row r="466" spans="1:13" ht="25.5" x14ac:dyDescent="0.25">
      <c r="A466" s="9">
        <v>8</v>
      </c>
      <c r="B466" s="28">
        <v>1915</v>
      </c>
      <c r="C466" s="30" t="s">
        <v>36</v>
      </c>
      <c r="D466" s="2">
        <f t="shared" si="22"/>
        <v>0</v>
      </c>
      <c r="E466" s="58"/>
      <c r="F466" s="58"/>
      <c r="G466" s="61">
        <f t="shared" si="21"/>
        <v>0</v>
      </c>
      <c r="H466" s="26"/>
      <c r="I466" s="3">
        <f t="shared" si="23"/>
        <v>0</v>
      </c>
      <c r="J466" s="58"/>
      <c r="K466" s="58"/>
      <c r="L466" s="52">
        <v>0</v>
      </c>
      <c r="M466" s="27">
        <v>0</v>
      </c>
    </row>
    <row r="467" spans="1:13" x14ac:dyDescent="0.25">
      <c r="A467" s="9">
        <v>10</v>
      </c>
      <c r="B467" s="28">
        <v>1920</v>
      </c>
      <c r="C467" s="30" t="s">
        <v>37</v>
      </c>
      <c r="D467" s="2">
        <f t="shared" si="22"/>
        <v>482436.71999999991</v>
      </c>
      <c r="E467" s="58">
        <v>20702.52</v>
      </c>
      <c r="F467" s="58"/>
      <c r="G467" s="61">
        <f t="shared" si="21"/>
        <v>503139.23999999993</v>
      </c>
      <c r="H467" s="26"/>
      <c r="I467" s="3">
        <f t="shared" si="23"/>
        <v>-241624.14</v>
      </c>
      <c r="J467" s="58">
        <v>-89101.39</v>
      </c>
      <c r="K467" s="58"/>
      <c r="L467" s="52">
        <v>-330725.53000000003</v>
      </c>
      <c r="M467" s="27">
        <v>172413.7099999999</v>
      </c>
    </row>
    <row r="468" spans="1:13" ht="25.5" x14ac:dyDescent="0.25">
      <c r="A468" s="9">
        <v>45</v>
      </c>
      <c r="B468" s="31">
        <v>1920</v>
      </c>
      <c r="C468" s="25" t="s">
        <v>38</v>
      </c>
      <c r="D468" s="2">
        <f t="shared" si="22"/>
        <v>0</v>
      </c>
      <c r="E468" s="58"/>
      <c r="F468" s="58"/>
      <c r="G468" s="52">
        <f t="shared" si="21"/>
        <v>0</v>
      </c>
      <c r="H468" s="26"/>
      <c r="I468" s="3">
        <f t="shared" si="23"/>
        <v>0</v>
      </c>
      <c r="J468" s="58"/>
      <c r="K468" s="58"/>
      <c r="L468" s="52">
        <v>0</v>
      </c>
      <c r="M468" s="27">
        <v>0</v>
      </c>
    </row>
    <row r="469" spans="1:13" ht="25.5" x14ac:dyDescent="0.25">
      <c r="A469" s="9">
        <v>45.1</v>
      </c>
      <c r="B469" s="31">
        <v>1920</v>
      </c>
      <c r="C469" s="25" t="s">
        <v>39</v>
      </c>
      <c r="D469" s="2">
        <f t="shared" si="22"/>
        <v>0</v>
      </c>
      <c r="E469" s="58"/>
      <c r="F469" s="58"/>
      <c r="G469" s="52">
        <f t="shared" si="21"/>
        <v>0</v>
      </c>
      <c r="H469" s="26"/>
      <c r="I469" s="3">
        <f t="shared" si="23"/>
        <v>0</v>
      </c>
      <c r="J469" s="58"/>
      <c r="K469" s="58"/>
      <c r="L469" s="52">
        <v>0</v>
      </c>
      <c r="M469" s="27">
        <v>0</v>
      </c>
    </row>
    <row r="470" spans="1:13" x14ac:dyDescent="0.25">
      <c r="A470" s="9">
        <v>10</v>
      </c>
      <c r="B470" s="47">
        <v>1930</v>
      </c>
      <c r="C470" s="30" t="s">
        <v>40</v>
      </c>
      <c r="D470" s="2">
        <f t="shared" si="22"/>
        <v>3024661.0700000003</v>
      </c>
      <c r="E470" s="58">
        <v>35830.75</v>
      </c>
      <c r="F470" s="58">
        <v>-32309.68</v>
      </c>
      <c r="G470" s="52">
        <f t="shared" si="21"/>
        <v>3028182.14</v>
      </c>
      <c r="H470" s="26"/>
      <c r="I470" s="3">
        <f t="shared" si="23"/>
        <v>-2087367.4199999997</v>
      </c>
      <c r="J470" s="58">
        <v>-178355.58</v>
      </c>
      <c r="K470" s="58">
        <v>32309.68</v>
      </c>
      <c r="L470" s="52">
        <v>-2233413.3199999994</v>
      </c>
      <c r="M470" s="27">
        <v>794768.82000000076</v>
      </c>
    </row>
    <row r="471" spans="1:13" x14ac:dyDescent="0.25">
      <c r="A471" s="9">
        <v>8</v>
      </c>
      <c r="B471" s="47">
        <v>1935</v>
      </c>
      <c r="C471" s="30" t="s">
        <v>41</v>
      </c>
      <c r="D471" s="2">
        <f t="shared" si="22"/>
        <v>107515.28000000001</v>
      </c>
      <c r="E471" s="58">
        <v>972.52</v>
      </c>
      <c r="F471" s="58"/>
      <c r="G471" s="52">
        <f t="shared" si="21"/>
        <v>108487.80000000002</v>
      </c>
      <c r="H471" s="26"/>
      <c r="I471" s="3">
        <f t="shared" si="23"/>
        <v>-68974.16</v>
      </c>
      <c r="J471" s="58">
        <v>-5086.54</v>
      </c>
      <c r="K471" s="58"/>
      <c r="L471" s="52">
        <v>-74060.7</v>
      </c>
      <c r="M471" s="27">
        <v>34427.10000000002</v>
      </c>
    </row>
    <row r="472" spans="1:13" x14ac:dyDescent="0.25">
      <c r="A472" s="9">
        <v>8</v>
      </c>
      <c r="B472" s="47">
        <v>1940</v>
      </c>
      <c r="C472" s="30" t="s">
        <v>42</v>
      </c>
      <c r="D472" s="2">
        <f t="shared" si="22"/>
        <v>301630.46999999997</v>
      </c>
      <c r="E472" s="58">
        <v>17926.3</v>
      </c>
      <c r="F472" s="58">
        <v>-200.02</v>
      </c>
      <c r="G472" s="52">
        <f t="shared" si="21"/>
        <v>319356.74999999994</v>
      </c>
      <c r="H472" s="26"/>
      <c r="I472" s="3">
        <f t="shared" si="23"/>
        <v>-166773.85000000003</v>
      </c>
      <c r="J472" s="58">
        <v>-23771.31</v>
      </c>
      <c r="K472" s="58">
        <v>200.02</v>
      </c>
      <c r="L472" s="52">
        <v>-190345.14000000004</v>
      </c>
      <c r="M472" s="27">
        <v>129011.6099999999</v>
      </c>
    </row>
    <row r="473" spans="1:13" x14ac:dyDescent="0.25">
      <c r="A473" s="9">
        <v>8</v>
      </c>
      <c r="B473" s="47">
        <v>1945</v>
      </c>
      <c r="C473" s="30" t="s">
        <v>43</v>
      </c>
      <c r="D473" s="2">
        <f t="shared" si="22"/>
        <v>97312.71</v>
      </c>
      <c r="E473" s="58">
        <v>995.95</v>
      </c>
      <c r="F473" s="58"/>
      <c r="G473" s="52">
        <f t="shared" si="21"/>
        <v>98308.66</v>
      </c>
      <c r="H473" s="26"/>
      <c r="I473" s="3">
        <f t="shared" si="23"/>
        <v>-83555.240000000005</v>
      </c>
      <c r="J473" s="58">
        <v>-6827.64</v>
      </c>
      <c r="K473" s="58"/>
      <c r="L473" s="52">
        <v>-90382.88</v>
      </c>
      <c r="M473" s="27">
        <v>7925.7799999999988</v>
      </c>
    </row>
    <row r="474" spans="1:13" x14ac:dyDescent="0.25">
      <c r="A474" s="9">
        <v>8</v>
      </c>
      <c r="B474" s="47">
        <v>1950</v>
      </c>
      <c r="C474" s="30" t="s">
        <v>44</v>
      </c>
      <c r="D474" s="2">
        <f t="shared" si="22"/>
        <v>0</v>
      </c>
      <c r="E474" s="58"/>
      <c r="F474" s="58"/>
      <c r="G474" s="52">
        <f t="shared" si="21"/>
        <v>0</v>
      </c>
      <c r="H474" s="26"/>
      <c r="I474" s="3">
        <f t="shared" si="23"/>
        <v>0</v>
      </c>
      <c r="J474" s="58"/>
      <c r="K474" s="58"/>
      <c r="L474" s="52">
        <v>0</v>
      </c>
      <c r="M474" s="27">
        <v>0</v>
      </c>
    </row>
    <row r="475" spans="1:13" x14ac:dyDescent="0.25">
      <c r="A475" s="9">
        <v>8</v>
      </c>
      <c r="B475" s="47">
        <v>1955</v>
      </c>
      <c r="C475" s="30" t="s">
        <v>45</v>
      </c>
      <c r="D475" s="2">
        <f t="shared" si="22"/>
        <v>0</v>
      </c>
      <c r="E475" s="58"/>
      <c r="F475" s="58"/>
      <c r="G475" s="52">
        <f t="shared" si="21"/>
        <v>0</v>
      </c>
      <c r="H475" s="26"/>
      <c r="I475" s="3">
        <f t="shared" si="23"/>
        <v>0</v>
      </c>
      <c r="J475" s="58"/>
      <c r="K475" s="58"/>
      <c r="L475" s="52">
        <v>0</v>
      </c>
      <c r="M475" s="27">
        <v>0</v>
      </c>
    </row>
    <row r="476" spans="1:13" ht="25.5" x14ac:dyDescent="0.25">
      <c r="A476" s="32">
        <v>8</v>
      </c>
      <c r="B476" s="31">
        <v>1955</v>
      </c>
      <c r="C476" s="33" t="s">
        <v>46</v>
      </c>
      <c r="D476" s="2">
        <f t="shared" si="22"/>
        <v>0</v>
      </c>
      <c r="E476" s="58"/>
      <c r="F476" s="58"/>
      <c r="G476" s="52">
        <f t="shared" si="21"/>
        <v>0</v>
      </c>
      <c r="H476" s="26"/>
      <c r="I476" s="3">
        <f t="shared" si="23"/>
        <v>0</v>
      </c>
      <c r="J476" s="58"/>
      <c r="K476" s="58"/>
      <c r="L476" s="52">
        <v>0</v>
      </c>
      <c r="M476" s="27">
        <v>0</v>
      </c>
    </row>
    <row r="477" spans="1:13" x14ac:dyDescent="0.25">
      <c r="A477" s="32">
        <v>8</v>
      </c>
      <c r="B477" s="34">
        <v>1960</v>
      </c>
      <c r="C477" s="25" t="s">
        <v>47</v>
      </c>
      <c r="D477" s="2">
        <f t="shared" si="22"/>
        <v>0</v>
      </c>
      <c r="E477" s="58"/>
      <c r="F477" s="58"/>
      <c r="G477" s="52">
        <f t="shared" si="21"/>
        <v>0</v>
      </c>
      <c r="H477" s="26"/>
      <c r="I477" s="3">
        <f t="shared" si="23"/>
        <v>0</v>
      </c>
      <c r="J477" s="58"/>
      <c r="K477" s="58"/>
      <c r="L477" s="52">
        <v>0</v>
      </c>
      <c r="M477" s="27">
        <v>0</v>
      </c>
    </row>
    <row r="478" spans="1:13" ht="25.5" x14ac:dyDescent="0.25">
      <c r="A478" s="35">
        <v>47</v>
      </c>
      <c r="B478" s="34">
        <v>1970</v>
      </c>
      <c r="C478" s="30" t="s">
        <v>48</v>
      </c>
      <c r="D478" s="2">
        <f t="shared" si="22"/>
        <v>0</v>
      </c>
      <c r="E478" s="58"/>
      <c r="F478" s="58"/>
      <c r="G478" s="52">
        <f t="shared" si="21"/>
        <v>0</v>
      </c>
      <c r="H478" s="26"/>
      <c r="I478" s="3">
        <f t="shared" si="23"/>
        <v>0</v>
      </c>
      <c r="J478" s="58"/>
      <c r="K478" s="58"/>
      <c r="L478" s="52">
        <v>0</v>
      </c>
      <c r="M478" s="27">
        <v>0</v>
      </c>
    </row>
    <row r="479" spans="1:13" ht="25.5" x14ac:dyDescent="0.25">
      <c r="A479" s="9">
        <v>47</v>
      </c>
      <c r="B479" s="47">
        <v>1975</v>
      </c>
      <c r="C479" s="30" t="s">
        <v>49</v>
      </c>
      <c r="D479" s="2">
        <f t="shared" si="22"/>
        <v>0</v>
      </c>
      <c r="E479" s="58"/>
      <c r="F479" s="58"/>
      <c r="G479" s="52">
        <f t="shared" si="21"/>
        <v>0</v>
      </c>
      <c r="H479" s="26"/>
      <c r="I479" s="3">
        <f t="shared" si="23"/>
        <v>0</v>
      </c>
      <c r="J479" s="58"/>
      <c r="K479" s="58"/>
      <c r="L479" s="52">
        <v>0</v>
      </c>
      <c r="M479" s="27">
        <v>0</v>
      </c>
    </row>
    <row r="480" spans="1:13" x14ac:dyDescent="0.25">
      <c r="A480" s="9">
        <v>47</v>
      </c>
      <c r="B480" s="47">
        <v>1980</v>
      </c>
      <c r="C480" s="30" t="s">
        <v>50</v>
      </c>
      <c r="D480" s="2">
        <f t="shared" si="22"/>
        <v>281728.77999999997</v>
      </c>
      <c r="E480" s="58"/>
      <c r="F480" s="58"/>
      <c r="G480" s="52">
        <f t="shared" si="21"/>
        <v>281728.77999999997</v>
      </c>
      <c r="H480" s="26"/>
      <c r="I480" s="3">
        <f t="shared" si="23"/>
        <v>-219159.34999999998</v>
      </c>
      <c r="J480" s="58">
        <v>-12747.05</v>
      </c>
      <c r="K480" s="58"/>
      <c r="L480" s="52">
        <v>-231906.39999999997</v>
      </c>
      <c r="M480" s="27">
        <v>49822.380000000005</v>
      </c>
    </row>
    <row r="481" spans="1:13" x14ac:dyDescent="0.25">
      <c r="A481" s="9">
        <v>47</v>
      </c>
      <c r="B481" s="47">
        <v>1985</v>
      </c>
      <c r="C481" s="30" t="s">
        <v>51</v>
      </c>
      <c r="D481" s="2">
        <f t="shared" si="22"/>
        <v>0.15000000000145519</v>
      </c>
      <c r="E481" s="58"/>
      <c r="F481" s="58"/>
      <c r="G481" s="52">
        <f t="shared" si="21"/>
        <v>0.15000000000145519</v>
      </c>
      <c r="H481" s="26"/>
      <c r="I481" s="3">
        <f t="shared" si="23"/>
        <v>0</v>
      </c>
      <c r="J481" s="58"/>
      <c r="K481" s="58"/>
      <c r="L481" s="52">
        <v>0</v>
      </c>
      <c r="M481" s="27">
        <v>0.15000000000145519</v>
      </c>
    </row>
    <row r="482" spans="1:13" x14ac:dyDescent="0.25">
      <c r="A482" s="35">
        <v>47</v>
      </c>
      <c r="B482" s="47">
        <v>1990</v>
      </c>
      <c r="C482" s="48" t="s">
        <v>52</v>
      </c>
      <c r="D482" s="2">
        <f t="shared" si="22"/>
        <v>0</v>
      </c>
      <c r="E482" s="58"/>
      <c r="F482" s="58"/>
      <c r="G482" s="52">
        <f t="shared" si="21"/>
        <v>0</v>
      </c>
      <c r="H482" s="26"/>
      <c r="I482" s="3">
        <f t="shared" si="23"/>
        <v>0</v>
      </c>
      <c r="J482" s="58"/>
      <c r="K482" s="58"/>
      <c r="L482" s="52">
        <v>0</v>
      </c>
      <c r="M482" s="27">
        <v>0</v>
      </c>
    </row>
    <row r="483" spans="1:13" x14ac:dyDescent="0.25">
      <c r="A483" s="9">
        <v>47</v>
      </c>
      <c r="B483" s="47">
        <v>1995</v>
      </c>
      <c r="C483" s="30" t="s">
        <v>53</v>
      </c>
      <c r="D483" s="2">
        <f t="shared" si="22"/>
        <v>-30320420.699999999</v>
      </c>
      <c r="E483" s="58">
        <v>-1826732</v>
      </c>
      <c r="F483" s="58"/>
      <c r="G483" s="52">
        <f t="shared" si="21"/>
        <v>-32147152.699999999</v>
      </c>
      <c r="H483" s="26"/>
      <c r="I483" s="3">
        <f t="shared" si="23"/>
        <v>6767388.0600000005</v>
      </c>
      <c r="J483" s="58">
        <v>558247.19999999995</v>
      </c>
      <c r="K483" s="58"/>
      <c r="L483" s="52">
        <v>7325635.2600000007</v>
      </c>
      <c r="M483" s="27">
        <v>-24821517.439999998</v>
      </c>
    </row>
    <row r="484" spans="1:13" x14ac:dyDescent="0.25">
      <c r="A484" s="9">
        <v>47</v>
      </c>
      <c r="B484" s="47">
        <v>2440</v>
      </c>
      <c r="C484" s="30" t="s">
        <v>54</v>
      </c>
      <c r="D484" s="2">
        <f t="shared" si="22"/>
        <v>0</v>
      </c>
      <c r="E484" s="58"/>
      <c r="F484" s="58"/>
      <c r="G484" s="52">
        <f t="shared" si="21"/>
        <v>0</v>
      </c>
      <c r="H484" s="7"/>
      <c r="I484" s="2">
        <f t="shared" si="23"/>
        <v>0</v>
      </c>
      <c r="J484" s="58"/>
      <c r="K484" s="58"/>
      <c r="L484" s="52"/>
      <c r="M484" s="27"/>
    </row>
    <row r="485" spans="1:13" x14ac:dyDescent="0.25">
      <c r="A485" s="36"/>
      <c r="B485" s="36"/>
      <c r="C485" s="37"/>
      <c r="D485" s="2">
        <f t="shared" si="22"/>
        <v>0</v>
      </c>
      <c r="E485" s="58"/>
      <c r="F485" s="58"/>
      <c r="G485" s="52">
        <f t="shared" si="21"/>
        <v>0</v>
      </c>
      <c r="H485" s="7"/>
      <c r="I485" s="2">
        <f t="shared" si="23"/>
        <v>0</v>
      </c>
      <c r="J485" s="58"/>
      <c r="K485" s="58"/>
      <c r="L485" s="52">
        <v>0</v>
      </c>
      <c r="M485" s="27">
        <v>0</v>
      </c>
    </row>
    <row r="486" spans="1:13" x14ac:dyDescent="0.25">
      <c r="A486" s="36"/>
      <c r="B486" s="36"/>
      <c r="C486" s="39" t="s">
        <v>55</v>
      </c>
      <c r="D486" s="40">
        <f>SUM(D446:D485)</f>
        <v>106727099.35000001</v>
      </c>
      <c r="E486" s="40">
        <f>SUM(E446:E485)</f>
        <v>12859627.93</v>
      </c>
      <c r="F486" s="40">
        <f>SUM(F446:F485)</f>
        <v>-368207.66000000003</v>
      </c>
      <c r="G486" s="40">
        <f>SUM(G446:G485)</f>
        <v>119218519.62000002</v>
      </c>
      <c r="H486" s="6"/>
      <c r="I486" s="67">
        <f>SUM(I446:I485)</f>
        <v>-51591542.060000002</v>
      </c>
      <c r="J486" s="40">
        <f>SUM(J446:J485)</f>
        <v>-2907744.9400000004</v>
      </c>
      <c r="K486" s="40">
        <f>SUM(K446:K485)</f>
        <v>80484.75</v>
      </c>
      <c r="L486" s="40">
        <f>SUM(L446:L485)</f>
        <v>-54418802.250000007</v>
      </c>
      <c r="M486" s="40">
        <f>SUM(M446:M485)</f>
        <v>64799717.370000005</v>
      </c>
    </row>
    <row r="487" spans="1:13" ht="37.5" x14ac:dyDescent="0.25">
      <c r="A487" s="36"/>
      <c r="B487" s="36"/>
      <c r="C487" s="41" t="s">
        <v>56</v>
      </c>
      <c r="D487" s="4"/>
      <c r="E487" s="38"/>
      <c r="F487" s="38"/>
      <c r="G487" s="52">
        <f t="shared" ref="G487:G488" si="24">D487+E487+F487</f>
        <v>0</v>
      </c>
      <c r="H487" s="7"/>
      <c r="I487" s="2">
        <f t="shared" si="23"/>
        <v>0</v>
      </c>
      <c r="J487" s="38"/>
      <c r="K487" s="38"/>
      <c r="L487" s="52">
        <v>0</v>
      </c>
      <c r="M487" s="27">
        <v>0</v>
      </c>
    </row>
    <row r="488" spans="1:13" ht="25.5" x14ac:dyDescent="0.25">
      <c r="A488" s="36"/>
      <c r="B488" s="36"/>
      <c r="C488" s="42" t="s">
        <v>57</v>
      </c>
      <c r="D488" s="4"/>
      <c r="E488" s="38"/>
      <c r="F488" s="38"/>
      <c r="G488" s="52">
        <f t="shared" si="24"/>
        <v>0</v>
      </c>
      <c r="H488" s="7"/>
      <c r="I488" s="2">
        <f t="shared" si="23"/>
        <v>0</v>
      </c>
      <c r="J488" s="38"/>
      <c r="K488" s="38"/>
      <c r="L488" s="52">
        <v>0</v>
      </c>
      <c r="M488" s="27">
        <v>0</v>
      </c>
    </row>
    <row r="489" spans="1:13" x14ac:dyDescent="0.25">
      <c r="A489" s="36"/>
      <c r="B489" s="36"/>
      <c r="C489" s="39" t="s">
        <v>58</v>
      </c>
      <c r="D489" s="40">
        <f>SUM(D486:D488)</f>
        <v>106727099.35000001</v>
      </c>
      <c r="E489" s="40">
        <f>SUM(E486:E488)</f>
        <v>12859627.93</v>
      </c>
      <c r="F489" s="40">
        <f>SUM(F486:F488)</f>
        <v>-368207.66000000003</v>
      </c>
      <c r="G489" s="40">
        <f>SUM(G486:G488)</f>
        <v>119218519.62000002</v>
      </c>
      <c r="H489" s="40"/>
      <c r="I489" s="40">
        <f>SUM(I486:I488)</f>
        <v>-51591542.060000002</v>
      </c>
      <c r="J489" s="40">
        <f>SUM(J486:J488)</f>
        <v>-2907744.9400000004</v>
      </c>
      <c r="K489" s="40">
        <f>SUM(K486:K488)</f>
        <v>80484.75</v>
      </c>
      <c r="L489" s="40">
        <f>SUM(L486:L488)</f>
        <v>-54418802.250000007</v>
      </c>
      <c r="M489" s="40">
        <f>SUM(M486:M488)</f>
        <v>64799717.370000005</v>
      </c>
    </row>
    <row r="490" spans="1:13" x14ac:dyDescent="0.25">
      <c r="A490" s="36"/>
      <c r="B490" s="36"/>
      <c r="C490" s="105" t="s">
        <v>59</v>
      </c>
      <c r="D490" s="106"/>
      <c r="E490" s="106"/>
      <c r="F490" s="106"/>
      <c r="G490" s="106"/>
      <c r="H490" s="106"/>
      <c r="I490" s="107"/>
      <c r="J490" s="38"/>
      <c r="K490" s="43"/>
      <c r="L490" s="54"/>
      <c r="M490" s="44"/>
    </row>
    <row r="491" spans="1:13" x14ac:dyDescent="0.25">
      <c r="A491" s="36"/>
      <c r="B491" s="36"/>
      <c r="C491" s="105" t="s">
        <v>60</v>
      </c>
      <c r="D491" s="106"/>
      <c r="E491" s="106"/>
      <c r="F491" s="106"/>
      <c r="G491" s="106"/>
      <c r="H491" s="106"/>
      <c r="I491" s="107"/>
      <c r="J491" s="40">
        <f>J489+J490</f>
        <v>-2907744.9400000004</v>
      </c>
      <c r="K491" s="43"/>
      <c r="L491" s="54"/>
      <c r="M491" s="44"/>
    </row>
    <row r="492" spans="1:13" x14ac:dyDescent="0.25">
      <c r="A492" s="1"/>
      <c r="B492" s="1"/>
      <c r="C492" s="1"/>
      <c r="D492" s="1"/>
      <c r="E492" s="1"/>
      <c r="F492" s="1"/>
      <c r="G492" s="1"/>
      <c r="H492" s="1"/>
      <c r="I492" s="1"/>
      <c r="J492" s="1"/>
      <c r="K492" s="1"/>
      <c r="L492" s="1"/>
      <c r="M492" s="1"/>
    </row>
    <row r="493" spans="1:13" x14ac:dyDescent="0.25">
      <c r="A493" s="7"/>
      <c r="B493" s="7"/>
      <c r="C493" s="7"/>
      <c r="D493" s="7"/>
      <c r="E493" s="7"/>
      <c r="F493" s="7"/>
      <c r="G493" s="7"/>
      <c r="H493" s="7"/>
      <c r="I493" s="45" t="s">
        <v>61</v>
      </c>
      <c r="J493" s="49"/>
      <c r="K493" s="7"/>
      <c r="L493" s="7"/>
      <c r="M493" s="7"/>
    </row>
    <row r="494" spans="1:13" x14ac:dyDescent="0.25">
      <c r="A494" s="36">
        <v>10</v>
      </c>
      <c r="B494" s="36"/>
      <c r="C494" s="37" t="s">
        <v>62</v>
      </c>
      <c r="D494" s="7"/>
      <c r="E494" s="7"/>
      <c r="F494" s="7"/>
      <c r="G494" s="7"/>
      <c r="H494" s="7"/>
      <c r="I494" s="49" t="s">
        <v>62</v>
      </c>
      <c r="J494" s="49"/>
      <c r="K494" s="55"/>
      <c r="L494" s="7"/>
      <c r="M494" s="7"/>
    </row>
    <row r="495" spans="1:13" x14ac:dyDescent="0.25">
      <c r="A495" s="36">
        <v>8</v>
      </c>
      <c r="B495" s="36"/>
      <c r="C495" s="37" t="s">
        <v>41</v>
      </c>
      <c r="D495" s="7"/>
      <c r="E495" s="7"/>
      <c r="F495" s="7"/>
      <c r="G495" s="7"/>
      <c r="H495" s="7"/>
      <c r="I495" s="49" t="s">
        <v>41</v>
      </c>
      <c r="J495" s="49"/>
      <c r="K495" s="56"/>
      <c r="L495" s="7"/>
      <c r="M495" s="7"/>
    </row>
    <row r="496" spans="1:13" x14ac:dyDescent="0.25">
      <c r="A496" s="7"/>
      <c r="B496" s="7"/>
      <c r="C496" s="7"/>
      <c r="D496" s="7"/>
      <c r="E496" s="7"/>
      <c r="F496" s="7"/>
      <c r="G496" s="7"/>
      <c r="H496" s="7"/>
      <c r="I496" s="46" t="s">
        <v>63</v>
      </c>
      <c r="J496" s="7"/>
      <c r="K496" s="57">
        <f>J491-K494-K495</f>
        <v>-2907744.9400000004</v>
      </c>
      <c r="L496" s="7"/>
      <c r="M496" s="7"/>
    </row>
  </sheetData>
  <mergeCells count="44">
    <mergeCell ref="C371:I371"/>
    <mergeCell ref="C251:I251"/>
    <mergeCell ref="D144:G144"/>
    <mergeCell ref="C190:I190"/>
    <mergeCell ref="C191:I191"/>
    <mergeCell ref="A198:M198"/>
    <mergeCell ref="A199:M199"/>
    <mergeCell ref="B66:M67"/>
    <mergeCell ref="B69:M69"/>
    <mergeCell ref="B75:M76"/>
    <mergeCell ref="D204:G204"/>
    <mergeCell ref="C250:I250"/>
    <mergeCell ref="A1:M1"/>
    <mergeCell ref="A2:M2"/>
    <mergeCell ref="A258:M258"/>
    <mergeCell ref="A259:M259"/>
    <mergeCell ref="D264:G264"/>
    <mergeCell ref="D84:G84"/>
    <mergeCell ref="C130:I130"/>
    <mergeCell ref="C131:I131"/>
    <mergeCell ref="A138:M138"/>
    <mergeCell ref="A139:M139"/>
    <mergeCell ref="D7:G7"/>
    <mergeCell ref="C53:I53"/>
    <mergeCell ref="C54:I54"/>
    <mergeCell ref="A78:M78"/>
    <mergeCell ref="A79:M79"/>
    <mergeCell ref="B63:M64"/>
    <mergeCell ref="C490:I490"/>
    <mergeCell ref="C491:I491"/>
    <mergeCell ref="A378:M378"/>
    <mergeCell ref="A379:M379"/>
    <mergeCell ref="C310:I310"/>
    <mergeCell ref="C311:I311"/>
    <mergeCell ref="A318:M318"/>
    <mergeCell ref="A439:M439"/>
    <mergeCell ref="D444:G444"/>
    <mergeCell ref="D384:G384"/>
    <mergeCell ref="C430:I430"/>
    <mergeCell ref="C431:I431"/>
    <mergeCell ref="A438:M438"/>
    <mergeCell ref="A319:M319"/>
    <mergeCell ref="D324:G324"/>
    <mergeCell ref="C370:I370"/>
  </mergeCells>
  <pageMargins left="0.7" right="0.7" top="0.75" bottom="0.75" header="0.3" footer="0.3"/>
  <pageSetup scale="49" orientation="portrait" r:id="rId1"/>
  <rowBreaks count="7" manualBreakCount="7">
    <brk id="77" max="16383" man="1"/>
    <brk id="137" max="16383" man="1"/>
    <brk id="197" max="16383" man="1"/>
    <brk id="257" max="16383" man="1"/>
    <brk id="317" max="16383" man="1"/>
    <brk id="377" max="16383" man="1"/>
    <brk id="4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App.2-EC_Account 1576</vt:lpstr>
      <vt:lpstr>App.2-BA_Fixed Asset_Cont</vt:lpstr>
      <vt:lpstr>'App.2-EC_Account 1576'!Print_Area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Green</dc:creator>
  <cp:lastModifiedBy>Rich Green</cp:lastModifiedBy>
  <cp:lastPrinted>2016-10-28T15:19:42Z</cp:lastPrinted>
  <dcterms:created xsi:type="dcterms:W3CDTF">2016-10-24T13:38:15Z</dcterms:created>
  <dcterms:modified xsi:type="dcterms:W3CDTF">2016-10-28T19:59:54Z</dcterms:modified>
</cp:coreProperties>
</file>