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820" windowHeight="9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13" i="1" l="1"/>
  <c r="E12" i="1"/>
  <c r="E11" i="1"/>
  <c r="E10" i="1"/>
  <c r="E9" i="1"/>
  <c r="D13" i="1"/>
  <c r="D12" i="1"/>
  <c r="D11" i="1"/>
  <c r="D10" i="1"/>
  <c r="C12" i="1"/>
  <c r="C13" i="1"/>
  <c r="C11" i="1"/>
  <c r="C10" i="1"/>
  <c r="C9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<sst xmlns="http://schemas.openxmlformats.org/spreadsheetml/2006/main" count="7" uniqueCount="5">
  <si>
    <t>Percentage Change in Pension Cash Costs of PWU Represented Members 2012-2017</t>
  </si>
  <si>
    <t>PWU Exhibit No:</t>
  </si>
  <si>
    <t>(Source: Ex. C1-4-1 p. 29)</t>
  </si>
  <si>
    <t>YOY % Increase in Contribution to YMPE</t>
  </si>
  <si>
    <t>Cumulative % Increase in Contribution above YMPE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</si>
</sst>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wrapText="1"/>
    </xf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E13" sqref="E13"/>
    </sheetView>
  </sheetViews>
  <sheetFormatPr defaultRowHeight="15" x14ac:dyDescent="0.25"/>
  <cols>
    <col min="2" max="2" width="14.5703125" customWidth="1"/>
    <col min="3" max="3" width="12.85546875" customWidth="1"/>
    <col min="4" max="4" width="16.85546875" customWidth="1"/>
    <col min="5" max="5" width="17.140625" customWidth="1"/>
    <col min="7" max="7" width="17.5703125" customWidth="1"/>
  </cols>
  <sheetData>
    <row r="1" spans="1:6" x14ac:dyDescent="0.25">
      <c r="F1" s="1" t="s">
        <v>1</v>
      </c>
    </row>
    <row r="3" spans="1:6" ht="18.75" x14ac:dyDescent="0.3">
      <c r="A3" s="3" t="s">
        <v>0</v>
      </c>
      <c r="B3" s="4"/>
      <c r="C3" s="4"/>
      <c r="D3" s="4"/>
      <c r="E3" s="4"/>
      <c r="F3" s="4"/>
    </row>
    <row r="4" spans="1:6" ht="18.75" x14ac:dyDescent="0.3">
      <c r="A4" s="3"/>
      <c r="B4" s="4"/>
      <c r="C4" s="4"/>
      <c r="D4" s="4"/>
      <c r="E4" s="4"/>
      <c r="F4" s="4"/>
    </row>
    <row r="5" spans="1:6" ht="18.75" x14ac:dyDescent="0.3">
      <c r="A5" s="2" t="s">
        <v>2</v>
      </c>
      <c r="B5" s="4"/>
      <c r="C5" s="4"/>
      <c r="D5" s="4"/>
      <c r="E5" s="4"/>
      <c r="F5" s="4"/>
    </row>
    <row r="6" spans="1:6" x14ac:dyDescent="0.25">
      <c r="A6" s="1"/>
    </row>
    <row r="7" spans="1:6" ht="78.75" x14ac:dyDescent="0.25">
      <c r="A7" s="2"/>
      <c r="B7" s="5" t="s">
        <v>3</v>
      </c>
      <c r="C7" s="5" t="s">
        <v>4</v>
      </c>
      <c r="D7" s="5" t="s">
        <v>3</v>
      </c>
      <c r="E7" s="5" t="s">
        <v>4</v>
      </c>
    </row>
    <row r="8" spans="1:6" ht="15.75" x14ac:dyDescent="0.25">
      <c r="A8" s="2">
        <v>2012</v>
      </c>
      <c r="B8" s="5">
        <v>0</v>
      </c>
      <c r="C8" s="5">
        <v>0</v>
      </c>
      <c r="D8" s="5">
        <v>0</v>
      </c>
      <c r="E8" s="5">
        <v>0</v>
      </c>
    </row>
    <row r="9" spans="1:6" ht="15.75" x14ac:dyDescent="0.25">
      <c r="A9" s="2">
        <v>2013</v>
      </c>
      <c r="B9" s="6">
        <f>1/4.5</f>
        <v>0.22222222222222221</v>
      </c>
      <c r="C9" s="6">
        <f>B9</f>
        <v>0.22222222222222221</v>
      </c>
      <c r="D9" s="7">
        <f>1/6.5</f>
        <v>0.15384615384615385</v>
      </c>
      <c r="E9" s="7">
        <f>D9</f>
        <v>0.15384615384615385</v>
      </c>
    </row>
    <row r="10" spans="1:6" ht="15.75" x14ac:dyDescent="0.25">
      <c r="A10" s="2">
        <v>2014</v>
      </c>
      <c r="B10" s="6">
        <f>0.8/5.5</f>
        <v>0.14545454545454548</v>
      </c>
      <c r="C10" s="6">
        <f>1.8/4.5</f>
        <v>0.4</v>
      </c>
      <c r="D10" s="7">
        <f>0.8/7.5</f>
        <v>0.10666666666666667</v>
      </c>
      <c r="E10" s="7">
        <f>1.8/6.5</f>
        <v>0.27692307692307694</v>
      </c>
    </row>
    <row r="11" spans="1:6" ht="15.75" x14ac:dyDescent="0.25">
      <c r="A11" s="2">
        <v>2015</v>
      </c>
      <c r="B11" s="6">
        <f>1/6.3</f>
        <v>0.15873015873015872</v>
      </c>
      <c r="C11" s="6">
        <f>2.8/4.5</f>
        <v>0.62222222222222223</v>
      </c>
      <c r="D11" s="7">
        <f>1/8.3</f>
        <v>0.12048192771084336</v>
      </c>
      <c r="E11" s="7">
        <f>2.8/6.5</f>
        <v>0.43076923076923074</v>
      </c>
    </row>
    <row r="12" spans="1:6" ht="15.75" x14ac:dyDescent="0.25">
      <c r="A12" s="2">
        <v>2016</v>
      </c>
      <c r="B12" s="6">
        <f>1/7.3</f>
        <v>0.13698630136986301</v>
      </c>
      <c r="C12" s="6">
        <f>3.8/4.5</f>
        <v>0.84444444444444444</v>
      </c>
      <c r="D12" s="7">
        <f>1/9.3</f>
        <v>0.1075268817204301</v>
      </c>
      <c r="E12" s="7">
        <f>3.8/6.5</f>
        <v>0.58461538461538454</v>
      </c>
    </row>
    <row r="13" spans="1:6" ht="15.75" x14ac:dyDescent="0.25">
      <c r="A13" s="2">
        <v>2017</v>
      </c>
      <c r="B13" s="6">
        <f>0.5/8.3</f>
        <v>6.0240963855421679E-2</v>
      </c>
      <c r="C13" s="6">
        <f>4.3/4.5</f>
        <v>0.95555555555555549</v>
      </c>
      <c r="D13" s="7">
        <f>1/10.3</f>
        <v>9.7087378640776698E-2</v>
      </c>
      <c r="E13" s="7">
        <f>4.8/6.5</f>
        <v>0.73846153846153839</v>
      </c>
    </row>
  </sheetData>
  <printOptions gridLines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