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ummary" sheetId="4" r:id="rId1"/>
    <sheet name="Escalators" sheetId="3" r:id="rId2"/>
    <sheet name="CCA" sheetId="2" r:id="rId3"/>
    <sheet name="Model" sheetId="1" r:id="rId4"/>
  </sheets>
  <calcPr calcId="145621"/>
</workbook>
</file>

<file path=xl/calcChain.xml><?xml version="1.0" encoding="utf-8"?>
<calcChain xmlns="http://schemas.openxmlformats.org/spreadsheetml/2006/main">
  <c r="B16" i="4" l="1"/>
  <c r="B26" i="4" s="1"/>
  <c r="C15" i="4"/>
  <c r="C25" i="4" s="1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C10" i="4"/>
  <c r="B10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B12" i="4" s="1"/>
  <c r="B74" i="1"/>
  <c r="B84" i="1" s="1"/>
  <c r="C69" i="1"/>
  <c r="C16" i="4" s="1"/>
  <c r="C26" i="4" s="1"/>
  <c r="B69" i="1"/>
  <c r="C68" i="1"/>
  <c r="B68" i="1"/>
  <c r="B15" i="4" s="1"/>
  <c r="B25" i="4" s="1"/>
  <c r="D24" i="1"/>
  <c r="E24" i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B19" i="1"/>
  <c r="C19" i="1" s="1"/>
  <c r="D8" i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D7" i="1"/>
  <c r="E7" i="1" s="1"/>
  <c r="L69" i="1" l="1"/>
  <c r="L16" i="4" s="1"/>
  <c r="L26" i="4" s="1"/>
  <c r="C12" i="4"/>
  <c r="D19" i="1"/>
  <c r="C74" i="1"/>
  <c r="B21" i="4"/>
  <c r="B31" i="4" s="1"/>
  <c r="F26" i="4"/>
  <c r="R26" i="4"/>
  <c r="K26" i="4"/>
  <c r="D25" i="4"/>
  <c r="T26" i="4"/>
  <c r="E25" i="4"/>
  <c r="E26" i="4"/>
  <c r="U26" i="4"/>
  <c r="P69" i="1"/>
  <c r="P16" i="4" s="1"/>
  <c r="P26" i="4" s="1"/>
  <c r="D69" i="1"/>
  <c r="T69" i="1"/>
  <c r="T16" i="4" s="1"/>
  <c r="H69" i="1"/>
  <c r="H16" i="4" s="1"/>
  <c r="H26" i="4" s="1"/>
  <c r="F7" i="1"/>
  <c r="E68" i="1"/>
  <c r="E15" i="4" s="1"/>
  <c r="D68" i="1"/>
  <c r="D15" i="4" s="1"/>
  <c r="E69" i="1"/>
  <c r="E16" i="4" s="1"/>
  <c r="M69" i="1"/>
  <c r="M16" i="4" s="1"/>
  <c r="M26" i="4" s="1"/>
  <c r="U69" i="1"/>
  <c r="U16" i="4" s="1"/>
  <c r="F69" i="1"/>
  <c r="F16" i="4" s="1"/>
  <c r="J69" i="1"/>
  <c r="J16" i="4" s="1"/>
  <c r="J26" i="4" s="1"/>
  <c r="N69" i="1"/>
  <c r="N16" i="4" s="1"/>
  <c r="N26" i="4" s="1"/>
  <c r="R69" i="1"/>
  <c r="R16" i="4" s="1"/>
  <c r="I69" i="1"/>
  <c r="I16" i="4" s="1"/>
  <c r="I26" i="4" s="1"/>
  <c r="Q69" i="1"/>
  <c r="Q16" i="4" s="1"/>
  <c r="Q26" i="4" s="1"/>
  <c r="G69" i="1"/>
  <c r="G16" i="4" s="1"/>
  <c r="G26" i="4" s="1"/>
  <c r="K69" i="1"/>
  <c r="K16" i="4" s="1"/>
  <c r="O69" i="1"/>
  <c r="O16" i="4" s="1"/>
  <c r="O26" i="4" s="1"/>
  <c r="S69" i="1"/>
  <c r="S16" i="4" s="1"/>
  <c r="S26" i="4" s="1"/>
  <c r="B20" i="1"/>
  <c r="B22" i="1" s="1"/>
  <c r="E19" i="1" l="1"/>
  <c r="D74" i="1"/>
  <c r="B30" i="1"/>
  <c r="B31" i="1" s="1"/>
  <c r="B41" i="1" s="1"/>
  <c r="B28" i="1"/>
  <c r="B29" i="1"/>
  <c r="D78" i="1"/>
  <c r="D79" i="1"/>
  <c r="D16" i="4"/>
  <c r="D26" i="4" s="1"/>
  <c r="C21" i="4"/>
  <c r="C31" i="4" s="1"/>
  <c r="C84" i="1"/>
  <c r="G7" i="1"/>
  <c r="F68" i="1"/>
  <c r="F15" i="4" s="1"/>
  <c r="F25" i="4" s="1"/>
  <c r="C18" i="1"/>
  <c r="C20" i="1" s="1"/>
  <c r="C22" i="1" s="1"/>
  <c r="D18" i="1"/>
  <c r="D20" i="1" s="1"/>
  <c r="C2" i="4"/>
  <c r="D2" i="4" s="1"/>
  <c r="E2" i="4" s="1"/>
  <c r="F2" i="4" s="1"/>
  <c r="G2" i="4" s="1"/>
  <c r="H2" i="4" s="1"/>
  <c r="I2" i="4" s="1"/>
  <c r="J2" i="4" s="1"/>
  <c r="K2" i="4" s="1"/>
  <c r="L2" i="4" s="1"/>
  <c r="M2" i="4" s="1"/>
  <c r="N2" i="4" s="1"/>
  <c r="O2" i="4" s="1"/>
  <c r="P2" i="4" s="1"/>
  <c r="Q2" i="4" s="1"/>
  <c r="R2" i="4" s="1"/>
  <c r="S2" i="4" s="1"/>
  <c r="T2" i="4" s="1"/>
  <c r="U2" i="4" s="1"/>
  <c r="C28" i="1" l="1"/>
  <c r="F19" i="1"/>
  <c r="E74" i="1"/>
  <c r="D21" i="4"/>
  <c r="D31" i="4" s="1"/>
  <c r="D84" i="1"/>
  <c r="B32" i="1"/>
  <c r="H7" i="1"/>
  <c r="G68" i="1"/>
  <c r="G15" i="4" s="1"/>
  <c r="G25" i="4" s="1"/>
  <c r="E18" i="1"/>
  <c r="E20" i="1" s="1"/>
  <c r="D22" i="1"/>
  <c r="C55" i="1"/>
  <c r="D55" i="1" s="1"/>
  <c r="E55" i="1" s="1"/>
  <c r="F55" i="1" s="1"/>
  <c r="G55" i="1" s="1"/>
  <c r="H55" i="1" s="1"/>
  <c r="I55" i="1" s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T55" i="1" s="1"/>
  <c r="U55" i="1" s="1"/>
  <c r="B39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B35" i="1"/>
  <c r="B37" i="1" s="1"/>
  <c r="B40" i="1" s="1"/>
  <c r="C36" i="1"/>
  <c r="D36" i="1" s="1"/>
  <c r="E36" i="1" s="1"/>
  <c r="F36" i="1" s="1"/>
  <c r="G36" i="1" s="1"/>
  <c r="H36" i="1" s="1"/>
  <c r="I36" i="1" s="1"/>
  <c r="J36" i="1" s="1"/>
  <c r="K36" i="1" s="1"/>
  <c r="L36" i="1" s="1"/>
  <c r="M36" i="1" s="1"/>
  <c r="N36" i="1" s="1"/>
  <c r="O36" i="1" s="1"/>
  <c r="P36" i="1" s="1"/>
  <c r="Q36" i="1" s="1"/>
  <c r="R36" i="1" s="1"/>
  <c r="S36" i="1" s="1"/>
  <c r="C39" i="1"/>
  <c r="G19" i="1" l="1"/>
  <c r="F74" i="1"/>
  <c r="D28" i="1"/>
  <c r="E21" i="4"/>
  <c r="E31" i="4" s="1"/>
  <c r="E84" i="1"/>
  <c r="I7" i="1"/>
  <c r="H68" i="1"/>
  <c r="H15" i="4" s="1"/>
  <c r="H25" i="4" s="1"/>
  <c r="F18" i="1"/>
  <c r="F20" i="1" s="1"/>
  <c r="F22" i="1" s="1"/>
  <c r="E22" i="1"/>
  <c r="C37" i="1"/>
  <c r="C40" i="1" s="1"/>
  <c r="R37" i="1"/>
  <c r="R40" i="1" s="1"/>
  <c r="J37" i="1"/>
  <c r="J40" i="1" s="1"/>
  <c r="B42" i="1"/>
  <c r="B50" i="1" s="1"/>
  <c r="T36" i="1"/>
  <c r="U36" i="1" s="1"/>
  <c r="U37" i="1" s="1"/>
  <c r="U40" i="1" s="1"/>
  <c r="S37" i="1"/>
  <c r="S40" i="1" s="1"/>
  <c r="K37" i="1"/>
  <c r="K40" i="1" s="1"/>
  <c r="N37" i="1"/>
  <c r="N40" i="1" s="1"/>
  <c r="Q37" i="1"/>
  <c r="Q40" i="1" s="1"/>
  <c r="E37" i="1"/>
  <c r="E40" i="1" s="1"/>
  <c r="P37" i="1"/>
  <c r="P40" i="1" s="1"/>
  <c r="L37" i="1"/>
  <c r="L40" i="1" s="1"/>
  <c r="H37" i="1"/>
  <c r="H40" i="1" s="1"/>
  <c r="D37" i="1"/>
  <c r="D40" i="1" s="1"/>
  <c r="F37" i="1"/>
  <c r="F40" i="1" s="1"/>
  <c r="M37" i="1"/>
  <c r="M40" i="1" s="1"/>
  <c r="I37" i="1"/>
  <c r="I40" i="1" s="1"/>
  <c r="O37" i="1"/>
  <c r="O40" i="1" s="1"/>
  <c r="G37" i="1"/>
  <c r="G40" i="1" s="1"/>
  <c r="H2" i="2"/>
  <c r="J2" i="2" s="1"/>
  <c r="L2" i="2" s="1"/>
  <c r="N2" i="2" s="1"/>
  <c r="P2" i="2" s="1"/>
  <c r="R2" i="2" s="1"/>
  <c r="T2" i="2" s="1"/>
  <c r="V2" i="2" s="1"/>
  <c r="X2" i="2" s="1"/>
  <c r="Z2" i="2" s="1"/>
  <c r="AB2" i="2" s="1"/>
  <c r="AD2" i="2" s="1"/>
  <c r="AF2" i="2" s="1"/>
  <c r="AH2" i="2" s="1"/>
  <c r="AJ2" i="2" s="1"/>
  <c r="AL2" i="2" s="1"/>
  <c r="AN2" i="2" s="1"/>
  <c r="AP2" i="2" s="1"/>
  <c r="AR2" i="2" s="1"/>
  <c r="AT2" i="2" s="1"/>
  <c r="AV2" i="2" s="1"/>
  <c r="AX2" i="2" s="1"/>
  <c r="AZ2" i="2" s="1"/>
  <c r="BB2" i="2" s="1"/>
  <c r="BD2" i="2" s="1"/>
  <c r="BF2" i="2" s="1"/>
  <c r="BH2" i="2" s="1"/>
  <c r="BJ2" i="2" s="1"/>
  <c r="BL2" i="2" s="1"/>
  <c r="BN2" i="2" s="1"/>
  <c r="BP2" i="2" s="1"/>
  <c r="BR2" i="2" s="1"/>
  <c r="BT2" i="2" s="1"/>
  <c r="BV2" i="2" s="1"/>
  <c r="E29" i="2"/>
  <c r="F29" i="2" s="1"/>
  <c r="G29" i="2" s="1"/>
  <c r="H29" i="2" s="1"/>
  <c r="I29" i="2" s="1"/>
  <c r="J29" i="2" s="1"/>
  <c r="K29" i="2" s="1"/>
  <c r="L29" i="2" s="1"/>
  <c r="M29" i="2" s="1"/>
  <c r="N29" i="2" s="1"/>
  <c r="O29" i="2" s="1"/>
  <c r="P29" i="2" s="1"/>
  <c r="Q29" i="2" s="1"/>
  <c r="R29" i="2" s="1"/>
  <c r="S29" i="2" s="1"/>
  <c r="T29" i="2" s="1"/>
  <c r="U29" i="2" s="1"/>
  <c r="V29" i="2" s="1"/>
  <c r="W29" i="2" s="1"/>
  <c r="X29" i="2" s="1"/>
  <c r="Y29" i="2" s="1"/>
  <c r="I3" i="2"/>
  <c r="K3" i="2" s="1"/>
  <c r="M3" i="2" s="1"/>
  <c r="O3" i="2" s="1"/>
  <c r="Q3" i="2" s="1"/>
  <c r="S3" i="2" s="1"/>
  <c r="U3" i="2" s="1"/>
  <c r="W3" i="2" s="1"/>
  <c r="Y3" i="2" s="1"/>
  <c r="AA3" i="2" s="1"/>
  <c r="AC3" i="2" s="1"/>
  <c r="AE3" i="2" s="1"/>
  <c r="AG3" i="2" s="1"/>
  <c r="AI3" i="2" s="1"/>
  <c r="AK3" i="2" s="1"/>
  <c r="AM3" i="2" s="1"/>
  <c r="AO3" i="2" s="1"/>
  <c r="AQ3" i="2" s="1"/>
  <c r="AS3" i="2" s="1"/>
  <c r="AU3" i="2" s="1"/>
  <c r="AW3" i="2" s="1"/>
  <c r="AY3" i="2" s="1"/>
  <c r="BA3" i="2" s="1"/>
  <c r="BC3" i="2" s="1"/>
  <c r="BE3" i="2" s="1"/>
  <c r="BG3" i="2" s="1"/>
  <c r="BI3" i="2" s="1"/>
  <c r="BK3" i="2" s="1"/>
  <c r="BM3" i="2" s="1"/>
  <c r="BO3" i="2" s="1"/>
  <c r="BQ3" i="2" s="1"/>
  <c r="BS3" i="2" s="1"/>
  <c r="BU3" i="2" s="1"/>
  <c r="D25" i="2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4" i="2"/>
  <c r="E28" i="1" l="1"/>
  <c r="F28" i="1"/>
  <c r="F84" i="1"/>
  <c r="F21" i="4"/>
  <c r="F31" i="4" s="1"/>
  <c r="H19" i="1"/>
  <c r="G74" i="1"/>
  <c r="Z29" i="2"/>
  <c r="E25" i="2"/>
  <c r="J7" i="1"/>
  <c r="I68" i="1"/>
  <c r="I15" i="4" s="1"/>
  <c r="I25" i="4" s="1"/>
  <c r="G18" i="1"/>
  <c r="G20" i="1" s="1"/>
  <c r="G22" i="1"/>
  <c r="T37" i="1"/>
  <c r="T40" i="1" s="1"/>
  <c r="B43" i="1"/>
  <c r="B44" i="1" s="1"/>
  <c r="B51" i="1"/>
  <c r="C49" i="1" s="1"/>
  <c r="G14" i="2"/>
  <c r="H14" i="2" s="1"/>
  <c r="I14" i="2" s="1"/>
  <c r="J14" i="2" s="1"/>
  <c r="G10" i="2"/>
  <c r="H10" i="2" s="1"/>
  <c r="G19" i="2"/>
  <c r="H19" i="2" s="1"/>
  <c r="G15" i="2"/>
  <c r="H15" i="2" s="1"/>
  <c r="G7" i="2"/>
  <c r="H7" i="2" s="1"/>
  <c r="G23" i="2"/>
  <c r="H23" i="2" s="1"/>
  <c r="G11" i="2"/>
  <c r="H11" i="2" s="1"/>
  <c r="H18" i="2"/>
  <c r="I18" i="2" s="1"/>
  <c r="J18" i="2" s="1"/>
  <c r="G18" i="2"/>
  <c r="G21" i="2"/>
  <c r="H21" i="2" s="1"/>
  <c r="I21" i="2" s="1"/>
  <c r="J21" i="2" s="1"/>
  <c r="G17" i="2"/>
  <c r="H17" i="2" s="1"/>
  <c r="I17" i="2" s="1"/>
  <c r="J17" i="2" s="1"/>
  <c r="G13" i="2"/>
  <c r="H13" i="2" s="1"/>
  <c r="I13" i="2" s="1"/>
  <c r="J13" i="2" s="1"/>
  <c r="H9" i="2"/>
  <c r="G9" i="2"/>
  <c r="G5" i="2"/>
  <c r="H5" i="2" s="1"/>
  <c r="G20" i="2"/>
  <c r="H20" i="2" s="1"/>
  <c r="G16" i="2"/>
  <c r="H16" i="2" s="1"/>
  <c r="H12" i="2"/>
  <c r="G12" i="2"/>
  <c r="G8" i="2"/>
  <c r="H8" i="2" s="1"/>
  <c r="G22" i="2"/>
  <c r="H22" i="2" s="1"/>
  <c r="I22" i="2" s="1"/>
  <c r="J22" i="2" s="1"/>
  <c r="G6" i="2"/>
  <c r="H6" i="2"/>
  <c r="F4" i="2"/>
  <c r="BW3" i="2"/>
  <c r="G28" i="1" l="1"/>
  <c r="G21" i="4"/>
  <c r="G31" i="4" s="1"/>
  <c r="G84" i="1"/>
  <c r="I19" i="1"/>
  <c r="H74" i="1"/>
  <c r="AA29" i="2"/>
  <c r="K7" i="1"/>
  <c r="J68" i="1"/>
  <c r="J15" i="4" s="1"/>
  <c r="J25" i="4" s="1"/>
  <c r="H18" i="1"/>
  <c r="H20" i="1" s="1"/>
  <c r="B57" i="1"/>
  <c r="I8" i="2"/>
  <c r="J8" i="2" s="1"/>
  <c r="K21" i="2"/>
  <c r="L21" i="2" s="1"/>
  <c r="K13" i="2"/>
  <c r="L13" i="2" s="1"/>
  <c r="M13" i="2" s="1"/>
  <c r="N13" i="2" s="1"/>
  <c r="I23" i="2"/>
  <c r="J23" i="2"/>
  <c r="I19" i="2"/>
  <c r="J19" i="2" s="1"/>
  <c r="I5" i="2"/>
  <c r="J5" i="2" s="1"/>
  <c r="J7" i="2"/>
  <c r="I7" i="2"/>
  <c r="I10" i="2"/>
  <c r="J10" i="2" s="1"/>
  <c r="I16" i="2"/>
  <c r="J16" i="2" s="1"/>
  <c r="K14" i="2"/>
  <c r="L14" i="2"/>
  <c r="K18" i="2"/>
  <c r="L18" i="2" s="1"/>
  <c r="I6" i="2"/>
  <c r="J6" i="2" s="1"/>
  <c r="I11" i="2"/>
  <c r="J11" i="2" s="1"/>
  <c r="G4" i="2"/>
  <c r="G25" i="2" s="1"/>
  <c r="F25" i="2"/>
  <c r="K22" i="2"/>
  <c r="L22" i="2"/>
  <c r="K17" i="2"/>
  <c r="L17" i="2" s="1"/>
  <c r="I15" i="2"/>
  <c r="J15" i="2" s="1"/>
  <c r="I12" i="2"/>
  <c r="J12" i="2" s="1"/>
  <c r="I20" i="2"/>
  <c r="J20" i="2" s="1"/>
  <c r="I9" i="2"/>
  <c r="J9" i="2" s="1"/>
  <c r="H21" i="4" l="1"/>
  <c r="H31" i="4" s="1"/>
  <c r="H84" i="1"/>
  <c r="J19" i="1"/>
  <c r="I74" i="1"/>
  <c r="AB29" i="2"/>
  <c r="L7" i="1"/>
  <c r="K68" i="1"/>
  <c r="K15" i="4" s="1"/>
  <c r="K25" i="4" s="1"/>
  <c r="I18" i="1"/>
  <c r="I20" i="1" s="1"/>
  <c r="H22" i="1"/>
  <c r="K10" i="2"/>
  <c r="L10" i="2"/>
  <c r="O13" i="2"/>
  <c r="P13" i="2" s="1"/>
  <c r="Q13" i="2" s="1"/>
  <c r="R13" i="2" s="1"/>
  <c r="K6" i="2"/>
  <c r="L6" i="2" s="1"/>
  <c r="M17" i="2"/>
  <c r="N17" i="2" s="1"/>
  <c r="M18" i="2"/>
  <c r="N18" i="2" s="1"/>
  <c r="O18" i="2" s="1"/>
  <c r="P18" i="2" s="1"/>
  <c r="Q18" i="2" s="1"/>
  <c r="R18" i="2" s="1"/>
  <c r="K5" i="2"/>
  <c r="L5" i="2" s="1"/>
  <c r="K8" i="2"/>
  <c r="L8" i="2" s="1"/>
  <c r="K9" i="2"/>
  <c r="L9" i="2" s="1"/>
  <c r="K12" i="2"/>
  <c r="L12" i="2" s="1"/>
  <c r="M21" i="2"/>
  <c r="N21" i="2" s="1"/>
  <c r="O21" i="2" s="1"/>
  <c r="P21" i="2" s="1"/>
  <c r="Q21" i="2" s="1"/>
  <c r="R21" i="2" s="1"/>
  <c r="K20" i="2"/>
  <c r="L20" i="2"/>
  <c r="K15" i="2"/>
  <c r="L15" i="2"/>
  <c r="M22" i="2"/>
  <c r="N22" i="2"/>
  <c r="O22" i="2" s="1"/>
  <c r="P22" i="2" s="1"/>
  <c r="Q22" i="2" s="1"/>
  <c r="R22" i="2" s="1"/>
  <c r="H4" i="2"/>
  <c r="M14" i="2"/>
  <c r="N14" i="2" s="1"/>
  <c r="K23" i="2"/>
  <c r="L23" i="2"/>
  <c r="M23" i="2" s="1"/>
  <c r="N23" i="2" s="1"/>
  <c r="O23" i="2" s="1"/>
  <c r="P23" i="2" s="1"/>
  <c r="Q23" i="2" s="1"/>
  <c r="R23" i="2" s="1"/>
  <c r="K11" i="2"/>
  <c r="L11" i="2"/>
  <c r="K16" i="2"/>
  <c r="L16" i="2"/>
  <c r="K7" i="2"/>
  <c r="L7" i="2"/>
  <c r="M7" i="2" s="1"/>
  <c r="N7" i="2" s="1"/>
  <c r="K19" i="2"/>
  <c r="L19" i="2"/>
  <c r="K19" i="1" l="1"/>
  <c r="J74" i="1"/>
  <c r="I21" i="4"/>
  <c r="I31" i="4" s="1"/>
  <c r="I84" i="1"/>
  <c r="H28" i="1"/>
  <c r="AC29" i="2"/>
  <c r="M7" i="1"/>
  <c r="L68" i="1"/>
  <c r="L15" i="4" s="1"/>
  <c r="L25" i="4" s="1"/>
  <c r="J18" i="1"/>
  <c r="J20" i="1" s="1"/>
  <c r="J22" i="1" s="1"/>
  <c r="I22" i="1"/>
  <c r="O14" i="2"/>
  <c r="P14" i="2" s="1"/>
  <c r="Q14" i="2" s="1"/>
  <c r="R14" i="2" s="1"/>
  <c r="S14" i="2" s="1"/>
  <c r="T14" i="2" s="1"/>
  <c r="M5" i="2"/>
  <c r="N5" i="2" s="1"/>
  <c r="H25" i="2"/>
  <c r="I4" i="2"/>
  <c r="I25" i="2" s="1"/>
  <c r="D30" i="2" s="1"/>
  <c r="M16" i="2"/>
  <c r="N16" i="2" s="1"/>
  <c r="O16" i="2" s="1"/>
  <c r="P16" i="2" s="1"/>
  <c r="Q16" i="2" s="1"/>
  <c r="R16" i="2" s="1"/>
  <c r="S16" i="2" s="1"/>
  <c r="T16" i="2" s="1"/>
  <c r="O17" i="2"/>
  <c r="P17" i="2" s="1"/>
  <c r="Q17" i="2" s="1"/>
  <c r="R17" i="2" s="1"/>
  <c r="S17" i="2" s="1"/>
  <c r="T17" i="2" s="1"/>
  <c r="U17" i="2" s="1"/>
  <c r="V17" i="2" s="1"/>
  <c r="O7" i="2"/>
  <c r="P7" i="2" s="1"/>
  <c r="Q7" i="2" s="1"/>
  <c r="R7" i="2" s="1"/>
  <c r="S7" i="2" s="1"/>
  <c r="T7" i="2" s="1"/>
  <c r="M6" i="2"/>
  <c r="N6" i="2" s="1"/>
  <c r="O6" i="2" s="1"/>
  <c r="P6" i="2" s="1"/>
  <c r="Q6" i="2" s="1"/>
  <c r="R6" i="2" s="1"/>
  <c r="S6" i="2" s="1"/>
  <c r="T6" i="2" s="1"/>
  <c r="M19" i="2"/>
  <c r="N19" i="2" s="1"/>
  <c r="O19" i="2" s="1"/>
  <c r="P19" i="2" s="1"/>
  <c r="Q19" i="2" s="1"/>
  <c r="R19" i="2" s="1"/>
  <c r="S19" i="2" s="1"/>
  <c r="T19" i="2" s="1"/>
  <c r="U19" i="2" s="1"/>
  <c r="V19" i="2" s="1"/>
  <c r="M15" i="2"/>
  <c r="N15" i="2" s="1"/>
  <c r="M9" i="2"/>
  <c r="N9" i="2" s="1"/>
  <c r="O9" i="2" s="1"/>
  <c r="P9" i="2" s="1"/>
  <c r="Q9" i="2" s="1"/>
  <c r="R9" i="2" s="1"/>
  <c r="S9" i="2" s="1"/>
  <c r="T9" i="2" s="1"/>
  <c r="U9" i="2" s="1"/>
  <c r="V9" i="2" s="1"/>
  <c r="M11" i="2"/>
  <c r="N11" i="2"/>
  <c r="M20" i="2"/>
  <c r="N20" i="2" s="1"/>
  <c r="M12" i="2"/>
  <c r="N12" i="2"/>
  <c r="O12" i="2" s="1"/>
  <c r="P12" i="2" s="1"/>
  <c r="Q12" i="2" s="1"/>
  <c r="R12" i="2" s="1"/>
  <c r="S12" i="2" s="1"/>
  <c r="T12" i="2" s="1"/>
  <c r="M8" i="2"/>
  <c r="N8" i="2" s="1"/>
  <c r="M10" i="2"/>
  <c r="N10" i="2" s="1"/>
  <c r="S13" i="2"/>
  <c r="T13" i="2" s="1"/>
  <c r="S18" i="2"/>
  <c r="T18" i="2" s="1"/>
  <c r="S22" i="2"/>
  <c r="T22" i="2" s="1"/>
  <c r="S23" i="2"/>
  <c r="T23" i="2" s="1"/>
  <c r="S21" i="2"/>
  <c r="T21" i="2" s="1"/>
  <c r="J28" i="1" l="1"/>
  <c r="L19" i="1"/>
  <c r="K74" i="1"/>
  <c r="J84" i="1"/>
  <c r="J21" i="4"/>
  <c r="J31" i="4" s="1"/>
  <c r="I28" i="1"/>
  <c r="J4" i="2"/>
  <c r="AD29" i="2"/>
  <c r="N7" i="1"/>
  <c r="M68" i="1"/>
  <c r="M15" i="4" s="1"/>
  <c r="M25" i="4" s="1"/>
  <c r="K18" i="1"/>
  <c r="K20" i="1" s="1"/>
  <c r="K22" i="1" s="1"/>
  <c r="O8" i="2"/>
  <c r="P8" i="2" s="1"/>
  <c r="Q8" i="2" s="1"/>
  <c r="R8" i="2" s="1"/>
  <c r="S8" i="2" s="1"/>
  <c r="T8" i="2" s="1"/>
  <c r="U8" i="2" s="1"/>
  <c r="V8" i="2" s="1"/>
  <c r="O20" i="2"/>
  <c r="P20" i="2"/>
  <c r="Q20" i="2" s="1"/>
  <c r="R20" i="2" s="1"/>
  <c r="S20" i="2" s="1"/>
  <c r="T20" i="2" s="1"/>
  <c r="U20" i="2" s="1"/>
  <c r="V20" i="2" s="1"/>
  <c r="O5" i="2"/>
  <c r="P5" i="2"/>
  <c r="Q5" i="2" s="1"/>
  <c r="R5" i="2" s="1"/>
  <c r="S5" i="2" s="1"/>
  <c r="T5" i="2" s="1"/>
  <c r="U5" i="2" s="1"/>
  <c r="V5" i="2" s="1"/>
  <c r="O11" i="2"/>
  <c r="P11" i="2" s="1"/>
  <c r="Q11" i="2" s="1"/>
  <c r="R11" i="2" s="1"/>
  <c r="S11" i="2" s="1"/>
  <c r="T11" i="2" s="1"/>
  <c r="U11" i="2" s="1"/>
  <c r="V11" i="2" s="1"/>
  <c r="O10" i="2"/>
  <c r="P10" i="2" s="1"/>
  <c r="Q10" i="2" s="1"/>
  <c r="R10" i="2" s="1"/>
  <c r="S10" i="2" s="1"/>
  <c r="T10" i="2" s="1"/>
  <c r="U10" i="2" s="1"/>
  <c r="V10" i="2" s="1"/>
  <c r="O15" i="2"/>
  <c r="P15" i="2" s="1"/>
  <c r="K4" i="2"/>
  <c r="J25" i="2"/>
  <c r="W19" i="2"/>
  <c r="X19" i="2" s="1"/>
  <c r="U21" i="2"/>
  <c r="V21" i="2" s="1"/>
  <c r="U22" i="2"/>
  <c r="V22" i="2" s="1"/>
  <c r="U18" i="2"/>
  <c r="V18" i="2" s="1"/>
  <c r="U14" i="2"/>
  <c r="V14" i="2" s="1"/>
  <c r="U23" i="2"/>
  <c r="V23" i="2" s="1"/>
  <c r="U12" i="2"/>
  <c r="V12" i="2" s="1"/>
  <c r="W17" i="2"/>
  <c r="X17" i="2" s="1"/>
  <c r="U16" i="2"/>
  <c r="V16" i="2" s="1"/>
  <c r="U6" i="2"/>
  <c r="V6" i="2" s="1"/>
  <c r="W9" i="2"/>
  <c r="X9" i="2" s="1"/>
  <c r="U7" i="2"/>
  <c r="V7" i="2" s="1"/>
  <c r="U13" i="2"/>
  <c r="V13" i="2" s="1"/>
  <c r="K28" i="1" l="1"/>
  <c r="K21" i="4"/>
  <c r="K31" i="4" s="1"/>
  <c r="K84" i="1"/>
  <c r="M19" i="1"/>
  <c r="L74" i="1"/>
  <c r="AE29" i="2"/>
  <c r="O7" i="1"/>
  <c r="N68" i="1"/>
  <c r="N15" i="4" s="1"/>
  <c r="N25" i="4" s="1"/>
  <c r="L18" i="1"/>
  <c r="L20" i="1" s="1"/>
  <c r="Q15" i="2"/>
  <c r="R15" i="2" s="1"/>
  <c r="L4" i="2"/>
  <c r="K25" i="2"/>
  <c r="E30" i="2" s="1"/>
  <c r="W10" i="2"/>
  <c r="X10" i="2" s="1"/>
  <c r="W11" i="2"/>
  <c r="X11" i="2" s="1"/>
  <c r="Y17" i="2"/>
  <c r="Z17" i="2" s="1"/>
  <c r="W18" i="2"/>
  <c r="X18" i="2" s="1"/>
  <c r="Y9" i="2"/>
  <c r="Z9" i="2" s="1"/>
  <c r="W8" i="2"/>
  <c r="X8" i="2" s="1"/>
  <c r="W12" i="2"/>
  <c r="X12" i="2" s="1"/>
  <c r="W22" i="2"/>
  <c r="X22" i="2" s="1"/>
  <c r="W13" i="2"/>
  <c r="X13" i="2" s="1"/>
  <c r="W6" i="2"/>
  <c r="X6" i="2" s="1"/>
  <c r="W5" i="2"/>
  <c r="X5" i="2" s="1"/>
  <c r="W23" i="2"/>
  <c r="X23" i="2" s="1"/>
  <c r="W21" i="2"/>
  <c r="X21" i="2" s="1"/>
  <c r="W7" i="2"/>
  <c r="X7" i="2" s="1"/>
  <c r="W20" i="2"/>
  <c r="X20" i="2" s="1"/>
  <c r="W16" i="2"/>
  <c r="X16" i="2" s="1"/>
  <c r="W14" i="2"/>
  <c r="X14" i="2" s="1"/>
  <c r="Y19" i="2"/>
  <c r="Z19" i="2" s="1"/>
  <c r="L21" i="4" l="1"/>
  <c r="L31" i="4" s="1"/>
  <c r="L84" i="1"/>
  <c r="N19" i="1"/>
  <c r="M74" i="1"/>
  <c r="AF29" i="2"/>
  <c r="P7" i="1"/>
  <c r="O68" i="1"/>
  <c r="O15" i="4" s="1"/>
  <c r="O25" i="4" s="1"/>
  <c r="M18" i="1"/>
  <c r="M20" i="1" s="1"/>
  <c r="L22" i="1"/>
  <c r="T15" i="2"/>
  <c r="U15" i="2" s="1"/>
  <c r="V15" i="2" s="1"/>
  <c r="W15" i="2" s="1"/>
  <c r="X15" i="2" s="1"/>
  <c r="S15" i="2"/>
  <c r="M4" i="2"/>
  <c r="M25" i="2" s="1"/>
  <c r="F30" i="2" s="1"/>
  <c r="L25" i="2"/>
  <c r="N4" i="2"/>
  <c r="Y20" i="2"/>
  <c r="Z20" i="2" s="1"/>
  <c r="Y5" i="2"/>
  <c r="Z5" i="2" s="1"/>
  <c r="Y12" i="2"/>
  <c r="Z12" i="2" s="1"/>
  <c r="Y18" i="2"/>
  <c r="Z18" i="2" s="1"/>
  <c r="AA19" i="2"/>
  <c r="AB19" i="2" s="1"/>
  <c r="Y7" i="2"/>
  <c r="Z7" i="2" s="1"/>
  <c r="Y6" i="2"/>
  <c r="Z6" i="2" s="1"/>
  <c r="Y8" i="2"/>
  <c r="Z8" i="2" s="1"/>
  <c r="AA17" i="2"/>
  <c r="AB17" i="2" s="1"/>
  <c r="Y14" i="2"/>
  <c r="Z14" i="2" s="1"/>
  <c r="Y21" i="2"/>
  <c r="Z21" i="2" s="1"/>
  <c r="Y13" i="2"/>
  <c r="Z13" i="2" s="1"/>
  <c r="AA9" i="2"/>
  <c r="AB9" i="2" s="1"/>
  <c r="Y11" i="2"/>
  <c r="Z11" i="2" s="1"/>
  <c r="Y16" i="2"/>
  <c r="Z16" i="2" s="1"/>
  <c r="Y23" i="2"/>
  <c r="Z23" i="2" s="1"/>
  <c r="Y22" i="2"/>
  <c r="Z22" i="2" s="1"/>
  <c r="Y15" i="2"/>
  <c r="Z15" i="2" s="1"/>
  <c r="Y10" i="2"/>
  <c r="Z10" i="2" s="1"/>
  <c r="O19" i="1" l="1"/>
  <c r="N74" i="1"/>
  <c r="L28" i="1"/>
  <c r="M21" i="4"/>
  <c r="M31" i="4" s="1"/>
  <c r="M84" i="1"/>
  <c r="AG29" i="2"/>
  <c r="Q7" i="1"/>
  <c r="P68" i="1"/>
  <c r="P15" i="4" s="1"/>
  <c r="P25" i="4" s="1"/>
  <c r="N18" i="1"/>
  <c r="N20" i="1" s="1"/>
  <c r="N22" i="1" s="1"/>
  <c r="M22" i="1"/>
  <c r="N25" i="2"/>
  <c r="O4" i="2"/>
  <c r="O25" i="2" s="1"/>
  <c r="G30" i="2" s="1"/>
  <c r="AA23" i="2"/>
  <c r="AB23" i="2" s="1"/>
  <c r="AC23" i="2" s="1"/>
  <c r="AA13" i="2"/>
  <c r="AB13" i="2" s="1"/>
  <c r="AA8" i="2"/>
  <c r="AB8" i="2" s="1"/>
  <c r="AA18" i="2"/>
  <c r="AB18" i="2" s="1"/>
  <c r="AA10" i="2"/>
  <c r="AB10" i="2" s="1"/>
  <c r="AA16" i="2"/>
  <c r="AB16" i="2" s="1"/>
  <c r="AA21" i="2"/>
  <c r="AB21" i="2" s="1"/>
  <c r="AA6" i="2"/>
  <c r="AB6" i="2" s="1"/>
  <c r="AA12" i="2"/>
  <c r="AB12" i="2" s="1"/>
  <c r="AA15" i="2"/>
  <c r="AB15" i="2" s="1"/>
  <c r="AA11" i="2"/>
  <c r="AB11" i="2" s="1"/>
  <c r="AA14" i="2"/>
  <c r="AB14" i="2" s="1"/>
  <c r="AA7" i="2"/>
  <c r="AB7" i="2" s="1"/>
  <c r="AA5" i="2"/>
  <c r="AB5" i="2" s="1"/>
  <c r="AA22" i="2"/>
  <c r="AB22" i="2" s="1"/>
  <c r="AC9" i="2"/>
  <c r="AD9" i="2" s="1"/>
  <c r="AE9" i="2" s="1"/>
  <c r="AC17" i="2"/>
  <c r="AD17" i="2" s="1"/>
  <c r="AE17" i="2" s="1"/>
  <c r="AC19" i="2"/>
  <c r="AD19" i="2"/>
  <c r="AE19" i="2" s="1"/>
  <c r="AA20" i="2"/>
  <c r="AB20" i="2" s="1"/>
  <c r="N28" i="1" l="1"/>
  <c r="M28" i="1"/>
  <c r="N84" i="1"/>
  <c r="N21" i="4"/>
  <c r="N31" i="4" s="1"/>
  <c r="P19" i="1"/>
  <c r="O74" i="1"/>
  <c r="AH29" i="2"/>
  <c r="R7" i="1"/>
  <c r="Q68" i="1"/>
  <c r="Q15" i="4" s="1"/>
  <c r="Q25" i="4" s="1"/>
  <c r="O18" i="1"/>
  <c r="O20" i="1" s="1"/>
  <c r="O22" i="1"/>
  <c r="P4" i="2"/>
  <c r="AC20" i="2"/>
  <c r="AD20" i="2" s="1"/>
  <c r="AE20" i="2" s="1"/>
  <c r="AF9" i="2"/>
  <c r="AG9" i="2" s="1"/>
  <c r="AC14" i="2"/>
  <c r="AD14" i="2" s="1"/>
  <c r="AE14" i="2" s="1"/>
  <c r="AC6" i="2"/>
  <c r="AD6" i="2" s="1"/>
  <c r="AE6" i="2" s="1"/>
  <c r="AC18" i="2"/>
  <c r="AD18" i="2" s="1"/>
  <c r="AE18" i="2" s="1"/>
  <c r="AC22" i="2"/>
  <c r="AD22" i="2" s="1"/>
  <c r="AE22" i="2" s="1"/>
  <c r="AC11" i="2"/>
  <c r="AD11" i="2" s="1"/>
  <c r="AE11" i="2" s="1"/>
  <c r="AC21" i="2"/>
  <c r="AD21" i="2" s="1"/>
  <c r="AE21" i="2" s="1"/>
  <c r="AD8" i="2"/>
  <c r="AE8" i="2" s="1"/>
  <c r="AC8" i="2"/>
  <c r="AC5" i="2"/>
  <c r="AD5" i="2" s="1"/>
  <c r="AE5" i="2" s="1"/>
  <c r="AC15" i="2"/>
  <c r="AD15" i="2" s="1"/>
  <c r="AE15" i="2" s="1"/>
  <c r="AC16" i="2"/>
  <c r="AD16" i="2" s="1"/>
  <c r="AE16" i="2" s="1"/>
  <c r="AC13" i="2"/>
  <c r="AD13" i="2" s="1"/>
  <c r="AE13" i="2" s="1"/>
  <c r="AF17" i="2"/>
  <c r="AG17" i="2" s="1"/>
  <c r="AC7" i="2"/>
  <c r="AD7" i="2" s="1"/>
  <c r="AE7" i="2" s="1"/>
  <c r="AC12" i="2"/>
  <c r="AD12" i="2" s="1"/>
  <c r="AE12" i="2" s="1"/>
  <c r="AC10" i="2"/>
  <c r="AD10" i="2" s="1"/>
  <c r="AE10" i="2" s="1"/>
  <c r="AD23" i="2"/>
  <c r="AE23" i="2" s="1"/>
  <c r="AF19" i="2"/>
  <c r="AG19" i="2" s="1"/>
  <c r="O28" i="1" l="1"/>
  <c r="O84" i="1"/>
  <c r="O21" i="4"/>
  <c r="O31" i="4" s="1"/>
  <c r="Q19" i="1"/>
  <c r="P74" i="1"/>
  <c r="AI29" i="2"/>
  <c r="S7" i="1"/>
  <c r="R68" i="1"/>
  <c r="R15" i="4" s="1"/>
  <c r="R25" i="4" s="1"/>
  <c r="P18" i="1"/>
  <c r="P20" i="1" s="1"/>
  <c r="Q4" i="2"/>
  <c r="Q25" i="2" s="1"/>
  <c r="H30" i="2" s="1"/>
  <c r="P25" i="2"/>
  <c r="AH17" i="2"/>
  <c r="AI17" i="2" s="1"/>
  <c r="AF22" i="2"/>
  <c r="AG22" i="2" s="1"/>
  <c r="AF12" i="2"/>
  <c r="AG12" i="2" s="1"/>
  <c r="AF15" i="2"/>
  <c r="AG15" i="2" s="1"/>
  <c r="AF21" i="2"/>
  <c r="AG21" i="2" s="1"/>
  <c r="AF5" i="2"/>
  <c r="AG5" i="2" s="1"/>
  <c r="AH9" i="2"/>
  <c r="AI9" i="2" s="1"/>
  <c r="AF6" i="2"/>
  <c r="AG6" i="2" s="1"/>
  <c r="AH19" i="2"/>
  <c r="AI19" i="2" s="1"/>
  <c r="AF10" i="2"/>
  <c r="AG10" i="2" s="1"/>
  <c r="AF7" i="2"/>
  <c r="AG7" i="2" s="1"/>
  <c r="AF13" i="2"/>
  <c r="AG13" i="2" s="1"/>
  <c r="AF8" i="2"/>
  <c r="AG8" i="2" s="1"/>
  <c r="AF11" i="2"/>
  <c r="AG11" i="2" s="1"/>
  <c r="AF18" i="2"/>
  <c r="AG18" i="2" s="1"/>
  <c r="AF14" i="2"/>
  <c r="AG14" i="2" s="1"/>
  <c r="AF23" i="2"/>
  <c r="AG23" i="2" s="1"/>
  <c r="AF16" i="2"/>
  <c r="AG16" i="2" s="1"/>
  <c r="AF20" i="2"/>
  <c r="AG20" i="2" s="1"/>
  <c r="P21" i="4" l="1"/>
  <c r="P31" i="4" s="1"/>
  <c r="P84" i="1"/>
  <c r="R19" i="1"/>
  <c r="Q74" i="1"/>
  <c r="AJ29" i="2"/>
  <c r="T7" i="1"/>
  <c r="S68" i="1"/>
  <c r="S15" i="4" s="1"/>
  <c r="S25" i="4" s="1"/>
  <c r="Q18" i="1"/>
  <c r="Q20" i="1" s="1"/>
  <c r="P22" i="1"/>
  <c r="R4" i="2"/>
  <c r="AH6" i="2"/>
  <c r="AI6" i="2" s="1"/>
  <c r="AH18" i="2"/>
  <c r="AI18" i="2" s="1"/>
  <c r="AH13" i="2"/>
  <c r="AI13" i="2" s="1"/>
  <c r="AH11" i="2"/>
  <c r="AI11" i="2" s="1"/>
  <c r="AH15" i="2"/>
  <c r="AI15" i="2" s="1"/>
  <c r="AH5" i="2"/>
  <c r="AI5" i="2" s="1"/>
  <c r="AH12" i="2"/>
  <c r="AI12" i="2" s="1"/>
  <c r="AH16" i="2"/>
  <c r="AI16" i="2" s="1"/>
  <c r="AH14" i="2"/>
  <c r="AI14" i="2" s="1"/>
  <c r="AH10" i="2"/>
  <c r="AI10" i="2" s="1"/>
  <c r="AH22" i="2"/>
  <c r="AI22" i="2" s="1"/>
  <c r="AH20" i="2"/>
  <c r="AI20" i="2" s="1"/>
  <c r="AH23" i="2"/>
  <c r="AI23" i="2" s="1"/>
  <c r="AH8" i="2"/>
  <c r="AI8" i="2" s="1"/>
  <c r="AH7" i="2"/>
  <c r="AI7" i="2" s="1"/>
  <c r="AJ19" i="2"/>
  <c r="AK19" i="2" s="1"/>
  <c r="AJ9" i="2"/>
  <c r="AK9" i="2" s="1"/>
  <c r="AH21" i="2"/>
  <c r="AI21" i="2" s="1"/>
  <c r="AJ17" i="2"/>
  <c r="AK17" i="2" s="1"/>
  <c r="S19" i="1" l="1"/>
  <c r="R74" i="1"/>
  <c r="P28" i="1"/>
  <c r="Q21" i="4"/>
  <c r="Q31" i="4" s="1"/>
  <c r="Q84" i="1"/>
  <c r="AK29" i="2"/>
  <c r="U7" i="1"/>
  <c r="T68" i="1"/>
  <c r="T15" i="4" s="1"/>
  <c r="T25" i="4" s="1"/>
  <c r="R18" i="1"/>
  <c r="R20" i="1" s="1"/>
  <c r="R22" i="1" s="1"/>
  <c r="Q22" i="1"/>
  <c r="R25" i="2"/>
  <c r="S4" i="2"/>
  <c r="S25" i="2" s="1"/>
  <c r="I30" i="2" s="1"/>
  <c r="AJ11" i="2"/>
  <c r="AK11" i="2" s="1"/>
  <c r="AJ22" i="2"/>
  <c r="AK22" i="2" s="1"/>
  <c r="AL17" i="2"/>
  <c r="AM17" i="2" s="1"/>
  <c r="AL19" i="2"/>
  <c r="AM19" i="2" s="1"/>
  <c r="AJ21" i="2"/>
  <c r="AK21" i="2" s="1"/>
  <c r="AJ12" i="2"/>
  <c r="AK12" i="2" s="1"/>
  <c r="AJ14" i="2"/>
  <c r="AK14" i="2" s="1"/>
  <c r="AJ5" i="2"/>
  <c r="AK5" i="2" s="1"/>
  <c r="AJ6" i="2"/>
  <c r="AK6" i="2" s="1"/>
  <c r="AJ7" i="2"/>
  <c r="AK7" i="2" s="1"/>
  <c r="AJ20" i="2"/>
  <c r="AK20" i="2" s="1"/>
  <c r="AJ10" i="2"/>
  <c r="AK10" i="2" s="1"/>
  <c r="AJ8" i="2"/>
  <c r="AK8" i="2" s="1"/>
  <c r="AL9" i="2"/>
  <c r="AM9" i="2" s="1"/>
  <c r="AJ23" i="2"/>
  <c r="AK23" i="2" s="1"/>
  <c r="AJ16" i="2"/>
  <c r="AK16" i="2" s="1"/>
  <c r="AJ18" i="2"/>
  <c r="AK18" i="2" s="1"/>
  <c r="AJ15" i="2"/>
  <c r="AK15" i="2" s="1"/>
  <c r="AJ13" i="2"/>
  <c r="AK13" i="2" s="1"/>
  <c r="R28" i="1" l="1"/>
  <c r="R84" i="1"/>
  <c r="R21" i="4"/>
  <c r="R31" i="4" s="1"/>
  <c r="Q28" i="1"/>
  <c r="T19" i="1"/>
  <c r="S74" i="1"/>
  <c r="T4" i="2"/>
  <c r="U68" i="1"/>
  <c r="U15" i="4" s="1"/>
  <c r="U25" i="4" s="1"/>
  <c r="S18" i="1"/>
  <c r="S20" i="1" s="1"/>
  <c r="S22" i="1" s="1"/>
  <c r="U4" i="2"/>
  <c r="U25" i="2" s="1"/>
  <c r="J30" i="2" s="1"/>
  <c r="T25" i="2"/>
  <c r="AL23" i="2"/>
  <c r="AM23" i="2" s="1"/>
  <c r="AL7" i="2"/>
  <c r="AM7" i="2" s="1"/>
  <c r="AL21" i="2"/>
  <c r="AM21" i="2" s="1"/>
  <c r="AN19" i="2"/>
  <c r="AO19" i="2" s="1"/>
  <c r="AL11" i="2"/>
  <c r="AM11" i="2" s="1"/>
  <c r="AL15" i="2"/>
  <c r="AM15" i="2" s="1"/>
  <c r="AN17" i="2"/>
  <c r="AO17" i="2" s="1"/>
  <c r="AL20" i="2"/>
  <c r="AM20" i="2" s="1"/>
  <c r="AL5" i="2"/>
  <c r="AM5" i="2" s="1"/>
  <c r="AL13" i="2"/>
  <c r="AM13" i="2" s="1"/>
  <c r="AL18" i="2"/>
  <c r="AM18" i="2" s="1"/>
  <c r="AL8" i="2"/>
  <c r="AM8" i="2" s="1"/>
  <c r="AL6" i="2"/>
  <c r="AM6" i="2" s="1"/>
  <c r="AL14" i="2"/>
  <c r="AM14" i="2" s="1"/>
  <c r="AL16" i="2"/>
  <c r="AM16" i="2" s="1"/>
  <c r="AN9" i="2"/>
  <c r="AO9" i="2" s="1"/>
  <c r="AL10" i="2"/>
  <c r="AM10" i="2" s="1"/>
  <c r="AL12" i="2"/>
  <c r="AM12" i="2" s="1"/>
  <c r="AL22" i="2"/>
  <c r="AM22" i="2" s="1"/>
  <c r="S28" i="1" l="1"/>
  <c r="S21" i="4"/>
  <c r="S31" i="4" s="1"/>
  <c r="S84" i="1"/>
  <c r="U19" i="1"/>
  <c r="U74" i="1" s="1"/>
  <c r="T74" i="1"/>
  <c r="T18" i="1"/>
  <c r="T20" i="1" s="1"/>
  <c r="V4" i="2"/>
  <c r="AN13" i="2"/>
  <c r="AO13" i="2" s="1"/>
  <c r="AP17" i="2"/>
  <c r="AQ17" i="2" s="1"/>
  <c r="AP9" i="2"/>
  <c r="AQ9" i="2" s="1"/>
  <c r="AN5" i="2"/>
  <c r="AO5" i="2" s="1"/>
  <c r="AN15" i="2"/>
  <c r="AO15" i="2" s="1"/>
  <c r="AN21" i="2"/>
  <c r="AO21" i="2" s="1"/>
  <c r="AN11" i="2"/>
  <c r="AO11" i="2" s="1"/>
  <c r="AN7" i="2"/>
  <c r="AO7" i="2" s="1"/>
  <c r="AN22" i="2"/>
  <c r="AO22" i="2" s="1"/>
  <c r="AN10" i="2"/>
  <c r="AO10" i="2" s="1"/>
  <c r="AN16" i="2"/>
  <c r="AO16" i="2" s="1"/>
  <c r="AN6" i="2"/>
  <c r="AO6" i="2" s="1"/>
  <c r="AN18" i="2"/>
  <c r="AO18" i="2" s="1"/>
  <c r="AN23" i="2"/>
  <c r="AO23" i="2" s="1"/>
  <c r="AN12" i="2"/>
  <c r="AO12" i="2" s="1"/>
  <c r="AN14" i="2"/>
  <c r="AO14" i="2" s="1"/>
  <c r="AN8" i="2"/>
  <c r="AO8" i="2" s="1"/>
  <c r="AN20" i="2"/>
  <c r="AO20" i="2" s="1"/>
  <c r="AP19" i="2"/>
  <c r="AQ19" i="2" s="1"/>
  <c r="T21" i="4" l="1"/>
  <c r="T31" i="4" s="1"/>
  <c r="T84" i="1"/>
  <c r="U21" i="4"/>
  <c r="U31" i="4" s="1"/>
  <c r="U84" i="1"/>
  <c r="U18" i="1"/>
  <c r="U20" i="1" s="1"/>
  <c r="U22" i="1" s="1"/>
  <c r="T22" i="1"/>
  <c r="X4" i="2"/>
  <c r="V25" i="2"/>
  <c r="W4" i="2"/>
  <c r="W25" i="2" s="1"/>
  <c r="K30" i="2" s="1"/>
  <c r="AP12" i="2"/>
  <c r="AQ12" i="2" s="1"/>
  <c r="AP22" i="2"/>
  <c r="AQ22" i="2" s="1"/>
  <c r="AP21" i="2"/>
  <c r="AQ21" i="2" s="1"/>
  <c r="AP8" i="2"/>
  <c r="AQ8" i="2" s="1"/>
  <c r="AP23" i="2"/>
  <c r="AQ23" i="2" s="1"/>
  <c r="AP16" i="2"/>
  <c r="AQ16" i="2" s="1"/>
  <c r="AP7" i="2"/>
  <c r="AQ7" i="2" s="1"/>
  <c r="AP18" i="2"/>
  <c r="AQ18" i="2" s="1"/>
  <c r="AR17" i="2"/>
  <c r="AS17" i="2" s="1"/>
  <c r="AR19" i="2"/>
  <c r="AS19" i="2" s="1"/>
  <c r="AP11" i="2"/>
  <c r="AQ11" i="2" s="1"/>
  <c r="AP15" i="2"/>
  <c r="AQ15" i="2" s="1"/>
  <c r="AR9" i="2"/>
  <c r="AS9" i="2" s="1"/>
  <c r="AP13" i="2"/>
  <c r="AQ13" i="2" s="1"/>
  <c r="AP20" i="2"/>
  <c r="AQ20" i="2" s="1"/>
  <c r="AP14" i="2"/>
  <c r="AQ14" i="2" s="1"/>
  <c r="AP6" i="2"/>
  <c r="AQ6" i="2" s="1"/>
  <c r="AP10" i="2"/>
  <c r="AQ10" i="2" s="1"/>
  <c r="AP5" i="2"/>
  <c r="AQ5" i="2" s="1"/>
  <c r="T28" i="1" l="1"/>
  <c r="U28" i="1"/>
  <c r="AT9" i="2"/>
  <c r="AU9" i="2" s="1"/>
  <c r="AT19" i="2"/>
  <c r="AT17" i="2"/>
  <c r="AU17" i="2" s="1"/>
  <c r="X25" i="2"/>
  <c r="Y4" i="2"/>
  <c r="Y25" i="2" s="1"/>
  <c r="L30" i="2" s="1"/>
  <c r="AR13" i="2"/>
  <c r="AS13" i="2" s="1"/>
  <c r="AR23" i="2"/>
  <c r="AS23" i="2" s="1"/>
  <c r="AR7" i="2"/>
  <c r="AS7" i="2" s="1"/>
  <c r="AR5" i="2"/>
  <c r="AS5" i="2" s="1"/>
  <c r="AR15" i="2"/>
  <c r="AS15" i="2" s="1"/>
  <c r="AR6" i="2"/>
  <c r="AS6" i="2" s="1"/>
  <c r="AR20" i="2"/>
  <c r="AS20" i="2" s="1"/>
  <c r="AR11" i="2"/>
  <c r="AS11" i="2" s="1"/>
  <c r="AR21" i="2"/>
  <c r="AS21" i="2" s="1"/>
  <c r="AR12" i="2"/>
  <c r="AS12" i="2" s="1"/>
  <c r="AR10" i="2"/>
  <c r="AS10" i="2" s="1"/>
  <c r="AR14" i="2"/>
  <c r="AS14" i="2" s="1"/>
  <c r="AR18" i="2"/>
  <c r="AS18" i="2" s="1"/>
  <c r="AR16" i="2"/>
  <c r="AS16" i="2" s="1"/>
  <c r="AR8" i="2"/>
  <c r="AS8" i="2" s="1"/>
  <c r="AR22" i="2"/>
  <c r="AS22" i="2" s="1"/>
  <c r="AU19" i="2" l="1"/>
  <c r="AV19" i="2" s="1"/>
  <c r="AT12" i="2"/>
  <c r="AU12" i="2" s="1"/>
  <c r="AT21" i="2"/>
  <c r="AU21" i="2" s="1"/>
  <c r="AT7" i="2"/>
  <c r="AT13" i="2"/>
  <c r="AU13" i="2" s="1"/>
  <c r="AT8" i="2"/>
  <c r="AU8" i="2" s="1"/>
  <c r="AT14" i="2"/>
  <c r="AU14" i="2" s="1"/>
  <c r="AT20" i="2"/>
  <c r="AU20" i="2" s="1"/>
  <c r="AT15" i="2"/>
  <c r="AT23" i="2"/>
  <c r="AT16" i="2"/>
  <c r="AU16" i="2" s="1"/>
  <c r="AT6" i="2"/>
  <c r="AU6" i="2" s="1"/>
  <c r="AT5" i="2"/>
  <c r="AU5" i="2" s="1"/>
  <c r="AT22" i="2"/>
  <c r="AU22" i="2" s="1"/>
  <c r="AT10" i="2"/>
  <c r="AU10" i="2" s="1"/>
  <c r="AV17" i="2"/>
  <c r="AV9" i="2"/>
  <c r="AW9" i="2" s="1"/>
  <c r="AT18" i="2"/>
  <c r="AU18" i="2" s="1"/>
  <c r="AT11" i="2"/>
  <c r="Z4" i="2"/>
  <c r="AW19" i="2" l="1"/>
  <c r="AX19" i="2" s="1"/>
  <c r="AU23" i="2"/>
  <c r="AV23" i="2" s="1"/>
  <c r="AW17" i="2"/>
  <c r="AX17" i="2" s="1"/>
  <c r="AU15" i="2"/>
  <c r="AV15" i="2" s="1"/>
  <c r="AU11" i="2"/>
  <c r="AV11" i="2" s="1"/>
  <c r="AU7" i="2"/>
  <c r="AV7" i="2" s="1"/>
  <c r="AV13" i="2"/>
  <c r="AW13" i="2" s="1"/>
  <c r="AV6" i="2"/>
  <c r="AW6" i="2" s="1"/>
  <c r="Z25" i="2"/>
  <c r="AA4" i="2"/>
  <c r="AA25" i="2" s="1"/>
  <c r="M30" i="2" s="1"/>
  <c r="AV12" i="2"/>
  <c r="AV18" i="2"/>
  <c r="AW18" i="2" s="1"/>
  <c r="AV22" i="2"/>
  <c r="AW22" i="2" s="1"/>
  <c r="AV14" i="2"/>
  <c r="AW14" i="2" s="1"/>
  <c r="AV21" i="2"/>
  <c r="AX9" i="2"/>
  <c r="AV10" i="2"/>
  <c r="AW10" i="2" s="1"/>
  <c r="AV5" i="2"/>
  <c r="AW5" i="2" s="1"/>
  <c r="AV16" i="2"/>
  <c r="AV20" i="2"/>
  <c r="AV8" i="2"/>
  <c r="AW11" i="2" l="1"/>
  <c r="AX11" i="2" s="1"/>
  <c r="AW15" i="2"/>
  <c r="AX15" i="2" s="1"/>
  <c r="AZ17" i="2"/>
  <c r="AY17" i="2"/>
  <c r="AY19" i="2"/>
  <c r="AZ19" i="2" s="1"/>
  <c r="AW7" i="2"/>
  <c r="AX7" i="2" s="1"/>
  <c r="AW23" i="2"/>
  <c r="AX23" i="2"/>
  <c r="AY23" i="2" s="1"/>
  <c r="AW8" i="2"/>
  <c r="AX8" i="2" s="1"/>
  <c r="AW12" i="2"/>
  <c r="AX12" i="2" s="1"/>
  <c r="AZ9" i="2"/>
  <c r="BA9" i="2" s="1"/>
  <c r="AY9" i="2"/>
  <c r="AW21" i="2"/>
  <c r="AX21" i="2" s="1"/>
  <c r="AW20" i="2"/>
  <c r="AX20" i="2" s="1"/>
  <c r="AW16" i="2"/>
  <c r="AX16" i="2" s="1"/>
  <c r="AX18" i="2"/>
  <c r="AY18" i="2" s="1"/>
  <c r="AX14" i="2"/>
  <c r="AY14" i="2" s="1"/>
  <c r="AX10" i="2"/>
  <c r="AY10" i="2" s="1"/>
  <c r="AX22" i="2"/>
  <c r="AY22" i="2" s="1"/>
  <c r="AX13" i="2"/>
  <c r="AX5" i="2"/>
  <c r="AY5" i="2" s="1"/>
  <c r="AB4" i="2"/>
  <c r="AX6" i="2"/>
  <c r="AY6" i="2" s="1"/>
  <c r="BA19" i="2" l="1"/>
  <c r="BB19" i="2"/>
  <c r="BC19" i="2" s="1"/>
  <c r="AZ23" i="2"/>
  <c r="BA23" i="2" s="1"/>
  <c r="BB23" i="2" s="1"/>
  <c r="AZ21" i="2"/>
  <c r="AY21" i="2"/>
  <c r="AY7" i="2"/>
  <c r="AZ7" i="2" s="1"/>
  <c r="AY15" i="2"/>
  <c r="AZ15" i="2" s="1"/>
  <c r="AY12" i="2"/>
  <c r="AZ12" i="2"/>
  <c r="AY16" i="2"/>
  <c r="AZ16" i="2" s="1"/>
  <c r="AZ20" i="2"/>
  <c r="AY20" i="2"/>
  <c r="AY8" i="2"/>
  <c r="AZ8" i="2" s="1"/>
  <c r="BA17" i="2"/>
  <c r="BB17" i="2" s="1"/>
  <c r="AY11" i="2"/>
  <c r="AZ11" i="2" s="1"/>
  <c r="BB9" i="2"/>
  <c r="AY13" i="2"/>
  <c r="AZ13" i="2" s="1"/>
  <c r="BD19" i="2"/>
  <c r="BE19" i="2" s="1"/>
  <c r="AZ6" i="2"/>
  <c r="BA6" i="2" s="1"/>
  <c r="AZ14" i="2"/>
  <c r="AZ5" i="2"/>
  <c r="AZ10" i="2"/>
  <c r="BA10" i="2" s="1"/>
  <c r="AB25" i="2"/>
  <c r="AC4" i="2"/>
  <c r="AC25" i="2" s="1"/>
  <c r="N30" i="2" s="1"/>
  <c r="AZ22" i="2"/>
  <c r="BA22" i="2" s="1"/>
  <c r="AZ18" i="2"/>
  <c r="BA18" i="2" s="1"/>
  <c r="AD4" i="2" l="1"/>
  <c r="AE4" i="2" s="1"/>
  <c r="BA13" i="2"/>
  <c r="BB13" i="2" s="1"/>
  <c r="BC17" i="2"/>
  <c r="BD17" i="2" s="1"/>
  <c r="BC23" i="2"/>
  <c r="BD23" i="2" s="1"/>
  <c r="BA8" i="2"/>
  <c r="BB8" i="2" s="1"/>
  <c r="BA15" i="2"/>
  <c r="BB15" i="2" s="1"/>
  <c r="BA14" i="2"/>
  <c r="BB14" i="2" s="1"/>
  <c r="BA11" i="2"/>
  <c r="BB11" i="2" s="1"/>
  <c r="BA12" i="2"/>
  <c r="BB12" i="2" s="1"/>
  <c r="BA7" i="2"/>
  <c r="BB7" i="2" s="1"/>
  <c r="BA5" i="2"/>
  <c r="BB5" i="2" s="1"/>
  <c r="BC9" i="2"/>
  <c r="BD9" i="2" s="1"/>
  <c r="BA20" i="2"/>
  <c r="BB20" i="2" s="1"/>
  <c r="BA16" i="2"/>
  <c r="BB16" i="2" s="1"/>
  <c r="BA21" i="2"/>
  <c r="BB21" i="2"/>
  <c r="BF19" i="2"/>
  <c r="BG19" i="2" s="1"/>
  <c r="BB22" i="2"/>
  <c r="BC22" i="2" s="1"/>
  <c r="BB6" i="2"/>
  <c r="BC6" i="2" s="1"/>
  <c r="AD25" i="2"/>
  <c r="AE25" i="2"/>
  <c r="O30" i="2" s="1"/>
  <c r="BB18" i="2"/>
  <c r="BC18" i="2" s="1"/>
  <c r="BB10" i="2"/>
  <c r="BC10" i="2" s="1"/>
  <c r="BC13" i="2" l="1"/>
  <c r="BD13" i="2"/>
  <c r="BE13" i="2" s="1"/>
  <c r="BF13" i="2" s="1"/>
  <c r="BC20" i="2"/>
  <c r="BD20" i="2"/>
  <c r="BC12" i="2"/>
  <c r="BD12" i="2"/>
  <c r="BE9" i="2"/>
  <c r="BF9" i="2"/>
  <c r="BC11" i="2"/>
  <c r="BD11" i="2"/>
  <c r="BC5" i="2"/>
  <c r="BD5" i="2"/>
  <c r="BC14" i="2"/>
  <c r="BD14" i="2"/>
  <c r="BE14" i="2" s="1"/>
  <c r="BC16" i="2"/>
  <c r="BD16" i="2"/>
  <c r="BC7" i="2"/>
  <c r="BD7" i="2"/>
  <c r="BC15" i="2"/>
  <c r="BD15" i="2"/>
  <c r="BC21" i="2"/>
  <c r="BD21" i="2" s="1"/>
  <c r="BC8" i="2"/>
  <c r="BD8" i="2"/>
  <c r="BE17" i="2"/>
  <c r="BF17" i="2"/>
  <c r="BE23" i="2"/>
  <c r="BF23" i="2" s="1"/>
  <c r="BD18" i="2"/>
  <c r="BE18" i="2" s="1"/>
  <c r="BD6" i="2"/>
  <c r="BE6" i="2" s="1"/>
  <c r="BH19" i="2"/>
  <c r="BI19" i="2" s="1"/>
  <c r="BD10" i="2"/>
  <c r="BE10" i="2" s="1"/>
  <c r="BD22" i="2"/>
  <c r="AF4" i="2"/>
  <c r="AG4" i="2" s="1"/>
  <c r="BG23" i="2" l="1"/>
  <c r="BH23" i="2" s="1"/>
  <c r="BG13" i="2"/>
  <c r="BH13" i="2" s="1"/>
  <c r="BF21" i="2"/>
  <c r="BE21" i="2"/>
  <c r="BE8" i="2"/>
  <c r="BF8" i="2" s="1"/>
  <c r="BE7" i="2"/>
  <c r="BF7" i="2" s="1"/>
  <c r="BE11" i="2"/>
  <c r="BF11" i="2"/>
  <c r="BE12" i="2"/>
  <c r="BF12" i="2" s="1"/>
  <c r="BF14" i="2"/>
  <c r="BG14" i="2" s="1"/>
  <c r="BG17" i="2"/>
  <c r="BH17" i="2"/>
  <c r="BE15" i="2"/>
  <c r="BF15" i="2"/>
  <c r="BE16" i="2"/>
  <c r="BF16" i="2"/>
  <c r="BE5" i="2"/>
  <c r="BF5" i="2" s="1"/>
  <c r="BG9" i="2"/>
  <c r="BH9" i="2" s="1"/>
  <c r="BE20" i="2"/>
  <c r="BF20" i="2" s="1"/>
  <c r="BE22" i="2"/>
  <c r="BF22" i="2" s="1"/>
  <c r="BF6" i="2"/>
  <c r="BG6" i="2" s="1"/>
  <c r="AF25" i="2"/>
  <c r="AG25" i="2"/>
  <c r="P30" i="2" s="1"/>
  <c r="AH4" i="2"/>
  <c r="AI4" i="2" s="1"/>
  <c r="BF18" i="2"/>
  <c r="BG18" i="2" s="1"/>
  <c r="BF10" i="2"/>
  <c r="BG10" i="2" s="1"/>
  <c r="BJ19" i="2"/>
  <c r="BK19" i="2" s="1"/>
  <c r="BH14" i="2" l="1"/>
  <c r="BG22" i="2"/>
  <c r="BH22" i="2" s="1"/>
  <c r="BG7" i="2"/>
  <c r="BH7" i="2"/>
  <c r="BI7" i="2" s="1"/>
  <c r="BG12" i="2"/>
  <c r="BH12" i="2" s="1"/>
  <c r="BI23" i="2"/>
  <c r="BJ23" i="2" s="1"/>
  <c r="BG5" i="2"/>
  <c r="BH5" i="2" s="1"/>
  <c r="BG16" i="2"/>
  <c r="BH16" i="2"/>
  <c r="BG20" i="2"/>
  <c r="BH20" i="2" s="1"/>
  <c r="BG15" i="2"/>
  <c r="BH15" i="2" s="1"/>
  <c r="BJ9" i="2"/>
  <c r="BI9" i="2"/>
  <c r="BI14" i="2"/>
  <c r="BJ14" i="2" s="1"/>
  <c r="BG11" i="2"/>
  <c r="BH11" i="2" s="1"/>
  <c r="BG8" i="2"/>
  <c r="BH8" i="2" s="1"/>
  <c r="BJ13" i="2"/>
  <c r="BI13" i="2"/>
  <c r="BI17" i="2"/>
  <c r="BJ17" i="2" s="1"/>
  <c r="BG21" i="2"/>
  <c r="BH21" i="2" s="1"/>
  <c r="BH10" i="2"/>
  <c r="BL19" i="2"/>
  <c r="BM19" i="2" s="1"/>
  <c r="BH18" i="2"/>
  <c r="BH6" i="2"/>
  <c r="BI6" i="2" s="1"/>
  <c r="AJ4" i="2"/>
  <c r="AK4" i="2" s="1"/>
  <c r="AH25" i="2"/>
  <c r="AI25" i="2"/>
  <c r="Q30" i="2" s="1"/>
  <c r="BJ7" i="2" l="1"/>
  <c r="BK7" i="2" s="1"/>
  <c r="BL17" i="2"/>
  <c r="BK17" i="2"/>
  <c r="BI22" i="2"/>
  <c r="BJ22" i="2" s="1"/>
  <c r="BI11" i="2"/>
  <c r="BJ11" i="2" s="1"/>
  <c r="BI12" i="2"/>
  <c r="BJ12" i="2" s="1"/>
  <c r="BL14" i="2"/>
  <c r="BK14" i="2"/>
  <c r="BI5" i="2"/>
  <c r="BJ5" i="2" s="1"/>
  <c r="BI21" i="2"/>
  <c r="BJ21" i="2" s="1"/>
  <c r="BI20" i="2"/>
  <c r="BJ20" i="2" s="1"/>
  <c r="BK13" i="2"/>
  <c r="BL13" i="2" s="1"/>
  <c r="BK9" i="2"/>
  <c r="BL9" i="2"/>
  <c r="BK23" i="2"/>
  <c r="BL23" i="2" s="1"/>
  <c r="BI10" i="2"/>
  <c r="BJ10" i="2" s="1"/>
  <c r="BI8" i="2"/>
  <c r="BJ8" i="2" s="1"/>
  <c r="BI15" i="2"/>
  <c r="BJ15" i="2"/>
  <c r="BI16" i="2"/>
  <c r="BJ16" i="2" s="1"/>
  <c r="BI18" i="2"/>
  <c r="BJ18" i="2" s="1"/>
  <c r="AK25" i="2"/>
  <c r="R30" i="2" s="1"/>
  <c r="AJ25" i="2"/>
  <c r="BN19" i="2"/>
  <c r="BO19" i="2" s="1"/>
  <c r="BL7" i="2"/>
  <c r="BJ6" i="2"/>
  <c r="BK6" i="2" s="1"/>
  <c r="C5" i="3"/>
  <c r="D5" i="3"/>
  <c r="E5" i="3"/>
  <c r="F5" i="3"/>
  <c r="C8" i="3"/>
  <c r="D8" i="3"/>
  <c r="E8" i="3"/>
  <c r="F8" i="3"/>
  <c r="C11" i="3"/>
  <c r="J11" i="3" s="1"/>
  <c r="D11" i="3"/>
  <c r="E11" i="3"/>
  <c r="F11" i="3"/>
  <c r="G11" i="3"/>
  <c r="H11" i="3"/>
  <c r="I11" i="3"/>
  <c r="BM13" i="2" l="1"/>
  <c r="BN13" i="2" s="1"/>
  <c r="BK11" i="2"/>
  <c r="BL11" i="2" s="1"/>
  <c r="BL20" i="2"/>
  <c r="BK20" i="2"/>
  <c r="BK8" i="2"/>
  <c r="BL8" i="2" s="1"/>
  <c r="BK5" i="2"/>
  <c r="BL5" i="2" s="1"/>
  <c r="BK18" i="2"/>
  <c r="BL18" i="2"/>
  <c r="BM18" i="2" s="1"/>
  <c r="BK10" i="2"/>
  <c r="BL10" i="2" s="1"/>
  <c r="BK12" i="2"/>
  <c r="BL12" i="2"/>
  <c r="BM23" i="2"/>
  <c r="BN23" i="2" s="1"/>
  <c r="BK21" i="2"/>
  <c r="BL21" i="2" s="1"/>
  <c r="BM14" i="2"/>
  <c r="BN14" i="2" s="1"/>
  <c r="BM7" i="2"/>
  <c r="BN7" i="2" s="1"/>
  <c r="BK15" i="2"/>
  <c r="BL15" i="2" s="1"/>
  <c r="BM9" i="2"/>
  <c r="BN9" i="2"/>
  <c r="BK22" i="2"/>
  <c r="BL22" i="2" s="1"/>
  <c r="BK16" i="2"/>
  <c r="BL16" i="2"/>
  <c r="BM17" i="2"/>
  <c r="BN17" i="2" s="1"/>
  <c r="BP19" i="2"/>
  <c r="AL4" i="2"/>
  <c r="AM4" i="2" s="1"/>
  <c r="BL6" i="2"/>
  <c r="BM6" i="2" s="1"/>
  <c r="J8" i="3"/>
  <c r="J5" i="3"/>
  <c r="C9" i="1"/>
  <c r="B9" i="1"/>
  <c r="C70" i="1" l="1"/>
  <c r="C17" i="4" s="1"/>
  <c r="C27" i="4" s="1"/>
  <c r="B70" i="1"/>
  <c r="B17" i="4" s="1"/>
  <c r="B27" i="4" s="1"/>
  <c r="BM15" i="2"/>
  <c r="BN15" i="2" s="1"/>
  <c r="BO7" i="2"/>
  <c r="BP7" i="2" s="1"/>
  <c r="BP23" i="2"/>
  <c r="BO23" i="2"/>
  <c r="BM11" i="2"/>
  <c r="BN11" i="2" s="1"/>
  <c r="BM5" i="2"/>
  <c r="BN5" i="2" s="1"/>
  <c r="BO14" i="2"/>
  <c r="BP14" i="2" s="1"/>
  <c r="BP17" i="2"/>
  <c r="BO17" i="2"/>
  <c r="BM8" i="2"/>
  <c r="BN8" i="2" s="1"/>
  <c r="BR19" i="2"/>
  <c r="BS19" i="2" s="1"/>
  <c r="BQ19" i="2"/>
  <c r="BM22" i="2"/>
  <c r="BN22" i="2" s="1"/>
  <c r="BM10" i="2"/>
  <c r="BN10" i="2" s="1"/>
  <c r="BM20" i="2"/>
  <c r="BN20" i="2" s="1"/>
  <c r="BO13" i="2"/>
  <c r="BP13" i="2" s="1"/>
  <c r="BM16" i="2"/>
  <c r="BN16" i="2"/>
  <c r="BO9" i="2"/>
  <c r="BP9" i="2" s="1"/>
  <c r="BM21" i="2"/>
  <c r="BN21" i="2" s="1"/>
  <c r="BM12" i="2"/>
  <c r="BN12" i="2" s="1"/>
  <c r="BN18" i="2"/>
  <c r="BO18" i="2" s="1"/>
  <c r="BN6" i="2"/>
  <c r="AM25" i="2"/>
  <c r="S30" i="2" s="1"/>
  <c r="AL25" i="2"/>
  <c r="BQ7" i="2" l="1"/>
  <c r="BR7" i="2"/>
  <c r="BP18" i="2"/>
  <c r="B80" i="1"/>
  <c r="C80" i="1"/>
  <c r="BO15" i="2"/>
  <c r="BP15" i="2" s="1"/>
  <c r="BQ13" i="2"/>
  <c r="BR13" i="2"/>
  <c r="BQ9" i="2"/>
  <c r="BR9" i="2" s="1"/>
  <c r="BO20" i="2"/>
  <c r="BP20" i="2" s="1"/>
  <c r="BR14" i="2"/>
  <c r="BQ14" i="2"/>
  <c r="BO5" i="2"/>
  <c r="BP5" i="2" s="1"/>
  <c r="BO12" i="2"/>
  <c r="BP12" i="2" s="1"/>
  <c r="BO10" i="2"/>
  <c r="BP10" i="2"/>
  <c r="BQ23" i="2"/>
  <c r="BR23" i="2" s="1"/>
  <c r="BS7" i="2"/>
  <c r="BT7" i="2" s="1"/>
  <c r="BO8" i="2"/>
  <c r="BP8" i="2" s="1"/>
  <c r="BT19" i="2"/>
  <c r="BU19" i="2" s="1"/>
  <c r="BV19" i="2" s="1"/>
  <c r="BW19" i="2" s="1"/>
  <c r="BQ17" i="2"/>
  <c r="BR17" i="2"/>
  <c r="BQ18" i="2"/>
  <c r="BR18" i="2" s="1"/>
  <c r="BO21" i="2"/>
  <c r="BP21" i="2" s="1"/>
  <c r="BO16" i="2"/>
  <c r="BP16" i="2" s="1"/>
  <c r="BO22" i="2"/>
  <c r="BP22" i="2" s="1"/>
  <c r="BO11" i="2"/>
  <c r="BP11" i="2" s="1"/>
  <c r="BO6" i="2"/>
  <c r="BP6" i="2" s="1"/>
  <c r="AN4" i="2"/>
  <c r="AO4" i="2" s="1"/>
  <c r="B11" i="1"/>
  <c r="B72" i="1" s="1"/>
  <c r="B19" i="4" s="1"/>
  <c r="B29" i="4" s="1"/>
  <c r="B10" i="1"/>
  <c r="C25" i="1"/>
  <c r="C26" i="1"/>
  <c r="C10" i="1" l="1"/>
  <c r="C29" i="1"/>
  <c r="C32" i="1" s="1"/>
  <c r="B71" i="1"/>
  <c r="B18" i="4" s="1"/>
  <c r="B28" i="4" s="1"/>
  <c r="B14" i="1"/>
  <c r="C30" i="1"/>
  <c r="C31" i="1" s="1"/>
  <c r="C41" i="1" s="1"/>
  <c r="C42" i="1" s="1"/>
  <c r="C50" i="1" s="1"/>
  <c r="C79" i="1"/>
  <c r="C78" i="1"/>
  <c r="BS18" i="2"/>
  <c r="BT18" i="2" s="1"/>
  <c r="BS9" i="2"/>
  <c r="BT9" i="2" s="1"/>
  <c r="BQ22" i="2"/>
  <c r="BR22" i="2" s="1"/>
  <c r="BU7" i="2"/>
  <c r="BV7" i="2" s="1"/>
  <c r="BW7" i="2" s="1"/>
  <c r="BR12" i="2"/>
  <c r="BQ12" i="2"/>
  <c r="BQ6" i="2"/>
  <c r="BR6" i="2" s="1"/>
  <c r="BS6" i="2" s="1"/>
  <c r="BR21" i="2"/>
  <c r="BQ21" i="2"/>
  <c r="BQ15" i="2"/>
  <c r="BR15" i="2" s="1"/>
  <c r="BQ11" i="2"/>
  <c r="BR11" i="2" s="1"/>
  <c r="BQ8" i="2"/>
  <c r="BR8" i="2"/>
  <c r="BQ16" i="2"/>
  <c r="BR16" i="2" s="1"/>
  <c r="BS23" i="2"/>
  <c r="BT23" i="2" s="1"/>
  <c r="BR5" i="2"/>
  <c r="BQ5" i="2"/>
  <c r="BS17" i="2"/>
  <c r="BT17" i="2" s="1"/>
  <c r="BT14" i="2"/>
  <c r="BS14" i="2"/>
  <c r="BQ10" i="2"/>
  <c r="BR10" i="2" s="1"/>
  <c r="BQ20" i="2"/>
  <c r="BR20" i="2" s="1"/>
  <c r="BS13" i="2"/>
  <c r="BT13" i="2" s="1"/>
  <c r="AO25" i="2"/>
  <c r="T30" i="2" s="1"/>
  <c r="AN25" i="2"/>
  <c r="D25" i="1"/>
  <c r="D26" i="1"/>
  <c r="D30" i="1" s="1"/>
  <c r="D31" i="1" s="1"/>
  <c r="D41" i="1" s="1"/>
  <c r="C11" i="1"/>
  <c r="C72" i="1" s="1"/>
  <c r="C19" i="4" s="1"/>
  <c r="C29" i="4" s="1"/>
  <c r="C2" i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E25" i="1" l="1"/>
  <c r="D29" i="1"/>
  <c r="C51" i="1"/>
  <c r="D49" i="1" s="1"/>
  <c r="C43" i="1"/>
  <c r="C44" i="1" s="1"/>
  <c r="C57" i="1" s="1"/>
  <c r="C71" i="1"/>
  <c r="C18" i="4" s="1"/>
  <c r="C28" i="4" s="1"/>
  <c r="C14" i="1"/>
  <c r="E26" i="1"/>
  <c r="E30" i="1" s="1"/>
  <c r="E31" i="1" s="1"/>
  <c r="E41" i="1" s="1"/>
  <c r="D32" i="1"/>
  <c r="C81" i="1"/>
  <c r="B82" i="1"/>
  <c r="B81" i="1"/>
  <c r="B79" i="1"/>
  <c r="B78" i="1"/>
  <c r="BU18" i="2"/>
  <c r="BV18" i="2" s="1"/>
  <c r="BW18" i="2" s="1"/>
  <c r="BS22" i="2"/>
  <c r="BT22" i="2" s="1"/>
  <c r="BS20" i="2"/>
  <c r="BT20" i="2" s="1"/>
  <c r="BU23" i="2"/>
  <c r="BV23" i="2" s="1"/>
  <c r="BW23" i="2" s="1"/>
  <c r="BS10" i="2"/>
  <c r="BT10" i="2" s="1"/>
  <c r="BS11" i="2"/>
  <c r="BT11" i="2" s="1"/>
  <c r="BV14" i="2"/>
  <c r="BW14" i="2" s="1"/>
  <c r="BU14" i="2"/>
  <c r="BS5" i="2"/>
  <c r="BT5" i="2" s="1"/>
  <c r="BS21" i="2"/>
  <c r="BT21" i="2" s="1"/>
  <c r="BS12" i="2"/>
  <c r="BT12" i="2" s="1"/>
  <c r="BU17" i="2"/>
  <c r="BV17" i="2" s="1"/>
  <c r="BW17" i="2" s="1"/>
  <c r="BS8" i="2"/>
  <c r="BT8" i="2"/>
  <c r="BU9" i="2"/>
  <c r="BV9" i="2" s="1"/>
  <c r="BW9" i="2" s="1"/>
  <c r="BT6" i="2"/>
  <c r="BU13" i="2"/>
  <c r="BV13" i="2"/>
  <c r="BW13" i="2" s="1"/>
  <c r="BS15" i="2"/>
  <c r="BT15" i="2" s="1"/>
  <c r="BS16" i="2"/>
  <c r="BT16" i="2"/>
  <c r="AP4" i="2"/>
  <c r="AQ4" i="2" s="1"/>
  <c r="D5" i="1"/>
  <c r="D12" i="1" s="1"/>
  <c r="D10" i="4" s="1"/>
  <c r="D12" i="4" s="1"/>
  <c r="F25" i="1" l="1"/>
  <c r="E29" i="1"/>
  <c r="F26" i="1"/>
  <c r="F30" i="1" s="1"/>
  <c r="F31" i="1" s="1"/>
  <c r="F41" i="1" s="1"/>
  <c r="E32" i="1"/>
  <c r="C82" i="1"/>
  <c r="D39" i="1"/>
  <c r="D42" i="1" s="1"/>
  <c r="D50" i="1" s="1"/>
  <c r="BU12" i="2"/>
  <c r="BV12" i="2" s="1"/>
  <c r="BW12" i="2" s="1"/>
  <c r="BU21" i="2"/>
  <c r="BV21" i="2" s="1"/>
  <c r="BW21" i="2" s="1"/>
  <c r="BU11" i="2"/>
  <c r="BV11" i="2" s="1"/>
  <c r="BW11" i="2" s="1"/>
  <c r="BU5" i="2"/>
  <c r="BV5" i="2" s="1"/>
  <c r="BW5" i="2" s="1"/>
  <c r="BU15" i="2"/>
  <c r="BV15" i="2" s="1"/>
  <c r="BW15" i="2" s="1"/>
  <c r="BU22" i="2"/>
  <c r="BV22" i="2" s="1"/>
  <c r="BW22" i="2" s="1"/>
  <c r="BU16" i="2"/>
  <c r="BV16" i="2" s="1"/>
  <c r="BW16" i="2" s="1"/>
  <c r="BV10" i="2"/>
  <c r="BW10" i="2" s="1"/>
  <c r="BU10" i="2"/>
  <c r="BV6" i="2"/>
  <c r="BW6" i="2" s="1"/>
  <c r="BU6" i="2"/>
  <c r="BU20" i="2"/>
  <c r="BV20" i="2" s="1"/>
  <c r="BW20" i="2" s="1"/>
  <c r="BU8" i="2"/>
  <c r="BV8" i="2" s="1"/>
  <c r="BW8" i="2" s="1"/>
  <c r="AQ25" i="2"/>
  <c r="U30" i="2" s="1"/>
  <c r="AP25" i="2"/>
  <c r="E5" i="1"/>
  <c r="E12" i="1" s="1"/>
  <c r="E10" i="4" s="1"/>
  <c r="E12" i="4" s="1"/>
  <c r="D11" i="1"/>
  <c r="D9" i="1"/>
  <c r="D14" i="1" s="1"/>
  <c r="D10" i="1"/>
  <c r="G25" i="1" l="1"/>
  <c r="F29" i="1"/>
  <c r="F32" i="1" s="1"/>
  <c r="D72" i="1"/>
  <c r="D19" i="4" s="1"/>
  <c r="D29" i="4" s="1"/>
  <c r="D71" i="1"/>
  <c r="D18" i="4" s="1"/>
  <c r="D28" i="4" s="1"/>
  <c r="D70" i="1"/>
  <c r="D17" i="4" s="1"/>
  <c r="D27" i="4" s="1"/>
  <c r="G26" i="1"/>
  <c r="G30" i="1" s="1"/>
  <c r="G31" i="1" s="1"/>
  <c r="G41" i="1" s="1"/>
  <c r="E39" i="1"/>
  <c r="E42" i="1" s="1"/>
  <c r="D51" i="1"/>
  <c r="E49" i="1" s="1"/>
  <c r="D43" i="1"/>
  <c r="D44" i="1" s="1"/>
  <c r="D57" i="1" s="1"/>
  <c r="AR4" i="2"/>
  <c r="AS4" i="2" s="1"/>
  <c r="F5" i="1"/>
  <c r="F12" i="1" s="1"/>
  <c r="F10" i="4" s="1"/>
  <c r="F12" i="4" s="1"/>
  <c r="E9" i="1"/>
  <c r="E10" i="1"/>
  <c r="E11" i="1"/>
  <c r="E14" i="1" l="1"/>
  <c r="H25" i="1"/>
  <c r="G29" i="1"/>
  <c r="E72" i="1"/>
  <c r="E19" i="4" s="1"/>
  <c r="E29" i="4" s="1"/>
  <c r="E71" i="1"/>
  <c r="E18" i="4" s="1"/>
  <c r="E28" i="4" s="1"/>
  <c r="E70" i="1"/>
  <c r="E17" i="4" s="1"/>
  <c r="E27" i="4" s="1"/>
  <c r="H26" i="1"/>
  <c r="H30" i="1" s="1"/>
  <c r="H31" i="1" s="1"/>
  <c r="H41" i="1" s="1"/>
  <c r="G32" i="1"/>
  <c r="E50" i="1"/>
  <c r="E43" i="1" s="1"/>
  <c r="E44" i="1" s="1"/>
  <c r="E57" i="1" s="1"/>
  <c r="F39" i="1"/>
  <c r="F42" i="1" s="1"/>
  <c r="D81" i="1"/>
  <c r="D82" i="1"/>
  <c r="D80" i="1"/>
  <c r="AS25" i="2"/>
  <c r="V30" i="2" s="1"/>
  <c r="AR25" i="2"/>
  <c r="G5" i="1"/>
  <c r="G12" i="1" s="1"/>
  <c r="G10" i="4" s="1"/>
  <c r="G12" i="4" s="1"/>
  <c r="F9" i="1"/>
  <c r="F14" i="1" s="1"/>
  <c r="F11" i="1"/>
  <c r="F10" i="1"/>
  <c r="I25" i="1" l="1"/>
  <c r="H29" i="1"/>
  <c r="F71" i="1"/>
  <c r="F18" i="4" s="1"/>
  <c r="F28" i="4" s="1"/>
  <c r="F72" i="1"/>
  <c r="F19" i="4" s="1"/>
  <c r="F29" i="4" s="1"/>
  <c r="F70" i="1"/>
  <c r="F17" i="4" s="1"/>
  <c r="F27" i="4" s="1"/>
  <c r="E51" i="1"/>
  <c r="F49" i="1" s="1"/>
  <c r="I26" i="1"/>
  <c r="I30" i="1" s="1"/>
  <c r="I31" i="1" s="1"/>
  <c r="I41" i="1" s="1"/>
  <c r="H32" i="1"/>
  <c r="E78" i="1"/>
  <c r="E81" i="1"/>
  <c r="E79" i="1"/>
  <c r="E80" i="1"/>
  <c r="E82" i="1"/>
  <c r="G39" i="1"/>
  <c r="G42" i="1" s="1"/>
  <c r="AT4" i="2"/>
  <c r="AU4" i="2" s="1"/>
  <c r="H5" i="1"/>
  <c r="H12" i="1" s="1"/>
  <c r="H10" i="4" s="1"/>
  <c r="H12" i="4" s="1"/>
  <c r="G11" i="1"/>
  <c r="G9" i="1"/>
  <c r="G10" i="1"/>
  <c r="G14" i="1" l="1"/>
  <c r="J25" i="1"/>
  <c r="I29" i="1"/>
  <c r="G70" i="1"/>
  <c r="G17" i="4" s="1"/>
  <c r="G27" i="4" s="1"/>
  <c r="G72" i="1"/>
  <c r="G19" i="4" s="1"/>
  <c r="G29" i="4" s="1"/>
  <c r="G71" i="1"/>
  <c r="G18" i="4" s="1"/>
  <c r="G28" i="4" s="1"/>
  <c r="J26" i="1"/>
  <c r="J30" i="1" s="1"/>
  <c r="J31" i="1" s="1"/>
  <c r="J41" i="1" s="1"/>
  <c r="I32" i="1"/>
  <c r="F50" i="1"/>
  <c r="F51" i="1" s="1"/>
  <c r="G49" i="1" s="1"/>
  <c r="F80" i="1"/>
  <c r="F81" i="1"/>
  <c r="F78" i="1"/>
  <c r="F82" i="1"/>
  <c r="F79" i="1"/>
  <c r="H39" i="1"/>
  <c r="H42" i="1" s="1"/>
  <c r="AV4" i="2"/>
  <c r="AW4" i="2" s="1"/>
  <c r="AU25" i="2"/>
  <c r="W30" i="2" s="1"/>
  <c r="AT25" i="2"/>
  <c r="I5" i="1"/>
  <c r="I12" i="1" s="1"/>
  <c r="I10" i="4" s="1"/>
  <c r="I12" i="4" s="1"/>
  <c r="H11" i="1"/>
  <c r="H9" i="1"/>
  <c r="H10" i="1"/>
  <c r="K25" i="1" l="1"/>
  <c r="J29" i="1"/>
  <c r="H14" i="1"/>
  <c r="H71" i="1"/>
  <c r="H18" i="4" s="1"/>
  <c r="H28" i="4" s="1"/>
  <c r="H70" i="1"/>
  <c r="H17" i="4" s="1"/>
  <c r="H27" i="4" s="1"/>
  <c r="H72" i="1"/>
  <c r="H19" i="4" s="1"/>
  <c r="H29" i="4" s="1"/>
  <c r="G50" i="1"/>
  <c r="F43" i="1"/>
  <c r="F44" i="1" s="1"/>
  <c r="F57" i="1" s="1"/>
  <c r="K26" i="1"/>
  <c r="K30" i="1" s="1"/>
  <c r="K31" i="1" s="1"/>
  <c r="K41" i="1" s="1"/>
  <c r="J32" i="1"/>
  <c r="G80" i="1"/>
  <c r="G81" i="1"/>
  <c r="G79" i="1"/>
  <c r="G82" i="1"/>
  <c r="I39" i="1"/>
  <c r="I42" i="1" s="1"/>
  <c r="G78" i="1"/>
  <c r="AX4" i="2"/>
  <c r="AY4" i="2" s="1"/>
  <c r="AW25" i="2"/>
  <c r="X30" i="2" s="1"/>
  <c r="AV25" i="2"/>
  <c r="J5" i="1"/>
  <c r="J12" i="1" s="1"/>
  <c r="J10" i="4" s="1"/>
  <c r="J12" i="4" s="1"/>
  <c r="I10" i="1"/>
  <c r="I9" i="1"/>
  <c r="I11" i="1"/>
  <c r="I14" i="1" l="1"/>
  <c r="L25" i="1"/>
  <c r="K29" i="1"/>
  <c r="I72" i="1"/>
  <c r="I19" i="4" s="1"/>
  <c r="I29" i="4" s="1"/>
  <c r="I70" i="1"/>
  <c r="I17" i="4" s="1"/>
  <c r="I27" i="4" s="1"/>
  <c r="I71" i="1"/>
  <c r="I18" i="4" s="1"/>
  <c r="I28" i="4" s="1"/>
  <c r="G51" i="1"/>
  <c r="G43" i="1"/>
  <c r="G44" i="1" s="1"/>
  <c r="G57" i="1" s="1"/>
  <c r="L26" i="1"/>
  <c r="L30" i="1" s="1"/>
  <c r="L31" i="1" s="1"/>
  <c r="L41" i="1" s="1"/>
  <c r="K32" i="1"/>
  <c r="H81" i="1"/>
  <c r="H78" i="1"/>
  <c r="H80" i="1"/>
  <c r="H79" i="1"/>
  <c r="H82" i="1"/>
  <c r="J39" i="1"/>
  <c r="J42" i="1" s="1"/>
  <c r="AZ4" i="2"/>
  <c r="BA4" i="2" s="1"/>
  <c r="AY25" i="2"/>
  <c r="Y30" i="2" s="1"/>
  <c r="AX25" i="2"/>
  <c r="K5" i="1"/>
  <c r="K12" i="1" s="1"/>
  <c r="K10" i="4" s="1"/>
  <c r="K12" i="4" s="1"/>
  <c r="J9" i="1"/>
  <c r="J10" i="1"/>
  <c r="J11" i="1"/>
  <c r="M25" i="1" l="1"/>
  <c r="L29" i="1"/>
  <c r="J14" i="1"/>
  <c r="J72" i="1"/>
  <c r="J19" i="4" s="1"/>
  <c r="J29" i="4" s="1"/>
  <c r="J71" i="1"/>
  <c r="J18" i="4" s="1"/>
  <c r="J28" i="4" s="1"/>
  <c r="J70" i="1"/>
  <c r="J17" i="4" s="1"/>
  <c r="J27" i="4" s="1"/>
  <c r="H49" i="1"/>
  <c r="H50" i="1"/>
  <c r="H43" i="1" s="1"/>
  <c r="H44" i="1" s="1"/>
  <c r="H57" i="1" s="1"/>
  <c r="M26" i="1"/>
  <c r="M30" i="1" s="1"/>
  <c r="M31" i="1" s="1"/>
  <c r="M41" i="1" s="1"/>
  <c r="L32" i="1"/>
  <c r="K39" i="1"/>
  <c r="K42" i="1" s="1"/>
  <c r="I82" i="1"/>
  <c r="I81" i="1"/>
  <c r="I78" i="1"/>
  <c r="I80" i="1"/>
  <c r="I79" i="1"/>
  <c r="BA25" i="2"/>
  <c r="Z30" i="2" s="1"/>
  <c r="AZ25" i="2"/>
  <c r="L5" i="1"/>
  <c r="L12" i="1" s="1"/>
  <c r="L10" i="4" s="1"/>
  <c r="L12" i="4" s="1"/>
  <c r="K10" i="1"/>
  <c r="K11" i="1"/>
  <c r="K9" i="1"/>
  <c r="K14" i="1" l="1"/>
  <c r="N25" i="1"/>
  <c r="M29" i="1"/>
  <c r="M32" i="1" s="1"/>
  <c r="K70" i="1"/>
  <c r="K17" i="4" s="1"/>
  <c r="K27" i="4" s="1"/>
  <c r="K72" i="1"/>
  <c r="K19" i="4" s="1"/>
  <c r="K29" i="4" s="1"/>
  <c r="K71" i="1"/>
  <c r="K18" i="4" s="1"/>
  <c r="K28" i="4" s="1"/>
  <c r="H51" i="1"/>
  <c r="N26" i="1"/>
  <c r="N30" i="1" s="1"/>
  <c r="N31" i="1" s="1"/>
  <c r="N41" i="1" s="1"/>
  <c r="J78" i="1"/>
  <c r="J81" i="1"/>
  <c r="L39" i="1"/>
  <c r="L42" i="1" s="1"/>
  <c r="J80" i="1"/>
  <c r="J79" i="1"/>
  <c r="J82" i="1"/>
  <c r="BB4" i="2"/>
  <c r="BC4" i="2" s="1"/>
  <c r="M5" i="1"/>
  <c r="M12" i="1" s="1"/>
  <c r="M10" i="4" s="1"/>
  <c r="M12" i="4" s="1"/>
  <c r="L11" i="1"/>
  <c r="L9" i="1"/>
  <c r="L10" i="1"/>
  <c r="L14" i="1" l="1"/>
  <c r="O25" i="1"/>
  <c r="N29" i="1"/>
  <c r="N32" i="1" s="1"/>
  <c r="L70" i="1"/>
  <c r="L17" i="4" s="1"/>
  <c r="L27" i="4" s="1"/>
  <c r="L72" i="1"/>
  <c r="L19" i="4" s="1"/>
  <c r="L29" i="4" s="1"/>
  <c r="L71" i="1"/>
  <c r="L18" i="4" s="1"/>
  <c r="L28" i="4" s="1"/>
  <c r="I49" i="1"/>
  <c r="I50" i="1"/>
  <c r="I43" i="1" s="1"/>
  <c r="I44" i="1" s="1"/>
  <c r="I57" i="1" s="1"/>
  <c r="O26" i="1"/>
  <c r="O30" i="1" s="1"/>
  <c r="O31" i="1" s="1"/>
  <c r="O41" i="1" s="1"/>
  <c r="K80" i="1"/>
  <c r="K82" i="1"/>
  <c r="K79" i="1"/>
  <c r="M39" i="1"/>
  <c r="M42" i="1" s="1"/>
  <c r="K81" i="1"/>
  <c r="K78" i="1"/>
  <c r="BC25" i="2"/>
  <c r="AA30" i="2" s="1"/>
  <c r="BB25" i="2"/>
  <c r="N5" i="1"/>
  <c r="N12" i="1" s="1"/>
  <c r="N10" i="4" s="1"/>
  <c r="N12" i="4" s="1"/>
  <c r="M10" i="1"/>
  <c r="M11" i="1"/>
  <c r="M9" i="1"/>
  <c r="M14" i="1" l="1"/>
  <c r="P25" i="1"/>
  <c r="O29" i="1"/>
  <c r="O32" i="1" s="1"/>
  <c r="M70" i="1"/>
  <c r="M17" i="4" s="1"/>
  <c r="M27" i="4" s="1"/>
  <c r="M72" i="1"/>
  <c r="M19" i="4" s="1"/>
  <c r="M29" i="4" s="1"/>
  <c r="M71" i="1"/>
  <c r="M18" i="4" s="1"/>
  <c r="M28" i="4" s="1"/>
  <c r="I51" i="1"/>
  <c r="P26" i="1"/>
  <c r="P30" i="1" s="1"/>
  <c r="P31" i="1" s="1"/>
  <c r="P41" i="1" s="1"/>
  <c r="L79" i="1"/>
  <c r="N39" i="1"/>
  <c r="N42" i="1" s="1"/>
  <c r="L80" i="1"/>
  <c r="L81" i="1"/>
  <c r="L82" i="1"/>
  <c r="L78" i="1"/>
  <c r="BD4" i="2"/>
  <c r="BE4" i="2" s="1"/>
  <c r="O5" i="1"/>
  <c r="O12" i="1" s="1"/>
  <c r="O10" i="4" s="1"/>
  <c r="O12" i="4" s="1"/>
  <c r="N9" i="1"/>
  <c r="N11" i="1"/>
  <c r="N10" i="1"/>
  <c r="Q25" i="1" l="1"/>
  <c r="P29" i="1"/>
  <c r="N14" i="1"/>
  <c r="N72" i="1"/>
  <c r="N19" i="4" s="1"/>
  <c r="N29" i="4" s="1"/>
  <c r="N70" i="1"/>
  <c r="N17" i="4" s="1"/>
  <c r="N27" i="4" s="1"/>
  <c r="N71" i="1"/>
  <c r="N18" i="4" s="1"/>
  <c r="N28" i="4" s="1"/>
  <c r="J49" i="1"/>
  <c r="J50" i="1"/>
  <c r="J43" i="1" s="1"/>
  <c r="J44" i="1" s="1"/>
  <c r="J57" i="1" s="1"/>
  <c r="Q26" i="1"/>
  <c r="Q30" i="1" s="1"/>
  <c r="Q31" i="1" s="1"/>
  <c r="Q41" i="1" s="1"/>
  <c r="P32" i="1"/>
  <c r="M81" i="1"/>
  <c r="M82" i="1"/>
  <c r="M79" i="1"/>
  <c r="M78" i="1"/>
  <c r="M80" i="1"/>
  <c r="O39" i="1"/>
  <c r="O42" i="1" s="1"/>
  <c r="BD25" i="2"/>
  <c r="P5" i="1"/>
  <c r="P12" i="1" s="1"/>
  <c r="P10" i="4" s="1"/>
  <c r="P12" i="4" s="1"/>
  <c r="O10" i="1"/>
  <c r="O9" i="1"/>
  <c r="O14" i="1" s="1"/>
  <c r="O11" i="1"/>
  <c r="R25" i="1" l="1"/>
  <c r="Q29" i="1"/>
  <c r="O71" i="1"/>
  <c r="O18" i="4" s="1"/>
  <c r="O28" i="4" s="1"/>
  <c r="O72" i="1"/>
  <c r="O19" i="4" s="1"/>
  <c r="O29" i="4" s="1"/>
  <c r="O70" i="1"/>
  <c r="O17" i="4" s="1"/>
  <c r="O27" i="4" s="1"/>
  <c r="J51" i="1"/>
  <c r="R26" i="1"/>
  <c r="R30" i="1" s="1"/>
  <c r="R31" i="1" s="1"/>
  <c r="R41" i="1" s="1"/>
  <c r="Q32" i="1"/>
  <c r="P39" i="1"/>
  <c r="P42" i="1" s="1"/>
  <c r="N81" i="1"/>
  <c r="N78" i="1"/>
  <c r="N82" i="1"/>
  <c r="N80" i="1"/>
  <c r="N79" i="1"/>
  <c r="BF4" i="2"/>
  <c r="BG4" i="2" s="1"/>
  <c r="BE25" i="2"/>
  <c r="AB30" i="2" s="1"/>
  <c r="Q5" i="1"/>
  <c r="Q12" i="1" s="1"/>
  <c r="Q10" i="4" s="1"/>
  <c r="Q12" i="4" s="1"/>
  <c r="P11" i="1"/>
  <c r="P9" i="1"/>
  <c r="P10" i="1"/>
  <c r="P14" i="1" l="1"/>
  <c r="S25" i="1"/>
  <c r="R29" i="1"/>
  <c r="P72" i="1"/>
  <c r="P19" i="4" s="1"/>
  <c r="P29" i="4" s="1"/>
  <c r="P71" i="1"/>
  <c r="P18" i="4" s="1"/>
  <c r="P28" i="4" s="1"/>
  <c r="P70" i="1"/>
  <c r="P17" i="4" s="1"/>
  <c r="P27" i="4" s="1"/>
  <c r="K49" i="1"/>
  <c r="K50" i="1"/>
  <c r="K43" i="1" s="1"/>
  <c r="K44" i="1" s="1"/>
  <c r="K57" i="1" s="1"/>
  <c r="S26" i="1"/>
  <c r="S30" i="1" s="1"/>
  <c r="S31" i="1" s="1"/>
  <c r="S41" i="1" s="1"/>
  <c r="R32" i="1"/>
  <c r="Q39" i="1"/>
  <c r="Q42" i="1" s="1"/>
  <c r="O79" i="1"/>
  <c r="O82" i="1"/>
  <c r="O81" i="1"/>
  <c r="O80" i="1"/>
  <c r="O78" i="1"/>
  <c r="BH4" i="2"/>
  <c r="BI4" i="2" s="1"/>
  <c r="BG25" i="2"/>
  <c r="AC30" i="2" s="1"/>
  <c r="BF25" i="2"/>
  <c r="R5" i="1"/>
  <c r="R12" i="1" s="1"/>
  <c r="R10" i="4" s="1"/>
  <c r="R12" i="4" s="1"/>
  <c r="Q10" i="1"/>
  <c r="Q9" i="1"/>
  <c r="Q14" i="1" s="1"/>
  <c r="Q11" i="1"/>
  <c r="T25" i="1" l="1"/>
  <c r="S29" i="1"/>
  <c r="Q72" i="1"/>
  <c r="Q19" i="4" s="1"/>
  <c r="Q29" i="4" s="1"/>
  <c r="Q70" i="1"/>
  <c r="Q17" i="4" s="1"/>
  <c r="Q27" i="4" s="1"/>
  <c r="Q71" i="1"/>
  <c r="Q18" i="4" s="1"/>
  <c r="Q28" i="4" s="1"/>
  <c r="K51" i="1"/>
  <c r="T26" i="1"/>
  <c r="T30" i="1" s="1"/>
  <c r="T31" i="1" s="1"/>
  <c r="T41" i="1" s="1"/>
  <c r="S32" i="1"/>
  <c r="P78" i="1"/>
  <c r="P79" i="1"/>
  <c r="P82" i="1"/>
  <c r="P80" i="1"/>
  <c r="P81" i="1"/>
  <c r="R39" i="1"/>
  <c r="R42" i="1" s="1"/>
  <c r="BJ4" i="2"/>
  <c r="BK4" i="2" s="1"/>
  <c r="BI25" i="2"/>
  <c r="AD30" i="2" s="1"/>
  <c r="BH25" i="2"/>
  <c r="S5" i="1"/>
  <c r="S12" i="1" s="1"/>
  <c r="S10" i="4" s="1"/>
  <c r="S12" i="4" s="1"/>
  <c r="R9" i="1"/>
  <c r="R10" i="1"/>
  <c r="R11" i="1"/>
  <c r="R14" i="1" l="1"/>
  <c r="U25" i="1"/>
  <c r="U29" i="1" s="1"/>
  <c r="T29" i="1"/>
  <c r="R70" i="1"/>
  <c r="R17" i="4" s="1"/>
  <c r="R27" i="4" s="1"/>
  <c r="R72" i="1"/>
  <c r="R19" i="4" s="1"/>
  <c r="R29" i="4" s="1"/>
  <c r="R71" i="1"/>
  <c r="R18" i="4" s="1"/>
  <c r="R28" i="4" s="1"/>
  <c r="L49" i="1"/>
  <c r="L50" i="1"/>
  <c r="L43" i="1" s="1"/>
  <c r="L44" i="1" s="1"/>
  <c r="L57" i="1" s="1"/>
  <c r="U26" i="1"/>
  <c r="T32" i="1"/>
  <c r="Q80" i="1"/>
  <c r="Q79" i="1"/>
  <c r="Q82" i="1"/>
  <c r="S39" i="1"/>
  <c r="S42" i="1" s="1"/>
  <c r="Q78" i="1"/>
  <c r="Q81" i="1"/>
  <c r="BJ25" i="2"/>
  <c r="T5" i="1"/>
  <c r="T12" i="1" s="1"/>
  <c r="T10" i="4" s="1"/>
  <c r="T12" i="4" s="1"/>
  <c r="S11" i="1"/>
  <c r="S9" i="1"/>
  <c r="S14" i="1" s="1"/>
  <c r="S10" i="1"/>
  <c r="U30" i="1" l="1"/>
  <c r="U31" i="1" s="1"/>
  <c r="U41" i="1" s="1"/>
  <c r="S72" i="1"/>
  <c r="S19" i="4" s="1"/>
  <c r="S29" i="4" s="1"/>
  <c r="S71" i="1"/>
  <c r="S18" i="4" s="1"/>
  <c r="S28" i="4" s="1"/>
  <c r="S70" i="1"/>
  <c r="S17" i="4" s="1"/>
  <c r="S27" i="4" s="1"/>
  <c r="L51" i="1"/>
  <c r="R79" i="1"/>
  <c r="T39" i="1"/>
  <c r="T42" i="1" s="1"/>
  <c r="R80" i="1"/>
  <c r="R81" i="1"/>
  <c r="R82" i="1"/>
  <c r="R78" i="1"/>
  <c r="BL4" i="2"/>
  <c r="BM4" i="2" s="1"/>
  <c r="BK25" i="2"/>
  <c r="AE30" i="2" s="1"/>
  <c r="U5" i="1"/>
  <c r="T11" i="1"/>
  <c r="T9" i="1"/>
  <c r="T10" i="1"/>
  <c r="T14" i="1" l="1"/>
  <c r="U32" i="1"/>
  <c r="T71" i="1"/>
  <c r="T18" i="4" s="1"/>
  <c r="T28" i="4" s="1"/>
  <c r="T70" i="1"/>
  <c r="T17" i="4" s="1"/>
  <c r="T27" i="4" s="1"/>
  <c r="T72" i="1"/>
  <c r="T19" i="4" s="1"/>
  <c r="T29" i="4" s="1"/>
  <c r="M49" i="1"/>
  <c r="M50" i="1"/>
  <c r="M43" i="1" s="1"/>
  <c r="M44" i="1" s="1"/>
  <c r="M57" i="1" s="1"/>
  <c r="U12" i="1"/>
  <c r="U10" i="4" s="1"/>
  <c r="U12" i="4" s="1"/>
  <c r="S80" i="1"/>
  <c r="S79" i="1"/>
  <c r="S81" i="1"/>
  <c r="S82" i="1"/>
  <c r="S78" i="1"/>
  <c r="BM25" i="2"/>
  <c r="AF30" i="2" s="1"/>
  <c r="BL25" i="2"/>
  <c r="U9" i="1"/>
  <c r="U14" i="1" s="1"/>
  <c r="U10" i="1"/>
  <c r="U11" i="1"/>
  <c r="U72" i="1" l="1"/>
  <c r="U19" i="4" s="1"/>
  <c r="U29" i="4" s="1"/>
  <c r="U71" i="1"/>
  <c r="U18" i="4" s="1"/>
  <c r="U28" i="4" s="1"/>
  <c r="U70" i="1"/>
  <c r="U17" i="4" s="1"/>
  <c r="U27" i="4" s="1"/>
  <c r="M51" i="1"/>
  <c r="T80" i="1"/>
  <c r="U39" i="1"/>
  <c r="U42" i="1" s="1"/>
  <c r="T82" i="1"/>
  <c r="T81" i="1"/>
  <c r="T78" i="1"/>
  <c r="T79" i="1"/>
  <c r="BN4" i="2"/>
  <c r="BO4" i="2" s="1"/>
  <c r="N49" i="1" l="1"/>
  <c r="N50" i="1"/>
  <c r="N43" i="1" s="1"/>
  <c r="N44" i="1" s="1"/>
  <c r="N57" i="1" s="1"/>
  <c r="U78" i="1"/>
  <c r="U79" i="1"/>
  <c r="U81" i="1"/>
  <c r="U80" i="1"/>
  <c r="U82" i="1"/>
  <c r="BO25" i="2"/>
  <c r="AG30" i="2" s="1"/>
  <c r="BN25" i="2"/>
  <c r="N51" i="1" l="1"/>
  <c r="BP4" i="2"/>
  <c r="BQ4" i="2" s="1"/>
  <c r="O50" i="1" l="1"/>
  <c r="O43" i="1" s="1"/>
  <c r="O44" i="1" s="1"/>
  <c r="O57" i="1" s="1"/>
  <c r="O49" i="1"/>
  <c r="BQ25" i="2"/>
  <c r="AH30" i="2" s="1"/>
  <c r="BR4" i="2"/>
  <c r="BS4" i="2" s="1"/>
  <c r="BP25" i="2"/>
  <c r="O51" i="1" l="1"/>
  <c r="BS25" i="2"/>
  <c r="AI30" i="2" s="1"/>
  <c r="BR25" i="2"/>
  <c r="BT4" i="2"/>
  <c r="BU4" i="2" s="1"/>
  <c r="P50" i="1" l="1"/>
  <c r="P43" i="1" s="1"/>
  <c r="P44" i="1" s="1"/>
  <c r="P57" i="1" s="1"/>
  <c r="P49" i="1"/>
  <c r="BT25" i="2"/>
  <c r="P51" i="1" l="1"/>
  <c r="BV4" i="2"/>
  <c r="BW4" i="2" s="1"/>
  <c r="BU25" i="2"/>
  <c r="AJ30" i="2" s="1"/>
  <c r="Q50" i="1" l="1"/>
  <c r="Q43" i="1" s="1"/>
  <c r="Q44" i="1" s="1"/>
  <c r="Q57" i="1" s="1"/>
  <c r="Q49" i="1"/>
  <c r="BW25" i="2"/>
  <c r="AK30" i="2" s="1"/>
  <c r="BV25" i="2"/>
  <c r="Q51" i="1" l="1"/>
  <c r="R50" i="1" l="1"/>
  <c r="R43" i="1" s="1"/>
  <c r="R44" i="1" s="1"/>
  <c r="R57" i="1" s="1"/>
  <c r="R49" i="1"/>
  <c r="R51" i="1" l="1"/>
  <c r="S50" i="1" l="1"/>
  <c r="S43" i="1" s="1"/>
  <c r="S44" i="1" s="1"/>
  <c r="S57" i="1" s="1"/>
  <c r="S49" i="1"/>
  <c r="S51" i="1" l="1"/>
  <c r="T50" i="1" l="1"/>
  <c r="T43" i="1" s="1"/>
  <c r="T44" i="1" s="1"/>
  <c r="T49" i="1"/>
  <c r="T51" i="1" l="1"/>
  <c r="U50" i="1" s="1"/>
  <c r="U43" i="1" s="1"/>
  <c r="U44" i="1" s="1"/>
  <c r="T57" i="1"/>
  <c r="U49" i="1" l="1"/>
  <c r="U51" i="1"/>
  <c r="U57" i="1"/>
  <c r="R85" i="1"/>
  <c r="Q75" i="1"/>
  <c r="U75" i="1"/>
  <c r="K75" i="1"/>
  <c r="T85" i="1"/>
  <c r="K83" i="1"/>
  <c r="K85" i="1"/>
  <c r="B85" i="1"/>
  <c r="N75" i="1"/>
  <c r="B32" i="4"/>
  <c r="E32" i="4"/>
  <c r="F75" i="1"/>
  <c r="B75" i="1"/>
  <c r="B83" i="1"/>
  <c r="I85" i="1"/>
  <c r="O30" i="4"/>
  <c r="E75" i="1"/>
  <c r="J30" i="4"/>
  <c r="U64" i="1"/>
  <c r="G85" i="1"/>
  <c r="C30" i="4"/>
  <c r="N30" i="4"/>
  <c r="H30" i="4"/>
  <c r="R75" i="1"/>
  <c r="R83" i="1"/>
  <c r="M75" i="1"/>
  <c r="T30" i="4"/>
  <c r="I75" i="1"/>
  <c r="I83" i="1"/>
  <c r="S75" i="1"/>
  <c r="J85" i="1"/>
  <c r="T22" i="4"/>
  <c r="T32" i="4"/>
  <c r="R32" i="4"/>
  <c r="U32" i="4"/>
  <c r="C75" i="1"/>
  <c r="M30" i="4"/>
  <c r="P85" i="1"/>
  <c r="K32" i="4"/>
  <c r="P75" i="1"/>
  <c r="P83" i="1"/>
  <c r="O75" i="1"/>
  <c r="L30" i="4"/>
  <c r="F30" i="4"/>
  <c r="F83" i="1"/>
  <c r="F85" i="1"/>
  <c r="G75" i="1"/>
  <c r="G83" i="1"/>
  <c r="O83" i="1"/>
  <c r="O85" i="1"/>
  <c r="L75" i="1"/>
  <c r="P30" i="4"/>
  <c r="Q30" i="4"/>
  <c r="G30" i="4"/>
  <c r="K30" i="4"/>
  <c r="K20" i="4"/>
  <c r="K22" i="4"/>
  <c r="D75" i="1"/>
  <c r="T75" i="1"/>
  <c r="T20" i="4"/>
  <c r="T83" i="1"/>
  <c r="N83" i="1"/>
  <c r="N85" i="1"/>
  <c r="S30" i="4"/>
  <c r="J75" i="1"/>
  <c r="J83" i="1"/>
  <c r="U30" i="4"/>
  <c r="U20" i="4"/>
  <c r="U22" i="4"/>
  <c r="H85" i="1"/>
  <c r="F20" i="4"/>
  <c r="F22" i="4"/>
  <c r="F32" i="4"/>
  <c r="I32" i="4"/>
  <c r="N20" i="4"/>
  <c r="N22" i="4"/>
  <c r="N32" i="4"/>
  <c r="D30" i="4"/>
  <c r="T73" i="1"/>
  <c r="L20" i="4"/>
  <c r="L22" i="4"/>
  <c r="L32" i="4"/>
  <c r="R30" i="4"/>
  <c r="R73" i="1"/>
  <c r="R20" i="4"/>
  <c r="R22" i="4"/>
  <c r="L73" i="1"/>
  <c r="L83" i="1"/>
  <c r="L85" i="1"/>
  <c r="E22" i="4"/>
  <c r="E20" i="4"/>
  <c r="E30" i="4"/>
  <c r="B30" i="4"/>
  <c r="B73" i="1"/>
  <c r="B20" i="4"/>
  <c r="B22" i="4"/>
  <c r="P73" i="1"/>
  <c r="P20" i="4"/>
  <c r="P22" i="4"/>
  <c r="P32" i="4"/>
  <c r="G73" i="1"/>
  <c r="G20" i="4"/>
  <c r="G22" i="4"/>
  <c r="G32" i="4"/>
  <c r="S20" i="4"/>
  <c r="S22" i="4"/>
  <c r="S32" i="4"/>
  <c r="E83" i="1"/>
  <c r="E85" i="1"/>
  <c r="Q20" i="4"/>
  <c r="Q22" i="4"/>
  <c r="Q32" i="4"/>
  <c r="E73" i="1"/>
  <c r="Q73" i="1"/>
  <c r="Q83" i="1"/>
  <c r="Q85" i="1"/>
  <c r="D20" i="4"/>
  <c r="D22" i="4"/>
  <c r="D32" i="4"/>
  <c r="S73" i="1"/>
  <c r="S83" i="1"/>
  <c r="S85" i="1"/>
  <c r="I30" i="4"/>
  <c r="I73" i="1"/>
  <c r="I20" i="4"/>
  <c r="I22" i="4"/>
  <c r="J73" i="1"/>
  <c r="J20" i="4"/>
  <c r="J22" i="4"/>
  <c r="J32" i="4"/>
  <c r="M83" i="1"/>
  <c r="M85" i="1"/>
  <c r="H83" i="1"/>
  <c r="H75" i="1"/>
  <c r="U83" i="1"/>
  <c r="U85" i="1"/>
  <c r="I46" i="1"/>
  <c r="I54" i="1"/>
  <c r="I56" i="1"/>
  <c r="I63" i="1"/>
  <c r="I59" i="1"/>
  <c r="I45" i="1"/>
  <c r="U73" i="1"/>
  <c r="M73" i="1"/>
  <c r="M20" i="4"/>
  <c r="M22" i="4"/>
  <c r="M32" i="4"/>
  <c r="K73" i="1"/>
  <c r="T62" i="1"/>
  <c r="T64" i="1"/>
  <c r="U62" i="1"/>
  <c r="F73" i="1"/>
  <c r="N73" i="1"/>
  <c r="N56" i="1"/>
  <c r="N63" i="1"/>
  <c r="N59" i="1"/>
  <c r="N45" i="1"/>
  <c r="N46" i="1"/>
  <c r="N54" i="1"/>
  <c r="P63" i="1"/>
  <c r="P59" i="1"/>
  <c r="P45" i="1"/>
  <c r="P46" i="1"/>
  <c r="P54" i="1"/>
  <c r="P56" i="1"/>
  <c r="M46" i="1"/>
  <c r="M54" i="1"/>
  <c r="M56" i="1"/>
  <c r="M63" i="1"/>
  <c r="M59" i="1"/>
  <c r="M45" i="1"/>
  <c r="T63" i="1"/>
  <c r="T59" i="1"/>
  <c r="T45" i="1"/>
  <c r="T46" i="1"/>
  <c r="T54" i="1"/>
  <c r="T56" i="1"/>
  <c r="D54" i="1"/>
  <c r="D56" i="1"/>
  <c r="D63" i="1"/>
  <c r="D59" i="1"/>
  <c r="D45" i="1"/>
  <c r="D46" i="1"/>
  <c r="D73" i="1"/>
  <c r="D83" i="1"/>
  <c r="D85" i="1"/>
  <c r="C20" i="4"/>
  <c r="C22" i="4"/>
  <c r="C32" i="4"/>
  <c r="H73" i="1"/>
  <c r="H20" i="4"/>
  <c r="H22" i="4"/>
  <c r="H32" i="4"/>
  <c r="O73" i="1"/>
  <c r="O20" i="4"/>
  <c r="O22" i="4"/>
  <c r="O32" i="4"/>
  <c r="E46" i="1"/>
  <c r="E54" i="1"/>
  <c r="E56" i="1"/>
  <c r="E63" i="1"/>
  <c r="E59" i="1"/>
  <c r="E45" i="1"/>
  <c r="S54" i="1"/>
  <c r="S56" i="1"/>
  <c r="S63" i="1"/>
  <c r="S59" i="1"/>
  <c r="S45" i="1"/>
  <c r="S46" i="1"/>
  <c r="J63" i="1"/>
  <c r="J59" i="1"/>
  <c r="J45" i="1"/>
  <c r="J46" i="1"/>
  <c r="J54" i="1"/>
  <c r="J56" i="1"/>
  <c r="C54" i="1"/>
  <c r="C56" i="1"/>
  <c r="C63" i="1"/>
  <c r="C59" i="1"/>
  <c r="C45" i="1"/>
  <c r="C46" i="1"/>
  <c r="C73" i="1"/>
  <c r="C83" i="1"/>
  <c r="C85" i="1"/>
  <c r="R54" i="1"/>
  <c r="R56" i="1"/>
  <c r="R63" i="1"/>
  <c r="R59" i="1"/>
  <c r="R45" i="1"/>
  <c r="R46" i="1"/>
  <c r="K59" i="1"/>
  <c r="K45" i="1"/>
  <c r="K46" i="1"/>
  <c r="K54" i="1"/>
  <c r="K56" i="1"/>
  <c r="K63" i="1"/>
  <c r="L63" i="1"/>
  <c r="L59" i="1"/>
  <c r="L45" i="1"/>
  <c r="L46" i="1"/>
  <c r="L54" i="1"/>
  <c r="L56" i="1"/>
  <c r="Q54" i="1"/>
  <c r="Q56" i="1"/>
  <c r="Q63" i="1"/>
  <c r="Q59" i="1"/>
  <c r="Q45" i="1"/>
  <c r="Q46" i="1"/>
  <c r="P62" i="1"/>
  <c r="P64" i="1"/>
  <c r="Q62" i="1"/>
  <c r="Q64" i="1"/>
  <c r="R62" i="1"/>
  <c r="R64" i="1"/>
  <c r="S62" i="1"/>
  <c r="S64" i="1"/>
  <c r="H54" i="1"/>
  <c r="H56" i="1"/>
  <c r="H63" i="1"/>
  <c r="H59" i="1"/>
  <c r="H45" i="1"/>
  <c r="H46" i="1"/>
  <c r="O45" i="1"/>
  <c r="O46" i="1"/>
  <c r="O54" i="1"/>
  <c r="O56" i="1"/>
  <c r="O63" i="1"/>
  <c r="O59" i="1"/>
  <c r="F46" i="1"/>
  <c r="F54" i="1"/>
  <c r="F56" i="1"/>
  <c r="F63" i="1"/>
  <c r="F59" i="1"/>
  <c r="F45" i="1"/>
  <c r="B59" i="1"/>
  <c r="B45" i="1"/>
  <c r="B46" i="1"/>
  <c r="B54" i="1"/>
  <c r="B56" i="1"/>
  <c r="B63" i="1"/>
  <c r="B64" i="1"/>
  <c r="C62" i="1"/>
  <c r="C64" i="1"/>
  <c r="D62" i="1"/>
  <c r="D64" i="1"/>
  <c r="E62" i="1"/>
  <c r="E64" i="1"/>
  <c r="F62" i="1"/>
  <c r="F64" i="1"/>
  <c r="G62" i="1"/>
  <c r="G64" i="1"/>
  <c r="H62" i="1"/>
  <c r="H64" i="1"/>
  <c r="I62" i="1"/>
  <c r="I64" i="1"/>
  <c r="J62" i="1"/>
  <c r="J64" i="1"/>
  <c r="K62" i="1"/>
  <c r="K64" i="1"/>
  <c r="L62" i="1"/>
  <c r="L64" i="1"/>
  <c r="M62" i="1"/>
  <c r="M64" i="1"/>
  <c r="N62" i="1"/>
  <c r="N64" i="1"/>
  <c r="O62" i="1"/>
  <c r="O64" i="1"/>
  <c r="G59" i="1"/>
  <c r="G45" i="1"/>
  <c r="G46" i="1"/>
  <c r="G54" i="1"/>
  <c r="G56" i="1"/>
  <c r="G63" i="1"/>
  <c r="U46" i="1"/>
  <c r="U54" i="1"/>
  <c r="U56" i="1"/>
  <c r="U63" i="1"/>
  <c r="U59" i="1"/>
  <c r="U45" i="1"/>
</calcChain>
</file>

<file path=xl/sharedStrings.xml><?xml version="1.0" encoding="utf-8"?>
<sst xmlns="http://schemas.openxmlformats.org/spreadsheetml/2006/main" count="265" uniqueCount="88">
  <si>
    <t>OM&amp;A</t>
  </si>
  <si>
    <t>Depreciation</t>
  </si>
  <si>
    <t>Income tax</t>
  </si>
  <si>
    <t>Tx OM&amp;A</t>
  </si>
  <si>
    <t>Tx Depreciation</t>
  </si>
  <si>
    <t>Filed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</si>
  <si>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</si>
  <si>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</si>
  <si>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</si>
  <si>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</si>
  <si>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</si>
  <si>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</si>
  <si>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</si>
  <si>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</si>
  <si>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</si>
  <si>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</si>
  <si>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</si>
  <si>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</si>
  <si>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</si>
  <si>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</si>
  <si>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</si>
  <si>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</si>
  <si>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</si>
  <si>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</si>
  <si>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</si>
  <si>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</si>
  <si>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Est.</t>
  </si>
  <si>
    <t>Rate Base</t>
  </si>
  <si>
    <t>Return on long-term debt</t>
  </si>
  <si>
    <t>Return on short-term debt</t>
  </si>
  <si>
    <t>Return on equity</t>
  </si>
  <si>
    <t>Cost of long-term debt</t>
  </si>
  <si>
    <t>Cost of short-term debt</t>
  </si>
  <si>
    <t>Total</t>
  </si>
  <si>
    <t>Total revenue requirement</t>
  </si>
  <si>
    <t>YoY Change</t>
  </si>
  <si>
    <t>Actuals (except where otherwise noted)</t>
  </si>
  <si>
    <t>Rate Base (incl. B2M)</t>
  </si>
  <si>
    <t>*B2M included as revenue requirement specific to B2M not broken out specifically 2015-2016 application.</t>
  </si>
  <si>
    <t>Average</t>
  </si>
  <si>
    <t>*Actuals not an appropriate measure of escalation for income taxes. Taxes included in revenue requirement as a % of rate base a more appropriate measure.</t>
  </si>
  <si>
    <t>ECE</t>
  </si>
  <si>
    <t>CCA Class</t>
  </si>
  <si>
    <t>CCA Rate</t>
  </si>
  <si>
    <t>UCC Close</t>
  </si>
  <si>
    <t>CCA</t>
  </si>
  <si>
    <t>Nov-Dec</t>
  </si>
  <si>
    <t>Total CCA</t>
  </si>
  <si>
    <t>Additional CCA</t>
  </si>
  <si>
    <t>Loss Carryforward Applied</t>
  </si>
  <si>
    <t>Total Current Tax Expense</t>
  </si>
  <si>
    <t>Income tax*</t>
  </si>
  <si>
    <t>Loss-carry forward schedule</t>
  </si>
  <si>
    <t>Opening carry forward</t>
  </si>
  <si>
    <t>Tax Loss (Incurred)/Utilized</t>
  </si>
  <si>
    <t>Corporate Minimum Taxes</t>
  </si>
  <si>
    <t xml:space="preserve">Corporate Minimum Tax </t>
  </si>
  <si>
    <t>Potential Corporate Minimum Tax</t>
  </si>
  <si>
    <t>Provincial Corporate Tax Paid</t>
  </si>
  <si>
    <t>CMT Credit Carryforward Forward</t>
  </si>
  <si>
    <t>Opening CMT Credit</t>
  </si>
  <si>
    <t>CMT Credit Carryforward</t>
  </si>
  <si>
    <t>Closing CMT Credit Carryforward</t>
  </si>
  <si>
    <t>Tx Current Tax Expense</t>
  </si>
  <si>
    <t>Pre-2026</t>
  </si>
  <si>
    <t>2027+</t>
  </si>
  <si>
    <t>Tax rate</t>
  </si>
  <si>
    <t>Tax on additional CCA</t>
  </si>
  <si>
    <t>Regulatory EBT</t>
  </si>
  <si>
    <t>Incremental Taxes</t>
  </si>
  <si>
    <t>Corporate minimum tax</t>
  </si>
  <si>
    <t>Closing carry forward</t>
  </si>
  <si>
    <t>Corporate Minimum Tax Paid/(Refunded)</t>
  </si>
  <si>
    <t>Revenue Requirement estimate before tax bump</t>
  </si>
  <si>
    <t>Revenue Requirement estimate after tax bump</t>
  </si>
  <si>
    <t>Less: Amortization of departure tax</t>
  </si>
  <si>
    <t>Departure Tax (Tx component)</t>
  </si>
  <si>
    <t>Closing balance</t>
  </si>
  <si>
    <t>Cost of Carrying the Departure Tax Expense</t>
  </si>
  <si>
    <t>Cost of carrying departure tax</t>
  </si>
  <si>
    <t>Income tax gross up</t>
  </si>
  <si>
    <t>Detailed Tax Calculations</t>
  </si>
  <si>
    <t>Additional CCA from tax bump</t>
  </si>
  <si>
    <t>Average carrying value of departure tax</t>
  </si>
  <si>
    <t>Change in Revenue Requirement</t>
  </si>
  <si>
    <t>Amortization of Departure tax</t>
  </si>
  <si>
    <t>Tax gross up on cost of carrying dep tax</t>
  </si>
  <si>
    <t>Amortization of departure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</si>
</sst>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4" borderId="13" applyNumberFormat="0" applyAlignment="0" applyProtection="0"/>
    <xf numFmtId="0" fontId="9" fillId="0" borderId="0"/>
    <xf numFmtId="0" fontId="9" fillId="0" borderId="0"/>
    <xf numFmtId="0" fontId="9" fillId="0" borderId="0"/>
  </cellStyleXfs>
  <cellXfs count="79">
    <xf numFmtId="0" fontId="0" fillId="0" borderId="0" xfId="0"/>
    <xf numFmtId="164" fontId="0" fillId="0" borderId="0" xfId="1" applyNumberFormat="1" applyFont="1"/>
    <xf numFmtId="37" fontId="0" fillId="0" borderId="0" xfId="0" applyNumberFormat="1"/>
    <xf numFmtId="37" fontId="0" fillId="2" borderId="0" xfId="0" applyNumberForma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left" indent="1"/>
    </xf>
    <xf numFmtId="10" fontId="0" fillId="0" borderId="0" xfId="1" applyNumberFormat="1" applyFont="1"/>
    <xf numFmtId="37" fontId="0" fillId="0" borderId="0" xfId="0" applyNumberFormat="1" applyFill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/>
    <xf numFmtId="164" fontId="3" fillId="0" borderId="0" xfId="1" applyNumberFormat="1" applyFont="1"/>
    <xf numFmtId="0" fontId="4" fillId="0" borderId="0" xfId="0" applyFont="1"/>
    <xf numFmtId="9" fontId="0" fillId="0" borderId="4" xfId="0" applyNumberFormat="1" applyBorder="1"/>
    <xf numFmtId="164" fontId="4" fillId="0" borderId="4" xfId="0" applyNumberFormat="1" applyFont="1" applyBorder="1"/>
    <xf numFmtId="0" fontId="4" fillId="0" borderId="4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7" fontId="4" fillId="0" borderId="1" xfId="0" applyNumberFormat="1" applyFont="1" applyBorder="1"/>
    <xf numFmtId="0" fontId="0" fillId="0" borderId="3" xfId="0" applyBorder="1"/>
    <xf numFmtId="164" fontId="5" fillId="0" borderId="2" xfId="0" applyNumberFormat="1" applyFont="1" applyBorder="1"/>
    <xf numFmtId="0" fontId="5" fillId="0" borderId="5" xfId="0" applyFont="1" applyBorder="1" applyAlignment="1">
      <alignment horizontal="center"/>
    </xf>
    <xf numFmtId="0" fontId="0" fillId="0" borderId="0" xfId="0" applyFont="1"/>
    <xf numFmtId="0" fontId="6" fillId="0" borderId="0" xfId="0" applyNumberFormat="1" applyFont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2" applyNumberFormat="1" applyFont="1"/>
    <xf numFmtId="165" fontId="0" fillId="0" borderId="0" xfId="0" applyNumberFormat="1" applyFont="1"/>
    <xf numFmtId="165" fontId="4" fillId="0" borderId="0" xfId="2" applyNumberFormat="1" applyFont="1"/>
    <xf numFmtId="37" fontId="4" fillId="0" borderId="0" xfId="0" applyNumberFormat="1" applyFont="1"/>
    <xf numFmtId="37" fontId="4" fillId="0" borderId="0" xfId="0" applyNumberFormat="1" applyFont="1" applyBorder="1"/>
    <xf numFmtId="0" fontId="8" fillId="0" borderId="0" xfId="0" applyFont="1"/>
    <xf numFmtId="0" fontId="0" fillId="0" borderId="0" xfId="0" applyFont="1" applyAlignment="1">
      <alignment horizontal="left" indent="1"/>
    </xf>
    <xf numFmtId="0" fontId="6" fillId="0" borderId="0" xfId="0" applyFont="1" applyFill="1"/>
    <xf numFmtId="0" fontId="6" fillId="0" borderId="0" xfId="0" applyFont="1" applyFill="1" applyAlignment="1">
      <alignment horizontal="left" indent="1"/>
    </xf>
    <xf numFmtId="0" fontId="10" fillId="0" borderId="0" xfId="0" applyFont="1" applyFill="1"/>
    <xf numFmtId="0" fontId="11" fillId="0" borderId="0" xfId="5" applyFont="1" applyProtection="1"/>
    <xf numFmtId="0" fontId="6" fillId="0" borderId="0" xfId="7" applyFont="1" applyProtection="1"/>
    <xf numFmtId="37" fontId="0" fillId="0" borderId="0" xfId="0" applyNumberFormat="1" applyFont="1"/>
    <xf numFmtId="37" fontId="0" fillId="0" borderId="1" xfId="0" applyNumberFormat="1" applyFont="1" applyBorder="1"/>
    <xf numFmtId="166" fontId="6" fillId="0" borderId="0" xfId="3" applyNumberFormat="1" applyFont="1" applyFill="1"/>
    <xf numFmtId="164" fontId="6" fillId="0" borderId="9" xfId="1" applyNumberFormat="1" applyFont="1" applyFill="1" applyBorder="1"/>
    <xf numFmtId="164" fontId="6" fillId="0" borderId="0" xfId="1" applyNumberFormat="1" applyFont="1" applyFill="1"/>
    <xf numFmtId="167" fontId="6" fillId="0" borderId="0" xfId="3" applyNumberFormat="1" applyFont="1" applyFill="1"/>
    <xf numFmtId="167" fontId="0" fillId="0" borderId="0" xfId="0" applyNumberFormat="1" applyFont="1"/>
    <xf numFmtId="167" fontId="6" fillId="0" borderId="0" xfId="3" applyNumberFormat="1" applyFont="1" applyFill="1" applyBorder="1"/>
    <xf numFmtId="0" fontId="6" fillId="0" borderId="0" xfId="6" applyFont="1" applyAlignment="1" applyProtection="1">
      <alignment horizontal="left" indent="1"/>
    </xf>
    <xf numFmtId="37" fontId="6" fillId="0" borderId="9" xfId="3" applyNumberFormat="1" applyFont="1" applyFill="1" applyBorder="1"/>
    <xf numFmtId="37" fontId="6" fillId="0" borderId="0" xfId="3" applyNumberFormat="1" applyFont="1" applyFill="1"/>
    <xf numFmtId="167" fontId="10" fillId="0" borderId="0" xfId="3" applyNumberFormat="1" applyFont="1" applyFill="1"/>
    <xf numFmtId="167" fontId="6" fillId="0" borderId="1" xfId="3" applyNumberFormat="1" applyFont="1" applyFill="1" applyBorder="1"/>
    <xf numFmtId="167" fontId="6" fillId="0" borderId="9" xfId="3" applyNumberFormat="1" applyFont="1" applyFill="1" applyBorder="1"/>
    <xf numFmtId="164" fontId="0" fillId="0" borderId="0" xfId="0" applyNumberFormat="1" applyFont="1"/>
    <xf numFmtId="37" fontId="6" fillId="0" borderId="0" xfId="4" applyNumberFormat="1" applyFont="1" applyFill="1" applyBorder="1" applyAlignment="1" applyProtection="1">
      <alignment vertical="center"/>
      <protection locked="0"/>
    </xf>
    <xf numFmtId="167" fontId="10" fillId="3" borderId="0" xfId="3" applyNumberFormat="1" applyFont="1" applyFill="1"/>
    <xf numFmtId="37" fontId="4" fillId="3" borderId="1" xfId="0" applyNumberFormat="1" applyFont="1" applyFill="1" applyBorder="1"/>
    <xf numFmtId="0" fontId="4" fillId="0" borderId="0" xfId="0" applyFont="1" applyFill="1" applyBorder="1" applyAlignment="1">
      <alignment horizontal="left"/>
    </xf>
    <xf numFmtId="167" fontId="6" fillId="3" borderId="0" xfId="3" applyNumberFormat="1" applyFont="1" applyFill="1" applyBorder="1"/>
    <xf numFmtId="37" fontId="0" fillId="0" borderId="1" xfId="0" applyNumberFormat="1" applyBorder="1"/>
    <xf numFmtId="37" fontId="0" fillId="0" borderId="0" xfId="0" applyNumberFormat="1" applyBorder="1"/>
    <xf numFmtId="0" fontId="12" fillId="0" borderId="0" xfId="0" applyFont="1"/>
    <xf numFmtId="0" fontId="12" fillId="0" borderId="0" xfId="0" applyFont="1" applyAlignment="1">
      <alignment horizontal="left"/>
    </xf>
    <xf numFmtId="37" fontId="4" fillId="0" borderId="14" xfId="0" applyNumberFormat="1" applyFont="1" applyBorder="1"/>
    <xf numFmtId="37" fontId="4" fillId="0" borderId="1" xfId="0" applyNumberFormat="1" applyFont="1" applyFill="1" applyBorder="1"/>
    <xf numFmtId="0" fontId="0" fillId="0" borderId="0" xfId="0" applyFill="1"/>
    <xf numFmtId="1" fontId="0" fillId="0" borderId="0" xfId="0" applyNumberFormat="1" applyFill="1"/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8">
    <cellStyle name="Comma" xfId="3" builtinId="3"/>
    <cellStyle name="Currency" xfId="2" builtinId="4"/>
    <cellStyle name="Input" xfId="4" builtinId="20"/>
    <cellStyle name="Normal" xfId="0" builtinId="0"/>
    <cellStyle name="Normal 2" xfId="5"/>
    <cellStyle name="Normal 22" xfId="6"/>
    <cellStyle name="Normal 23" xfId="7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zoomScale="70" zoomScaleNormal="70" workbookViewId="0"/>
  </sheetViews>
  <sheetFormatPr defaultRowHeight="15" x14ac:dyDescent="0.25"/>
  <cols>
    <col min="1" max="1" width="48.85546875" customWidth="1"/>
  </cols>
  <sheetData>
    <row r="1" spans="1:21" x14ac:dyDescent="0.3">
      <c r="B1" s="18" t="s">
        <v>5</v>
      </c>
      <c r="C1" s="19" t="s">
        <v>5</v>
      </c>
      <c r="D1" s="19" t="s">
        <v>26</v>
      </c>
      <c r="E1" s="19" t="s">
        <v>26</v>
      </c>
      <c r="F1" s="19" t="s">
        <v>26</v>
      </c>
      <c r="G1" s="19" t="s">
        <v>26</v>
      </c>
      <c r="H1" s="19" t="s">
        <v>26</v>
      </c>
      <c r="I1" s="19" t="s">
        <v>26</v>
      </c>
      <c r="J1" s="19" t="s">
        <v>26</v>
      </c>
      <c r="K1" s="19" t="s">
        <v>26</v>
      </c>
      <c r="L1" s="19" t="s">
        <v>26</v>
      </c>
      <c r="M1" s="19" t="s">
        <v>26</v>
      </c>
      <c r="N1" s="19" t="s">
        <v>26</v>
      </c>
      <c r="O1" s="19" t="s">
        <v>26</v>
      </c>
      <c r="P1" s="19" t="s">
        <v>26</v>
      </c>
      <c r="Q1" s="19" t="s">
        <v>26</v>
      </c>
      <c r="R1" s="19" t="s">
        <v>26</v>
      </c>
      <c r="S1" s="19" t="s">
        <v>26</v>
      </c>
      <c r="T1" s="19" t="s">
        <v>26</v>
      </c>
      <c r="U1" s="20" t="s">
        <v>26</v>
      </c>
    </row>
    <row r="2" spans="1:21" x14ac:dyDescent="0.3">
      <c r="B2" s="21">
        <v>2017</v>
      </c>
      <c r="C2" s="22">
        <f>+B2+1</f>
        <v>2018</v>
      </c>
      <c r="D2" s="22">
        <f t="shared" ref="D2:U2" si="0">+C2+1</f>
        <v>2019</v>
      </c>
      <c r="E2" s="22">
        <f t="shared" si="0"/>
        <v>2020</v>
      </c>
      <c r="F2" s="22">
        <f t="shared" si="0"/>
        <v>2021</v>
      </c>
      <c r="G2" s="22">
        <f t="shared" si="0"/>
        <v>2022</v>
      </c>
      <c r="H2" s="22">
        <f t="shared" si="0"/>
        <v>2023</v>
      </c>
      <c r="I2" s="22">
        <f t="shared" si="0"/>
        <v>2024</v>
      </c>
      <c r="J2" s="22">
        <f t="shared" si="0"/>
        <v>2025</v>
      </c>
      <c r="K2" s="22">
        <f t="shared" si="0"/>
        <v>2026</v>
      </c>
      <c r="L2" s="22">
        <f t="shared" si="0"/>
        <v>2027</v>
      </c>
      <c r="M2" s="22">
        <f t="shared" si="0"/>
        <v>2028</v>
      </c>
      <c r="N2" s="22">
        <f t="shared" si="0"/>
        <v>2029</v>
      </c>
      <c r="O2" s="22">
        <f t="shared" si="0"/>
        <v>2030</v>
      </c>
      <c r="P2" s="22">
        <f t="shared" si="0"/>
        <v>2031</v>
      </c>
      <c r="Q2" s="22">
        <f t="shared" si="0"/>
        <v>2032</v>
      </c>
      <c r="R2" s="22">
        <f t="shared" si="0"/>
        <v>2033</v>
      </c>
      <c r="S2" s="22">
        <f t="shared" si="0"/>
        <v>2034</v>
      </c>
      <c r="T2" s="22">
        <f t="shared" si="0"/>
        <v>2035</v>
      </c>
      <c r="U2" s="23">
        <f t="shared" si="0"/>
        <v>2036</v>
      </c>
    </row>
    <row r="3" spans="1:21" x14ac:dyDescent="0.3">
      <c r="B3" s="24" t="s">
        <v>6</v>
      </c>
      <c r="C3" s="25" t="s">
        <v>7</v>
      </c>
      <c r="D3" s="25" t="s">
        <v>8</v>
      </c>
      <c r="E3" s="25" t="s">
        <v>9</v>
      </c>
      <c r="F3" s="25" t="s">
        <v>10</v>
      </c>
      <c r="G3" s="25" t="s">
        <v>11</v>
      </c>
      <c r="H3" s="25" t="s">
        <v>12</v>
      </c>
      <c r="I3" s="25" t="s">
        <v>13</v>
      </c>
      <c r="J3" s="25" t="s">
        <v>14</v>
      </c>
      <c r="K3" s="25" t="s">
        <v>15</v>
      </c>
      <c r="L3" s="25" t="s">
        <v>16</v>
      </c>
      <c r="M3" s="25" t="s">
        <v>17</v>
      </c>
      <c r="N3" s="25" t="s">
        <v>18</v>
      </c>
      <c r="O3" s="25" t="s">
        <v>19</v>
      </c>
      <c r="P3" s="25" t="s">
        <v>20</v>
      </c>
      <c r="Q3" s="25" t="s">
        <v>21</v>
      </c>
      <c r="R3" s="25" t="s">
        <v>22</v>
      </c>
      <c r="S3" s="25" t="s">
        <v>23</v>
      </c>
      <c r="T3" s="25" t="s">
        <v>24</v>
      </c>
      <c r="U3" s="26" t="s">
        <v>25</v>
      </c>
    </row>
    <row r="4" spans="1:21" x14ac:dyDescent="0.3">
      <c r="A4" s="67" t="s">
        <v>73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3">
      <c r="A5" s="5" t="s">
        <v>0</v>
      </c>
      <c r="B5" s="2">
        <f>+Model!B7</f>
        <v>412.7</v>
      </c>
      <c r="C5" s="2">
        <f>+Model!C7</f>
        <v>409.3</v>
      </c>
      <c r="D5" s="7">
        <f>+Model!D7</f>
        <v>412.06717020416244</v>
      </c>
      <c r="E5" s="7">
        <f>+Model!E7</f>
        <v>414.85304852202825</v>
      </c>
      <c r="F5" s="7">
        <f>+Model!F7</f>
        <v>417.6577614342591</v>
      </c>
      <c r="G5" s="7">
        <f>+Model!G7</f>
        <v>420.48143627661938</v>
      </c>
      <c r="H5" s="7">
        <f>+Model!H7</f>
        <v>423.32420124575714</v>
      </c>
      <c r="I5" s="7">
        <f>+Model!I7</f>
        <v>426.18618540502445</v>
      </c>
      <c r="J5" s="7">
        <f>+Model!J7</f>
        <v>429.06751869033695</v>
      </c>
      <c r="K5" s="7">
        <f>+Model!K7</f>
        <v>431.96833191607305</v>
      </c>
      <c r="L5" s="7">
        <f>+Model!L7</f>
        <v>434.88875678101294</v>
      </c>
      <c r="M5" s="7">
        <f>+Model!M7</f>
        <v>437.82892587431775</v>
      </c>
      <c r="N5" s="7">
        <f>+Model!N7</f>
        <v>440.78897268154924</v>
      </c>
      <c r="O5" s="7">
        <f>+Model!O7</f>
        <v>443.76903159073015</v>
      </c>
      <c r="P5" s="7">
        <f>+Model!P7</f>
        <v>446.76923789844545</v>
      </c>
      <c r="Q5" s="7">
        <f>+Model!Q7</f>
        <v>449.78972781598497</v>
      </c>
      <c r="R5" s="7">
        <f>+Model!R7</f>
        <v>452.83063847552739</v>
      </c>
      <c r="S5" s="7">
        <f>+Model!S7</f>
        <v>455.89210793636619</v>
      </c>
      <c r="T5" s="7">
        <f>+Model!T7</f>
        <v>458.97427519117758</v>
      </c>
      <c r="U5" s="7">
        <f>+Model!U7</f>
        <v>462.07728017233092</v>
      </c>
    </row>
    <row r="6" spans="1:21" x14ac:dyDescent="0.3">
      <c r="A6" s="5" t="s">
        <v>1</v>
      </c>
      <c r="B6" s="2">
        <f>+Model!B8</f>
        <v>435.7</v>
      </c>
      <c r="C6" s="2">
        <f>+Model!C8</f>
        <v>470.7</v>
      </c>
      <c r="D6" s="7">
        <f>+Model!D8</f>
        <v>494.35574455798411</v>
      </c>
      <c r="E6" s="7">
        <f>+Model!E8</f>
        <v>519.2003445453131</v>
      </c>
      <c r="F6" s="7">
        <f>+Model!F8</f>
        <v>545.29354770014902</v>
      </c>
      <c r="G6" s="7">
        <f>+Model!G8</f>
        <v>572.69810447412749</v>
      </c>
      <c r="H6" s="7">
        <f>+Model!H8</f>
        <v>601.47991893829078</v>
      </c>
      <c r="I6" s="7">
        <f>+Model!I8</f>
        <v>631.70820727302885</v>
      </c>
      <c r="J6" s="7">
        <f>+Model!J8</f>
        <v>663.45566422317302</v>
      </c>
      <c r="K6" s="7">
        <f>+Model!K8</f>
        <v>696.79863791854393</v>
      </c>
      <c r="L6" s="7">
        <f>+Model!L8</f>
        <v>731.81731348037181</v>
      </c>
      <c r="M6" s="7">
        <f>+Model!M8</f>
        <v>768.59590585513683</v>
      </c>
      <c r="N6" s="7">
        <f>+Model!N8</f>
        <v>807.22286233956754</v>
      </c>
      <c r="O6" s="7">
        <f>+Model!O8</f>
        <v>847.79107528384122</v>
      </c>
      <c r="P6" s="7">
        <f>+Model!P8</f>
        <v>890.39810548450669</v>
      </c>
      <c r="Q6" s="7">
        <f>+Model!Q8</f>
        <v>935.14641680435909</v>
      </c>
      <c r="R6" s="7">
        <f>+Model!R8</f>
        <v>982.14362258349252</v>
      </c>
      <c r="S6" s="7">
        <f>+Model!S8</f>
        <v>1031.5027444341156</v>
      </c>
      <c r="T6" s="7">
        <f>+Model!T8</f>
        <v>1083.3424840414941</v>
      </c>
      <c r="U6" s="7">
        <f>+Model!U8</f>
        <v>1137.7875086246629</v>
      </c>
    </row>
    <row r="7" spans="1:21" x14ac:dyDescent="0.3">
      <c r="A7" s="5" t="s">
        <v>28</v>
      </c>
      <c r="B7" s="2">
        <f>+Model!B9</f>
        <v>280.3693329439169</v>
      </c>
      <c r="C7" s="2">
        <f>+Model!C9</f>
        <v>288.55503460495294</v>
      </c>
      <c r="D7" s="2">
        <f>+Model!D9</f>
        <v>300.90678365959627</v>
      </c>
      <c r="E7" s="2">
        <f>+Model!E9</f>
        <v>318.7582736503424</v>
      </c>
      <c r="F7" s="2">
        <f>+Model!F9</f>
        <v>337.66881485626561</v>
      </c>
      <c r="G7" s="2">
        <f>+Model!G9</f>
        <v>357.7012361771915</v>
      </c>
      <c r="H7" s="2">
        <f>+Model!H9</f>
        <v>378.92209387815421</v>
      </c>
      <c r="I7" s="2">
        <f>+Model!I9</f>
        <v>401.40189271775319</v>
      </c>
      <c r="J7" s="2">
        <f>+Model!J9</f>
        <v>425.21532019509351</v>
      </c>
      <c r="K7" s="2">
        <f>+Model!K9</f>
        <v>450.44149469357779</v>
      </c>
      <c r="L7" s="2">
        <f>+Model!L9</f>
        <v>477.1642283459891</v>
      </c>
      <c r="M7" s="2">
        <f>+Model!M9</f>
        <v>505.47230549421556</v>
      </c>
      <c r="N7" s="2">
        <f>+Model!N9</f>
        <v>535.45977766877843</v>
      </c>
      <c r="O7" s="2">
        <f>+Model!O9</f>
        <v>567.22627606821243</v>
      </c>
      <c r="P7" s="2">
        <f>+Model!P9</f>
        <v>600.8773425764864</v>
      </c>
      <c r="Q7" s="2">
        <f>+Model!Q9</f>
        <v>636.52478041824941</v>
      </c>
      <c r="R7" s="2">
        <f>+Model!R9</f>
        <v>674.28702561692421</v>
      </c>
      <c r="S7" s="2">
        <f>+Model!S9</f>
        <v>714.28954048979426</v>
      </c>
      <c r="T7" s="2">
        <f>+Model!T9</f>
        <v>756.6652304874417</v>
      </c>
      <c r="U7" s="2">
        <f>+Model!U9</f>
        <v>801.55488576245489</v>
      </c>
    </row>
    <row r="8" spans="1:21" x14ac:dyDescent="0.3">
      <c r="A8" s="5" t="s">
        <v>29</v>
      </c>
      <c r="B8" s="2">
        <f>+Model!B10</f>
        <v>7.4302976000000003</v>
      </c>
      <c r="C8" s="2">
        <f>+Model!C10</f>
        <v>7.9027520000000004</v>
      </c>
      <c r="D8" s="2">
        <f>+Model!D10</f>
        <v>8.3715878850259191</v>
      </c>
      <c r="E8" s="2">
        <f>+Model!E10</f>
        <v>8.8682377628341005</v>
      </c>
      <c r="F8" s="2">
        <f>+Model!F10</f>
        <v>9.3943517165756063</v>
      </c>
      <c r="G8" s="2">
        <f>+Model!G10</f>
        <v>9.9516777216540238</v>
      </c>
      <c r="H8" s="2">
        <f>+Model!H10</f>
        <v>10.542067453246812</v>
      </c>
      <c r="I8" s="2">
        <f>+Model!I10</f>
        <v>11.167482438361603</v>
      </c>
      <c r="J8" s="2">
        <f>+Model!J10</f>
        <v>11.830000572867236</v>
      </c>
      <c r="K8" s="2">
        <f>+Model!K10</f>
        <v>12.531823025151875</v>
      </c>
      <c r="L8" s="2">
        <f>+Model!L10</f>
        <v>13.275281549345124</v>
      </c>
      <c r="M8" s="2">
        <f>+Model!M10</f>
        <v>14.062846232401791</v>
      </c>
      <c r="N8" s="2">
        <f>+Model!N10</f>
        <v>14.89713370078641</v>
      </c>
      <c r="O8" s="2">
        <f>+Model!O10</f>
        <v>15.780915814024638</v>
      </c>
      <c r="P8" s="2">
        <f>+Model!P10</f>
        <v>16.71712887400523</v>
      </c>
      <c r="Q8" s="2">
        <f>+Model!Q10</f>
        <v>17.708883380629828</v>
      </c>
      <c r="R8" s="2">
        <f>+Model!R10</f>
        <v>18.759474366222989</v>
      </c>
      <c r="S8" s="2">
        <f>+Model!S10</f>
        <v>19.872392343037799</v>
      </c>
      <c r="T8" s="2">
        <f>+Model!T10</f>
        <v>21.051334900229314</v>
      </c>
      <c r="U8" s="2">
        <f>+Model!U10</f>
        <v>22.30021898882605</v>
      </c>
    </row>
    <row r="9" spans="1:21" x14ac:dyDescent="0.3">
      <c r="A9" s="5" t="s">
        <v>30</v>
      </c>
      <c r="B9" s="2">
        <f>+Model!B11</f>
        <v>370.67052800000005</v>
      </c>
      <c r="C9" s="2">
        <f>+Model!C11</f>
        <v>394.23955999999998</v>
      </c>
      <c r="D9" s="2">
        <f>+Model!D11</f>
        <v>417.62807744617936</v>
      </c>
      <c r="E9" s="2">
        <f>+Model!E11</f>
        <v>442.40413385047395</v>
      </c>
      <c r="F9" s="2">
        <f>+Model!F11</f>
        <v>468.65004586098763</v>
      </c>
      <c r="G9" s="2">
        <f>+Model!G11</f>
        <v>496.45301361433138</v>
      </c>
      <c r="H9" s="2">
        <f>+Model!H11</f>
        <v>525.90541045174439</v>
      </c>
      <c r="I9" s="2">
        <f>+Model!I11</f>
        <v>557.10508982281181</v>
      </c>
      <c r="J9" s="2">
        <f>+Model!J11</f>
        <v>590.1557103964451</v>
      </c>
      <c r="K9" s="2">
        <f>+Model!K11</f>
        <v>625.16708045928101</v>
      </c>
      <c r="L9" s="2">
        <f>+Model!L11</f>
        <v>662.25552274573977</v>
      </c>
      <c r="M9" s="2">
        <f>+Model!M11</f>
        <v>701.54426091186212</v>
      </c>
      <c r="N9" s="2">
        <f>+Model!N11</f>
        <v>743.16382893695845</v>
      </c>
      <c r="O9" s="2">
        <f>+Model!O11</f>
        <v>787.25250481327453</v>
      </c>
      <c r="P9" s="2">
        <f>+Model!P11</f>
        <v>833.95676996457905</v>
      </c>
      <c r="Q9" s="2">
        <f>+Model!Q11</f>
        <v>883.43179592005629</v>
      </c>
      <c r="R9" s="2">
        <f>+Model!R11</f>
        <v>935.84195986044244</v>
      </c>
      <c r="S9" s="2">
        <f>+Model!S11</f>
        <v>991.36139074927189</v>
      </c>
      <c r="T9" s="2">
        <f>+Model!T11</f>
        <v>1050.1745478637124</v>
      </c>
      <c r="U9" s="2">
        <f>+Model!U11</f>
        <v>1112.4768336471177</v>
      </c>
    </row>
    <row r="10" spans="1:21" x14ac:dyDescent="0.3">
      <c r="A10" s="5" t="s">
        <v>2</v>
      </c>
      <c r="B10" s="7">
        <f>+Model!B12</f>
        <v>81.900000000000006</v>
      </c>
      <c r="C10" s="7">
        <f>+Model!C12</f>
        <v>89.6</v>
      </c>
      <c r="D10" s="7">
        <f>+Model!D12</f>
        <v>93.595446283993894</v>
      </c>
      <c r="E10" s="7">
        <f>+Model!E12</f>
        <v>99.148056804095248</v>
      </c>
      <c r="F10" s="7">
        <f>+Model!F12</f>
        <v>105.03007954254736</v>
      </c>
      <c r="G10" s="7">
        <f>+Model!G12</f>
        <v>111.26105709273149</v>
      </c>
      <c r="H10" s="7">
        <f>+Model!H12</f>
        <v>117.86169142504887</v>
      </c>
      <c r="I10" s="7">
        <f>+Model!I12</f>
        <v>124.85391266771401</v>
      </c>
      <c r="J10" s="7">
        <f>+Model!J12</f>
        <v>132.26095196801299</v>
      </c>
      <c r="K10" s="7">
        <f>+Model!K12</f>
        <v>140.10741867610326</v>
      </c>
      <c r="L10" s="7">
        <f>+Model!L12</f>
        <v>148.41938210779233</v>
      </c>
      <c r="M10" s="7">
        <f>+Model!M12</f>
        <v>157.22445815794632</v>
      </c>
      <c r="N10" s="7">
        <f>+Model!N12</f>
        <v>166.55190105229516</v>
      </c>
      <c r="O10" s="7">
        <f>+Model!O12</f>
        <v>176.43270054247301</v>
      </c>
      <c r="P10" s="7">
        <f>+Model!P12</f>
        <v>186.89968486721747</v>
      </c>
      <c r="Q10" s="7">
        <f>+Model!Q12</f>
        <v>197.98762982180887</v>
      </c>
      <c r="R10" s="7">
        <f>+Model!R12</f>
        <v>209.73337429812437</v>
      </c>
      <c r="S10" s="7">
        <f>+Model!S12</f>
        <v>222.17594267918113</v>
      </c>
      <c r="T10" s="7">
        <f>+Model!T12</f>
        <v>235.35667449481465</v>
      </c>
      <c r="U10" s="7">
        <f>+Model!U12</f>
        <v>249.31936176926453</v>
      </c>
    </row>
    <row r="11" spans="1:21" x14ac:dyDescent="0.3">
      <c r="A11" s="5" t="s">
        <v>87</v>
      </c>
      <c r="B11" s="7">
        <f>+Model!B13</f>
        <v>0</v>
      </c>
      <c r="C11" s="7">
        <f>+Model!C13</f>
        <v>0</v>
      </c>
      <c r="D11" s="7">
        <f>+Model!D13</f>
        <v>0</v>
      </c>
      <c r="E11" s="7">
        <f>+Model!E13</f>
        <v>0</v>
      </c>
      <c r="F11" s="7">
        <f>+Model!F13</f>
        <v>0</v>
      </c>
      <c r="G11" s="7">
        <f>+Model!G13</f>
        <v>0</v>
      </c>
      <c r="H11" s="7">
        <f>+Model!H13</f>
        <v>0</v>
      </c>
      <c r="I11" s="7">
        <f>+Model!I13</f>
        <v>0</v>
      </c>
      <c r="J11" s="7">
        <f>+Model!J13</f>
        <v>0</v>
      </c>
      <c r="K11" s="7">
        <f>+Model!K13</f>
        <v>0</v>
      </c>
      <c r="L11" s="7">
        <f>+Model!L13</f>
        <v>0</v>
      </c>
      <c r="M11" s="7">
        <f>+Model!M13</f>
        <v>0</v>
      </c>
      <c r="N11" s="7">
        <f>+Model!N13</f>
        <v>0</v>
      </c>
      <c r="O11" s="7">
        <f>+Model!O13</f>
        <v>0</v>
      </c>
      <c r="P11" s="7">
        <f>+Model!P13</f>
        <v>0</v>
      </c>
      <c r="Q11" s="7">
        <f>+Model!Q13</f>
        <v>0</v>
      </c>
      <c r="R11" s="7">
        <f>+Model!R13</f>
        <v>0</v>
      </c>
      <c r="S11" s="7">
        <f>+Model!S13</f>
        <v>0</v>
      </c>
      <c r="T11" s="7">
        <f>+Model!T13</f>
        <v>0</v>
      </c>
      <c r="U11" s="7">
        <f>+Model!U13</f>
        <v>0</v>
      </c>
    </row>
    <row r="12" spans="1:21" x14ac:dyDescent="0.3">
      <c r="A12" s="12" t="s">
        <v>34</v>
      </c>
      <c r="B12" s="27">
        <f>SUM(B5:B11)</f>
        <v>1588.770158543917</v>
      </c>
      <c r="C12" s="27">
        <f t="shared" ref="C12:U12" si="1">SUM(C5:C11)</f>
        <v>1660.2973466049527</v>
      </c>
      <c r="D12" s="27">
        <f t="shared" si="1"/>
        <v>1726.9248100369418</v>
      </c>
      <c r="E12" s="27">
        <f t="shared" si="1"/>
        <v>1803.2320951350869</v>
      </c>
      <c r="F12" s="27">
        <f t="shared" si="1"/>
        <v>1883.6946011107841</v>
      </c>
      <c r="G12" s="27">
        <f t="shared" si="1"/>
        <v>1968.5465253566554</v>
      </c>
      <c r="H12" s="27">
        <f t="shared" si="1"/>
        <v>2058.0353833922418</v>
      </c>
      <c r="I12" s="27">
        <f t="shared" si="1"/>
        <v>2152.4227703246938</v>
      </c>
      <c r="J12" s="27">
        <f t="shared" si="1"/>
        <v>2251.985166045929</v>
      </c>
      <c r="K12" s="27">
        <f t="shared" si="1"/>
        <v>2357.014786688731</v>
      </c>
      <c r="L12" s="27">
        <f t="shared" si="1"/>
        <v>2467.8204850102516</v>
      </c>
      <c r="M12" s="27">
        <f t="shared" si="1"/>
        <v>2584.7287025258802</v>
      </c>
      <c r="N12" s="27">
        <f t="shared" si="1"/>
        <v>2708.0844763799355</v>
      </c>
      <c r="O12" s="27">
        <f t="shared" si="1"/>
        <v>2838.2525041125559</v>
      </c>
      <c r="P12" s="27">
        <f t="shared" si="1"/>
        <v>2975.6182696652399</v>
      </c>
      <c r="Q12" s="27">
        <f t="shared" si="1"/>
        <v>3120.5892341610884</v>
      </c>
      <c r="R12" s="27">
        <f t="shared" si="1"/>
        <v>3273.596095200734</v>
      </c>
      <c r="S12" s="27">
        <f t="shared" si="1"/>
        <v>3435.0941186317664</v>
      </c>
      <c r="T12" s="27">
        <f t="shared" si="1"/>
        <v>3605.5645469788697</v>
      </c>
      <c r="U12" s="27">
        <f t="shared" si="1"/>
        <v>3785.5160889646572</v>
      </c>
    </row>
    <row r="14" spans="1:21" x14ac:dyDescent="0.3">
      <c r="A14" s="67" t="s">
        <v>74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x14ac:dyDescent="0.3">
      <c r="A15" s="5" t="s">
        <v>0</v>
      </c>
      <c r="B15" s="2">
        <f>+Model!B68</f>
        <v>412.7</v>
      </c>
      <c r="C15" s="2">
        <f>+Model!C68</f>
        <v>409.3</v>
      </c>
      <c r="D15" s="2">
        <f>+Model!D68</f>
        <v>412.06717020416244</v>
      </c>
      <c r="E15" s="2">
        <f>+Model!E68</f>
        <v>414.85304852202825</v>
      </c>
      <c r="F15" s="2">
        <f>+Model!F68</f>
        <v>417.6577614342591</v>
      </c>
      <c r="G15" s="2">
        <f>+Model!G68</f>
        <v>420.48143627661938</v>
      </c>
      <c r="H15" s="2">
        <f>+Model!H68</f>
        <v>423.32420124575714</v>
      </c>
      <c r="I15" s="2">
        <f>+Model!I68</f>
        <v>426.18618540502445</v>
      </c>
      <c r="J15" s="2">
        <f>+Model!J68</f>
        <v>429.06751869033695</v>
      </c>
      <c r="K15" s="2">
        <f>+Model!K68</f>
        <v>431.96833191607305</v>
      </c>
      <c r="L15" s="2">
        <f>+Model!L68</f>
        <v>434.88875678101294</v>
      </c>
      <c r="M15" s="2">
        <f>+Model!M68</f>
        <v>437.82892587431775</v>
      </c>
      <c r="N15" s="2">
        <f>+Model!N68</f>
        <v>440.78897268154924</v>
      </c>
      <c r="O15" s="2">
        <f>+Model!O68</f>
        <v>443.76903159073015</v>
      </c>
      <c r="P15" s="2">
        <f>+Model!P68</f>
        <v>446.76923789844545</v>
      </c>
      <c r="Q15" s="2">
        <f>+Model!Q68</f>
        <v>449.78972781598497</v>
      </c>
      <c r="R15" s="2">
        <f>+Model!R68</f>
        <v>452.83063847552739</v>
      </c>
      <c r="S15" s="2">
        <f>+Model!S68</f>
        <v>455.89210793636619</v>
      </c>
      <c r="T15" s="2">
        <f>+Model!T68</f>
        <v>458.97427519117758</v>
      </c>
      <c r="U15" s="2">
        <f>+Model!U68</f>
        <v>462.07728017233092</v>
      </c>
    </row>
    <row r="16" spans="1:21" x14ac:dyDescent="0.3">
      <c r="A16" s="5" t="s">
        <v>1</v>
      </c>
      <c r="B16" s="2">
        <f>+Model!B69</f>
        <v>435.7</v>
      </c>
      <c r="C16" s="2">
        <f>+Model!C69</f>
        <v>470.7</v>
      </c>
      <c r="D16" s="2">
        <f>+Model!D69</f>
        <v>494.35574455798411</v>
      </c>
      <c r="E16" s="2">
        <f>+Model!E69</f>
        <v>519.2003445453131</v>
      </c>
      <c r="F16" s="2">
        <f>+Model!F69</f>
        <v>545.29354770014902</v>
      </c>
      <c r="G16" s="2">
        <f>+Model!G69</f>
        <v>572.69810447412749</v>
      </c>
      <c r="H16" s="2">
        <f>+Model!H69</f>
        <v>601.47991893829078</v>
      </c>
      <c r="I16" s="2">
        <f>+Model!I69</f>
        <v>631.70820727302885</v>
      </c>
      <c r="J16" s="2">
        <f>+Model!J69</f>
        <v>663.45566422317302</v>
      </c>
      <c r="K16" s="2">
        <f>+Model!K69</f>
        <v>696.79863791854393</v>
      </c>
      <c r="L16" s="2">
        <f>+Model!L69</f>
        <v>731.81731348037181</v>
      </c>
      <c r="M16" s="2">
        <f>+Model!M69</f>
        <v>768.59590585513683</v>
      </c>
      <c r="N16" s="2">
        <f>+Model!N69</f>
        <v>807.22286233956754</v>
      </c>
      <c r="O16" s="2">
        <f>+Model!O69</f>
        <v>847.79107528384122</v>
      </c>
      <c r="P16" s="2">
        <f>+Model!P69</f>
        <v>890.39810548450669</v>
      </c>
      <c r="Q16" s="2">
        <f>+Model!Q69</f>
        <v>935.14641680435909</v>
      </c>
      <c r="R16" s="2">
        <f>+Model!R69</f>
        <v>982.14362258349252</v>
      </c>
      <c r="S16" s="2">
        <f>+Model!S69</f>
        <v>1031.5027444341156</v>
      </c>
      <c r="T16" s="2">
        <f>+Model!T69</f>
        <v>1083.3424840414941</v>
      </c>
      <c r="U16" s="2">
        <f>+Model!U69</f>
        <v>1137.7875086246629</v>
      </c>
    </row>
    <row r="17" spans="1:21" x14ac:dyDescent="0.3">
      <c r="A17" s="5" t="s">
        <v>28</v>
      </c>
      <c r="B17" s="2">
        <f>+Model!B70</f>
        <v>296.25538562620119</v>
      </c>
      <c r="C17" s="2">
        <f>+Model!C70</f>
        <v>318.5154961409437</v>
      </c>
      <c r="D17" s="2">
        <f>+Model!D70</f>
        <v>329.24776078823618</v>
      </c>
      <c r="E17" s="2">
        <f>+Model!E70</f>
        <v>345.47976637163146</v>
      </c>
      <c r="F17" s="2">
        <f>+Model!F70</f>
        <v>362.77082317020381</v>
      </c>
      <c r="G17" s="2">
        <f>+Model!G70</f>
        <v>381.18376008377885</v>
      </c>
      <c r="H17" s="2">
        <f>+Model!H70</f>
        <v>400.78513337739071</v>
      </c>
      <c r="I17" s="2">
        <f>+Model!I70</f>
        <v>421.64544780963882</v>
      </c>
      <c r="J17" s="2">
        <f>+Model!J70</f>
        <v>443.8393908796283</v>
      </c>
      <c r="K17" s="2">
        <f>+Model!K70</f>
        <v>467.44608097076173</v>
      </c>
      <c r="L17" s="2">
        <f>+Model!L70</f>
        <v>492.54933021582218</v>
      </c>
      <c r="M17" s="2">
        <f>+Model!M70</f>
        <v>519.23792295669784</v>
      </c>
      <c r="N17" s="2">
        <f>+Model!N70</f>
        <v>547.6059107239098</v>
      </c>
      <c r="O17" s="2">
        <f>+Model!O70</f>
        <v>577.752924715993</v>
      </c>
      <c r="P17" s="2">
        <f>+Model!P70</f>
        <v>609.78450681691606</v>
      </c>
      <c r="Q17" s="2">
        <f>+Model!Q70</f>
        <v>643.81246025132828</v>
      </c>
      <c r="R17" s="2">
        <f>+Model!R70</f>
        <v>679.95522104265217</v>
      </c>
      <c r="S17" s="2">
        <f>+Model!S70</f>
        <v>718.33825150817142</v>
      </c>
      <c r="T17" s="2">
        <f>+Model!T70</f>
        <v>759.09445709846796</v>
      </c>
      <c r="U17" s="2">
        <f>+Model!U70</f>
        <v>802.36462796613034</v>
      </c>
    </row>
    <row r="18" spans="1:21" x14ac:dyDescent="0.3">
      <c r="A18" s="5" t="s">
        <v>29</v>
      </c>
      <c r="B18" s="2">
        <f>+Model!B71</f>
        <v>7.8583296000000002</v>
      </c>
      <c r="C18" s="2">
        <f>+Model!C71</f>
        <v>8.7362880000000001</v>
      </c>
      <c r="D18" s="2">
        <f>+Model!D71</f>
        <v>9.160067885025919</v>
      </c>
      <c r="E18" s="2">
        <f>+Model!E71</f>
        <v>9.6116617628340997</v>
      </c>
      <c r="F18" s="2">
        <f>+Model!F71</f>
        <v>10.092719716575607</v>
      </c>
      <c r="G18" s="2">
        <f>+Model!G71</f>
        <v>10.604989721654023</v>
      </c>
      <c r="H18" s="2">
        <f>+Model!H71</f>
        <v>11.150323453246813</v>
      </c>
      <c r="I18" s="2">
        <f>+Model!I71</f>
        <v>11.730682438361603</v>
      </c>
      <c r="J18" s="2">
        <f>+Model!J71</f>
        <v>12.348144572867236</v>
      </c>
      <c r="K18" s="2">
        <f>+Model!K71</f>
        <v>13.004911025151875</v>
      </c>
      <c r="L18" s="2">
        <f>+Model!L71</f>
        <v>13.703313549345124</v>
      </c>
      <c r="M18" s="2">
        <f>+Model!M71</f>
        <v>14.44582223240179</v>
      </c>
      <c r="N18" s="2">
        <f>+Model!N71</f>
        <v>15.235053700786411</v>
      </c>
      <c r="O18" s="2">
        <f>+Model!O71</f>
        <v>16.07377981402464</v>
      </c>
      <c r="P18" s="2">
        <f>+Model!P71</f>
        <v>16.964936874005229</v>
      </c>
      <c r="Q18" s="2">
        <f>+Model!Q71</f>
        <v>17.911635380629829</v>
      </c>
      <c r="R18" s="2">
        <f>+Model!R71</f>
        <v>18.91717036622299</v>
      </c>
      <c r="S18" s="2">
        <f>+Model!S71</f>
        <v>19.985032343037798</v>
      </c>
      <c r="T18" s="2">
        <f>+Model!T71</f>
        <v>21.118918900229314</v>
      </c>
      <c r="U18" s="2">
        <f>+Model!U71</f>
        <v>22.322746988826051</v>
      </c>
    </row>
    <row r="19" spans="1:21" x14ac:dyDescent="0.3">
      <c r="A19" s="5" t="s">
        <v>30</v>
      </c>
      <c r="B19" s="2">
        <f>+Model!B72</f>
        <v>392.02348800000004</v>
      </c>
      <c r="C19" s="2">
        <f>+Model!C72</f>
        <v>435.82164</v>
      </c>
      <c r="D19" s="2">
        <f>+Model!D72</f>
        <v>456.96247744617938</v>
      </c>
      <c r="E19" s="2">
        <f>+Model!E72</f>
        <v>479.49085385047397</v>
      </c>
      <c r="F19" s="2">
        <f>+Model!F72</f>
        <v>503.48908586098764</v>
      </c>
      <c r="G19" s="2">
        <f>+Model!G72</f>
        <v>529.04437361433133</v>
      </c>
      <c r="H19" s="2">
        <f>+Model!H72</f>
        <v>556.24909045174434</v>
      </c>
      <c r="I19" s="2">
        <f>+Model!I72</f>
        <v>585.20108982281181</v>
      </c>
      <c r="J19" s="2">
        <f>+Model!J72</f>
        <v>616.00403039644516</v>
      </c>
      <c r="K19" s="2">
        <f>+Model!K72</f>
        <v>648.76772045928101</v>
      </c>
      <c r="L19" s="2">
        <f>+Model!L72</f>
        <v>683.60848274573982</v>
      </c>
      <c r="M19" s="2">
        <f>+Model!M72</f>
        <v>720.64954091186212</v>
      </c>
      <c r="N19" s="2">
        <f>+Model!N72</f>
        <v>760.0214289369585</v>
      </c>
      <c r="O19" s="2">
        <f>+Model!O72</f>
        <v>801.86242481327452</v>
      </c>
      <c r="P19" s="2">
        <f>+Model!P72</f>
        <v>846.3190099645791</v>
      </c>
      <c r="Q19" s="2">
        <f>+Model!Q72</f>
        <v>893.54635592005627</v>
      </c>
      <c r="R19" s="2">
        <f>+Model!R72</f>
        <v>943.70883986044248</v>
      </c>
      <c r="S19" s="2">
        <f>+Model!S72</f>
        <v>996.98059074927187</v>
      </c>
      <c r="T19" s="2">
        <f>+Model!T72</f>
        <v>1053.5460678637123</v>
      </c>
      <c r="U19" s="2">
        <f>+Model!U72</f>
        <v>1113.6006736471177</v>
      </c>
    </row>
    <row r="20" spans="1:21" x14ac:dyDescent="0.3">
      <c r="A20" s="5" t="s">
        <v>2</v>
      </c>
      <c r="B20" s="7">
        <f ca="1">+Model!B73</f>
        <v>10.878349615621623</v>
      </c>
      <c r="C20" s="7">
        <f ca="1">+Model!C73</f>
        <v>22.72881891414627</v>
      </c>
      <c r="D20" s="7">
        <f ca="1">+Model!D73</f>
        <v>32.717604397167605</v>
      </c>
      <c r="E20" s="7">
        <f ca="1">+Model!E73</f>
        <v>39.894196462437201</v>
      </c>
      <c r="F20" s="7">
        <f ca="1">+Model!F73</f>
        <v>48.316098116278212</v>
      </c>
      <c r="G20" s="7">
        <f ca="1">+Model!G73</f>
        <v>66.085836923211858</v>
      </c>
      <c r="H20" s="7">
        <f ca="1">+Model!H73</f>
        <v>75.896992249402615</v>
      </c>
      <c r="I20" s="7">
        <f ca="1">+Model!I73</f>
        <v>85.69291232032198</v>
      </c>
      <c r="J20" s="7">
        <f ca="1">+Model!J73</f>
        <v>95.578328538127352</v>
      </c>
      <c r="K20" s="7">
        <f ca="1">+Model!K73</f>
        <v>105.63155649861307</v>
      </c>
      <c r="L20" s="7">
        <f ca="1">+Model!L73</f>
        <v>120.55863653502684</v>
      </c>
      <c r="M20" s="7">
        <f ca="1">+Model!M73</f>
        <v>130.57352767518032</v>
      </c>
      <c r="N20" s="7">
        <f ca="1">+Model!N73</f>
        <v>140.97717946243637</v>
      </c>
      <c r="O20" s="7">
        <f ca="1">+Model!O73</f>
        <v>151.81402828850526</v>
      </c>
      <c r="P20" s="7">
        <f ca="1">+Model!P73</f>
        <v>163.12774004384025</v>
      </c>
      <c r="Q20" s="7">
        <f ca="1">+Model!Q73</f>
        <v>174.96209076300323</v>
      </c>
      <c r="R20" s="7">
        <f ca="1">+Model!R73</f>
        <v>187.3615846361931</v>
      </c>
      <c r="S20" s="7">
        <f ca="1">+Model!S73</f>
        <v>200.37191270972244</v>
      </c>
      <c r="T20" s="7">
        <f ca="1">+Model!T73</f>
        <v>214.04031287150428</v>
      </c>
      <c r="U20" s="7">
        <f ca="1">+Model!U73</f>
        <v>228.41586815093817</v>
      </c>
    </row>
    <row r="21" spans="1:21" x14ac:dyDescent="0.3">
      <c r="A21" s="5" t="s">
        <v>85</v>
      </c>
      <c r="B21" s="7">
        <f>+Model!B74</f>
        <v>64</v>
      </c>
      <c r="C21" s="7">
        <f>+Model!C74</f>
        <v>64</v>
      </c>
      <c r="D21" s="7">
        <f>+Model!D74</f>
        <v>64</v>
      </c>
      <c r="E21" s="7">
        <f>+Model!E74</f>
        <v>64</v>
      </c>
      <c r="F21" s="7">
        <f>+Model!F74</f>
        <v>64</v>
      </c>
      <c r="G21" s="7">
        <f>+Model!G74</f>
        <v>64</v>
      </c>
      <c r="H21" s="7">
        <f>+Model!H74</f>
        <v>64</v>
      </c>
      <c r="I21" s="7">
        <f>+Model!I74</f>
        <v>64</v>
      </c>
      <c r="J21" s="7">
        <f>+Model!J74</f>
        <v>64</v>
      </c>
      <c r="K21" s="7">
        <f>+Model!K74</f>
        <v>64</v>
      </c>
      <c r="L21" s="7">
        <f>+Model!L74</f>
        <v>64</v>
      </c>
      <c r="M21" s="7">
        <f>+Model!M74</f>
        <v>64</v>
      </c>
      <c r="N21" s="7">
        <f>+Model!N74</f>
        <v>64</v>
      </c>
      <c r="O21" s="7">
        <f>+Model!O74</f>
        <v>64</v>
      </c>
      <c r="P21" s="7">
        <f>+Model!P74</f>
        <v>64</v>
      </c>
      <c r="Q21" s="7">
        <f>+Model!Q74</f>
        <v>64</v>
      </c>
      <c r="R21" s="7">
        <f>+Model!R74</f>
        <v>64</v>
      </c>
      <c r="S21" s="7">
        <f>+Model!S74</f>
        <v>64</v>
      </c>
      <c r="T21" s="7">
        <f>+Model!T74</f>
        <v>64</v>
      </c>
      <c r="U21" s="7">
        <f>+Model!U74</f>
        <v>64</v>
      </c>
    </row>
    <row r="22" spans="1:21" x14ac:dyDescent="0.3">
      <c r="A22" s="12" t="s">
        <v>34</v>
      </c>
      <c r="B22" s="74">
        <f ca="1">+SUM(B15:B21)</f>
        <v>1619.4155528418228</v>
      </c>
      <c r="C22" s="74">
        <f t="shared" ref="C22:U22" ca="1" si="2">+SUM(C15:C21)</f>
        <v>1729.80224305509</v>
      </c>
      <c r="D22" s="74">
        <f t="shared" ca="1" si="2"/>
        <v>1798.5108252787559</v>
      </c>
      <c r="E22" s="74">
        <f t="shared" ca="1" si="2"/>
        <v>1872.529871514718</v>
      </c>
      <c r="F22" s="74">
        <f t="shared" ca="1" si="2"/>
        <v>1951.6200359984534</v>
      </c>
      <c r="G22" s="74">
        <f t="shared" ca="1" si="2"/>
        <v>2044.0985010937229</v>
      </c>
      <c r="H22" s="74">
        <f t="shared" ca="1" si="2"/>
        <v>2132.8856597158319</v>
      </c>
      <c r="I22" s="74">
        <f t="shared" ca="1" si="2"/>
        <v>2226.1645250691877</v>
      </c>
      <c r="J22" s="74">
        <f t="shared" ca="1" si="2"/>
        <v>2324.2930773005778</v>
      </c>
      <c r="K22" s="74">
        <f t="shared" ca="1" si="2"/>
        <v>2427.6172387884249</v>
      </c>
      <c r="L22" s="74">
        <f t="shared" ca="1" si="2"/>
        <v>2541.1258333073188</v>
      </c>
      <c r="M22" s="74">
        <f t="shared" ca="1" si="2"/>
        <v>2655.3316455055965</v>
      </c>
      <c r="N22" s="74">
        <f t="shared" ca="1" si="2"/>
        <v>2775.8514078452076</v>
      </c>
      <c r="O22" s="74">
        <f t="shared" ca="1" si="2"/>
        <v>2903.0632645063688</v>
      </c>
      <c r="P22" s="74">
        <f t="shared" ca="1" si="2"/>
        <v>3037.3635370822926</v>
      </c>
      <c r="Q22" s="74">
        <f t="shared" ca="1" si="2"/>
        <v>3179.1686869353616</v>
      </c>
      <c r="R22" s="74">
        <f t="shared" ca="1" si="2"/>
        <v>3328.9170769645307</v>
      </c>
      <c r="S22" s="74">
        <f t="shared" ca="1" si="2"/>
        <v>3487.0706396806854</v>
      </c>
      <c r="T22" s="74">
        <f t="shared" ca="1" si="2"/>
        <v>3654.1165159665857</v>
      </c>
      <c r="U22" s="74">
        <f t="shared" ca="1" si="2"/>
        <v>3830.5687055500057</v>
      </c>
    </row>
    <row r="23" spans="1:21" x14ac:dyDescent="0.3"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spans="1:21" x14ac:dyDescent="0.3">
      <c r="A24" s="67" t="s">
        <v>84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x14ac:dyDescent="0.3">
      <c r="A25" s="5" t="s">
        <v>0</v>
      </c>
      <c r="B25" s="7">
        <f>+B15-B5</f>
        <v>0</v>
      </c>
      <c r="C25" s="7">
        <f t="shared" ref="C25:U25" si="3">+C15-C5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 t="shared" si="3"/>
        <v>0</v>
      </c>
      <c r="O25" s="7">
        <f t="shared" si="3"/>
        <v>0</v>
      </c>
      <c r="P25" s="7">
        <f t="shared" si="3"/>
        <v>0</v>
      </c>
      <c r="Q25" s="7">
        <f t="shared" si="3"/>
        <v>0</v>
      </c>
      <c r="R25" s="7">
        <f t="shared" si="3"/>
        <v>0</v>
      </c>
      <c r="S25" s="7">
        <f t="shared" si="3"/>
        <v>0</v>
      </c>
      <c r="T25" s="7">
        <f t="shared" si="3"/>
        <v>0</v>
      </c>
      <c r="U25" s="7">
        <f t="shared" si="3"/>
        <v>0</v>
      </c>
    </row>
    <row r="26" spans="1:21" x14ac:dyDescent="0.3">
      <c r="A26" s="5" t="s">
        <v>1</v>
      </c>
      <c r="B26" s="7">
        <f t="shared" ref="B26:U26" si="4">+B16-B6</f>
        <v>0</v>
      </c>
      <c r="C26" s="7">
        <f t="shared" si="4"/>
        <v>0</v>
      </c>
      <c r="D26" s="7">
        <f t="shared" si="4"/>
        <v>0</v>
      </c>
      <c r="E26" s="7">
        <f t="shared" si="4"/>
        <v>0</v>
      </c>
      <c r="F26" s="7">
        <f t="shared" si="4"/>
        <v>0</v>
      </c>
      <c r="G26" s="7">
        <f t="shared" si="4"/>
        <v>0</v>
      </c>
      <c r="H26" s="7">
        <f t="shared" si="4"/>
        <v>0</v>
      </c>
      <c r="I26" s="7">
        <f t="shared" si="4"/>
        <v>0</v>
      </c>
      <c r="J26" s="7">
        <f t="shared" si="4"/>
        <v>0</v>
      </c>
      <c r="K26" s="7">
        <f t="shared" si="4"/>
        <v>0</v>
      </c>
      <c r="L26" s="7">
        <f t="shared" si="4"/>
        <v>0</v>
      </c>
      <c r="M26" s="7">
        <f t="shared" si="4"/>
        <v>0</v>
      </c>
      <c r="N26" s="7">
        <f t="shared" si="4"/>
        <v>0</v>
      </c>
      <c r="O26" s="7">
        <f t="shared" si="4"/>
        <v>0</v>
      </c>
      <c r="P26" s="7">
        <f t="shared" si="4"/>
        <v>0</v>
      </c>
      <c r="Q26" s="7">
        <f t="shared" si="4"/>
        <v>0</v>
      </c>
      <c r="R26" s="7">
        <f t="shared" si="4"/>
        <v>0</v>
      </c>
      <c r="S26" s="7">
        <f t="shared" si="4"/>
        <v>0</v>
      </c>
      <c r="T26" s="7">
        <f t="shared" si="4"/>
        <v>0</v>
      </c>
      <c r="U26" s="7">
        <f t="shared" si="4"/>
        <v>0</v>
      </c>
    </row>
    <row r="27" spans="1:21" x14ac:dyDescent="0.3">
      <c r="A27" s="5" t="s">
        <v>28</v>
      </c>
      <c r="B27" s="7">
        <f t="shared" ref="B27:U27" si="5">+B17-B7</f>
        <v>15.886052682284287</v>
      </c>
      <c r="C27" s="7">
        <f t="shared" si="5"/>
        <v>29.96046153599076</v>
      </c>
      <c r="D27" s="7">
        <f t="shared" si="5"/>
        <v>28.340977128639906</v>
      </c>
      <c r="E27" s="7">
        <f t="shared" si="5"/>
        <v>26.721492721289053</v>
      </c>
      <c r="F27" s="7">
        <f t="shared" si="5"/>
        <v>25.1020083139382</v>
      </c>
      <c r="G27" s="7">
        <f t="shared" si="5"/>
        <v>23.482523906587346</v>
      </c>
      <c r="H27" s="7">
        <f t="shared" si="5"/>
        <v>21.863039499236493</v>
      </c>
      <c r="I27" s="7">
        <f t="shared" si="5"/>
        <v>20.243555091885639</v>
      </c>
      <c r="J27" s="7">
        <f t="shared" si="5"/>
        <v>18.624070684534786</v>
      </c>
      <c r="K27" s="7">
        <f t="shared" si="5"/>
        <v>17.004586277183932</v>
      </c>
      <c r="L27" s="7">
        <f t="shared" si="5"/>
        <v>15.385101869833079</v>
      </c>
      <c r="M27" s="7">
        <f t="shared" si="5"/>
        <v>13.765617462482282</v>
      </c>
      <c r="N27" s="7">
        <f t="shared" si="5"/>
        <v>12.146133055131372</v>
      </c>
      <c r="O27" s="7">
        <f t="shared" si="5"/>
        <v>10.526648647780576</v>
      </c>
      <c r="P27" s="7">
        <f t="shared" si="5"/>
        <v>8.9071642404296654</v>
      </c>
      <c r="Q27" s="7">
        <f t="shared" si="5"/>
        <v>7.2876798330788688</v>
      </c>
      <c r="R27" s="7">
        <f t="shared" si="5"/>
        <v>5.6681954257279585</v>
      </c>
      <c r="S27" s="7">
        <f t="shared" si="5"/>
        <v>4.048711018377162</v>
      </c>
      <c r="T27" s="7">
        <f t="shared" si="5"/>
        <v>2.4292266110262517</v>
      </c>
      <c r="U27" s="7">
        <f t="shared" si="5"/>
        <v>0.80974220367545513</v>
      </c>
    </row>
    <row r="28" spans="1:21" x14ac:dyDescent="0.3">
      <c r="A28" s="5" t="s">
        <v>29</v>
      </c>
      <c r="B28" s="7">
        <f t="shared" ref="B28:U28" si="6">+B18-B8</f>
        <v>0.42803199999999997</v>
      </c>
      <c r="C28" s="7">
        <f t="shared" si="6"/>
        <v>0.83353599999999961</v>
      </c>
      <c r="D28" s="7">
        <f t="shared" si="6"/>
        <v>0.78847999999999985</v>
      </c>
      <c r="E28" s="7">
        <f t="shared" si="6"/>
        <v>0.7434239999999992</v>
      </c>
      <c r="F28" s="7">
        <f t="shared" si="6"/>
        <v>0.69836800000000032</v>
      </c>
      <c r="G28" s="7">
        <f t="shared" si="6"/>
        <v>0.65331199999999967</v>
      </c>
      <c r="H28" s="7">
        <f t="shared" si="6"/>
        <v>0.6082560000000008</v>
      </c>
      <c r="I28" s="7">
        <f t="shared" si="6"/>
        <v>0.56320000000000014</v>
      </c>
      <c r="J28" s="7">
        <f t="shared" si="6"/>
        <v>0.51814399999999949</v>
      </c>
      <c r="K28" s="7">
        <f t="shared" si="6"/>
        <v>0.47308800000000062</v>
      </c>
      <c r="L28" s="7">
        <f t="shared" si="6"/>
        <v>0.42803199999999997</v>
      </c>
      <c r="M28" s="7">
        <f t="shared" si="6"/>
        <v>0.38297599999999932</v>
      </c>
      <c r="N28" s="7">
        <f t="shared" si="6"/>
        <v>0.33792000000000044</v>
      </c>
      <c r="O28" s="7">
        <f t="shared" si="6"/>
        <v>0.29286400000000157</v>
      </c>
      <c r="P28" s="7">
        <f t="shared" si="6"/>
        <v>0.24780799999999914</v>
      </c>
      <c r="Q28" s="7">
        <f t="shared" si="6"/>
        <v>0.20275200000000027</v>
      </c>
      <c r="R28" s="7">
        <f t="shared" si="6"/>
        <v>0.15769600000000139</v>
      </c>
      <c r="S28" s="7">
        <f t="shared" si="6"/>
        <v>0.11263999999999896</v>
      </c>
      <c r="T28" s="7">
        <f t="shared" si="6"/>
        <v>6.7584000000000088E-2</v>
      </c>
      <c r="U28" s="7">
        <f t="shared" si="6"/>
        <v>2.2528000000001214E-2</v>
      </c>
    </row>
    <row r="29" spans="1:21" x14ac:dyDescent="0.3">
      <c r="A29" s="5" t="s">
        <v>30</v>
      </c>
      <c r="B29" s="7">
        <f t="shared" ref="B29:U29" si="7">+B19-B9</f>
        <v>21.352959999999996</v>
      </c>
      <c r="C29" s="7">
        <f t="shared" si="7"/>
        <v>41.582080000000019</v>
      </c>
      <c r="D29" s="7">
        <f t="shared" si="7"/>
        <v>39.334400000000016</v>
      </c>
      <c r="E29" s="7">
        <f t="shared" si="7"/>
        <v>37.086720000000014</v>
      </c>
      <c r="F29" s="7">
        <f t="shared" si="7"/>
        <v>34.839040000000011</v>
      </c>
      <c r="G29" s="7">
        <f t="shared" si="7"/>
        <v>32.591359999999952</v>
      </c>
      <c r="H29" s="7">
        <f t="shared" si="7"/>
        <v>30.343679999999949</v>
      </c>
      <c r="I29" s="7">
        <f t="shared" si="7"/>
        <v>28.096000000000004</v>
      </c>
      <c r="J29" s="7">
        <f t="shared" si="7"/>
        <v>25.848320000000058</v>
      </c>
      <c r="K29" s="7">
        <f t="shared" si="7"/>
        <v>23.600639999999999</v>
      </c>
      <c r="L29" s="7">
        <f t="shared" si="7"/>
        <v>21.352960000000053</v>
      </c>
      <c r="M29" s="7">
        <f t="shared" si="7"/>
        <v>19.105279999999993</v>
      </c>
      <c r="N29" s="7">
        <f t="shared" si="7"/>
        <v>16.857600000000048</v>
      </c>
      <c r="O29" s="7">
        <f t="shared" si="7"/>
        <v>14.609919999999988</v>
      </c>
      <c r="P29" s="7">
        <f t="shared" si="7"/>
        <v>12.362240000000043</v>
      </c>
      <c r="Q29" s="7">
        <f t="shared" si="7"/>
        <v>10.114559999999983</v>
      </c>
      <c r="R29" s="7">
        <f t="shared" si="7"/>
        <v>7.8668800000000374</v>
      </c>
      <c r="S29" s="7">
        <f t="shared" si="7"/>
        <v>5.619199999999978</v>
      </c>
      <c r="T29" s="7">
        <f t="shared" si="7"/>
        <v>3.3715199999999186</v>
      </c>
      <c r="U29" s="7">
        <f t="shared" si="7"/>
        <v>1.1238399999999729</v>
      </c>
    </row>
    <row r="30" spans="1:21" x14ac:dyDescent="0.3">
      <c r="A30" s="5" t="s">
        <v>2</v>
      </c>
      <c r="B30" s="7">
        <f t="shared" ref="B30:U30" ca="1" si="8">+B20-B10</f>
        <v>-71.021650384378376</v>
      </c>
      <c r="C30" s="7">
        <f t="shared" ca="1" si="8"/>
        <v>-66.871181085853721</v>
      </c>
      <c r="D30" s="7">
        <f t="shared" ca="1" si="8"/>
        <v>-60.877841886826289</v>
      </c>
      <c r="E30" s="7">
        <f t="shared" ca="1" si="8"/>
        <v>-59.253860341658047</v>
      </c>
      <c r="F30" s="7">
        <f t="shared" ca="1" si="8"/>
        <v>-56.713981426269143</v>
      </c>
      <c r="G30" s="7">
        <f t="shared" ca="1" si="8"/>
        <v>-45.175220169519633</v>
      </c>
      <c r="H30" s="7">
        <f t="shared" ca="1" si="8"/>
        <v>-41.96469917564626</v>
      </c>
      <c r="I30" s="7">
        <f t="shared" ca="1" si="8"/>
        <v>-39.161000347392033</v>
      </c>
      <c r="J30" s="7">
        <f t="shared" ca="1" si="8"/>
        <v>-36.682623429885638</v>
      </c>
      <c r="K30" s="7">
        <f t="shared" ca="1" si="8"/>
        <v>-34.4758621774902</v>
      </c>
      <c r="L30" s="7">
        <f t="shared" ca="1" si="8"/>
        <v>-27.860745572765495</v>
      </c>
      <c r="M30" s="7">
        <f t="shared" ca="1" si="8"/>
        <v>-26.650930482766</v>
      </c>
      <c r="N30" s="7">
        <f t="shared" ca="1" si="8"/>
        <v>-25.574721589858797</v>
      </c>
      <c r="O30" s="7">
        <f t="shared" ca="1" si="8"/>
        <v>-24.618672253967759</v>
      </c>
      <c r="P30" s="7">
        <f t="shared" ca="1" si="8"/>
        <v>-23.771944823377225</v>
      </c>
      <c r="Q30" s="7">
        <f t="shared" ca="1" si="8"/>
        <v>-23.025539058805634</v>
      </c>
      <c r="R30" s="7">
        <f t="shared" ca="1" si="8"/>
        <v>-22.371789661931274</v>
      </c>
      <c r="S30" s="7">
        <f t="shared" ca="1" si="8"/>
        <v>-21.804029969458696</v>
      </c>
      <c r="T30" s="7">
        <f t="shared" ca="1" si="8"/>
        <v>-21.316361623310371</v>
      </c>
      <c r="U30" s="7">
        <f t="shared" ca="1" si="8"/>
        <v>-20.903493618326365</v>
      </c>
    </row>
    <row r="31" spans="1:21" x14ac:dyDescent="0.3">
      <c r="A31" s="5" t="s">
        <v>85</v>
      </c>
      <c r="B31" s="7">
        <f t="shared" ref="B31:U31" si="9">+B21-B11</f>
        <v>64</v>
      </c>
      <c r="C31" s="7">
        <f t="shared" si="9"/>
        <v>64</v>
      </c>
      <c r="D31" s="7">
        <f t="shared" si="9"/>
        <v>64</v>
      </c>
      <c r="E31" s="7">
        <f t="shared" si="9"/>
        <v>64</v>
      </c>
      <c r="F31" s="7">
        <f t="shared" si="9"/>
        <v>64</v>
      </c>
      <c r="G31" s="7">
        <f t="shared" si="9"/>
        <v>64</v>
      </c>
      <c r="H31" s="7">
        <f t="shared" si="9"/>
        <v>64</v>
      </c>
      <c r="I31" s="7">
        <f t="shared" si="9"/>
        <v>64</v>
      </c>
      <c r="J31" s="7">
        <f t="shared" si="9"/>
        <v>64</v>
      </c>
      <c r="K31" s="7">
        <f t="shared" si="9"/>
        <v>64</v>
      </c>
      <c r="L31" s="7">
        <f t="shared" si="9"/>
        <v>64</v>
      </c>
      <c r="M31" s="7">
        <f t="shared" si="9"/>
        <v>64</v>
      </c>
      <c r="N31" s="7">
        <f t="shared" si="9"/>
        <v>64</v>
      </c>
      <c r="O31" s="7">
        <f t="shared" si="9"/>
        <v>64</v>
      </c>
      <c r="P31" s="7">
        <f t="shared" si="9"/>
        <v>64</v>
      </c>
      <c r="Q31" s="7">
        <f t="shared" si="9"/>
        <v>64</v>
      </c>
      <c r="R31" s="7">
        <f t="shared" si="9"/>
        <v>64</v>
      </c>
      <c r="S31" s="7">
        <f t="shared" si="9"/>
        <v>64</v>
      </c>
      <c r="T31" s="7">
        <f t="shared" si="9"/>
        <v>64</v>
      </c>
      <c r="U31" s="7">
        <f t="shared" si="9"/>
        <v>64</v>
      </c>
    </row>
    <row r="32" spans="1:21" x14ac:dyDescent="0.3">
      <c r="A32" s="12" t="s">
        <v>34</v>
      </c>
      <c r="B32" s="27">
        <f t="shared" ref="B32:U32" ca="1" si="10">+B22-B12</f>
        <v>30.645394297905796</v>
      </c>
      <c r="C32" s="27">
        <f t="shared" ca="1" si="10"/>
        <v>69.504896450137267</v>
      </c>
      <c r="D32" s="27">
        <f t="shared" ca="1" si="10"/>
        <v>71.586015241814039</v>
      </c>
      <c r="E32" s="27">
        <f t="shared" ca="1" si="10"/>
        <v>69.297776379631159</v>
      </c>
      <c r="F32" s="27">
        <f t="shared" ca="1" si="10"/>
        <v>67.925434887669326</v>
      </c>
      <c r="G32" s="27">
        <f t="shared" ca="1" si="10"/>
        <v>75.551975737067551</v>
      </c>
      <c r="H32" s="27">
        <f t="shared" ca="1" si="10"/>
        <v>74.850276323590151</v>
      </c>
      <c r="I32" s="27">
        <f t="shared" ca="1" si="10"/>
        <v>73.741754744493846</v>
      </c>
      <c r="J32" s="27">
        <f t="shared" ca="1" si="10"/>
        <v>72.307911254648843</v>
      </c>
      <c r="K32" s="27">
        <f t="shared" ca="1" si="10"/>
        <v>70.602452099693892</v>
      </c>
      <c r="L32" s="27">
        <f t="shared" ca="1" si="10"/>
        <v>73.305348297067212</v>
      </c>
      <c r="M32" s="27">
        <f t="shared" ca="1" si="10"/>
        <v>70.602942979716317</v>
      </c>
      <c r="N32" s="27">
        <f t="shared" ca="1" si="10"/>
        <v>67.766931465272137</v>
      </c>
      <c r="O32" s="27">
        <f t="shared" ca="1" si="10"/>
        <v>64.81076039381287</v>
      </c>
      <c r="P32" s="27">
        <f t="shared" ca="1" si="10"/>
        <v>61.745267417052673</v>
      </c>
      <c r="Q32" s="27">
        <f t="shared" ca="1" si="10"/>
        <v>58.57945277427325</v>
      </c>
      <c r="R32" s="27">
        <f t="shared" ca="1" si="10"/>
        <v>55.320981763796681</v>
      </c>
      <c r="S32" s="27">
        <f t="shared" ca="1" si="10"/>
        <v>51.976521048919039</v>
      </c>
      <c r="T32" s="27">
        <f t="shared" ca="1" si="10"/>
        <v>48.551968987716009</v>
      </c>
      <c r="U32" s="27">
        <f t="shared" ca="1" si="10"/>
        <v>45.05261658534846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showGridLines="0" workbookViewId="0"/>
  </sheetViews>
  <sheetFormatPr defaultRowHeight="15" x14ac:dyDescent="0.25"/>
  <cols>
    <col min="1" max="1" width="25.42578125" customWidth="1"/>
  </cols>
  <sheetData>
    <row r="2" spans="1:10" x14ac:dyDescent="0.3">
      <c r="B2" s="77" t="s">
        <v>36</v>
      </c>
      <c r="C2" s="78"/>
      <c r="D2" s="78"/>
      <c r="E2" s="78"/>
      <c r="F2" s="78"/>
      <c r="G2" s="78"/>
      <c r="H2" s="78"/>
      <c r="I2" s="78"/>
      <c r="J2" s="28"/>
    </row>
    <row r="3" spans="1:10" x14ac:dyDescent="0.3">
      <c r="B3" s="16">
        <v>2011</v>
      </c>
      <c r="C3" s="17">
        <v>2012</v>
      </c>
      <c r="D3" s="17">
        <v>2013</v>
      </c>
      <c r="E3" s="17">
        <v>2014</v>
      </c>
      <c r="F3" s="17">
        <v>2015</v>
      </c>
      <c r="G3" s="17">
        <v>2016</v>
      </c>
      <c r="H3" s="17">
        <v>2017</v>
      </c>
      <c r="I3" s="17">
        <v>2018</v>
      </c>
      <c r="J3" s="30" t="s">
        <v>39</v>
      </c>
    </row>
    <row r="4" spans="1:10" x14ac:dyDescent="0.3">
      <c r="A4" t="s">
        <v>3</v>
      </c>
      <c r="B4">
        <v>434</v>
      </c>
      <c r="C4">
        <v>414</v>
      </c>
      <c r="D4">
        <v>388</v>
      </c>
      <c r="E4">
        <v>400</v>
      </c>
      <c r="F4">
        <v>442</v>
      </c>
      <c r="J4" s="13"/>
    </row>
    <row r="5" spans="1:10" x14ac:dyDescent="0.3">
      <c r="A5" s="9" t="s">
        <v>35</v>
      </c>
      <c r="B5" s="10"/>
      <c r="C5" s="11">
        <f>(C4-B4)/B4</f>
        <v>-4.6082949308755762E-2</v>
      </c>
      <c r="D5" s="11">
        <f>(D4-C4)/C4</f>
        <v>-6.280193236714976E-2</v>
      </c>
      <c r="E5" s="11">
        <f>(E4-D4)/D4</f>
        <v>3.0927835051546393E-2</v>
      </c>
      <c r="F5" s="11">
        <f>(F4-E4)/E4</f>
        <v>0.105</v>
      </c>
      <c r="J5" s="29">
        <f>+AVERAGE(C5:F5)</f>
        <v>6.7607383439102185E-3</v>
      </c>
    </row>
    <row r="6" spans="1:10" x14ac:dyDescent="0.3">
      <c r="C6" s="1"/>
      <c r="D6" s="1"/>
      <c r="E6" s="1"/>
      <c r="F6" s="1"/>
      <c r="J6" s="14"/>
    </row>
    <row r="7" spans="1:10" x14ac:dyDescent="0.3">
      <c r="A7" t="s">
        <v>4</v>
      </c>
      <c r="B7">
        <v>301</v>
      </c>
      <c r="C7">
        <v>320</v>
      </c>
      <c r="D7">
        <v>326</v>
      </c>
      <c r="E7">
        <v>346</v>
      </c>
      <c r="F7">
        <v>366</v>
      </c>
      <c r="J7" s="15"/>
    </row>
    <row r="8" spans="1:10" x14ac:dyDescent="0.3">
      <c r="A8" s="9" t="s">
        <v>35</v>
      </c>
      <c r="B8" s="10"/>
      <c r="C8" s="11">
        <f>(C7-B7)/B7</f>
        <v>6.3122923588039864E-2</v>
      </c>
      <c r="D8" s="11">
        <f>(D7-C7)/C7</f>
        <v>1.8749999999999999E-2</v>
      </c>
      <c r="E8" s="11">
        <f>(E7-D7)/D7</f>
        <v>6.1349693251533742E-2</v>
      </c>
      <c r="F8" s="11">
        <f>(F7-E7)/E7</f>
        <v>5.7803468208092484E-2</v>
      </c>
      <c r="J8" s="29">
        <f>+AVERAGE(C8:F8)</f>
        <v>5.0256521261916522E-2</v>
      </c>
    </row>
    <row r="9" spans="1:10" x14ac:dyDescent="0.3">
      <c r="C9" s="1"/>
      <c r="D9" s="1"/>
      <c r="E9" s="1"/>
      <c r="F9" s="1"/>
      <c r="J9" s="14"/>
    </row>
    <row r="10" spans="1:10" x14ac:dyDescent="0.3">
      <c r="A10" t="s">
        <v>37</v>
      </c>
      <c r="B10" s="2">
        <v>7852.6</v>
      </c>
      <c r="C10" s="2">
        <v>8774.3947665019368</v>
      </c>
      <c r="D10" s="2">
        <v>9353.4435208539599</v>
      </c>
      <c r="E10" s="2">
        <v>9933.7633759711116</v>
      </c>
      <c r="F10" s="2">
        <v>10175.283390535498</v>
      </c>
      <c r="G10" s="2">
        <v>10556.905444524198</v>
      </c>
      <c r="H10" s="2">
        <v>11063.540343116258</v>
      </c>
      <c r="I10" s="2">
        <v>11727.874627190587</v>
      </c>
      <c r="J10" s="15"/>
    </row>
    <row r="11" spans="1:10" x14ac:dyDescent="0.3">
      <c r="A11" s="9" t="s">
        <v>35</v>
      </c>
      <c r="B11" s="10"/>
      <c r="C11" s="11">
        <f t="shared" ref="C11:I11" si="0">(C10-B10)/B10</f>
        <v>0.11738720506608466</v>
      </c>
      <c r="D11" s="11">
        <f t="shared" si="0"/>
        <v>6.5993013736133824E-2</v>
      </c>
      <c r="E11" s="11">
        <f t="shared" si="0"/>
        <v>6.2043444622646222E-2</v>
      </c>
      <c r="F11" s="11">
        <f t="shared" si="0"/>
        <v>2.431304284422579E-2</v>
      </c>
      <c r="G11" s="11">
        <f t="shared" si="0"/>
        <v>3.7504808401077484E-2</v>
      </c>
      <c r="H11" s="11">
        <f t="shared" si="0"/>
        <v>4.7990853120205589E-2</v>
      </c>
      <c r="I11" s="11">
        <f t="shared" si="0"/>
        <v>6.0047169664607325E-2</v>
      </c>
      <c r="J11" s="29">
        <f>+AVERAGE(C11:I11)</f>
        <v>5.9325648207854416E-2</v>
      </c>
    </row>
    <row r="13" spans="1:10" x14ac:dyDescent="0.3">
      <c r="A13" t="s">
        <v>38</v>
      </c>
    </row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0"/>
  <sheetViews>
    <sheetView zoomScale="70" zoomScaleNormal="70" workbookViewId="0"/>
  </sheetViews>
  <sheetFormatPr defaultColWidth="8.85546875" defaultRowHeight="15" x14ac:dyDescent="0.25"/>
  <cols>
    <col min="1" max="3" width="11.7109375" style="31" customWidth="1"/>
    <col min="4" max="6" width="13" style="31" customWidth="1"/>
    <col min="7" max="7" width="13" style="12" customWidth="1"/>
    <col min="8" max="8" width="13" style="31" customWidth="1"/>
    <col min="9" max="9" width="13" style="12" customWidth="1"/>
    <col min="10" max="10" width="13" style="31" customWidth="1"/>
    <col min="11" max="11" width="13" style="12" customWidth="1"/>
    <col min="12" max="12" width="13" style="31" customWidth="1"/>
    <col min="13" max="13" width="13" style="12" customWidth="1"/>
    <col min="14" max="14" width="13" style="31" customWidth="1"/>
    <col min="15" max="15" width="13" style="12" customWidth="1"/>
    <col min="16" max="16" width="13" style="31" customWidth="1"/>
    <col min="17" max="17" width="13" style="12" customWidth="1"/>
    <col min="18" max="18" width="13" style="31" customWidth="1"/>
    <col min="19" max="19" width="13" style="12" customWidth="1"/>
    <col min="20" max="20" width="13" style="31" customWidth="1"/>
    <col min="21" max="21" width="13" style="12" customWidth="1"/>
    <col min="22" max="22" width="13" style="31" customWidth="1"/>
    <col min="23" max="23" width="13" style="12" customWidth="1"/>
    <col min="24" max="24" width="13" style="31" customWidth="1"/>
    <col min="25" max="25" width="13" style="12" customWidth="1"/>
    <col min="26" max="26" width="13" style="31" customWidth="1"/>
    <col min="27" max="27" width="13" style="12" customWidth="1"/>
    <col min="28" max="28" width="13" style="31" customWidth="1"/>
    <col min="29" max="29" width="13" style="12" customWidth="1"/>
    <col min="30" max="30" width="13" style="31" customWidth="1"/>
    <col min="31" max="31" width="13" style="12" customWidth="1"/>
    <col min="32" max="32" width="13" style="31" customWidth="1"/>
    <col min="33" max="33" width="13" style="12" customWidth="1"/>
    <col min="34" max="34" width="13" style="31" customWidth="1"/>
    <col min="35" max="35" width="13" style="12" customWidth="1"/>
    <col min="36" max="36" width="13" style="31" customWidth="1"/>
    <col min="37" max="37" width="13" style="12" customWidth="1"/>
    <col min="38" max="38" width="13" style="31" customWidth="1"/>
    <col min="39" max="39" width="13" style="12" customWidth="1"/>
    <col min="40" max="40" width="13" style="31" customWidth="1"/>
    <col min="41" max="41" width="13" style="12" customWidth="1"/>
    <col min="42" max="42" width="13" style="31" customWidth="1"/>
    <col min="43" max="43" width="13" style="12" customWidth="1"/>
    <col min="44" max="44" width="13" style="31" customWidth="1"/>
    <col min="45" max="45" width="13" style="12" customWidth="1"/>
    <col min="46" max="46" width="13" style="31" customWidth="1"/>
    <col min="47" max="47" width="13" style="12" customWidth="1"/>
    <col min="48" max="48" width="13" style="31" customWidth="1"/>
    <col min="49" max="49" width="13" style="12" customWidth="1"/>
    <col min="50" max="50" width="13" style="31" customWidth="1"/>
    <col min="51" max="51" width="13" style="12" customWidth="1"/>
    <col min="52" max="52" width="13" style="31" customWidth="1"/>
    <col min="53" max="53" width="13" style="12" customWidth="1"/>
    <col min="54" max="54" width="13" style="31" customWidth="1"/>
    <col min="55" max="55" width="13" style="12" customWidth="1"/>
    <col min="56" max="56" width="13" style="31" customWidth="1"/>
    <col min="57" max="57" width="13" style="12" customWidth="1"/>
    <col min="58" max="58" width="13" style="31" customWidth="1"/>
    <col min="59" max="59" width="13" style="12" customWidth="1"/>
    <col min="60" max="60" width="13" style="31" customWidth="1"/>
    <col min="61" max="61" width="13" style="12" customWidth="1"/>
    <col min="62" max="62" width="13" style="31" customWidth="1"/>
    <col min="63" max="63" width="13" style="12" customWidth="1"/>
    <col min="64" max="64" width="13" style="31" customWidth="1"/>
    <col min="65" max="65" width="13" style="12" customWidth="1"/>
    <col min="66" max="66" width="13" style="31" customWidth="1"/>
    <col min="67" max="67" width="13" style="12" customWidth="1"/>
    <col min="68" max="68" width="13" style="31" customWidth="1"/>
    <col min="69" max="69" width="13" style="12" customWidth="1"/>
    <col min="70" max="70" width="13" style="31" customWidth="1"/>
    <col min="71" max="71" width="13" style="12" customWidth="1"/>
    <col min="72" max="72" width="13" style="31" customWidth="1"/>
    <col min="73" max="73" width="13" style="12" customWidth="1"/>
    <col min="74" max="74" width="13" style="31" customWidth="1"/>
    <col min="75" max="75" width="13" style="12" customWidth="1"/>
    <col min="76" max="16384" width="8.85546875" style="31"/>
  </cols>
  <sheetData>
    <row r="1" spans="1:75" x14ac:dyDescent="0.3">
      <c r="D1" s="8" t="s">
        <v>44</v>
      </c>
      <c r="E1" s="8" t="s">
        <v>45</v>
      </c>
      <c r="F1" s="8" t="s">
        <v>44</v>
      </c>
      <c r="G1" s="8" t="s">
        <v>45</v>
      </c>
      <c r="H1" s="8" t="s">
        <v>44</v>
      </c>
      <c r="I1" s="8" t="s">
        <v>45</v>
      </c>
      <c r="J1" s="8" t="s">
        <v>44</v>
      </c>
      <c r="K1" s="8" t="s">
        <v>45</v>
      </c>
      <c r="L1" s="8" t="s">
        <v>44</v>
      </c>
      <c r="M1" s="8" t="s">
        <v>45</v>
      </c>
      <c r="N1" s="8" t="s">
        <v>44</v>
      </c>
      <c r="O1" s="8" t="s">
        <v>45</v>
      </c>
      <c r="P1" s="8" t="s">
        <v>44</v>
      </c>
      <c r="Q1" s="8" t="s">
        <v>45</v>
      </c>
      <c r="R1" s="8" t="s">
        <v>44</v>
      </c>
      <c r="S1" s="8" t="s">
        <v>45</v>
      </c>
      <c r="T1" s="8" t="s">
        <v>44</v>
      </c>
      <c r="U1" s="8" t="s">
        <v>45</v>
      </c>
      <c r="V1" s="8" t="s">
        <v>44</v>
      </c>
      <c r="W1" s="8" t="s">
        <v>45</v>
      </c>
      <c r="X1" s="8" t="s">
        <v>44</v>
      </c>
      <c r="Y1" s="8" t="s">
        <v>45</v>
      </c>
      <c r="Z1" s="8" t="s">
        <v>44</v>
      </c>
      <c r="AA1" s="8" t="s">
        <v>45</v>
      </c>
      <c r="AB1" s="8" t="s">
        <v>44</v>
      </c>
      <c r="AC1" s="8" t="s">
        <v>45</v>
      </c>
      <c r="AD1" s="8" t="s">
        <v>44</v>
      </c>
      <c r="AE1" s="8" t="s">
        <v>45</v>
      </c>
      <c r="AF1" s="8" t="s">
        <v>44</v>
      </c>
      <c r="AG1" s="8" t="s">
        <v>45</v>
      </c>
      <c r="AH1" s="8" t="s">
        <v>44</v>
      </c>
      <c r="AI1" s="8" t="s">
        <v>45</v>
      </c>
      <c r="AJ1" s="8" t="s">
        <v>44</v>
      </c>
      <c r="AK1" s="8" t="s">
        <v>45</v>
      </c>
      <c r="AL1" s="8" t="s">
        <v>44</v>
      </c>
      <c r="AM1" s="8" t="s">
        <v>45</v>
      </c>
      <c r="AN1" s="8" t="s">
        <v>44</v>
      </c>
      <c r="AO1" s="8" t="s">
        <v>45</v>
      </c>
      <c r="AP1" s="8" t="s">
        <v>44</v>
      </c>
      <c r="AQ1" s="8" t="s">
        <v>45</v>
      </c>
      <c r="AR1" s="8" t="s">
        <v>44</v>
      </c>
      <c r="AS1" s="8" t="s">
        <v>45</v>
      </c>
      <c r="AT1" s="8" t="s">
        <v>44</v>
      </c>
      <c r="AU1" s="8" t="s">
        <v>45</v>
      </c>
      <c r="AV1" s="8" t="s">
        <v>44</v>
      </c>
      <c r="AW1" s="8" t="s">
        <v>45</v>
      </c>
      <c r="AX1" s="8" t="s">
        <v>44</v>
      </c>
      <c r="AY1" s="8" t="s">
        <v>45</v>
      </c>
      <c r="AZ1" s="8" t="s">
        <v>44</v>
      </c>
      <c r="BA1" s="8" t="s">
        <v>45</v>
      </c>
      <c r="BB1" s="8" t="s">
        <v>44</v>
      </c>
      <c r="BC1" s="8" t="s">
        <v>45</v>
      </c>
      <c r="BD1" s="8" t="s">
        <v>44</v>
      </c>
      <c r="BE1" s="8" t="s">
        <v>45</v>
      </c>
      <c r="BF1" s="8" t="s">
        <v>44</v>
      </c>
      <c r="BG1" s="8" t="s">
        <v>45</v>
      </c>
      <c r="BH1" s="8" t="s">
        <v>44</v>
      </c>
      <c r="BI1" s="8" t="s">
        <v>45</v>
      </c>
      <c r="BJ1" s="8" t="s">
        <v>44</v>
      </c>
      <c r="BK1" s="8" t="s">
        <v>45</v>
      </c>
      <c r="BL1" s="8" t="s">
        <v>44</v>
      </c>
      <c r="BM1" s="8" t="s">
        <v>45</v>
      </c>
      <c r="BN1" s="8" t="s">
        <v>44</v>
      </c>
      <c r="BO1" s="8" t="s">
        <v>45</v>
      </c>
      <c r="BP1" s="8" t="s">
        <v>44</v>
      </c>
      <c r="BQ1" s="8" t="s">
        <v>45</v>
      </c>
      <c r="BR1" s="8" t="s">
        <v>44</v>
      </c>
      <c r="BS1" s="8" t="s">
        <v>45</v>
      </c>
      <c r="BT1" s="8" t="s">
        <v>44</v>
      </c>
      <c r="BU1" s="8" t="s">
        <v>45</v>
      </c>
      <c r="BV1" s="8" t="s">
        <v>44</v>
      </c>
      <c r="BW1" s="8" t="s">
        <v>45</v>
      </c>
    </row>
    <row r="2" spans="1:75" s="34" customFormat="1" x14ac:dyDescent="0.3">
      <c r="B2" s="8" t="s">
        <v>64</v>
      </c>
      <c r="C2" s="8" t="s">
        <v>65</v>
      </c>
      <c r="D2" s="35">
        <v>42308</v>
      </c>
      <c r="E2" s="8" t="s">
        <v>46</v>
      </c>
      <c r="F2" s="8">
        <v>2015</v>
      </c>
      <c r="G2" s="8"/>
      <c r="H2" s="8">
        <f>+F2+1</f>
        <v>2016</v>
      </c>
      <c r="I2" s="8"/>
      <c r="J2" s="8">
        <f>+H2+1</f>
        <v>2017</v>
      </c>
      <c r="K2" s="8"/>
      <c r="L2" s="8">
        <f>+J2+1</f>
        <v>2018</v>
      </c>
      <c r="M2" s="8"/>
      <c r="N2" s="8">
        <f>+L2+1</f>
        <v>2019</v>
      </c>
      <c r="O2" s="8"/>
      <c r="P2" s="8">
        <f>+N2+1</f>
        <v>2020</v>
      </c>
      <c r="Q2" s="8"/>
      <c r="R2" s="8">
        <f>+P2+1</f>
        <v>2021</v>
      </c>
      <c r="S2" s="8"/>
      <c r="T2" s="8">
        <f>+R2+1</f>
        <v>2022</v>
      </c>
      <c r="U2" s="8"/>
      <c r="V2" s="8">
        <f>+T2+1</f>
        <v>2023</v>
      </c>
      <c r="W2" s="8"/>
      <c r="X2" s="8">
        <f>+V2+1</f>
        <v>2024</v>
      </c>
      <c r="Y2" s="8"/>
      <c r="Z2" s="8">
        <f>+X2+1</f>
        <v>2025</v>
      </c>
      <c r="AA2" s="8"/>
      <c r="AB2" s="8">
        <f>+Z2+1</f>
        <v>2026</v>
      </c>
      <c r="AC2" s="8"/>
      <c r="AD2" s="8">
        <f>+AB2+1</f>
        <v>2027</v>
      </c>
      <c r="AE2" s="8"/>
      <c r="AF2" s="8">
        <f>+AD2+1</f>
        <v>2028</v>
      </c>
      <c r="AG2" s="8"/>
      <c r="AH2" s="8">
        <f>+AF2+1</f>
        <v>2029</v>
      </c>
      <c r="AI2" s="8"/>
      <c r="AJ2" s="8">
        <f>+AH2+1</f>
        <v>2030</v>
      </c>
      <c r="AK2" s="8"/>
      <c r="AL2" s="8">
        <f>+AJ2+1</f>
        <v>2031</v>
      </c>
      <c r="AM2" s="8"/>
      <c r="AN2" s="8">
        <f>+AL2+1</f>
        <v>2032</v>
      </c>
      <c r="AO2" s="8"/>
      <c r="AP2" s="8">
        <f>+AN2+1</f>
        <v>2033</v>
      </c>
      <c r="AQ2" s="8"/>
      <c r="AR2" s="8">
        <f>+AP2+1</f>
        <v>2034</v>
      </c>
      <c r="AS2" s="8"/>
      <c r="AT2" s="8">
        <f>+AR2+1</f>
        <v>2035</v>
      </c>
      <c r="AU2" s="8"/>
      <c r="AV2" s="8">
        <f>+AT2+1</f>
        <v>2036</v>
      </c>
      <c r="AW2" s="8"/>
      <c r="AX2" s="8">
        <f>+AV2+1</f>
        <v>2037</v>
      </c>
      <c r="AY2" s="8"/>
      <c r="AZ2" s="8">
        <f>+AX2+1</f>
        <v>2038</v>
      </c>
      <c r="BA2" s="8"/>
      <c r="BB2" s="8">
        <f>+AZ2+1</f>
        <v>2039</v>
      </c>
      <c r="BC2" s="8"/>
      <c r="BD2" s="8">
        <f>+BB2+1</f>
        <v>2040</v>
      </c>
      <c r="BE2" s="8"/>
      <c r="BF2" s="8">
        <f>+BD2+1</f>
        <v>2041</v>
      </c>
      <c r="BG2" s="8"/>
      <c r="BH2" s="8">
        <f>+BF2+1</f>
        <v>2042</v>
      </c>
      <c r="BI2" s="8"/>
      <c r="BJ2" s="8">
        <f>+BH2+1</f>
        <v>2043</v>
      </c>
      <c r="BK2" s="8"/>
      <c r="BL2" s="8">
        <f>+BJ2+1</f>
        <v>2044</v>
      </c>
      <c r="BM2" s="8"/>
      <c r="BN2" s="8">
        <f>+BL2+1</f>
        <v>2045</v>
      </c>
      <c r="BO2" s="8"/>
      <c r="BP2" s="8">
        <f>+BN2+1</f>
        <v>2046</v>
      </c>
      <c r="BQ2" s="8"/>
      <c r="BR2" s="8">
        <f>+BP2+1</f>
        <v>2047</v>
      </c>
      <c r="BS2" s="8"/>
      <c r="BT2" s="8">
        <f>+BR2+1</f>
        <v>2048</v>
      </c>
      <c r="BU2" s="8"/>
      <c r="BV2" s="8">
        <f>+BT2+1</f>
        <v>2049</v>
      </c>
      <c r="BW2" s="8"/>
    </row>
    <row r="3" spans="1:75" s="34" customFormat="1" x14ac:dyDescent="0.3">
      <c r="A3" s="8" t="s">
        <v>42</v>
      </c>
      <c r="B3" s="8" t="s">
        <v>43</v>
      </c>
      <c r="C3" s="8" t="s">
        <v>43</v>
      </c>
      <c r="D3" s="8">
        <v>2015</v>
      </c>
      <c r="E3" s="8">
        <v>2015</v>
      </c>
      <c r="F3" s="8"/>
      <c r="G3" s="8">
        <v>2016</v>
      </c>
      <c r="H3" s="8"/>
      <c r="I3" s="8">
        <f>+G3+1</f>
        <v>2017</v>
      </c>
      <c r="J3" s="8"/>
      <c r="K3" s="8">
        <f>+I3+1</f>
        <v>2018</v>
      </c>
      <c r="L3" s="8"/>
      <c r="M3" s="8">
        <f>+K3+1</f>
        <v>2019</v>
      </c>
      <c r="N3" s="8"/>
      <c r="O3" s="8">
        <f>+M3+1</f>
        <v>2020</v>
      </c>
      <c r="P3" s="8"/>
      <c r="Q3" s="8">
        <f>+O3+1</f>
        <v>2021</v>
      </c>
      <c r="R3" s="8"/>
      <c r="S3" s="8">
        <f>+Q3+1</f>
        <v>2022</v>
      </c>
      <c r="T3" s="8"/>
      <c r="U3" s="8">
        <f>+S3+1</f>
        <v>2023</v>
      </c>
      <c r="V3" s="8"/>
      <c r="W3" s="8">
        <f>+U3+1</f>
        <v>2024</v>
      </c>
      <c r="X3" s="8"/>
      <c r="Y3" s="8">
        <f>+W3+1</f>
        <v>2025</v>
      </c>
      <c r="Z3" s="8"/>
      <c r="AA3" s="8">
        <f>+Y3+1</f>
        <v>2026</v>
      </c>
      <c r="AB3" s="8"/>
      <c r="AC3" s="8">
        <f>+AA3+1</f>
        <v>2027</v>
      </c>
      <c r="AD3" s="8"/>
      <c r="AE3" s="8">
        <f>+AC3+1</f>
        <v>2028</v>
      </c>
      <c r="AF3" s="8"/>
      <c r="AG3" s="8">
        <f>+AE3+1</f>
        <v>2029</v>
      </c>
      <c r="AH3" s="8"/>
      <c r="AI3" s="8">
        <f>+AG3+1</f>
        <v>2030</v>
      </c>
      <c r="AJ3" s="8"/>
      <c r="AK3" s="8">
        <f>+AI3+1</f>
        <v>2031</v>
      </c>
      <c r="AL3" s="8"/>
      <c r="AM3" s="8">
        <f>+AK3+1</f>
        <v>2032</v>
      </c>
      <c r="AN3" s="8"/>
      <c r="AO3" s="8">
        <f>+AM3+1</f>
        <v>2033</v>
      </c>
      <c r="AP3" s="8"/>
      <c r="AQ3" s="8">
        <f>+AO3+1</f>
        <v>2034</v>
      </c>
      <c r="AR3" s="8"/>
      <c r="AS3" s="8">
        <f>+AQ3+1</f>
        <v>2035</v>
      </c>
      <c r="AT3" s="8"/>
      <c r="AU3" s="8">
        <f>+AS3+1</f>
        <v>2036</v>
      </c>
      <c r="AV3" s="8"/>
      <c r="AW3" s="8">
        <f>+AU3+1</f>
        <v>2037</v>
      </c>
      <c r="AX3" s="8"/>
      <c r="AY3" s="8">
        <f>+AW3+1</f>
        <v>2038</v>
      </c>
      <c r="AZ3" s="8"/>
      <c r="BA3" s="8">
        <f>+AY3+1</f>
        <v>2039</v>
      </c>
      <c r="BB3" s="8"/>
      <c r="BC3" s="8">
        <f>+BA3+1</f>
        <v>2040</v>
      </c>
      <c r="BD3" s="8"/>
      <c r="BE3" s="8">
        <f>+BC3+1</f>
        <v>2041</v>
      </c>
      <c r="BF3" s="8"/>
      <c r="BG3" s="8">
        <f>+BE3+1</f>
        <v>2042</v>
      </c>
      <c r="BH3" s="8"/>
      <c r="BI3" s="8">
        <f>+BG3+1</f>
        <v>2043</v>
      </c>
      <c r="BJ3" s="8"/>
      <c r="BK3" s="8">
        <f>+BI3+1</f>
        <v>2044</v>
      </c>
      <c r="BL3" s="8"/>
      <c r="BM3" s="8">
        <f>+BK3+1</f>
        <v>2045</v>
      </c>
      <c r="BN3" s="8"/>
      <c r="BO3" s="8">
        <f>+BM3+1</f>
        <v>2046</v>
      </c>
      <c r="BP3" s="8"/>
      <c r="BQ3" s="8">
        <f>+BO3+1</f>
        <v>2047</v>
      </c>
      <c r="BR3" s="8"/>
      <c r="BS3" s="8">
        <f>+BQ3+1</f>
        <v>2048</v>
      </c>
      <c r="BT3" s="8"/>
      <c r="BU3" s="8">
        <f>+BS3+1</f>
        <v>2049</v>
      </c>
      <c r="BV3" s="8"/>
      <c r="BW3" s="8">
        <f>+BU3+1</f>
        <v>2050</v>
      </c>
    </row>
    <row r="4" spans="1:75" x14ac:dyDescent="0.3">
      <c r="A4" s="32">
        <v>1</v>
      </c>
      <c r="B4" s="36">
        <v>0.04</v>
      </c>
      <c r="C4" s="36"/>
      <c r="D4" s="37">
        <v>1000.8450818218409</v>
      </c>
      <c r="E4" s="37">
        <f>+D4*B4*0.166666666666667</f>
        <v>6.6723005454789535</v>
      </c>
      <c r="F4" s="38">
        <f>+D4-E4</f>
        <v>994.172781276362</v>
      </c>
      <c r="G4" s="39">
        <f>+F4*$B4</f>
        <v>39.766911251054481</v>
      </c>
      <c r="H4" s="38">
        <f>+F4-G4</f>
        <v>954.40587002530754</v>
      </c>
      <c r="I4" s="39">
        <f t="shared" ref="I4:I23" si="0">+H4*$B4</f>
        <v>38.176234801012299</v>
      </c>
      <c r="J4" s="38">
        <f>+H4-I4</f>
        <v>916.22963522429518</v>
      </c>
      <c r="K4" s="39">
        <f t="shared" ref="K4:K23" si="1">+J4*$B4</f>
        <v>36.64918540897181</v>
      </c>
      <c r="L4" s="38">
        <f>+J4-K4</f>
        <v>879.58044981532339</v>
      </c>
      <c r="M4" s="39">
        <f t="shared" ref="M4:M23" si="2">+L4*$B4</f>
        <v>35.183217992612938</v>
      </c>
      <c r="N4" s="38">
        <f>+L4-M4</f>
        <v>844.39723182271041</v>
      </c>
      <c r="O4" s="39">
        <f t="shared" ref="O4:O23" si="3">+N4*$B4</f>
        <v>33.775889272908415</v>
      </c>
      <c r="P4" s="38">
        <f>+N4-O4</f>
        <v>810.62134254980197</v>
      </c>
      <c r="Q4" s="39">
        <f t="shared" ref="Q4:Q23" si="4">+P4*$B4</f>
        <v>32.424853701992078</v>
      </c>
      <c r="R4" s="38">
        <f>+P4-Q4</f>
        <v>778.19648884780986</v>
      </c>
      <c r="S4" s="39">
        <f t="shared" ref="S4:S23" si="5">+R4*$B4</f>
        <v>31.127859553912394</v>
      </c>
      <c r="T4" s="38">
        <f>+R4-S4</f>
        <v>747.06862929389752</v>
      </c>
      <c r="U4" s="39">
        <f t="shared" ref="U4:U23" si="6">+T4*$B4</f>
        <v>29.8827451717559</v>
      </c>
      <c r="V4" s="38">
        <f>+T4-U4</f>
        <v>717.1858841221416</v>
      </c>
      <c r="W4" s="39">
        <f t="shared" ref="W4:W23" si="7">+V4*$B4</f>
        <v>28.687435364885665</v>
      </c>
      <c r="X4" s="38">
        <f>+V4-W4</f>
        <v>688.49844875725591</v>
      </c>
      <c r="Y4" s="39">
        <f t="shared" ref="Y4:Y23" si="8">+X4*$B4</f>
        <v>27.539937950290238</v>
      </c>
      <c r="Z4" s="38">
        <f>+X4-Y4</f>
        <v>660.95851080696571</v>
      </c>
      <c r="AA4" s="39">
        <f t="shared" ref="AA4:AA23" si="9">+Z4*$B4</f>
        <v>26.438340432278629</v>
      </c>
      <c r="AB4" s="38">
        <f>+Z4-AA4</f>
        <v>634.52017037468704</v>
      </c>
      <c r="AC4" s="39">
        <f t="shared" ref="AC4:AE22" si="10">+AB4*$B4</f>
        <v>25.380806814987483</v>
      </c>
      <c r="AD4" s="38">
        <f>+AB4-AC4</f>
        <v>609.13936355969952</v>
      </c>
      <c r="AE4" s="39">
        <f t="shared" si="10"/>
        <v>24.365574542387982</v>
      </c>
      <c r="AF4" s="38">
        <f>+AD4-AE4</f>
        <v>584.77378901731151</v>
      </c>
      <c r="AG4" s="39">
        <f t="shared" ref="AG4" si="11">+AF4*$B4</f>
        <v>23.390951560692461</v>
      </c>
      <c r="AH4" s="38">
        <f>+AF4-AG4</f>
        <v>561.38283745661909</v>
      </c>
      <c r="AI4" s="39">
        <f t="shared" ref="AI4" si="12">+AH4*$B4</f>
        <v>22.455313498264765</v>
      </c>
      <c r="AJ4" s="38">
        <f>+AH4-AI4</f>
        <v>538.9275239583543</v>
      </c>
      <c r="AK4" s="39">
        <f t="shared" ref="AK4" si="13">+AJ4*$B4</f>
        <v>21.557100958334171</v>
      </c>
      <c r="AL4" s="38">
        <f>+AJ4-AK4</f>
        <v>517.37042300002008</v>
      </c>
      <c r="AM4" s="39">
        <f t="shared" ref="AM4" si="14">+AL4*$B4</f>
        <v>20.694816920000804</v>
      </c>
      <c r="AN4" s="38">
        <f>+AL4-AM4</f>
        <v>496.67560608001929</v>
      </c>
      <c r="AO4" s="39">
        <f t="shared" ref="AO4" si="15">+AN4*$B4</f>
        <v>19.86702424320077</v>
      </c>
      <c r="AP4" s="38">
        <f>+AN4-AO4</f>
        <v>476.80858183681852</v>
      </c>
      <c r="AQ4" s="39">
        <f t="shared" ref="AQ4" si="16">+AP4*$B4</f>
        <v>19.07234327347274</v>
      </c>
      <c r="AR4" s="38">
        <f>+AP4-AQ4</f>
        <v>457.73623856334575</v>
      </c>
      <c r="AS4" s="39">
        <f t="shared" ref="AS4" si="17">+AR4*$B4</f>
        <v>18.30944954253383</v>
      </c>
      <c r="AT4" s="38">
        <f>+AR4-AS4</f>
        <v>439.4267890208119</v>
      </c>
      <c r="AU4" s="39">
        <f t="shared" ref="AU4" si="18">+AT4*$B4</f>
        <v>17.577071560832476</v>
      </c>
      <c r="AV4" s="38">
        <f>+AT4-AU4</f>
        <v>421.84971745997944</v>
      </c>
      <c r="AW4" s="39">
        <f t="shared" ref="AW4" si="19">+AV4*$B4</f>
        <v>16.873988698399177</v>
      </c>
      <c r="AX4" s="38">
        <f>+AV4-AW4</f>
        <v>404.97572876158029</v>
      </c>
      <c r="AY4" s="39">
        <f t="shared" ref="AY4" si="20">+AX4*$B4</f>
        <v>16.199029150463211</v>
      </c>
      <c r="AZ4" s="38">
        <f>+AX4-AY4</f>
        <v>388.77669961111707</v>
      </c>
      <c r="BA4" s="39">
        <f t="shared" ref="BA4" si="21">+AZ4*$B4</f>
        <v>15.551067984444684</v>
      </c>
      <c r="BB4" s="38">
        <f>+AZ4-BA4</f>
        <v>373.2256316266724</v>
      </c>
      <c r="BC4" s="39">
        <f t="shared" ref="BC4" si="22">+BB4*$B4</f>
        <v>14.929025265066896</v>
      </c>
      <c r="BD4" s="38">
        <f>+BB4-BC4</f>
        <v>358.29660636160548</v>
      </c>
      <c r="BE4" s="39">
        <f t="shared" ref="BE4" si="23">+BD4*$B4</f>
        <v>14.33186425446422</v>
      </c>
      <c r="BF4" s="38">
        <f>+BD4-BE4</f>
        <v>343.96474210714126</v>
      </c>
      <c r="BG4" s="39">
        <f t="shared" ref="BG4:BI4" si="24">+BF4*$B4</f>
        <v>13.758589684285651</v>
      </c>
      <c r="BH4" s="38">
        <f>+BF4-BG4</f>
        <v>330.20615242285561</v>
      </c>
      <c r="BI4" s="39">
        <f t="shared" si="24"/>
        <v>13.208246096914225</v>
      </c>
      <c r="BJ4" s="38">
        <f>+BH4-BI4</f>
        <v>316.99790632594136</v>
      </c>
      <c r="BK4" s="39">
        <f t="shared" ref="BK4" si="25">+BJ4*$B4</f>
        <v>12.679916253037655</v>
      </c>
      <c r="BL4" s="38">
        <f>+BJ4-BK4</f>
        <v>304.31799007290368</v>
      </c>
      <c r="BM4" s="39">
        <f t="shared" ref="BM4" si="26">+BL4*$B4</f>
        <v>12.172719602916148</v>
      </c>
      <c r="BN4" s="38">
        <f>+BL4-BM4</f>
        <v>292.14527046998751</v>
      </c>
      <c r="BO4" s="39">
        <f t="shared" ref="BO4" si="27">+BN4*$B4</f>
        <v>11.685810818799501</v>
      </c>
      <c r="BP4" s="38">
        <f>+BN4-BO4</f>
        <v>280.45945965118801</v>
      </c>
      <c r="BQ4" s="39">
        <f t="shared" ref="BQ4" si="28">+BP4*$B4</f>
        <v>11.218378386047521</v>
      </c>
      <c r="BR4" s="38">
        <f>+BP4-BQ4</f>
        <v>269.24108126514051</v>
      </c>
      <c r="BS4" s="39">
        <f t="shared" ref="BS4" si="29">+BR4*$B4</f>
        <v>10.76964325060562</v>
      </c>
      <c r="BT4" s="38">
        <f>+BR4-BS4</f>
        <v>258.4714380145349</v>
      </c>
      <c r="BU4" s="39">
        <f t="shared" ref="BU4" si="30">+BT4*$B4</f>
        <v>10.338857520581396</v>
      </c>
      <c r="BV4" s="38">
        <f>+BT4-BU4</f>
        <v>248.1325804939535</v>
      </c>
      <c r="BW4" s="39">
        <f t="shared" ref="BW4" si="31">+BV4*$B4</f>
        <v>9.9253032197581401</v>
      </c>
    </row>
    <row r="5" spans="1:75" x14ac:dyDescent="0.3">
      <c r="A5" s="33">
        <v>2</v>
      </c>
      <c r="B5" s="36">
        <v>0.06</v>
      </c>
      <c r="C5" s="36"/>
      <c r="D5" s="37">
        <v>1601.9428491177064</v>
      </c>
      <c r="E5" s="37">
        <f t="shared" ref="E5:E23" si="32">+D5*B5*0.166666666666667</f>
        <v>16.019428491177095</v>
      </c>
      <c r="F5" s="38">
        <f t="shared" ref="F5:F23" si="33">+D5-E5</f>
        <v>1585.9234206265294</v>
      </c>
      <c r="G5" s="39">
        <f t="shared" ref="G5:G23" si="34">+F5*$B5</f>
        <v>95.155405237591765</v>
      </c>
      <c r="H5" s="38">
        <f t="shared" ref="H5:H23" si="35">+F5-G5</f>
        <v>1490.7680153889376</v>
      </c>
      <c r="I5" s="39">
        <f t="shared" si="0"/>
        <v>89.446080923336254</v>
      </c>
      <c r="J5" s="38">
        <f t="shared" ref="J5:J23" si="36">+H5-I5</f>
        <v>1401.3219344656013</v>
      </c>
      <c r="K5" s="39">
        <f t="shared" si="1"/>
        <v>84.079316067936077</v>
      </c>
      <c r="L5" s="38">
        <f t="shared" ref="L5:L23" si="37">+J5-K5</f>
        <v>1317.2426183976652</v>
      </c>
      <c r="M5" s="39">
        <f t="shared" si="2"/>
        <v>79.03455710385991</v>
      </c>
      <c r="N5" s="38">
        <f t="shared" ref="N5:N23" si="38">+L5-M5</f>
        <v>1238.2080612938053</v>
      </c>
      <c r="O5" s="39">
        <f t="shared" si="3"/>
        <v>74.292483677628312</v>
      </c>
      <c r="P5" s="38">
        <f t="shared" ref="P5:P23" si="39">+N5-O5</f>
        <v>1163.915577616177</v>
      </c>
      <c r="Q5" s="39">
        <f t="shared" si="4"/>
        <v>69.834934656970617</v>
      </c>
      <c r="R5" s="38">
        <f t="shared" ref="R5:R23" si="40">+P5-Q5</f>
        <v>1094.0806429592064</v>
      </c>
      <c r="S5" s="39">
        <f t="shared" si="5"/>
        <v>65.644838577552378</v>
      </c>
      <c r="T5" s="38">
        <f t="shared" ref="T5:T23" si="41">+R5-S5</f>
        <v>1028.4358043816542</v>
      </c>
      <c r="U5" s="39">
        <f t="shared" si="6"/>
        <v>61.706148262899248</v>
      </c>
      <c r="V5" s="38">
        <f t="shared" ref="V5:V23" si="42">+T5-U5</f>
        <v>966.72965611875497</v>
      </c>
      <c r="W5" s="39">
        <f t="shared" si="7"/>
        <v>58.003779367125297</v>
      </c>
      <c r="X5" s="38">
        <f t="shared" ref="X5:X23" si="43">+V5-W5</f>
        <v>908.7258767516297</v>
      </c>
      <c r="Y5" s="39">
        <f t="shared" si="8"/>
        <v>54.523552605097777</v>
      </c>
      <c r="Z5" s="38">
        <f t="shared" ref="Z5:Z23" si="44">+X5-Y5</f>
        <v>854.20232414653196</v>
      </c>
      <c r="AA5" s="39">
        <f t="shared" si="9"/>
        <v>51.252139448791915</v>
      </c>
      <c r="AB5" s="38">
        <f t="shared" ref="AB5:AB23" si="45">+Z5-AA5</f>
        <v>802.95018469774004</v>
      </c>
      <c r="AC5" s="39">
        <f t="shared" si="10"/>
        <v>48.1770110818644</v>
      </c>
      <c r="AD5" s="38">
        <f t="shared" ref="AD5:AD23" si="46">+AB5-AC5</f>
        <v>754.77317361587563</v>
      </c>
      <c r="AE5" s="39">
        <f t="shared" si="10"/>
        <v>45.286390416952536</v>
      </c>
      <c r="AF5" s="38">
        <f t="shared" ref="AF5:AF23" si="47">+AD5-AE5</f>
        <v>709.48678319892315</v>
      </c>
      <c r="AG5" s="39">
        <f t="shared" ref="AG5" si="48">+AF5*$B5</f>
        <v>42.569206991935388</v>
      </c>
      <c r="AH5" s="38">
        <f t="shared" ref="AH5:AH23" si="49">+AF5-AG5</f>
        <v>666.91757620698775</v>
      </c>
      <c r="AI5" s="39">
        <f t="shared" ref="AI5" si="50">+AH5*$B5</f>
        <v>40.015054572419267</v>
      </c>
      <c r="AJ5" s="38">
        <f t="shared" ref="AJ5:AJ23" si="51">+AH5-AI5</f>
        <v>626.90252163456853</v>
      </c>
      <c r="AK5" s="39">
        <f t="shared" ref="AK5" si="52">+AJ5*$B5</f>
        <v>37.614151298074113</v>
      </c>
      <c r="AL5" s="38">
        <f t="shared" ref="AL5:AL23" si="53">+AJ5-AK5</f>
        <v>589.28837033649438</v>
      </c>
      <c r="AM5" s="39">
        <f t="shared" ref="AM5" si="54">+AL5*$B5</f>
        <v>35.357302220189659</v>
      </c>
      <c r="AN5" s="38">
        <f t="shared" ref="AN5:AN23" si="55">+AL5-AM5</f>
        <v>553.93106811630469</v>
      </c>
      <c r="AO5" s="39">
        <f t="shared" ref="AO5" si="56">+AN5*$B5</f>
        <v>33.235864086978282</v>
      </c>
      <c r="AP5" s="38">
        <f t="shared" ref="AP5:AP23" si="57">+AN5-AO5</f>
        <v>520.69520402932642</v>
      </c>
      <c r="AQ5" s="39">
        <f t="shared" ref="AQ5" si="58">+AP5*$B5</f>
        <v>31.241712241759583</v>
      </c>
      <c r="AR5" s="38">
        <f t="shared" ref="AR5:AR23" si="59">+AP5-AQ5</f>
        <v>489.45349178756686</v>
      </c>
      <c r="AS5" s="39">
        <f t="shared" ref="AS5" si="60">+AR5*$B5</f>
        <v>29.36720950725401</v>
      </c>
      <c r="AT5" s="38">
        <f t="shared" ref="AT5:AT23" si="61">+AR5-AS5</f>
        <v>460.08628228031284</v>
      </c>
      <c r="AU5" s="39">
        <f t="shared" ref="AU5" si="62">+AT5*$B5</f>
        <v>27.605176936818768</v>
      </c>
      <c r="AV5" s="38">
        <f t="shared" ref="AV5:AV23" si="63">+AT5-AU5</f>
        <v>432.48110534349405</v>
      </c>
      <c r="AW5" s="39">
        <f t="shared" ref="AW5" si="64">+AV5*$B5</f>
        <v>25.948866320609643</v>
      </c>
      <c r="AX5" s="38">
        <f t="shared" ref="AX5:AX23" si="65">+AV5-AW5</f>
        <v>406.53223902288443</v>
      </c>
      <c r="AY5" s="39">
        <f t="shared" ref="AY5" si="66">+AX5*$B5</f>
        <v>24.391934341373066</v>
      </c>
      <c r="AZ5" s="38">
        <f t="shared" ref="AZ5:AZ23" si="67">+AX5-AY5</f>
        <v>382.14030468151134</v>
      </c>
      <c r="BA5" s="39">
        <f t="shared" ref="BA5" si="68">+AZ5*$B5</f>
        <v>22.928418280890678</v>
      </c>
      <c r="BB5" s="38">
        <f t="shared" ref="BB5:BB23" si="69">+AZ5-BA5</f>
        <v>359.21188640062064</v>
      </c>
      <c r="BC5" s="39">
        <f t="shared" ref="BC5" si="70">+BB5*$B5</f>
        <v>21.552713184037238</v>
      </c>
      <c r="BD5" s="38">
        <f t="shared" ref="BD5:BD23" si="71">+BB5-BC5</f>
        <v>337.65917321658338</v>
      </c>
      <c r="BE5" s="39">
        <f t="shared" ref="BE5" si="72">+BD5*$B5</f>
        <v>20.259550392995003</v>
      </c>
      <c r="BF5" s="38">
        <f t="shared" ref="BF5:BF23" si="73">+BD5-BE5</f>
        <v>317.3996228235884</v>
      </c>
      <c r="BG5" s="39">
        <f t="shared" ref="BG5:BI5" si="74">+BF5*$B5</f>
        <v>19.043977369415302</v>
      </c>
      <c r="BH5" s="38">
        <f t="shared" ref="BH5:BH23" si="75">+BF5-BG5</f>
        <v>298.3556454541731</v>
      </c>
      <c r="BI5" s="39">
        <f t="shared" si="74"/>
        <v>17.901338727250387</v>
      </c>
      <c r="BJ5" s="38">
        <f t="shared" ref="BJ5:BJ23" si="76">+BH5-BI5</f>
        <v>280.45430672692271</v>
      </c>
      <c r="BK5" s="39">
        <f t="shared" ref="BK5" si="77">+BJ5*$B5</f>
        <v>16.82725840361536</v>
      </c>
      <c r="BL5" s="38">
        <f t="shared" ref="BL5:BL23" si="78">+BJ5-BK5</f>
        <v>263.62704832330735</v>
      </c>
      <c r="BM5" s="39">
        <f t="shared" ref="BM5" si="79">+BL5*$B5</f>
        <v>15.81762289939844</v>
      </c>
      <c r="BN5" s="38">
        <f t="shared" ref="BN5:BN23" si="80">+BL5-BM5</f>
        <v>247.80942542390892</v>
      </c>
      <c r="BO5" s="39">
        <f t="shared" ref="BO5" si="81">+BN5*$B5</f>
        <v>14.868565525434535</v>
      </c>
      <c r="BP5" s="38">
        <f t="shared" ref="BP5:BP23" si="82">+BN5-BO5</f>
        <v>232.94085989847437</v>
      </c>
      <c r="BQ5" s="39">
        <f t="shared" ref="BQ5" si="83">+BP5*$B5</f>
        <v>13.976451593908461</v>
      </c>
      <c r="BR5" s="38">
        <f t="shared" ref="BR5:BR23" si="84">+BP5-BQ5</f>
        <v>218.96440830456592</v>
      </c>
      <c r="BS5" s="39">
        <f t="shared" ref="BS5" si="85">+BR5*$B5</f>
        <v>13.137864498273954</v>
      </c>
      <c r="BT5" s="38">
        <f t="shared" ref="BT5:BT23" si="86">+BR5-BS5</f>
        <v>205.82654380629197</v>
      </c>
      <c r="BU5" s="39">
        <f t="shared" ref="BU5" si="87">+BT5*$B5</f>
        <v>12.349592628377518</v>
      </c>
      <c r="BV5" s="38">
        <f t="shared" ref="BV5:BV23" si="88">+BT5-BU5</f>
        <v>193.47695117791446</v>
      </c>
      <c r="BW5" s="39">
        <f t="shared" ref="BW5" si="89">+BV5*$B5</f>
        <v>11.608617070674867</v>
      </c>
    </row>
    <row r="6" spans="1:75" x14ac:dyDescent="0.3">
      <c r="A6" s="33">
        <v>3</v>
      </c>
      <c r="B6" s="36">
        <v>0.05</v>
      </c>
      <c r="C6" s="36"/>
      <c r="D6" s="37">
        <v>25.696230916369498</v>
      </c>
      <c r="E6" s="37">
        <f t="shared" si="32"/>
        <v>0.21413525763641292</v>
      </c>
      <c r="F6" s="38">
        <f t="shared" si="33"/>
        <v>25.482095658733083</v>
      </c>
      <c r="G6" s="39">
        <f t="shared" si="34"/>
        <v>1.2741047829366543</v>
      </c>
      <c r="H6" s="38">
        <f t="shared" si="35"/>
        <v>24.20799087579643</v>
      </c>
      <c r="I6" s="39">
        <f t="shared" si="0"/>
        <v>1.2103995437898216</v>
      </c>
      <c r="J6" s="38">
        <f t="shared" si="36"/>
        <v>22.997591332006607</v>
      </c>
      <c r="K6" s="39">
        <f t="shared" si="1"/>
        <v>1.1498795666003303</v>
      </c>
      <c r="L6" s="38">
        <f t="shared" si="37"/>
        <v>21.847711765406277</v>
      </c>
      <c r="M6" s="39">
        <f t="shared" si="2"/>
        <v>1.092385588270314</v>
      </c>
      <c r="N6" s="38">
        <f t="shared" si="38"/>
        <v>20.755326177135963</v>
      </c>
      <c r="O6" s="39">
        <f t="shared" si="3"/>
        <v>1.0377663088567981</v>
      </c>
      <c r="P6" s="38">
        <f t="shared" si="39"/>
        <v>19.717559868279164</v>
      </c>
      <c r="Q6" s="39">
        <f t="shared" si="4"/>
        <v>0.98587799341395821</v>
      </c>
      <c r="R6" s="38">
        <f t="shared" si="40"/>
        <v>18.731681874865206</v>
      </c>
      <c r="S6" s="39">
        <f t="shared" si="5"/>
        <v>0.93658409374326035</v>
      </c>
      <c r="T6" s="38">
        <f t="shared" si="41"/>
        <v>17.795097781121946</v>
      </c>
      <c r="U6" s="39">
        <f t="shared" si="6"/>
        <v>0.88975488905609734</v>
      </c>
      <c r="V6" s="38">
        <f t="shared" si="42"/>
        <v>16.90534289206585</v>
      </c>
      <c r="W6" s="39">
        <f t="shared" si="7"/>
        <v>0.84526714460329255</v>
      </c>
      <c r="X6" s="38">
        <f t="shared" si="43"/>
        <v>16.060075747462559</v>
      </c>
      <c r="Y6" s="39">
        <f t="shared" si="8"/>
        <v>0.80300378737312794</v>
      </c>
      <c r="Z6" s="38">
        <f t="shared" si="44"/>
        <v>15.25707196008943</v>
      </c>
      <c r="AA6" s="39">
        <f t="shared" si="9"/>
        <v>0.7628535980044715</v>
      </c>
      <c r="AB6" s="38">
        <f t="shared" si="45"/>
        <v>14.494218362084958</v>
      </c>
      <c r="AC6" s="39">
        <f t="shared" si="10"/>
        <v>0.72471091810424793</v>
      </c>
      <c r="AD6" s="38">
        <f t="shared" si="46"/>
        <v>13.769507443980709</v>
      </c>
      <c r="AE6" s="39">
        <f t="shared" si="10"/>
        <v>0.68847537219903554</v>
      </c>
      <c r="AF6" s="38">
        <f t="shared" si="47"/>
        <v>13.081032071781674</v>
      </c>
      <c r="AG6" s="39">
        <f t="shared" ref="AG6" si="90">+AF6*$B6</f>
        <v>0.65405160358908376</v>
      </c>
      <c r="AH6" s="38">
        <f t="shared" si="49"/>
        <v>12.426980468192591</v>
      </c>
      <c r="AI6" s="39">
        <f t="shared" ref="AI6" si="91">+AH6*$B6</f>
        <v>0.62134902340962961</v>
      </c>
      <c r="AJ6" s="38">
        <f t="shared" si="51"/>
        <v>11.805631444782961</v>
      </c>
      <c r="AK6" s="39">
        <f t="shared" ref="AK6" si="92">+AJ6*$B6</f>
        <v>0.59028157223914801</v>
      </c>
      <c r="AL6" s="38">
        <f t="shared" si="53"/>
        <v>11.215349872543813</v>
      </c>
      <c r="AM6" s="39">
        <f t="shared" ref="AM6" si="93">+AL6*$B6</f>
        <v>0.56076749362719069</v>
      </c>
      <c r="AN6" s="38">
        <f t="shared" si="55"/>
        <v>10.654582378916622</v>
      </c>
      <c r="AO6" s="39">
        <f t="shared" ref="AO6" si="94">+AN6*$B6</f>
        <v>0.53272911894583108</v>
      </c>
      <c r="AP6" s="38">
        <f t="shared" si="57"/>
        <v>10.121853259970791</v>
      </c>
      <c r="AQ6" s="39">
        <f t="shared" ref="AQ6" si="95">+AP6*$B6</f>
        <v>0.50609266299853961</v>
      </c>
      <c r="AR6" s="38">
        <f t="shared" si="59"/>
        <v>9.6157605969722511</v>
      </c>
      <c r="AS6" s="39">
        <f t="shared" ref="AS6" si="96">+AR6*$B6</f>
        <v>0.48078802984861257</v>
      </c>
      <c r="AT6" s="38">
        <f t="shared" si="61"/>
        <v>9.1349725671236381</v>
      </c>
      <c r="AU6" s="39">
        <f t="shared" ref="AU6" si="97">+AT6*$B6</f>
        <v>0.45674862835618191</v>
      </c>
      <c r="AV6" s="38">
        <f t="shared" si="63"/>
        <v>8.6782239387674558</v>
      </c>
      <c r="AW6" s="39">
        <f t="shared" ref="AW6" si="98">+AV6*$B6</f>
        <v>0.43391119693837282</v>
      </c>
      <c r="AX6" s="38">
        <f t="shared" si="65"/>
        <v>8.2443127418290825</v>
      </c>
      <c r="AY6" s="39">
        <f t="shared" ref="AY6" si="99">+AX6*$B6</f>
        <v>0.41221563709145415</v>
      </c>
      <c r="AZ6" s="38">
        <f t="shared" si="67"/>
        <v>7.8320971047376284</v>
      </c>
      <c r="BA6" s="39">
        <f t="shared" ref="BA6" si="100">+AZ6*$B6</f>
        <v>0.39160485523688143</v>
      </c>
      <c r="BB6" s="38">
        <f t="shared" si="69"/>
        <v>7.4404922495007471</v>
      </c>
      <c r="BC6" s="39">
        <f t="shared" ref="BC6" si="101">+BB6*$B6</f>
        <v>0.37202461247503738</v>
      </c>
      <c r="BD6" s="38">
        <f t="shared" si="71"/>
        <v>7.0684676370257096</v>
      </c>
      <c r="BE6" s="39">
        <f t="shared" ref="BE6" si="102">+BD6*$B6</f>
        <v>0.35342338185128552</v>
      </c>
      <c r="BF6" s="38">
        <f t="shared" si="73"/>
        <v>6.7150442551744245</v>
      </c>
      <c r="BG6" s="39">
        <f t="shared" ref="BG6:BI6" si="103">+BF6*$B6</f>
        <v>0.33575221275872125</v>
      </c>
      <c r="BH6" s="38">
        <f t="shared" si="75"/>
        <v>6.3792920424157034</v>
      </c>
      <c r="BI6" s="39">
        <f t="shared" si="103"/>
        <v>0.3189646021207852</v>
      </c>
      <c r="BJ6" s="38">
        <f t="shared" si="76"/>
        <v>6.0603274402949179</v>
      </c>
      <c r="BK6" s="39">
        <f t="shared" ref="BK6" si="104">+BJ6*$B6</f>
        <v>0.3030163720147459</v>
      </c>
      <c r="BL6" s="38">
        <f t="shared" si="78"/>
        <v>5.7573110682801723</v>
      </c>
      <c r="BM6" s="39">
        <f t="shared" ref="BM6" si="105">+BL6*$B6</f>
        <v>0.2878655534140086</v>
      </c>
      <c r="BN6" s="38">
        <f t="shared" si="80"/>
        <v>5.4694455148661634</v>
      </c>
      <c r="BO6" s="39">
        <f t="shared" ref="BO6" si="106">+BN6*$B6</f>
        <v>0.27347227574330818</v>
      </c>
      <c r="BP6" s="38">
        <f t="shared" si="82"/>
        <v>5.1959732391228552</v>
      </c>
      <c r="BQ6" s="39">
        <f t="shared" ref="BQ6" si="107">+BP6*$B6</f>
        <v>0.25979866195614276</v>
      </c>
      <c r="BR6" s="38">
        <f t="shared" si="84"/>
        <v>4.936174577166712</v>
      </c>
      <c r="BS6" s="39">
        <f t="shared" ref="BS6" si="108">+BR6*$B6</f>
        <v>0.2468087288583356</v>
      </c>
      <c r="BT6" s="38">
        <f t="shared" si="86"/>
        <v>4.6893658483083769</v>
      </c>
      <c r="BU6" s="39">
        <f t="shared" ref="BU6" si="109">+BT6*$B6</f>
        <v>0.23446829241541886</v>
      </c>
      <c r="BV6" s="38">
        <f t="shared" si="88"/>
        <v>4.4548975558929582</v>
      </c>
      <c r="BW6" s="39">
        <f t="shared" ref="BW6" si="110">+BV6*$B6</f>
        <v>0.22274487779464791</v>
      </c>
    </row>
    <row r="7" spans="1:75" x14ac:dyDescent="0.3">
      <c r="A7" s="33">
        <v>6</v>
      </c>
      <c r="B7" s="36">
        <v>0.1</v>
      </c>
      <c r="C7" s="36"/>
      <c r="D7" s="37">
        <v>-5.8568259402475205</v>
      </c>
      <c r="E7" s="37">
        <f t="shared" si="32"/>
        <v>-9.7613765670792205E-2</v>
      </c>
      <c r="F7" s="38">
        <f t="shared" si="33"/>
        <v>-5.759212174576728</v>
      </c>
      <c r="G7" s="39">
        <f t="shared" si="34"/>
        <v>-0.57592121745767277</v>
      </c>
      <c r="H7" s="38">
        <f t="shared" si="35"/>
        <v>-5.1832909571190555</v>
      </c>
      <c r="I7" s="39">
        <f t="shared" si="0"/>
        <v>-0.51832909571190555</v>
      </c>
      <c r="J7" s="38">
        <f t="shared" si="36"/>
        <v>-4.66496186140715</v>
      </c>
      <c r="K7" s="39">
        <f t="shared" si="1"/>
        <v>-0.46649618614071503</v>
      </c>
      <c r="L7" s="38">
        <f t="shared" si="37"/>
        <v>-4.1984656752664353</v>
      </c>
      <c r="M7" s="39">
        <f t="shared" si="2"/>
        <v>-0.41984656752664357</v>
      </c>
      <c r="N7" s="38">
        <f t="shared" si="38"/>
        <v>-3.7786191077397917</v>
      </c>
      <c r="O7" s="39">
        <f t="shared" si="3"/>
        <v>-0.37786191077397918</v>
      </c>
      <c r="P7" s="38">
        <f t="shared" si="39"/>
        <v>-3.4007571969658126</v>
      </c>
      <c r="Q7" s="39">
        <f t="shared" si="4"/>
        <v>-0.34007571969658129</v>
      </c>
      <c r="R7" s="38">
        <f t="shared" si="40"/>
        <v>-3.0606814772692315</v>
      </c>
      <c r="S7" s="39">
        <f t="shared" si="5"/>
        <v>-0.30606814772692315</v>
      </c>
      <c r="T7" s="38">
        <f t="shared" si="41"/>
        <v>-2.7546133295423081</v>
      </c>
      <c r="U7" s="39">
        <f t="shared" si="6"/>
        <v>-0.27546133295423081</v>
      </c>
      <c r="V7" s="38">
        <f t="shared" si="42"/>
        <v>-2.4791519965880773</v>
      </c>
      <c r="W7" s="39">
        <f t="shared" si="7"/>
        <v>-0.24791519965880773</v>
      </c>
      <c r="X7" s="38">
        <f t="shared" si="43"/>
        <v>-2.2312367969292697</v>
      </c>
      <c r="Y7" s="39">
        <f t="shared" si="8"/>
        <v>-0.22312367969292698</v>
      </c>
      <c r="Z7" s="38">
        <f t="shared" si="44"/>
        <v>-2.0081131172363427</v>
      </c>
      <c r="AA7" s="39">
        <f t="shared" si="9"/>
        <v>-0.20081131172363428</v>
      </c>
      <c r="AB7" s="38">
        <f t="shared" si="45"/>
        <v>-1.8073018055127084</v>
      </c>
      <c r="AC7" s="39">
        <f t="shared" si="10"/>
        <v>-0.18073018055127085</v>
      </c>
      <c r="AD7" s="38">
        <f t="shared" si="46"/>
        <v>-1.6265716249614375</v>
      </c>
      <c r="AE7" s="39">
        <f t="shared" si="10"/>
        <v>-0.16265716249614376</v>
      </c>
      <c r="AF7" s="38">
        <f t="shared" si="47"/>
        <v>-1.4639144624652938</v>
      </c>
      <c r="AG7" s="39">
        <f t="shared" ref="AG7" si="111">+AF7*$B7</f>
        <v>-0.14639144624652939</v>
      </c>
      <c r="AH7" s="38">
        <f t="shared" si="49"/>
        <v>-1.3175230162187643</v>
      </c>
      <c r="AI7" s="39">
        <f t="shared" ref="AI7" si="112">+AH7*$B7</f>
        <v>-0.13175230162187643</v>
      </c>
      <c r="AJ7" s="38">
        <f t="shared" si="51"/>
        <v>-1.1857707145968879</v>
      </c>
      <c r="AK7" s="39">
        <f t="shared" ref="AK7" si="113">+AJ7*$B7</f>
        <v>-0.11857707145968879</v>
      </c>
      <c r="AL7" s="38">
        <f t="shared" si="53"/>
        <v>-1.0671936431371991</v>
      </c>
      <c r="AM7" s="39">
        <f t="shared" ref="AM7" si="114">+AL7*$B7</f>
        <v>-0.10671936431371992</v>
      </c>
      <c r="AN7" s="38">
        <f t="shared" si="55"/>
        <v>-0.96047427882347924</v>
      </c>
      <c r="AO7" s="39">
        <f t="shared" ref="AO7" si="115">+AN7*$B7</f>
        <v>-9.6047427882347935E-2</v>
      </c>
      <c r="AP7" s="38">
        <f t="shared" si="57"/>
        <v>-0.86442685094113125</v>
      </c>
      <c r="AQ7" s="39">
        <f t="shared" ref="AQ7" si="116">+AP7*$B7</f>
        <v>-8.6442685094113125E-2</v>
      </c>
      <c r="AR7" s="38">
        <f t="shared" si="59"/>
        <v>-0.77798416584701813</v>
      </c>
      <c r="AS7" s="39">
        <f t="shared" ref="AS7" si="117">+AR7*$B7</f>
        <v>-7.7798416584701824E-2</v>
      </c>
      <c r="AT7" s="38">
        <f t="shared" si="61"/>
        <v>-0.70018574926231625</v>
      </c>
      <c r="AU7" s="39">
        <f t="shared" ref="AU7" si="118">+AT7*$B7</f>
        <v>-7.0018574926231633E-2</v>
      </c>
      <c r="AV7" s="38">
        <f t="shared" si="63"/>
        <v>-0.6301671743360846</v>
      </c>
      <c r="AW7" s="39">
        <f t="shared" ref="AW7" si="119">+AV7*$B7</f>
        <v>-6.3016717433608468E-2</v>
      </c>
      <c r="AX7" s="38">
        <f t="shared" si="65"/>
        <v>-0.56715045690247612</v>
      </c>
      <c r="AY7" s="39">
        <f t="shared" ref="AY7" si="120">+AX7*$B7</f>
        <v>-5.6715045690247615E-2</v>
      </c>
      <c r="AZ7" s="38">
        <f t="shared" si="67"/>
        <v>-0.51043541121222846</v>
      </c>
      <c r="BA7" s="39">
        <f t="shared" ref="BA7" si="121">+AZ7*$B7</f>
        <v>-5.1043541121222849E-2</v>
      </c>
      <c r="BB7" s="38">
        <f t="shared" si="69"/>
        <v>-0.45939187009100563</v>
      </c>
      <c r="BC7" s="39">
        <f t="shared" ref="BC7" si="122">+BB7*$B7</f>
        <v>-4.5939187009100567E-2</v>
      </c>
      <c r="BD7" s="38">
        <f t="shared" si="71"/>
        <v>-0.41345268308190508</v>
      </c>
      <c r="BE7" s="39">
        <f t="shared" ref="BE7" si="123">+BD7*$B7</f>
        <v>-4.1345268308190512E-2</v>
      </c>
      <c r="BF7" s="38">
        <f t="shared" si="73"/>
        <v>-0.37210741477371456</v>
      </c>
      <c r="BG7" s="39">
        <f t="shared" ref="BG7:BI7" si="124">+BF7*$B7</f>
        <v>-3.721074147737146E-2</v>
      </c>
      <c r="BH7" s="38">
        <f t="shared" si="75"/>
        <v>-0.33489667329634309</v>
      </c>
      <c r="BI7" s="39">
        <f t="shared" si="124"/>
        <v>-3.3489667329634314E-2</v>
      </c>
      <c r="BJ7" s="38">
        <f t="shared" si="76"/>
        <v>-0.30140700596670877</v>
      </c>
      <c r="BK7" s="39">
        <f t="shared" ref="BK7" si="125">+BJ7*$B7</f>
        <v>-3.0140700596670879E-2</v>
      </c>
      <c r="BL7" s="38">
        <f t="shared" si="78"/>
        <v>-0.27126630537003787</v>
      </c>
      <c r="BM7" s="39">
        <f t="shared" ref="BM7" si="126">+BL7*$B7</f>
        <v>-2.7126630537003787E-2</v>
      </c>
      <c r="BN7" s="38">
        <f t="shared" si="80"/>
        <v>-0.24413967483303409</v>
      </c>
      <c r="BO7" s="39">
        <f t="shared" ref="BO7" si="127">+BN7*$B7</f>
        <v>-2.4413967483303409E-2</v>
      </c>
      <c r="BP7" s="38">
        <f t="shared" si="82"/>
        <v>-0.21972570734973068</v>
      </c>
      <c r="BQ7" s="39">
        <f t="shared" ref="BQ7" si="128">+BP7*$B7</f>
        <v>-2.1972570734973069E-2</v>
      </c>
      <c r="BR7" s="38">
        <f t="shared" si="84"/>
        <v>-0.1977531366147576</v>
      </c>
      <c r="BS7" s="39">
        <f t="shared" ref="BS7" si="129">+BR7*$B7</f>
        <v>-1.9775313661475762E-2</v>
      </c>
      <c r="BT7" s="38">
        <f t="shared" si="86"/>
        <v>-0.17797782295328185</v>
      </c>
      <c r="BU7" s="39">
        <f t="shared" ref="BU7" si="130">+BT7*$B7</f>
        <v>-1.7797782295328187E-2</v>
      </c>
      <c r="BV7" s="38">
        <f t="shared" si="88"/>
        <v>-0.16018004065795366</v>
      </c>
      <c r="BW7" s="39">
        <f t="shared" ref="BW7" si="131">+BV7*$B7</f>
        <v>-1.6018004065795368E-2</v>
      </c>
    </row>
    <row r="8" spans="1:75" x14ac:dyDescent="0.3">
      <c r="A8" s="33">
        <v>7</v>
      </c>
      <c r="B8" s="36">
        <v>0.15</v>
      </c>
      <c r="C8" s="36"/>
      <c r="D8" s="37">
        <v>-2.5238622971874999E-2</v>
      </c>
      <c r="E8" s="37">
        <f t="shared" si="32"/>
        <v>-6.3096557429687616E-4</v>
      </c>
      <c r="F8" s="38">
        <f t="shared" si="33"/>
        <v>-2.4607657397578125E-2</v>
      </c>
      <c r="G8" s="39">
        <f t="shared" si="34"/>
        <v>-3.6911486096367187E-3</v>
      </c>
      <c r="H8" s="38">
        <f t="shared" si="35"/>
        <v>-2.0916508787941407E-2</v>
      </c>
      <c r="I8" s="39">
        <f t="shared" si="0"/>
        <v>-3.1374763181912109E-3</v>
      </c>
      <c r="J8" s="38">
        <f t="shared" si="36"/>
        <v>-1.7779032469750197E-2</v>
      </c>
      <c r="K8" s="39">
        <f t="shared" si="1"/>
        <v>-2.6668548704625295E-3</v>
      </c>
      <c r="L8" s="38">
        <f t="shared" si="37"/>
        <v>-1.5112177599287667E-2</v>
      </c>
      <c r="M8" s="39">
        <f t="shared" si="2"/>
        <v>-2.2668266398931502E-3</v>
      </c>
      <c r="N8" s="38">
        <f t="shared" si="38"/>
        <v>-1.2845350959394517E-2</v>
      </c>
      <c r="O8" s="39">
        <f t="shared" si="3"/>
        <v>-1.9268026439091775E-3</v>
      </c>
      <c r="P8" s="38">
        <f t="shared" si="39"/>
        <v>-1.0918548315485339E-2</v>
      </c>
      <c r="Q8" s="39">
        <f t="shared" si="4"/>
        <v>-1.6377822473228009E-3</v>
      </c>
      <c r="R8" s="38">
        <f t="shared" si="40"/>
        <v>-9.2807660681625392E-3</v>
      </c>
      <c r="S8" s="39">
        <f t="shared" si="5"/>
        <v>-1.3921149102243807E-3</v>
      </c>
      <c r="T8" s="38">
        <f t="shared" si="41"/>
        <v>-7.8886511579381591E-3</v>
      </c>
      <c r="U8" s="39">
        <f t="shared" si="6"/>
        <v>-1.1832976736907239E-3</v>
      </c>
      <c r="V8" s="38">
        <f t="shared" si="42"/>
        <v>-6.7053534842474354E-3</v>
      </c>
      <c r="W8" s="39">
        <f t="shared" si="7"/>
        <v>-1.0058030226371153E-3</v>
      </c>
      <c r="X8" s="38">
        <f t="shared" si="43"/>
        <v>-5.6995504616103206E-3</v>
      </c>
      <c r="Y8" s="39">
        <f t="shared" si="8"/>
        <v>-8.5493256924154808E-4</v>
      </c>
      <c r="Z8" s="38">
        <f t="shared" si="44"/>
        <v>-4.8446178923687725E-3</v>
      </c>
      <c r="AA8" s="39">
        <f t="shared" si="9"/>
        <v>-7.2669268385531583E-4</v>
      </c>
      <c r="AB8" s="38">
        <f t="shared" si="45"/>
        <v>-4.1179252085134562E-3</v>
      </c>
      <c r="AC8" s="39">
        <f t="shared" si="10"/>
        <v>-6.1768878127701837E-4</v>
      </c>
      <c r="AD8" s="38">
        <f t="shared" si="46"/>
        <v>-3.500236427236438E-3</v>
      </c>
      <c r="AE8" s="39">
        <f t="shared" si="10"/>
        <v>-5.2503546408546567E-4</v>
      </c>
      <c r="AF8" s="38">
        <f t="shared" si="47"/>
        <v>-2.9752009631509721E-3</v>
      </c>
      <c r="AG8" s="39">
        <f t="shared" ref="AG8" si="132">+AF8*$B8</f>
        <v>-4.4628014447264578E-4</v>
      </c>
      <c r="AH8" s="38">
        <f t="shared" si="49"/>
        <v>-2.5289208186783261E-3</v>
      </c>
      <c r="AI8" s="39">
        <f t="shared" ref="AI8" si="133">+AH8*$B8</f>
        <v>-3.7933812280174892E-4</v>
      </c>
      <c r="AJ8" s="38">
        <f t="shared" si="51"/>
        <v>-2.1495826958765774E-3</v>
      </c>
      <c r="AK8" s="39">
        <f t="shared" ref="AK8" si="134">+AJ8*$B8</f>
        <v>-3.2243740438148659E-4</v>
      </c>
      <c r="AL8" s="38">
        <f t="shared" si="53"/>
        <v>-1.8271452914950907E-3</v>
      </c>
      <c r="AM8" s="39">
        <f t="shared" ref="AM8" si="135">+AL8*$B8</f>
        <v>-2.7407179372426359E-4</v>
      </c>
      <c r="AN8" s="38">
        <f t="shared" si="55"/>
        <v>-1.553073497770827E-3</v>
      </c>
      <c r="AO8" s="39">
        <f t="shared" ref="AO8" si="136">+AN8*$B8</f>
        <v>-2.3296102466562404E-4</v>
      </c>
      <c r="AP8" s="38">
        <f t="shared" si="57"/>
        <v>-1.320112473105203E-3</v>
      </c>
      <c r="AQ8" s="39">
        <f t="shared" ref="AQ8" si="137">+AP8*$B8</f>
        <v>-1.9801687096578045E-4</v>
      </c>
      <c r="AR8" s="38">
        <f t="shared" si="59"/>
        <v>-1.1220956021394226E-3</v>
      </c>
      <c r="AS8" s="39">
        <f t="shared" ref="AS8" si="138">+AR8*$B8</f>
        <v>-1.6831434032091338E-4</v>
      </c>
      <c r="AT8" s="38">
        <f t="shared" si="61"/>
        <v>-9.5378126181850916E-4</v>
      </c>
      <c r="AU8" s="39">
        <f t="shared" ref="AU8" si="139">+AT8*$B8</f>
        <v>-1.4306718927277636E-4</v>
      </c>
      <c r="AV8" s="38">
        <f t="shared" si="63"/>
        <v>-8.107140725457328E-4</v>
      </c>
      <c r="AW8" s="39">
        <f t="shared" ref="AW8" si="140">+AV8*$B8</f>
        <v>-1.2160711088185992E-4</v>
      </c>
      <c r="AX8" s="38">
        <f t="shared" si="65"/>
        <v>-6.8910696166387287E-4</v>
      </c>
      <c r="AY8" s="39">
        <f t="shared" ref="AY8" si="141">+AX8*$B8</f>
        <v>-1.0336604424958093E-4</v>
      </c>
      <c r="AZ8" s="38">
        <f t="shared" si="67"/>
        <v>-5.8574091741429195E-4</v>
      </c>
      <c r="BA8" s="39">
        <f t="shared" ref="BA8" si="142">+AZ8*$B8</f>
        <v>-8.7861137612143785E-5</v>
      </c>
      <c r="BB8" s="38">
        <f t="shared" si="69"/>
        <v>-4.9787977980214821E-4</v>
      </c>
      <c r="BC8" s="39">
        <f t="shared" ref="BC8" si="143">+BB8*$B8</f>
        <v>-7.4681966970322226E-5</v>
      </c>
      <c r="BD8" s="38">
        <f t="shared" si="71"/>
        <v>-4.2319781283182598E-4</v>
      </c>
      <c r="BE8" s="39">
        <f t="shared" ref="BE8" si="144">+BD8*$B8</f>
        <v>-6.3479671924773898E-5</v>
      </c>
      <c r="BF8" s="38">
        <f t="shared" si="73"/>
        <v>-3.5971814090705206E-4</v>
      </c>
      <c r="BG8" s="39">
        <f t="shared" ref="BG8:BI8" si="145">+BF8*$B8</f>
        <v>-5.3957721136057809E-5</v>
      </c>
      <c r="BH8" s="38">
        <f t="shared" si="75"/>
        <v>-3.0576041977099425E-4</v>
      </c>
      <c r="BI8" s="39">
        <f t="shared" si="145"/>
        <v>-4.5864062965649133E-5</v>
      </c>
      <c r="BJ8" s="38">
        <f t="shared" si="76"/>
        <v>-2.5989635680534511E-4</v>
      </c>
      <c r="BK8" s="39">
        <f t="shared" ref="BK8" si="146">+BJ8*$B8</f>
        <v>-3.8984453520801762E-5</v>
      </c>
      <c r="BL8" s="38">
        <f t="shared" si="78"/>
        <v>-2.2091190328454334E-4</v>
      </c>
      <c r="BM8" s="39">
        <f t="shared" ref="BM8" si="147">+BL8*$B8</f>
        <v>-3.3136785492681501E-5</v>
      </c>
      <c r="BN8" s="38">
        <f t="shared" si="80"/>
        <v>-1.8777511779186185E-4</v>
      </c>
      <c r="BO8" s="39">
        <f t="shared" ref="BO8" si="148">+BN8*$B8</f>
        <v>-2.8166267668779276E-5</v>
      </c>
      <c r="BP8" s="38">
        <f t="shared" si="82"/>
        <v>-1.5960885012308257E-4</v>
      </c>
      <c r="BQ8" s="39">
        <f t="shared" ref="BQ8" si="149">+BP8*$B8</f>
        <v>-2.3941327518462387E-5</v>
      </c>
      <c r="BR8" s="38">
        <f t="shared" si="84"/>
        <v>-1.3566752260462018E-4</v>
      </c>
      <c r="BS8" s="39">
        <f t="shared" ref="BS8" si="150">+BR8*$B8</f>
        <v>-2.0350128390693025E-5</v>
      </c>
      <c r="BT8" s="38">
        <f t="shared" si="86"/>
        <v>-1.1531739421392716E-4</v>
      </c>
      <c r="BU8" s="39">
        <f t="shared" ref="BU8" si="151">+BT8*$B8</f>
        <v>-1.7297609132089072E-5</v>
      </c>
      <c r="BV8" s="38">
        <f t="shared" si="88"/>
        <v>-9.8019785081838093E-5</v>
      </c>
      <c r="BW8" s="39">
        <f t="shared" ref="BW8" si="152">+BV8*$B8</f>
        <v>-1.4702967762275713E-5</v>
      </c>
    </row>
    <row r="9" spans="1:75" x14ac:dyDescent="0.3">
      <c r="A9" s="33">
        <v>8</v>
      </c>
      <c r="B9" s="36">
        <v>0.2</v>
      </c>
      <c r="C9" s="36"/>
      <c r="D9" s="37">
        <v>-36.686306099120202</v>
      </c>
      <c r="E9" s="37">
        <f t="shared" si="32"/>
        <v>-1.2228768699706758</v>
      </c>
      <c r="F9" s="38">
        <f t="shared" si="33"/>
        <v>-35.463429229149526</v>
      </c>
      <c r="G9" s="39">
        <f t="shared" si="34"/>
        <v>-7.0926858458299051</v>
      </c>
      <c r="H9" s="38">
        <f t="shared" si="35"/>
        <v>-28.370743383319621</v>
      </c>
      <c r="I9" s="39">
        <f t="shared" si="0"/>
        <v>-5.6741486766639246</v>
      </c>
      <c r="J9" s="38">
        <f t="shared" si="36"/>
        <v>-22.696594706655695</v>
      </c>
      <c r="K9" s="39">
        <f t="shared" si="1"/>
        <v>-4.539318941331139</v>
      </c>
      <c r="L9" s="38">
        <f t="shared" si="37"/>
        <v>-18.157275765324556</v>
      </c>
      <c r="M9" s="39">
        <f t="shared" si="2"/>
        <v>-3.6314551530649113</v>
      </c>
      <c r="N9" s="38">
        <f t="shared" si="38"/>
        <v>-14.525820612259645</v>
      </c>
      <c r="O9" s="39">
        <f t="shared" si="3"/>
        <v>-2.9051641224519291</v>
      </c>
      <c r="P9" s="38">
        <f t="shared" si="39"/>
        <v>-11.620656489807716</v>
      </c>
      <c r="Q9" s="39">
        <f t="shared" si="4"/>
        <v>-2.3241312979615434</v>
      </c>
      <c r="R9" s="38">
        <f t="shared" si="40"/>
        <v>-9.2965251918461735</v>
      </c>
      <c r="S9" s="39">
        <f t="shared" si="5"/>
        <v>-1.8593050383692349</v>
      </c>
      <c r="T9" s="38">
        <f t="shared" si="41"/>
        <v>-7.4372201534769387</v>
      </c>
      <c r="U9" s="39">
        <f t="shared" si="6"/>
        <v>-1.4874440306953878</v>
      </c>
      <c r="V9" s="38">
        <f t="shared" si="42"/>
        <v>-5.9497761227815511</v>
      </c>
      <c r="W9" s="39">
        <f t="shared" si="7"/>
        <v>-1.1899552245563103</v>
      </c>
      <c r="X9" s="38">
        <f t="shared" si="43"/>
        <v>-4.7598208982252412</v>
      </c>
      <c r="Y9" s="39">
        <f t="shared" si="8"/>
        <v>-0.95196417964504831</v>
      </c>
      <c r="Z9" s="38">
        <f t="shared" si="44"/>
        <v>-3.8078567185801928</v>
      </c>
      <c r="AA9" s="39">
        <f t="shared" si="9"/>
        <v>-0.76157134371603863</v>
      </c>
      <c r="AB9" s="38">
        <f t="shared" si="45"/>
        <v>-3.0462853748641541</v>
      </c>
      <c r="AC9" s="39">
        <f t="shared" si="10"/>
        <v>-0.60925707497283088</v>
      </c>
      <c r="AD9" s="38">
        <f t="shared" si="46"/>
        <v>-2.4370282998913231</v>
      </c>
      <c r="AE9" s="39">
        <f t="shared" si="10"/>
        <v>-0.48740565997826463</v>
      </c>
      <c r="AF9" s="38">
        <f t="shared" si="47"/>
        <v>-1.9496226399130585</v>
      </c>
      <c r="AG9" s="39">
        <f t="shared" ref="AG9" si="153">+AF9*$B9</f>
        <v>-0.38992452798261173</v>
      </c>
      <c r="AH9" s="38">
        <f t="shared" si="49"/>
        <v>-1.5596981119304467</v>
      </c>
      <c r="AI9" s="39">
        <f t="shared" ref="AI9" si="154">+AH9*$B9</f>
        <v>-0.31193962238608935</v>
      </c>
      <c r="AJ9" s="38">
        <f t="shared" si="51"/>
        <v>-1.2477584895443574</v>
      </c>
      <c r="AK9" s="39">
        <f t="shared" ref="AK9" si="155">+AJ9*$B9</f>
        <v>-0.24955169790887149</v>
      </c>
      <c r="AL9" s="38">
        <f t="shared" si="53"/>
        <v>-0.99820679163548598</v>
      </c>
      <c r="AM9" s="39">
        <f t="shared" ref="AM9" si="156">+AL9*$B9</f>
        <v>-0.1996413583270972</v>
      </c>
      <c r="AN9" s="38">
        <f t="shared" si="55"/>
        <v>-0.79856543330838881</v>
      </c>
      <c r="AO9" s="39">
        <f t="shared" ref="AO9" si="157">+AN9*$B9</f>
        <v>-0.15971308666167777</v>
      </c>
      <c r="AP9" s="38">
        <f t="shared" si="57"/>
        <v>-0.63885234664671109</v>
      </c>
      <c r="AQ9" s="39">
        <f t="shared" ref="AQ9" si="158">+AP9*$B9</f>
        <v>-0.12777046932934222</v>
      </c>
      <c r="AR9" s="38">
        <f t="shared" si="59"/>
        <v>-0.51108187731736887</v>
      </c>
      <c r="AS9" s="39">
        <f t="shared" ref="AS9" si="159">+AR9*$B9</f>
        <v>-0.10221637546347379</v>
      </c>
      <c r="AT9" s="38">
        <f t="shared" si="61"/>
        <v>-0.40886550185389509</v>
      </c>
      <c r="AU9" s="39">
        <f t="shared" ref="AU9" si="160">+AT9*$B9</f>
        <v>-8.177310037077902E-2</v>
      </c>
      <c r="AV9" s="38">
        <f t="shared" si="63"/>
        <v>-0.32709240148311608</v>
      </c>
      <c r="AW9" s="39">
        <f t="shared" ref="AW9" si="161">+AV9*$B9</f>
        <v>-6.5418480296623213E-2</v>
      </c>
      <c r="AX9" s="38">
        <f t="shared" si="65"/>
        <v>-0.26167392118649285</v>
      </c>
      <c r="AY9" s="39">
        <f t="shared" ref="AY9" si="162">+AX9*$B9</f>
        <v>-5.2334784237298572E-2</v>
      </c>
      <c r="AZ9" s="38">
        <f t="shared" si="67"/>
        <v>-0.20933913694919429</v>
      </c>
      <c r="BA9" s="39">
        <f t="shared" ref="BA9" si="163">+AZ9*$B9</f>
        <v>-4.1867827389838859E-2</v>
      </c>
      <c r="BB9" s="38">
        <f t="shared" si="69"/>
        <v>-0.16747130955935544</v>
      </c>
      <c r="BC9" s="39">
        <f t="shared" ref="BC9" si="164">+BB9*$B9</f>
        <v>-3.349426191187109E-2</v>
      </c>
      <c r="BD9" s="38">
        <f t="shared" si="71"/>
        <v>-0.13397704764748436</v>
      </c>
      <c r="BE9" s="39">
        <f t="shared" ref="BE9" si="165">+BD9*$B9</f>
        <v>-2.6795409529496873E-2</v>
      </c>
      <c r="BF9" s="38">
        <f t="shared" si="73"/>
        <v>-0.10718163811798749</v>
      </c>
      <c r="BG9" s="39">
        <f t="shared" ref="BG9:BI9" si="166">+BF9*$B9</f>
        <v>-2.1436327623597498E-2</v>
      </c>
      <c r="BH9" s="38">
        <f t="shared" si="75"/>
        <v>-8.5745310494389992E-2</v>
      </c>
      <c r="BI9" s="39">
        <f t="shared" si="166"/>
        <v>-1.7149062098877999E-2</v>
      </c>
      <c r="BJ9" s="38">
        <f t="shared" si="76"/>
        <v>-6.8596248395511997E-2</v>
      </c>
      <c r="BK9" s="39">
        <f t="shared" ref="BK9" si="167">+BJ9*$B9</f>
        <v>-1.37192496791024E-2</v>
      </c>
      <c r="BL9" s="38">
        <f t="shared" si="78"/>
        <v>-5.4876998716409595E-2</v>
      </c>
      <c r="BM9" s="39">
        <f t="shared" ref="BM9" si="168">+BL9*$B9</f>
        <v>-1.0975399743281919E-2</v>
      </c>
      <c r="BN9" s="38">
        <f t="shared" si="80"/>
        <v>-4.3901598973127676E-2</v>
      </c>
      <c r="BO9" s="39">
        <f t="shared" ref="BO9" si="169">+BN9*$B9</f>
        <v>-8.7803197946255355E-3</v>
      </c>
      <c r="BP9" s="38">
        <f t="shared" si="82"/>
        <v>-3.5121279178502142E-2</v>
      </c>
      <c r="BQ9" s="39">
        <f t="shared" ref="BQ9" si="170">+BP9*$B9</f>
        <v>-7.0242558357004291E-3</v>
      </c>
      <c r="BR9" s="38">
        <f t="shared" si="84"/>
        <v>-2.8097023342801713E-2</v>
      </c>
      <c r="BS9" s="39">
        <f t="shared" ref="BS9" si="171">+BR9*$B9</f>
        <v>-5.6194046685603431E-3</v>
      </c>
      <c r="BT9" s="38">
        <f t="shared" si="86"/>
        <v>-2.2477618674241369E-2</v>
      </c>
      <c r="BU9" s="39">
        <f t="shared" ref="BU9" si="172">+BT9*$B9</f>
        <v>-4.4955237348482738E-3</v>
      </c>
      <c r="BV9" s="38">
        <f t="shared" si="88"/>
        <v>-1.7982094939393095E-2</v>
      </c>
      <c r="BW9" s="39">
        <f t="shared" ref="BW9" si="173">+BV9*$B9</f>
        <v>-3.5964189878786193E-3</v>
      </c>
    </row>
    <row r="10" spans="1:75" x14ac:dyDescent="0.3">
      <c r="A10" s="33">
        <v>9</v>
      </c>
      <c r="B10" s="36">
        <v>0.25</v>
      </c>
      <c r="C10" s="36"/>
      <c r="D10" s="37">
        <v>12.539202346213617</v>
      </c>
      <c r="E10" s="37">
        <f t="shared" si="32"/>
        <v>0.52246676442556839</v>
      </c>
      <c r="F10" s="38">
        <f t="shared" si="33"/>
        <v>12.016735581788049</v>
      </c>
      <c r="G10" s="39">
        <f t="shared" si="34"/>
        <v>3.0041838954470124</v>
      </c>
      <c r="H10" s="38">
        <f t="shared" si="35"/>
        <v>9.0125516863410375</v>
      </c>
      <c r="I10" s="39">
        <f t="shared" si="0"/>
        <v>2.2531379215852594</v>
      </c>
      <c r="J10" s="38">
        <f t="shared" si="36"/>
        <v>6.7594137647557782</v>
      </c>
      <c r="K10" s="39">
        <f t="shared" si="1"/>
        <v>1.6898534411889445</v>
      </c>
      <c r="L10" s="38">
        <f t="shared" si="37"/>
        <v>5.0695603235668338</v>
      </c>
      <c r="M10" s="39">
        <f t="shared" si="2"/>
        <v>1.2673900808917085</v>
      </c>
      <c r="N10" s="38">
        <f t="shared" si="38"/>
        <v>3.8021702426751256</v>
      </c>
      <c r="O10" s="39">
        <f t="shared" si="3"/>
        <v>0.9505425606687814</v>
      </c>
      <c r="P10" s="38">
        <f t="shared" si="39"/>
        <v>2.8516276820063444</v>
      </c>
      <c r="Q10" s="39">
        <f t="shared" si="4"/>
        <v>0.71290692050158611</v>
      </c>
      <c r="R10" s="38">
        <f t="shared" si="40"/>
        <v>2.1387207615047581</v>
      </c>
      <c r="S10" s="39">
        <f t="shared" si="5"/>
        <v>0.53468019037618952</v>
      </c>
      <c r="T10" s="38">
        <f t="shared" si="41"/>
        <v>1.6040405711285686</v>
      </c>
      <c r="U10" s="39">
        <f t="shared" si="6"/>
        <v>0.40101014278214214</v>
      </c>
      <c r="V10" s="38">
        <f t="shared" si="42"/>
        <v>1.2030304283464264</v>
      </c>
      <c r="W10" s="39">
        <f t="shared" si="7"/>
        <v>0.30075760708660659</v>
      </c>
      <c r="X10" s="38">
        <f t="shared" si="43"/>
        <v>0.90227282125981978</v>
      </c>
      <c r="Y10" s="39">
        <f t="shared" si="8"/>
        <v>0.22556820531495494</v>
      </c>
      <c r="Z10" s="38">
        <f t="shared" si="44"/>
        <v>0.67670461594486486</v>
      </c>
      <c r="AA10" s="39">
        <f t="shared" si="9"/>
        <v>0.16917615398621622</v>
      </c>
      <c r="AB10" s="38">
        <f t="shared" si="45"/>
        <v>0.50752846195864865</v>
      </c>
      <c r="AC10" s="39">
        <f t="shared" si="10"/>
        <v>0.12688211548966216</v>
      </c>
      <c r="AD10" s="38">
        <f t="shared" si="46"/>
        <v>0.38064634646898649</v>
      </c>
      <c r="AE10" s="39">
        <f t="shared" si="10"/>
        <v>9.5161586617246621E-2</v>
      </c>
      <c r="AF10" s="38">
        <f t="shared" si="47"/>
        <v>0.28548475985173988</v>
      </c>
      <c r="AG10" s="39">
        <f t="shared" ref="AG10" si="174">+AF10*$B10</f>
        <v>7.1371189962934969E-2</v>
      </c>
      <c r="AH10" s="38">
        <f t="shared" si="49"/>
        <v>0.21411356988880492</v>
      </c>
      <c r="AI10" s="39">
        <f t="shared" ref="AI10" si="175">+AH10*$B10</f>
        <v>5.3528392472201231E-2</v>
      </c>
      <c r="AJ10" s="38">
        <f t="shared" si="51"/>
        <v>0.16058517741660369</v>
      </c>
      <c r="AK10" s="39">
        <f t="shared" ref="AK10" si="176">+AJ10*$B10</f>
        <v>4.0146294354150923E-2</v>
      </c>
      <c r="AL10" s="38">
        <f t="shared" si="53"/>
        <v>0.12043888306245276</v>
      </c>
      <c r="AM10" s="39">
        <f t="shared" ref="AM10" si="177">+AL10*$B10</f>
        <v>3.010972076561319E-2</v>
      </c>
      <c r="AN10" s="38">
        <f t="shared" si="55"/>
        <v>9.0329162296839571E-2</v>
      </c>
      <c r="AO10" s="39">
        <f t="shared" ref="AO10" si="178">+AN10*$B10</f>
        <v>2.2582290574209893E-2</v>
      </c>
      <c r="AP10" s="38">
        <f t="shared" si="57"/>
        <v>6.7746871722629678E-2</v>
      </c>
      <c r="AQ10" s="39">
        <f t="shared" ref="AQ10" si="179">+AP10*$B10</f>
        <v>1.693671793065742E-2</v>
      </c>
      <c r="AR10" s="38">
        <f t="shared" si="59"/>
        <v>5.0810153791972262E-2</v>
      </c>
      <c r="AS10" s="39">
        <f t="shared" ref="AS10" si="180">+AR10*$B10</f>
        <v>1.2702538447993066E-2</v>
      </c>
      <c r="AT10" s="38">
        <f t="shared" si="61"/>
        <v>3.8107615343979197E-2</v>
      </c>
      <c r="AU10" s="39">
        <f t="shared" ref="AU10" si="181">+AT10*$B10</f>
        <v>9.5269038359947992E-3</v>
      </c>
      <c r="AV10" s="38">
        <f t="shared" si="63"/>
        <v>2.8580711507984399E-2</v>
      </c>
      <c r="AW10" s="39">
        <f t="shared" ref="AW10" si="182">+AV10*$B10</f>
        <v>7.1451778769960998E-3</v>
      </c>
      <c r="AX10" s="38">
        <f t="shared" si="65"/>
        <v>2.1435533630988299E-2</v>
      </c>
      <c r="AY10" s="39">
        <f t="shared" ref="AY10" si="183">+AX10*$B10</f>
        <v>5.3588834077470749E-3</v>
      </c>
      <c r="AZ10" s="38">
        <f t="shared" si="67"/>
        <v>1.6076650223241225E-2</v>
      </c>
      <c r="BA10" s="39">
        <f t="shared" ref="BA10" si="184">+AZ10*$B10</f>
        <v>4.0191625558103064E-3</v>
      </c>
      <c r="BB10" s="38">
        <f t="shared" si="69"/>
        <v>1.2057487667430918E-2</v>
      </c>
      <c r="BC10" s="39">
        <f t="shared" ref="BC10" si="185">+BB10*$B10</f>
        <v>3.0143719168577296E-3</v>
      </c>
      <c r="BD10" s="38">
        <f t="shared" si="71"/>
        <v>9.0431157505731878E-3</v>
      </c>
      <c r="BE10" s="39">
        <f t="shared" ref="BE10" si="186">+BD10*$B10</f>
        <v>2.260778937643297E-3</v>
      </c>
      <c r="BF10" s="38">
        <f t="shared" si="73"/>
        <v>6.7823368129298909E-3</v>
      </c>
      <c r="BG10" s="39">
        <f t="shared" ref="BG10:BI10" si="187">+BF10*$B10</f>
        <v>1.6955842032324727E-3</v>
      </c>
      <c r="BH10" s="38">
        <f t="shared" si="75"/>
        <v>5.0867526096974184E-3</v>
      </c>
      <c r="BI10" s="39">
        <f t="shared" si="187"/>
        <v>1.2716881524243546E-3</v>
      </c>
      <c r="BJ10" s="38">
        <f t="shared" si="76"/>
        <v>3.815064457273064E-3</v>
      </c>
      <c r="BK10" s="39">
        <f t="shared" ref="BK10" si="188">+BJ10*$B10</f>
        <v>9.53766114318266E-4</v>
      </c>
      <c r="BL10" s="38">
        <f t="shared" si="78"/>
        <v>2.8612983429547982E-3</v>
      </c>
      <c r="BM10" s="39">
        <f t="shared" ref="BM10" si="189">+BL10*$B10</f>
        <v>7.1532458573869955E-4</v>
      </c>
      <c r="BN10" s="38">
        <f t="shared" si="80"/>
        <v>2.1459737572160987E-3</v>
      </c>
      <c r="BO10" s="39">
        <f t="shared" ref="BO10" si="190">+BN10*$B10</f>
        <v>5.3649343930402466E-4</v>
      </c>
      <c r="BP10" s="38">
        <f t="shared" si="82"/>
        <v>1.609480317912074E-3</v>
      </c>
      <c r="BQ10" s="39">
        <f t="shared" ref="BQ10" si="191">+BP10*$B10</f>
        <v>4.023700794780185E-4</v>
      </c>
      <c r="BR10" s="38">
        <f t="shared" si="84"/>
        <v>1.2071102384340554E-3</v>
      </c>
      <c r="BS10" s="39">
        <f t="shared" ref="BS10" si="192">+BR10*$B10</f>
        <v>3.0177755960851386E-4</v>
      </c>
      <c r="BT10" s="38">
        <f t="shared" si="86"/>
        <v>9.0533267882554158E-4</v>
      </c>
      <c r="BU10" s="39">
        <f t="shared" ref="BU10" si="193">+BT10*$B10</f>
        <v>2.2633316970638539E-4</v>
      </c>
      <c r="BV10" s="38">
        <f t="shared" si="88"/>
        <v>6.7899950911915613E-4</v>
      </c>
      <c r="BW10" s="39">
        <f t="shared" ref="BW10" si="194">+BV10*$B10</f>
        <v>1.6974987727978903E-4</v>
      </c>
    </row>
    <row r="11" spans="1:75" x14ac:dyDescent="0.3">
      <c r="A11" s="33">
        <v>10</v>
      </c>
      <c r="B11" s="36">
        <v>0.3</v>
      </c>
      <c r="C11" s="36"/>
      <c r="D11" s="37">
        <v>161.44041129937983</v>
      </c>
      <c r="E11" s="37">
        <f t="shared" si="32"/>
        <v>8.0720205649690069</v>
      </c>
      <c r="F11" s="38">
        <f t="shared" si="33"/>
        <v>153.36839073441084</v>
      </c>
      <c r="G11" s="39">
        <f t="shared" si="34"/>
        <v>46.010517220323251</v>
      </c>
      <c r="H11" s="38">
        <f t="shared" si="35"/>
        <v>107.35787351408759</v>
      </c>
      <c r="I11" s="39">
        <f t="shared" si="0"/>
        <v>32.207362054226273</v>
      </c>
      <c r="J11" s="38">
        <f t="shared" si="36"/>
        <v>75.15051145986132</v>
      </c>
      <c r="K11" s="39">
        <f t="shared" si="1"/>
        <v>22.545153437958394</v>
      </c>
      <c r="L11" s="38">
        <f t="shared" si="37"/>
        <v>52.60535802190293</v>
      </c>
      <c r="M11" s="39">
        <f t="shared" si="2"/>
        <v>15.781607406570878</v>
      </c>
      <c r="N11" s="38">
        <f t="shared" si="38"/>
        <v>36.823750615332052</v>
      </c>
      <c r="O11" s="39">
        <f t="shared" si="3"/>
        <v>11.047125184599615</v>
      </c>
      <c r="P11" s="38">
        <f t="shared" si="39"/>
        <v>25.776625430732437</v>
      </c>
      <c r="Q11" s="39">
        <f t="shared" si="4"/>
        <v>7.732987629219731</v>
      </c>
      <c r="R11" s="38">
        <f t="shared" si="40"/>
        <v>18.043637801512705</v>
      </c>
      <c r="S11" s="39">
        <f t="shared" si="5"/>
        <v>5.4130913404538115</v>
      </c>
      <c r="T11" s="38">
        <f t="shared" si="41"/>
        <v>12.630546461058895</v>
      </c>
      <c r="U11" s="39">
        <f t="shared" si="6"/>
        <v>3.7891639383176683</v>
      </c>
      <c r="V11" s="38">
        <f t="shared" si="42"/>
        <v>8.8413825227412275</v>
      </c>
      <c r="W11" s="39">
        <f t="shared" si="7"/>
        <v>2.6524147568223682</v>
      </c>
      <c r="X11" s="38">
        <f t="shared" si="43"/>
        <v>6.1889677659188589</v>
      </c>
      <c r="Y11" s="39">
        <f t="shared" si="8"/>
        <v>1.8566903297756576</v>
      </c>
      <c r="Z11" s="38">
        <f t="shared" si="44"/>
        <v>4.332277436143201</v>
      </c>
      <c r="AA11" s="39">
        <f t="shared" si="9"/>
        <v>1.2996832308429602</v>
      </c>
      <c r="AB11" s="38">
        <f t="shared" si="45"/>
        <v>3.0325942053002408</v>
      </c>
      <c r="AC11" s="39">
        <f t="shared" si="10"/>
        <v>0.90977826159007225</v>
      </c>
      <c r="AD11" s="38">
        <f t="shared" si="46"/>
        <v>2.1228159437101688</v>
      </c>
      <c r="AE11" s="39">
        <f t="shared" si="10"/>
        <v>0.63684478311305059</v>
      </c>
      <c r="AF11" s="38">
        <f t="shared" si="47"/>
        <v>1.4859711605971182</v>
      </c>
      <c r="AG11" s="39">
        <f t="shared" ref="AG11" si="195">+AF11*$B11</f>
        <v>0.44579134817913546</v>
      </c>
      <c r="AH11" s="38">
        <f t="shared" si="49"/>
        <v>1.0401798124179829</v>
      </c>
      <c r="AI11" s="39">
        <f t="shared" ref="AI11" si="196">+AH11*$B11</f>
        <v>0.31205394372539486</v>
      </c>
      <c r="AJ11" s="38">
        <f t="shared" si="51"/>
        <v>0.728125868692588</v>
      </c>
      <c r="AK11" s="39">
        <f t="shared" ref="AK11" si="197">+AJ11*$B11</f>
        <v>0.21843776060777639</v>
      </c>
      <c r="AL11" s="38">
        <f t="shared" si="53"/>
        <v>0.50968810808481158</v>
      </c>
      <c r="AM11" s="39">
        <f t="shared" ref="AM11" si="198">+AL11*$B11</f>
        <v>0.15290643242544347</v>
      </c>
      <c r="AN11" s="38">
        <f t="shared" si="55"/>
        <v>0.35678167565936814</v>
      </c>
      <c r="AO11" s="39">
        <f t="shared" ref="AO11" si="199">+AN11*$B11</f>
        <v>0.10703450269781044</v>
      </c>
      <c r="AP11" s="38">
        <f t="shared" si="57"/>
        <v>0.24974717296155768</v>
      </c>
      <c r="AQ11" s="39">
        <f t="shared" ref="AQ11" si="200">+AP11*$B11</f>
        <v>7.4924151888467308E-2</v>
      </c>
      <c r="AR11" s="38">
        <f t="shared" si="59"/>
        <v>0.17482302107309039</v>
      </c>
      <c r="AS11" s="39">
        <f t="shared" ref="AS11" si="201">+AR11*$B11</f>
        <v>5.2446906321927118E-2</v>
      </c>
      <c r="AT11" s="38">
        <f t="shared" si="61"/>
        <v>0.12237611475116328</v>
      </c>
      <c r="AU11" s="39">
        <f t="shared" ref="AU11" si="202">+AT11*$B11</f>
        <v>3.6712834425348985E-2</v>
      </c>
      <c r="AV11" s="38">
        <f t="shared" si="63"/>
        <v>8.5663280325814301E-2</v>
      </c>
      <c r="AW11" s="39">
        <f t="shared" ref="AW11" si="203">+AV11*$B11</f>
        <v>2.5698984097744289E-2</v>
      </c>
      <c r="AX11" s="38">
        <f t="shared" si="65"/>
        <v>5.9964296228070008E-2</v>
      </c>
      <c r="AY11" s="39">
        <f t="shared" ref="AY11" si="204">+AX11*$B11</f>
        <v>1.7989288868421001E-2</v>
      </c>
      <c r="AZ11" s="38">
        <f t="shared" si="67"/>
        <v>4.1975007359649007E-2</v>
      </c>
      <c r="BA11" s="39">
        <f t="shared" ref="BA11" si="205">+AZ11*$B11</f>
        <v>1.2592502207894702E-2</v>
      </c>
      <c r="BB11" s="38">
        <f t="shared" si="69"/>
        <v>2.9382505151754307E-2</v>
      </c>
      <c r="BC11" s="39">
        <f t="shared" ref="BC11" si="206">+BB11*$B11</f>
        <v>8.8147515455262917E-3</v>
      </c>
      <c r="BD11" s="38">
        <f t="shared" si="71"/>
        <v>2.0567753606228013E-2</v>
      </c>
      <c r="BE11" s="39">
        <f t="shared" ref="BE11" si="207">+BD11*$B11</f>
        <v>6.1703260818684038E-3</v>
      </c>
      <c r="BF11" s="38">
        <f t="shared" si="73"/>
        <v>1.4397427524359609E-2</v>
      </c>
      <c r="BG11" s="39">
        <f t="shared" ref="BG11:BI11" si="208">+BF11*$B11</f>
        <v>4.3192282573078821E-3</v>
      </c>
      <c r="BH11" s="38">
        <f t="shared" si="75"/>
        <v>1.0078199267051727E-2</v>
      </c>
      <c r="BI11" s="39">
        <f t="shared" si="208"/>
        <v>3.0234597801155182E-3</v>
      </c>
      <c r="BJ11" s="38">
        <f t="shared" si="76"/>
        <v>7.0547394869362092E-3</v>
      </c>
      <c r="BK11" s="39">
        <f t="shared" ref="BK11" si="209">+BJ11*$B11</f>
        <v>2.1164218460808628E-3</v>
      </c>
      <c r="BL11" s="38">
        <f t="shared" si="78"/>
        <v>4.9383176408553464E-3</v>
      </c>
      <c r="BM11" s="39">
        <f t="shared" ref="BM11" si="210">+BL11*$B11</f>
        <v>1.4814952922566039E-3</v>
      </c>
      <c r="BN11" s="38">
        <f t="shared" si="80"/>
        <v>3.4568223485987428E-3</v>
      </c>
      <c r="BO11" s="39">
        <f t="shared" ref="BO11" si="211">+BN11*$B11</f>
        <v>1.0370467045796227E-3</v>
      </c>
      <c r="BP11" s="38">
        <f t="shared" si="82"/>
        <v>2.41977564401912E-3</v>
      </c>
      <c r="BQ11" s="39">
        <f t="shared" ref="BQ11" si="212">+BP11*$B11</f>
        <v>7.2593269320573597E-4</v>
      </c>
      <c r="BR11" s="38">
        <f t="shared" si="84"/>
        <v>1.6938429508133841E-3</v>
      </c>
      <c r="BS11" s="39">
        <f t="shared" ref="BS11" si="213">+BR11*$B11</f>
        <v>5.0815288524401524E-4</v>
      </c>
      <c r="BT11" s="38">
        <f t="shared" si="86"/>
        <v>1.1856900655693688E-3</v>
      </c>
      <c r="BU11" s="39">
        <f t="shared" ref="BU11" si="214">+BT11*$B11</f>
        <v>3.5570701967081064E-4</v>
      </c>
      <c r="BV11" s="38">
        <f t="shared" si="88"/>
        <v>8.2998304589855824E-4</v>
      </c>
      <c r="BW11" s="39">
        <f t="shared" ref="BW11" si="215">+BV11*$B11</f>
        <v>2.4899491376956744E-4</v>
      </c>
    </row>
    <row r="12" spans="1:75" x14ac:dyDescent="0.3">
      <c r="A12" s="33">
        <v>12</v>
      </c>
      <c r="B12" s="36">
        <v>1</v>
      </c>
      <c r="C12" s="36"/>
      <c r="D12" s="37">
        <v>105.98277325394469</v>
      </c>
      <c r="E12" s="37">
        <f t="shared" si="32"/>
        <v>17.663795542324149</v>
      </c>
      <c r="F12" s="38">
        <f t="shared" si="33"/>
        <v>88.318977711620533</v>
      </c>
      <c r="G12" s="39">
        <f t="shared" si="34"/>
        <v>88.318977711620533</v>
      </c>
      <c r="H12" s="38">
        <f t="shared" si="35"/>
        <v>0</v>
      </c>
      <c r="I12" s="39">
        <f t="shared" si="0"/>
        <v>0</v>
      </c>
      <c r="J12" s="38">
        <f t="shared" si="36"/>
        <v>0</v>
      </c>
      <c r="K12" s="39">
        <f t="shared" si="1"/>
        <v>0</v>
      </c>
      <c r="L12" s="38">
        <f t="shared" si="37"/>
        <v>0</v>
      </c>
      <c r="M12" s="39">
        <f t="shared" si="2"/>
        <v>0</v>
      </c>
      <c r="N12" s="38">
        <f t="shared" si="38"/>
        <v>0</v>
      </c>
      <c r="O12" s="39">
        <f t="shared" si="3"/>
        <v>0</v>
      </c>
      <c r="P12" s="38">
        <f t="shared" si="39"/>
        <v>0</v>
      </c>
      <c r="Q12" s="39">
        <f t="shared" si="4"/>
        <v>0</v>
      </c>
      <c r="R12" s="38">
        <f t="shared" si="40"/>
        <v>0</v>
      </c>
      <c r="S12" s="39">
        <f t="shared" si="5"/>
        <v>0</v>
      </c>
      <c r="T12" s="38">
        <f t="shared" si="41"/>
        <v>0</v>
      </c>
      <c r="U12" s="39">
        <f t="shared" si="6"/>
        <v>0</v>
      </c>
      <c r="V12" s="38">
        <f t="shared" si="42"/>
        <v>0</v>
      </c>
      <c r="W12" s="39">
        <f t="shared" si="7"/>
        <v>0</v>
      </c>
      <c r="X12" s="38">
        <f t="shared" si="43"/>
        <v>0</v>
      </c>
      <c r="Y12" s="39">
        <f t="shared" si="8"/>
        <v>0</v>
      </c>
      <c r="Z12" s="38">
        <f t="shared" si="44"/>
        <v>0</v>
      </c>
      <c r="AA12" s="39">
        <f t="shared" si="9"/>
        <v>0</v>
      </c>
      <c r="AB12" s="38">
        <f t="shared" si="45"/>
        <v>0</v>
      </c>
      <c r="AC12" s="39">
        <f t="shared" si="10"/>
        <v>0</v>
      </c>
      <c r="AD12" s="38">
        <f t="shared" si="46"/>
        <v>0</v>
      </c>
      <c r="AE12" s="39">
        <f t="shared" si="10"/>
        <v>0</v>
      </c>
      <c r="AF12" s="38">
        <f t="shared" si="47"/>
        <v>0</v>
      </c>
      <c r="AG12" s="39">
        <f t="shared" ref="AG12" si="216">+AF12*$B12</f>
        <v>0</v>
      </c>
      <c r="AH12" s="38">
        <f t="shared" si="49"/>
        <v>0</v>
      </c>
      <c r="AI12" s="39">
        <f t="shared" ref="AI12" si="217">+AH12*$B12</f>
        <v>0</v>
      </c>
      <c r="AJ12" s="38">
        <f t="shared" si="51"/>
        <v>0</v>
      </c>
      <c r="AK12" s="39">
        <f t="shared" ref="AK12" si="218">+AJ12*$B12</f>
        <v>0</v>
      </c>
      <c r="AL12" s="38">
        <f t="shared" si="53"/>
        <v>0</v>
      </c>
      <c r="AM12" s="39">
        <f t="shared" ref="AM12" si="219">+AL12*$B12</f>
        <v>0</v>
      </c>
      <c r="AN12" s="38">
        <f t="shared" si="55"/>
        <v>0</v>
      </c>
      <c r="AO12" s="39">
        <f t="shared" ref="AO12" si="220">+AN12*$B12</f>
        <v>0</v>
      </c>
      <c r="AP12" s="38">
        <f t="shared" si="57"/>
        <v>0</v>
      </c>
      <c r="AQ12" s="39">
        <f t="shared" ref="AQ12" si="221">+AP12*$B12</f>
        <v>0</v>
      </c>
      <c r="AR12" s="38">
        <f t="shared" si="59"/>
        <v>0</v>
      </c>
      <c r="AS12" s="39">
        <f t="shared" ref="AS12" si="222">+AR12*$B12</f>
        <v>0</v>
      </c>
      <c r="AT12" s="38">
        <f t="shared" si="61"/>
        <v>0</v>
      </c>
      <c r="AU12" s="39">
        <f t="shared" ref="AU12" si="223">+AT12*$B12</f>
        <v>0</v>
      </c>
      <c r="AV12" s="38">
        <f t="shared" si="63"/>
        <v>0</v>
      </c>
      <c r="AW12" s="39">
        <f t="shared" ref="AW12" si="224">+AV12*$B12</f>
        <v>0</v>
      </c>
      <c r="AX12" s="38">
        <f t="shared" si="65"/>
        <v>0</v>
      </c>
      <c r="AY12" s="39">
        <f t="shared" ref="AY12" si="225">+AX12*$B12</f>
        <v>0</v>
      </c>
      <c r="AZ12" s="38">
        <f t="shared" si="67"/>
        <v>0</v>
      </c>
      <c r="BA12" s="39">
        <f t="shared" ref="BA12" si="226">+AZ12*$B12</f>
        <v>0</v>
      </c>
      <c r="BB12" s="38">
        <f t="shared" si="69"/>
        <v>0</v>
      </c>
      <c r="BC12" s="39">
        <f t="shared" ref="BC12" si="227">+BB12*$B12</f>
        <v>0</v>
      </c>
      <c r="BD12" s="38">
        <f t="shared" si="71"/>
        <v>0</v>
      </c>
      <c r="BE12" s="39">
        <f t="shared" ref="BE12" si="228">+BD12*$B12</f>
        <v>0</v>
      </c>
      <c r="BF12" s="38">
        <f t="shared" si="73"/>
        <v>0</v>
      </c>
      <c r="BG12" s="39">
        <f t="shared" ref="BG12:BI12" si="229">+BF12*$B12</f>
        <v>0</v>
      </c>
      <c r="BH12" s="38">
        <f t="shared" si="75"/>
        <v>0</v>
      </c>
      <c r="BI12" s="39">
        <f t="shared" si="229"/>
        <v>0</v>
      </c>
      <c r="BJ12" s="38">
        <f t="shared" si="76"/>
        <v>0</v>
      </c>
      <c r="BK12" s="39">
        <f t="shared" ref="BK12" si="230">+BJ12*$B12</f>
        <v>0</v>
      </c>
      <c r="BL12" s="38">
        <f t="shared" si="78"/>
        <v>0</v>
      </c>
      <c r="BM12" s="39">
        <f t="shared" ref="BM12" si="231">+BL12*$B12</f>
        <v>0</v>
      </c>
      <c r="BN12" s="38">
        <f t="shared" si="80"/>
        <v>0</v>
      </c>
      <c r="BO12" s="39">
        <f t="shared" ref="BO12" si="232">+BN12*$B12</f>
        <v>0</v>
      </c>
      <c r="BP12" s="38">
        <f t="shared" si="82"/>
        <v>0</v>
      </c>
      <c r="BQ12" s="39">
        <f t="shared" ref="BQ12" si="233">+BP12*$B12</f>
        <v>0</v>
      </c>
      <c r="BR12" s="38">
        <f t="shared" si="84"/>
        <v>0</v>
      </c>
      <c r="BS12" s="39">
        <f t="shared" ref="BS12" si="234">+BR12*$B12</f>
        <v>0</v>
      </c>
      <c r="BT12" s="38">
        <f t="shared" si="86"/>
        <v>0</v>
      </c>
      <c r="BU12" s="39">
        <f t="shared" ref="BU12" si="235">+BT12*$B12</f>
        <v>0</v>
      </c>
      <c r="BV12" s="38">
        <f t="shared" si="88"/>
        <v>0</v>
      </c>
      <c r="BW12" s="39">
        <f t="shared" ref="BW12" si="236">+BV12*$B12</f>
        <v>0</v>
      </c>
    </row>
    <row r="13" spans="1:75" x14ac:dyDescent="0.3">
      <c r="A13" s="33">
        <v>13</v>
      </c>
      <c r="B13" s="36">
        <v>0</v>
      </c>
      <c r="C13" s="36"/>
      <c r="D13" s="37">
        <v>-3.4967666303284735</v>
      </c>
      <c r="E13" s="37">
        <f t="shared" si="32"/>
        <v>0</v>
      </c>
      <c r="F13" s="38">
        <f t="shared" si="33"/>
        <v>-3.4967666303284735</v>
      </c>
      <c r="G13" s="39">
        <f t="shared" si="34"/>
        <v>0</v>
      </c>
      <c r="H13" s="38">
        <f t="shared" si="35"/>
        <v>-3.4967666303284735</v>
      </c>
      <c r="I13" s="39">
        <f t="shared" si="0"/>
        <v>0</v>
      </c>
      <c r="J13" s="38">
        <f t="shared" si="36"/>
        <v>-3.4967666303284735</v>
      </c>
      <c r="K13" s="39">
        <f t="shared" si="1"/>
        <v>0</v>
      </c>
      <c r="L13" s="38">
        <f t="shared" si="37"/>
        <v>-3.4967666303284735</v>
      </c>
      <c r="M13" s="39">
        <f t="shared" si="2"/>
        <v>0</v>
      </c>
      <c r="N13" s="38">
        <f t="shared" si="38"/>
        <v>-3.4967666303284735</v>
      </c>
      <c r="O13" s="39">
        <f t="shared" si="3"/>
        <v>0</v>
      </c>
      <c r="P13" s="38">
        <f t="shared" si="39"/>
        <v>-3.4967666303284735</v>
      </c>
      <c r="Q13" s="39">
        <f t="shared" si="4"/>
        <v>0</v>
      </c>
      <c r="R13" s="38">
        <f t="shared" si="40"/>
        <v>-3.4967666303284735</v>
      </c>
      <c r="S13" s="39">
        <f t="shared" si="5"/>
        <v>0</v>
      </c>
      <c r="T13" s="38">
        <f t="shared" si="41"/>
        <v>-3.4967666303284735</v>
      </c>
      <c r="U13" s="39">
        <f t="shared" si="6"/>
        <v>0</v>
      </c>
      <c r="V13" s="38">
        <f t="shared" si="42"/>
        <v>-3.4967666303284735</v>
      </c>
      <c r="W13" s="39">
        <f t="shared" si="7"/>
        <v>0</v>
      </c>
      <c r="X13" s="38">
        <f t="shared" si="43"/>
        <v>-3.4967666303284735</v>
      </c>
      <c r="Y13" s="39">
        <f t="shared" si="8"/>
        <v>0</v>
      </c>
      <c r="Z13" s="38">
        <f t="shared" si="44"/>
        <v>-3.4967666303284735</v>
      </c>
      <c r="AA13" s="39">
        <f t="shared" si="9"/>
        <v>0</v>
      </c>
      <c r="AB13" s="38">
        <f t="shared" si="45"/>
        <v>-3.4967666303284735</v>
      </c>
      <c r="AC13" s="39">
        <f t="shared" si="10"/>
        <v>0</v>
      </c>
      <c r="AD13" s="38">
        <f t="shared" si="46"/>
        <v>-3.4967666303284735</v>
      </c>
      <c r="AE13" s="39">
        <f t="shared" si="10"/>
        <v>0</v>
      </c>
      <c r="AF13" s="38">
        <f t="shared" si="47"/>
        <v>-3.4967666303284735</v>
      </c>
      <c r="AG13" s="39">
        <f t="shared" ref="AG13" si="237">+AF13*$B13</f>
        <v>0</v>
      </c>
      <c r="AH13" s="38">
        <f t="shared" si="49"/>
        <v>-3.4967666303284735</v>
      </c>
      <c r="AI13" s="39">
        <f t="shared" ref="AI13" si="238">+AH13*$B13</f>
        <v>0</v>
      </c>
      <c r="AJ13" s="38">
        <f t="shared" si="51"/>
        <v>-3.4967666303284735</v>
      </c>
      <c r="AK13" s="39">
        <f t="shared" ref="AK13" si="239">+AJ13*$B13</f>
        <v>0</v>
      </c>
      <c r="AL13" s="38">
        <f t="shared" si="53"/>
        <v>-3.4967666303284735</v>
      </c>
      <c r="AM13" s="39">
        <f t="shared" ref="AM13" si="240">+AL13*$B13</f>
        <v>0</v>
      </c>
      <c r="AN13" s="38">
        <f t="shared" si="55"/>
        <v>-3.4967666303284735</v>
      </c>
      <c r="AO13" s="39">
        <f t="shared" ref="AO13" si="241">+AN13*$B13</f>
        <v>0</v>
      </c>
      <c r="AP13" s="38">
        <f t="shared" si="57"/>
        <v>-3.4967666303284735</v>
      </c>
      <c r="AQ13" s="39">
        <f t="shared" ref="AQ13" si="242">+AP13*$B13</f>
        <v>0</v>
      </c>
      <c r="AR13" s="38">
        <f t="shared" si="59"/>
        <v>-3.4967666303284735</v>
      </c>
      <c r="AS13" s="39">
        <f t="shared" ref="AS13" si="243">+AR13*$B13</f>
        <v>0</v>
      </c>
      <c r="AT13" s="38">
        <f t="shared" si="61"/>
        <v>-3.4967666303284735</v>
      </c>
      <c r="AU13" s="39">
        <f t="shared" ref="AU13" si="244">+AT13*$B13</f>
        <v>0</v>
      </c>
      <c r="AV13" s="38">
        <f t="shared" si="63"/>
        <v>-3.4967666303284735</v>
      </c>
      <c r="AW13" s="39">
        <f t="shared" ref="AW13" si="245">+AV13*$B13</f>
        <v>0</v>
      </c>
      <c r="AX13" s="38">
        <f t="shared" si="65"/>
        <v>-3.4967666303284735</v>
      </c>
      <c r="AY13" s="39">
        <f t="shared" ref="AY13" si="246">+AX13*$B13</f>
        <v>0</v>
      </c>
      <c r="AZ13" s="38">
        <f t="shared" si="67"/>
        <v>-3.4967666303284735</v>
      </c>
      <c r="BA13" s="39">
        <f t="shared" ref="BA13" si="247">+AZ13*$B13</f>
        <v>0</v>
      </c>
      <c r="BB13" s="38">
        <f t="shared" si="69"/>
        <v>-3.4967666303284735</v>
      </c>
      <c r="BC13" s="39">
        <f t="shared" ref="BC13" si="248">+BB13*$B13</f>
        <v>0</v>
      </c>
      <c r="BD13" s="38">
        <f t="shared" si="71"/>
        <v>-3.4967666303284735</v>
      </c>
      <c r="BE13" s="39">
        <f t="shared" ref="BE13" si="249">+BD13*$B13</f>
        <v>0</v>
      </c>
      <c r="BF13" s="38">
        <f t="shared" si="73"/>
        <v>-3.4967666303284735</v>
      </c>
      <c r="BG13" s="39">
        <f t="shared" ref="BG13:BI13" si="250">+BF13*$B13</f>
        <v>0</v>
      </c>
      <c r="BH13" s="38">
        <f t="shared" si="75"/>
        <v>-3.4967666303284735</v>
      </c>
      <c r="BI13" s="39">
        <f t="shared" si="250"/>
        <v>0</v>
      </c>
      <c r="BJ13" s="38">
        <f t="shared" si="76"/>
        <v>-3.4967666303284735</v>
      </c>
      <c r="BK13" s="39">
        <f t="shared" ref="BK13" si="251">+BJ13*$B13</f>
        <v>0</v>
      </c>
      <c r="BL13" s="38">
        <f t="shared" si="78"/>
        <v>-3.4967666303284735</v>
      </c>
      <c r="BM13" s="39">
        <f t="shared" ref="BM13" si="252">+BL13*$B13</f>
        <v>0</v>
      </c>
      <c r="BN13" s="38">
        <f t="shared" si="80"/>
        <v>-3.4967666303284735</v>
      </c>
      <c r="BO13" s="39">
        <f t="shared" ref="BO13" si="253">+BN13*$B13</f>
        <v>0</v>
      </c>
      <c r="BP13" s="38">
        <f t="shared" si="82"/>
        <v>-3.4967666303284735</v>
      </c>
      <c r="BQ13" s="39">
        <f t="shared" ref="BQ13" si="254">+BP13*$B13</f>
        <v>0</v>
      </c>
      <c r="BR13" s="38">
        <f t="shared" si="84"/>
        <v>-3.4967666303284735</v>
      </c>
      <c r="BS13" s="39">
        <f t="shared" ref="BS13" si="255">+BR13*$B13</f>
        <v>0</v>
      </c>
      <c r="BT13" s="38">
        <f t="shared" si="86"/>
        <v>-3.4967666303284735</v>
      </c>
      <c r="BU13" s="39">
        <f t="shared" ref="BU13" si="256">+BT13*$B13</f>
        <v>0</v>
      </c>
      <c r="BV13" s="38">
        <f t="shared" si="88"/>
        <v>-3.4967666303284735</v>
      </c>
      <c r="BW13" s="39">
        <f t="shared" ref="BW13" si="257">+BV13*$B13</f>
        <v>0</v>
      </c>
    </row>
    <row r="14" spans="1:75" x14ac:dyDescent="0.3">
      <c r="A14" s="33">
        <v>14</v>
      </c>
      <c r="B14" s="36">
        <v>0.05</v>
      </c>
      <c r="C14" s="36"/>
      <c r="D14" s="37">
        <v>0</v>
      </c>
      <c r="E14" s="37">
        <f t="shared" si="32"/>
        <v>0</v>
      </c>
      <c r="F14" s="38">
        <f t="shared" si="33"/>
        <v>0</v>
      </c>
      <c r="G14" s="39">
        <f t="shared" si="34"/>
        <v>0</v>
      </c>
      <c r="H14" s="38">
        <f t="shared" si="35"/>
        <v>0</v>
      </c>
      <c r="I14" s="39">
        <f t="shared" si="0"/>
        <v>0</v>
      </c>
      <c r="J14" s="38">
        <f t="shared" si="36"/>
        <v>0</v>
      </c>
      <c r="K14" s="39">
        <f t="shared" si="1"/>
        <v>0</v>
      </c>
      <c r="L14" s="38">
        <f t="shared" si="37"/>
        <v>0</v>
      </c>
      <c r="M14" s="39">
        <f t="shared" si="2"/>
        <v>0</v>
      </c>
      <c r="N14" s="38">
        <f t="shared" si="38"/>
        <v>0</v>
      </c>
      <c r="O14" s="39">
        <f t="shared" si="3"/>
        <v>0</v>
      </c>
      <c r="P14" s="38">
        <f t="shared" si="39"/>
        <v>0</v>
      </c>
      <c r="Q14" s="39">
        <f t="shared" si="4"/>
        <v>0</v>
      </c>
      <c r="R14" s="38">
        <f t="shared" si="40"/>
        <v>0</v>
      </c>
      <c r="S14" s="39">
        <f t="shared" si="5"/>
        <v>0</v>
      </c>
      <c r="T14" s="38">
        <f t="shared" si="41"/>
        <v>0</v>
      </c>
      <c r="U14" s="39">
        <f t="shared" si="6"/>
        <v>0</v>
      </c>
      <c r="V14" s="38">
        <f t="shared" si="42"/>
        <v>0</v>
      </c>
      <c r="W14" s="39">
        <f t="shared" si="7"/>
        <v>0</v>
      </c>
      <c r="X14" s="38">
        <f t="shared" si="43"/>
        <v>0</v>
      </c>
      <c r="Y14" s="39">
        <f t="shared" si="8"/>
        <v>0</v>
      </c>
      <c r="Z14" s="38">
        <f t="shared" si="44"/>
        <v>0</v>
      </c>
      <c r="AA14" s="39">
        <f t="shared" si="9"/>
        <v>0</v>
      </c>
      <c r="AB14" s="38">
        <f t="shared" si="45"/>
        <v>0</v>
      </c>
      <c r="AC14" s="39">
        <f t="shared" si="10"/>
        <v>0</v>
      </c>
      <c r="AD14" s="38">
        <f t="shared" si="46"/>
        <v>0</v>
      </c>
      <c r="AE14" s="39">
        <f t="shared" si="10"/>
        <v>0</v>
      </c>
      <c r="AF14" s="38">
        <f t="shared" si="47"/>
        <v>0</v>
      </c>
      <c r="AG14" s="39">
        <f t="shared" ref="AG14" si="258">+AF14*$B14</f>
        <v>0</v>
      </c>
      <c r="AH14" s="38">
        <f t="shared" si="49"/>
        <v>0</v>
      </c>
      <c r="AI14" s="39">
        <f t="shared" ref="AI14" si="259">+AH14*$B14</f>
        <v>0</v>
      </c>
      <c r="AJ14" s="38">
        <f t="shared" si="51"/>
        <v>0</v>
      </c>
      <c r="AK14" s="39">
        <f t="shared" ref="AK14" si="260">+AJ14*$B14</f>
        <v>0</v>
      </c>
      <c r="AL14" s="38">
        <f t="shared" si="53"/>
        <v>0</v>
      </c>
      <c r="AM14" s="39">
        <f t="shared" ref="AM14" si="261">+AL14*$B14</f>
        <v>0</v>
      </c>
      <c r="AN14" s="38">
        <f t="shared" si="55"/>
        <v>0</v>
      </c>
      <c r="AO14" s="39">
        <f t="shared" ref="AO14" si="262">+AN14*$B14</f>
        <v>0</v>
      </c>
      <c r="AP14" s="38">
        <f t="shared" si="57"/>
        <v>0</v>
      </c>
      <c r="AQ14" s="39">
        <f t="shared" ref="AQ14" si="263">+AP14*$B14</f>
        <v>0</v>
      </c>
      <c r="AR14" s="38">
        <f t="shared" si="59"/>
        <v>0</v>
      </c>
      <c r="AS14" s="39">
        <f t="shared" ref="AS14" si="264">+AR14*$B14</f>
        <v>0</v>
      </c>
      <c r="AT14" s="38">
        <f t="shared" si="61"/>
        <v>0</v>
      </c>
      <c r="AU14" s="39">
        <f t="shared" ref="AU14" si="265">+AT14*$B14</f>
        <v>0</v>
      </c>
      <c r="AV14" s="38">
        <f t="shared" si="63"/>
        <v>0</v>
      </c>
      <c r="AW14" s="39">
        <f t="shared" ref="AW14" si="266">+AV14*$B14</f>
        <v>0</v>
      </c>
      <c r="AX14" s="38">
        <f t="shared" si="65"/>
        <v>0</v>
      </c>
      <c r="AY14" s="39">
        <f t="shared" ref="AY14" si="267">+AX14*$B14</f>
        <v>0</v>
      </c>
      <c r="AZ14" s="38">
        <f t="shared" si="67"/>
        <v>0</v>
      </c>
      <c r="BA14" s="39">
        <f t="shared" ref="BA14" si="268">+AZ14*$B14</f>
        <v>0</v>
      </c>
      <c r="BB14" s="38">
        <f t="shared" si="69"/>
        <v>0</v>
      </c>
      <c r="BC14" s="39">
        <f t="shared" ref="BC14" si="269">+BB14*$B14</f>
        <v>0</v>
      </c>
      <c r="BD14" s="38">
        <f t="shared" si="71"/>
        <v>0</v>
      </c>
      <c r="BE14" s="39">
        <f t="shared" ref="BE14" si="270">+BD14*$B14</f>
        <v>0</v>
      </c>
      <c r="BF14" s="38">
        <f t="shared" si="73"/>
        <v>0</v>
      </c>
      <c r="BG14" s="39">
        <f t="shared" ref="BG14:BI14" si="271">+BF14*$B14</f>
        <v>0</v>
      </c>
      <c r="BH14" s="38">
        <f t="shared" si="75"/>
        <v>0</v>
      </c>
      <c r="BI14" s="39">
        <f t="shared" si="271"/>
        <v>0</v>
      </c>
      <c r="BJ14" s="38">
        <f t="shared" si="76"/>
        <v>0</v>
      </c>
      <c r="BK14" s="39">
        <f t="shared" ref="BK14" si="272">+BJ14*$B14</f>
        <v>0</v>
      </c>
      <c r="BL14" s="38">
        <f t="shared" si="78"/>
        <v>0</v>
      </c>
      <c r="BM14" s="39">
        <f t="shared" ref="BM14" si="273">+BL14*$B14</f>
        <v>0</v>
      </c>
      <c r="BN14" s="38">
        <f t="shared" si="80"/>
        <v>0</v>
      </c>
      <c r="BO14" s="39">
        <f t="shared" ref="BO14" si="274">+BN14*$B14</f>
        <v>0</v>
      </c>
      <c r="BP14" s="38">
        <f t="shared" si="82"/>
        <v>0</v>
      </c>
      <c r="BQ14" s="39">
        <f t="shared" ref="BQ14" si="275">+BP14*$B14</f>
        <v>0</v>
      </c>
      <c r="BR14" s="38">
        <f t="shared" si="84"/>
        <v>0</v>
      </c>
      <c r="BS14" s="39">
        <f t="shared" ref="BS14" si="276">+BR14*$B14</f>
        <v>0</v>
      </c>
      <c r="BT14" s="38">
        <f t="shared" si="86"/>
        <v>0</v>
      </c>
      <c r="BU14" s="39">
        <f t="shared" ref="BU14" si="277">+BT14*$B14</f>
        <v>0</v>
      </c>
      <c r="BV14" s="38">
        <f t="shared" si="88"/>
        <v>0</v>
      </c>
      <c r="BW14" s="39">
        <f t="shared" ref="BW14" si="278">+BV14*$B14</f>
        <v>0</v>
      </c>
    </row>
    <row r="15" spans="1:75" x14ac:dyDescent="0.3">
      <c r="A15" s="33">
        <v>17</v>
      </c>
      <c r="B15" s="36">
        <v>0.08</v>
      </c>
      <c r="C15" s="36"/>
      <c r="D15" s="37">
        <v>13.558263398981154</v>
      </c>
      <c r="E15" s="37">
        <f t="shared" si="32"/>
        <v>0.18077684531974908</v>
      </c>
      <c r="F15" s="38">
        <f t="shared" si="33"/>
        <v>13.377486553661406</v>
      </c>
      <c r="G15" s="39">
        <f t="shared" si="34"/>
        <v>1.0701989242929124</v>
      </c>
      <c r="H15" s="38">
        <f t="shared" si="35"/>
        <v>12.307287629368494</v>
      </c>
      <c r="I15" s="39">
        <f t="shared" si="0"/>
        <v>0.98458301034947948</v>
      </c>
      <c r="J15" s="38">
        <f t="shared" si="36"/>
        <v>11.322704619019014</v>
      </c>
      <c r="K15" s="39">
        <f t="shared" si="1"/>
        <v>0.90581636952152111</v>
      </c>
      <c r="L15" s="38">
        <f t="shared" si="37"/>
        <v>10.416888249497493</v>
      </c>
      <c r="M15" s="39">
        <f t="shared" si="2"/>
        <v>0.83335105995979941</v>
      </c>
      <c r="N15" s="38">
        <f t="shared" si="38"/>
        <v>9.5835371895376937</v>
      </c>
      <c r="O15" s="39">
        <f t="shared" si="3"/>
        <v>0.76668297516301553</v>
      </c>
      <c r="P15" s="38">
        <f t="shared" si="39"/>
        <v>8.8168542143746791</v>
      </c>
      <c r="Q15" s="39">
        <f t="shared" si="4"/>
        <v>0.70534833714997436</v>
      </c>
      <c r="R15" s="38">
        <f t="shared" si="40"/>
        <v>8.1115058772247046</v>
      </c>
      <c r="S15" s="39">
        <f t="shared" si="5"/>
        <v>0.64892047017797638</v>
      </c>
      <c r="T15" s="38">
        <f t="shared" si="41"/>
        <v>7.4625854070467286</v>
      </c>
      <c r="U15" s="39">
        <f t="shared" si="6"/>
        <v>0.59700683256373832</v>
      </c>
      <c r="V15" s="38">
        <f t="shared" si="42"/>
        <v>6.8655785744829902</v>
      </c>
      <c r="W15" s="39">
        <f t="shared" si="7"/>
        <v>0.54924628595863922</v>
      </c>
      <c r="X15" s="38">
        <f t="shared" si="43"/>
        <v>6.3163322885243511</v>
      </c>
      <c r="Y15" s="39">
        <f t="shared" si="8"/>
        <v>0.50530658308194809</v>
      </c>
      <c r="Z15" s="38">
        <f t="shared" si="44"/>
        <v>5.811025705442403</v>
      </c>
      <c r="AA15" s="39">
        <f t="shared" si="9"/>
        <v>0.46488205643539227</v>
      </c>
      <c r="AB15" s="38">
        <f t="shared" si="45"/>
        <v>5.3461436490070104</v>
      </c>
      <c r="AC15" s="39">
        <f t="shared" si="10"/>
        <v>0.42769149192056083</v>
      </c>
      <c r="AD15" s="38">
        <f t="shared" si="46"/>
        <v>4.9184521570864499</v>
      </c>
      <c r="AE15" s="39">
        <f t="shared" si="10"/>
        <v>0.39347617256691603</v>
      </c>
      <c r="AF15" s="38">
        <f t="shared" si="47"/>
        <v>4.5249759845195339</v>
      </c>
      <c r="AG15" s="39">
        <f t="shared" ref="AG15" si="279">+AF15*$B15</f>
        <v>0.3619980787615627</v>
      </c>
      <c r="AH15" s="38">
        <f t="shared" si="49"/>
        <v>4.1629779057579714</v>
      </c>
      <c r="AI15" s="39">
        <f t="shared" ref="AI15" si="280">+AH15*$B15</f>
        <v>0.33303823246063774</v>
      </c>
      <c r="AJ15" s="38">
        <f t="shared" si="51"/>
        <v>3.8299396732973339</v>
      </c>
      <c r="AK15" s="39">
        <f t="shared" ref="AK15" si="281">+AJ15*$B15</f>
        <v>0.30639517386378673</v>
      </c>
      <c r="AL15" s="38">
        <f t="shared" si="53"/>
        <v>3.5235444994335472</v>
      </c>
      <c r="AM15" s="39">
        <f t="shared" ref="AM15" si="282">+AL15*$B15</f>
        <v>0.28188355995468378</v>
      </c>
      <c r="AN15" s="38">
        <f t="shared" si="55"/>
        <v>3.2416609394788636</v>
      </c>
      <c r="AO15" s="39">
        <f t="shared" ref="AO15" si="283">+AN15*$B15</f>
        <v>0.25933287515830911</v>
      </c>
      <c r="AP15" s="38">
        <f t="shared" si="57"/>
        <v>2.9823280643205545</v>
      </c>
      <c r="AQ15" s="39">
        <f t="shared" ref="AQ15" si="284">+AP15*$B15</f>
        <v>0.23858624514564436</v>
      </c>
      <c r="AR15" s="38">
        <f t="shared" si="59"/>
        <v>2.7437418191749101</v>
      </c>
      <c r="AS15" s="39">
        <f t="shared" ref="AS15" si="285">+AR15*$B15</f>
        <v>0.21949934553399281</v>
      </c>
      <c r="AT15" s="38">
        <f t="shared" si="61"/>
        <v>2.5242424736409173</v>
      </c>
      <c r="AU15" s="39">
        <f t="shared" ref="AU15" si="286">+AT15*$B15</f>
        <v>0.20193939789127338</v>
      </c>
      <c r="AV15" s="38">
        <f t="shared" si="63"/>
        <v>2.3223030757496437</v>
      </c>
      <c r="AW15" s="39">
        <f t="shared" ref="AW15" si="287">+AV15*$B15</f>
        <v>0.18578424605997149</v>
      </c>
      <c r="AX15" s="38">
        <f t="shared" si="65"/>
        <v>2.1365188296896722</v>
      </c>
      <c r="AY15" s="39">
        <f t="shared" ref="AY15" si="288">+AX15*$B15</f>
        <v>0.17092150637517378</v>
      </c>
      <c r="AZ15" s="38">
        <f t="shared" si="67"/>
        <v>1.9655973233144985</v>
      </c>
      <c r="BA15" s="39">
        <f t="shared" ref="BA15" si="289">+AZ15*$B15</f>
        <v>0.15724778586515989</v>
      </c>
      <c r="BB15" s="38">
        <f t="shared" si="69"/>
        <v>1.8083495374493386</v>
      </c>
      <c r="BC15" s="39">
        <f t="shared" ref="BC15" si="290">+BB15*$B15</f>
        <v>0.14466796299594709</v>
      </c>
      <c r="BD15" s="38">
        <f t="shared" si="71"/>
        <v>1.6636815744533915</v>
      </c>
      <c r="BE15" s="39">
        <f t="shared" ref="BE15" si="291">+BD15*$B15</f>
        <v>0.13309452595627133</v>
      </c>
      <c r="BF15" s="38">
        <f t="shared" si="73"/>
        <v>1.5305870484971202</v>
      </c>
      <c r="BG15" s="39">
        <f t="shared" ref="BG15:BI15" si="292">+BF15*$B15</f>
        <v>0.12244696387976962</v>
      </c>
      <c r="BH15" s="38">
        <f t="shared" si="75"/>
        <v>1.4081400846173506</v>
      </c>
      <c r="BI15" s="39">
        <f t="shared" si="292"/>
        <v>0.11265120676938806</v>
      </c>
      <c r="BJ15" s="38">
        <f t="shared" si="76"/>
        <v>1.2954888778479625</v>
      </c>
      <c r="BK15" s="39">
        <f t="shared" ref="BK15" si="293">+BJ15*$B15</f>
        <v>0.10363911022783701</v>
      </c>
      <c r="BL15" s="38">
        <f t="shared" si="78"/>
        <v>1.1918497676201256</v>
      </c>
      <c r="BM15" s="39">
        <f t="shared" ref="BM15" si="294">+BL15*$B15</f>
        <v>9.5347981409610053E-2</v>
      </c>
      <c r="BN15" s="38">
        <f t="shared" si="80"/>
        <v>1.0965017862105155</v>
      </c>
      <c r="BO15" s="39">
        <f t="shared" ref="BO15" si="295">+BN15*$B15</f>
        <v>8.7720142896841241E-2</v>
      </c>
      <c r="BP15" s="38">
        <f t="shared" si="82"/>
        <v>1.0087816433136743</v>
      </c>
      <c r="BQ15" s="39">
        <f t="shared" ref="BQ15" si="296">+BP15*$B15</f>
        <v>8.0702531465093943E-2</v>
      </c>
      <c r="BR15" s="38">
        <f t="shared" si="84"/>
        <v>0.92807911184858027</v>
      </c>
      <c r="BS15" s="39">
        <f t="shared" ref="BS15" si="297">+BR15*$B15</f>
        <v>7.4246328947886422E-2</v>
      </c>
      <c r="BT15" s="38">
        <f t="shared" si="86"/>
        <v>0.85383278290069387</v>
      </c>
      <c r="BU15" s="39">
        <f t="shared" ref="BU15" si="298">+BT15*$B15</f>
        <v>6.8306622632055516E-2</v>
      </c>
      <c r="BV15" s="38">
        <f t="shared" si="88"/>
        <v>0.78552616026863831</v>
      </c>
      <c r="BW15" s="39">
        <f t="shared" ref="BW15" si="299">+BV15*$B15</f>
        <v>6.2842092821491072E-2</v>
      </c>
    </row>
    <row r="16" spans="1:75" x14ac:dyDescent="0.3">
      <c r="A16" s="33">
        <v>35</v>
      </c>
      <c r="B16" s="36">
        <v>7.0000000000000007E-2</v>
      </c>
      <c r="C16" s="36"/>
      <c r="D16" s="37">
        <v>-0.18397275839734598</v>
      </c>
      <c r="E16" s="37">
        <f t="shared" si="32"/>
        <v>-2.1463488479690407E-3</v>
      </c>
      <c r="F16" s="38">
        <f t="shared" si="33"/>
        <v>-0.18182640954937693</v>
      </c>
      <c r="G16" s="39">
        <f t="shared" si="34"/>
        <v>-1.2727848668456386E-2</v>
      </c>
      <c r="H16" s="38">
        <f t="shared" si="35"/>
        <v>-0.16909856088092054</v>
      </c>
      <c r="I16" s="39">
        <f t="shared" si="0"/>
        <v>-1.1836899261664438E-2</v>
      </c>
      <c r="J16" s="38">
        <f t="shared" si="36"/>
        <v>-0.15726166161925609</v>
      </c>
      <c r="K16" s="39">
        <f t="shared" si="1"/>
        <v>-1.1008316313347926E-2</v>
      </c>
      <c r="L16" s="38">
        <f t="shared" si="37"/>
        <v>-0.14625334530590817</v>
      </c>
      <c r="M16" s="39">
        <f t="shared" si="2"/>
        <v>-1.0237734171413573E-2</v>
      </c>
      <c r="N16" s="38">
        <f t="shared" si="38"/>
        <v>-0.13601561113449459</v>
      </c>
      <c r="O16" s="39">
        <f t="shared" si="3"/>
        <v>-9.5210927794146215E-3</v>
      </c>
      <c r="P16" s="38">
        <f t="shared" si="39"/>
        <v>-0.12649451835507997</v>
      </c>
      <c r="Q16" s="39">
        <f t="shared" si="4"/>
        <v>-8.8546162848555984E-3</v>
      </c>
      <c r="R16" s="38">
        <f t="shared" si="40"/>
        <v>-0.11763990207022437</v>
      </c>
      <c r="S16" s="39">
        <f t="shared" si="5"/>
        <v>-8.2347931449157068E-3</v>
      </c>
      <c r="T16" s="38">
        <f t="shared" si="41"/>
        <v>-0.10940510892530866</v>
      </c>
      <c r="U16" s="39">
        <f t="shared" si="6"/>
        <v>-7.658357624771607E-3</v>
      </c>
      <c r="V16" s="38">
        <f t="shared" si="42"/>
        <v>-0.10174675130053706</v>
      </c>
      <c r="W16" s="39">
        <f t="shared" si="7"/>
        <v>-7.1222725910375954E-3</v>
      </c>
      <c r="X16" s="38">
        <f t="shared" si="43"/>
        <v>-9.4624478709499471E-2</v>
      </c>
      <c r="Y16" s="39">
        <f t="shared" si="8"/>
        <v>-6.6237135096649637E-3</v>
      </c>
      <c r="Z16" s="38">
        <f t="shared" si="44"/>
        <v>-8.8000765199834505E-2</v>
      </c>
      <c r="AA16" s="39">
        <f t="shared" si="9"/>
        <v>-6.1600535639884163E-3</v>
      </c>
      <c r="AB16" s="38">
        <f t="shared" si="45"/>
        <v>-8.1840711635846095E-2</v>
      </c>
      <c r="AC16" s="39">
        <f t="shared" si="10"/>
        <v>-5.7288498145092268E-3</v>
      </c>
      <c r="AD16" s="38">
        <f t="shared" si="46"/>
        <v>-7.6111861821336863E-2</v>
      </c>
      <c r="AE16" s="39">
        <f t="shared" si="10"/>
        <v>-5.3278303274935813E-3</v>
      </c>
      <c r="AF16" s="38">
        <f t="shared" si="47"/>
        <v>-7.0784031493843283E-2</v>
      </c>
      <c r="AG16" s="39">
        <f t="shared" ref="AG16" si="300">+AF16*$B16</f>
        <v>-4.95488220456903E-3</v>
      </c>
      <c r="AH16" s="38">
        <f t="shared" si="49"/>
        <v>-6.5829149289274247E-2</v>
      </c>
      <c r="AI16" s="39">
        <f t="shared" ref="AI16" si="301">+AH16*$B16</f>
        <v>-4.608040450249198E-3</v>
      </c>
      <c r="AJ16" s="38">
        <f t="shared" si="51"/>
        <v>-6.1221108839025047E-2</v>
      </c>
      <c r="AK16" s="39">
        <f t="shared" ref="AK16" si="302">+AJ16*$B16</f>
        <v>-4.2854776187317535E-3</v>
      </c>
      <c r="AL16" s="38">
        <f t="shared" si="53"/>
        <v>-5.6935631220293291E-2</v>
      </c>
      <c r="AM16" s="39">
        <f t="shared" ref="AM16" si="303">+AL16*$B16</f>
        <v>-3.9854941854205305E-3</v>
      </c>
      <c r="AN16" s="38">
        <f t="shared" si="55"/>
        <v>-5.2950137034872759E-2</v>
      </c>
      <c r="AO16" s="39">
        <f t="shared" ref="AO16" si="304">+AN16*$B16</f>
        <v>-3.7065095924410933E-3</v>
      </c>
      <c r="AP16" s="38">
        <f t="shared" si="57"/>
        <v>-4.9243627442431666E-2</v>
      </c>
      <c r="AQ16" s="39">
        <f t="shared" ref="AQ16" si="305">+AP16*$B16</f>
        <v>-3.447053920970217E-3</v>
      </c>
      <c r="AR16" s="38">
        <f t="shared" si="59"/>
        <v>-4.5796573521461451E-2</v>
      </c>
      <c r="AS16" s="39">
        <f t="shared" ref="AS16" si="306">+AR16*$B16</f>
        <v>-3.2057601465023018E-3</v>
      </c>
      <c r="AT16" s="38">
        <f t="shared" si="61"/>
        <v>-4.2590813374959152E-2</v>
      </c>
      <c r="AU16" s="39">
        <f t="shared" ref="AU16" si="307">+AT16*$B16</f>
        <v>-2.9813569362471411E-3</v>
      </c>
      <c r="AV16" s="38">
        <f t="shared" si="63"/>
        <v>-3.9609456438712012E-2</v>
      </c>
      <c r="AW16" s="39">
        <f t="shared" ref="AW16" si="308">+AV16*$B16</f>
        <v>-2.7726619507098412E-3</v>
      </c>
      <c r="AX16" s="38">
        <f t="shared" si="65"/>
        <v>-3.6836794488002172E-2</v>
      </c>
      <c r="AY16" s="39">
        <f t="shared" ref="AY16" si="309">+AX16*$B16</f>
        <v>-2.5785756141601525E-3</v>
      </c>
      <c r="AZ16" s="38">
        <f t="shared" si="67"/>
        <v>-3.425821887384202E-2</v>
      </c>
      <c r="BA16" s="39">
        <f t="shared" ref="BA16" si="310">+AZ16*$B16</f>
        <v>-2.3980753211689416E-3</v>
      </c>
      <c r="BB16" s="38">
        <f t="shared" si="69"/>
        <v>-3.1860143552673081E-2</v>
      </c>
      <c r="BC16" s="39">
        <f t="shared" ref="BC16" si="311">+BB16*$B16</f>
        <v>-2.2302100486871158E-3</v>
      </c>
      <c r="BD16" s="38">
        <f t="shared" si="71"/>
        <v>-2.9629933503985965E-2</v>
      </c>
      <c r="BE16" s="39">
        <f t="shared" ref="BE16" si="312">+BD16*$B16</f>
        <v>-2.0740953452790178E-3</v>
      </c>
      <c r="BF16" s="38">
        <f t="shared" si="73"/>
        <v>-2.7555838158706946E-2</v>
      </c>
      <c r="BG16" s="39">
        <f t="shared" ref="BG16:BI16" si="313">+BF16*$B16</f>
        <v>-1.9289086711094864E-3</v>
      </c>
      <c r="BH16" s="38">
        <f t="shared" si="75"/>
        <v>-2.5626929487597459E-2</v>
      </c>
      <c r="BI16" s="39">
        <f t="shared" si="313"/>
        <v>-1.7938850641318223E-3</v>
      </c>
      <c r="BJ16" s="38">
        <f t="shared" si="76"/>
        <v>-2.3833044423465635E-2</v>
      </c>
      <c r="BK16" s="39">
        <f t="shared" ref="BK16" si="314">+BJ16*$B16</f>
        <v>-1.6683131096425945E-3</v>
      </c>
      <c r="BL16" s="38">
        <f t="shared" si="78"/>
        <v>-2.216473131382304E-2</v>
      </c>
      <c r="BM16" s="39">
        <f t="shared" ref="BM16" si="315">+BL16*$B16</f>
        <v>-1.5515311919676129E-3</v>
      </c>
      <c r="BN16" s="38">
        <f t="shared" si="80"/>
        <v>-2.0613200121855427E-2</v>
      </c>
      <c r="BO16" s="39">
        <f t="shared" ref="BO16" si="316">+BN16*$B16</f>
        <v>-1.4429240085298801E-3</v>
      </c>
      <c r="BP16" s="38">
        <f t="shared" si="82"/>
        <v>-1.9170276113325547E-2</v>
      </c>
      <c r="BQ16" s="39">
        <f t="shared" ref="BQ16" si="317">+BP16*$B16</f>
        <v>-1.3419193279327884E-3</v>
      </c>
      <c r="BR16" s="38">
        <f t="shared" si="84"/>
        <v>-1.7828356785392758E-2</v>
      </c>
      <c r="BS16" s="39">
        <f t="shared" ref="BS16" si="318">+BR16*$B16</f>
        <v>-1.2479849749774932E-3</v>
      </c>
      <c r="BT16" s="38">
        <f t="shared" si="86"/>
        <v>-1.6580371810415266E-2</v>
      </c>
      <c r="BU16" s="39">
        <f t="shared" ref="BU16" si="319">+BT16*$B16</f>
        <v>-1.1606260267290687E-3</v>
      </c>
      <c r="BV16" s="38">
        <f t="shared" si="88"/>
        <v>-1.5419745783686198E-2</v>
      </c>
      <c r="BW16" s="39">
        <f t="shared" ref="BW16" si="320">+BV16*$B16</f>
        <v>-1.079382204858034E-3</v>
      </c>
    </row>
    <row r="17" spans="1:75" x14ac:dyDescent="0.3">
      <c r="A17" s="33">
        <v>42</v>
      </c>
      <c r="B17" s="36">
        <v>0.12</v>
      </c>
      <c r="C17" s="36"/>
      <c r="D17" s="37">
        <v>48.81128466837233</v>
      </c>
      <c r="E17" s="37">
        <f t="shared" si="32"/>
        <v>0.97622569336744847</v>
      </c>
      <c r="F17" s="38">
        <f t="shared" si="33"/>
        <v>47.835058975004884</v>
      </c>
      <c r="G17" s="39">
        <f t="shared" si="34"/>
        <v>5.7402070770005862</v>
      </c>
      <c r="H17" s="38">
        <f t="shared" si="35"/>
        <v>42.0948518980043</v>
      </c>
      <c r="I17" s="39">
        <f t="shared" si="0"/>
        <v>5.0513822277605156</v>
      </c>
      <c r="J17" s="38">
        <f t="shared" si="36"/>
        <v>37.043469670243788</v>
      </c>
      <c r="K17" s="39">
        <f t="shared" si="1"/>
        <v>4.4452163604292547</v>
      </c>
      <c r="L17" s="38">
        <f t="shared" si="37"/>
        <v>32.598253309814531</v>
      </c>
      <c r="M17" s="39">
        <f t="shared" si="2"/>
        <v>3.9117903971777435</v>
      </c>
      <c r="N17" s="38">
        <f t="shared" si="38"/>
        <v>28.686462912636788</v>
      </c>
      <c r="O17" s="39">
        <f t="shared" si="3"/>
        <v>3.4423755495164143</v>
      </c>
      <c r="P17" s="38">
        <f t="shared" si="39"/>
        <v>25.244087363120375</v>
      </c>
      <c r="Q17" s="39">
        <f t="shared" si="4"/>
        <v>3.029290483574445</v>
      </c>
      <c r="R17" s="38">
        <f t="shared" si="40"/>
        <v>22.214796879545929</v>
      </c>
      <c r="S17" s="39">
        <f t="shared" si="5"/>
        <v>2.6657756255455114</v>
      </c>
      <c r="T17" s="38">
        <f t="shared" si="41"/>
        <v>19.549021254000419</v>
      </c>
      <c r="U17" s="39">
        <f t="shared" si="6"/>
        <v>2.34588255048005</v>
      </c>
      <c r="V17" s="38">
        <f t="shared" si="42"/>
        <v>17.20313870352037</v>
      </c>
      <c r="W17" s="39">
        <f t="shared" si="7"/>
        <v>2.0643766444224445</v>
      </c>
      <c r="X17" s="38">
        <f t="shared" si="43"/>
        <v>15.138762059097925</v>
      </c>
      <c r="Y17" s="39">
        <f t="shared" si="8"/>
        <v>1.816651447091751</v>
      </c>
      <c r="Z17" s="38">
        <f t="shared" si="44"/>
        <v>13.322110612006174</v>
      </c>
      <c r="AA17" s="39">
        <f t="shared" si="9"/>
        <v>1.5986532734407408</v>
      </c>
      <c r="AB17" s="38">
        <f t="shared" si="45"/>
        <v>11.723457338565433</v>
      </c>
      <c r="AC17" s="39">
        <f t="shared" si="10"/>
        <v>1.406814880627852</v>
      </c>
      <c r="AD17" s="38">
        <f t="shared" si="46"/>
        <v>10.316642457937581</v>
      </c>
      <c r="AE17" s="39">
        <f t="shared" si="10"/>
        <v>1.2379970949525096</v>
      </c>
      <c r="AF17" s="38">
        <f t="shared" si="47"/>
        <v>9.0786453629850712</v>
      </c>
      <c r="AG17" s="39">
        <f t="shared" ref="AG17" si="321">+AF17*$B17</f>
        <v>1.0894374435582086</v>
      </c>
      <c r="AH17" s="38">
        <f t="shared" si="49"/>
        <v>7.9892079194268621</v>
      </c>
      <c r="AI17" s="39">
        <f t="shared" ref="AI17" si="322">+AH17*$B17</f>
        <v>0.95870495033122338</v>
      </c>
      <c r="AJ17" s="38">
        <f t="shared" si="51"/>
        <v>7.0305029690956387</v>
      </c>
      <c r="AK17" s="39">
        <f t="shared" ref="AK17" si="323">+AJ17*$B17</f>
        <v>0.84366035629147662</v>
      </c>
      <c r="AL17" s="38">
        <f t="shared" si="53"/>
        <v>6.1868426128041616</v>
      </c>
      <c r="AM17" s="39">
        <f t="shared" ref="AM17" si="324">+AL17*$B17</f>
        <v>0.74242111353649931</v>
      </c>
      <c r="AN17" s="38">
        <f t="shared" si="55"/>
        <v>5.4444214992676621</v>
      </c>
      <c r="AO17" s="39">
        <f t="shared" ref="AO17" si="325">+AN17*$B17</f>
        <v>0.6533305799121194</v>
      </c>
      <c r="AP17" s="38">
        <f t="shared" si="57"/>
        <v>4.7910909193555424</v>
      </c>
      <c r="AQ17" s="39">
        <f t="shared" ref="AQ17" si="326">+AP17*$B17</f>
        <v>0.57493091032266508</v>
      </c>
      <c r="AR17" s="38">
        <f t="shared" si="59"/>
        <v>4.216160009032877</v>
      </c>
      <c r="AS17" s="39">
        <f t="shared" ref="AS17" si="327">+AR17*$B17</f>
        <v>0.50593920108394519</v>
      </c>
      <c r="AT17" s="38">
        <f t="shared" si="61"/>
        <v>3.7102208079489318</v>
      </c>
      <c r="AU17" s="39">
        <f t="shared" ref="AU17" si="328">+AT17*$B17</f>
        <v>0.44522649695387179</v>
      </c>
      <c r="AV17" s="38">
        <f t="shared" si="63"/>
        <v>3.2649943109950601</v>
      </c>
      <c r="AW17" s="39">
        <f t="shared" ref="AW17" si="329">+AV17*$B17</f>
        <v>0.3917993173194072</v>
      </c>
      <c r="AX17" s="38">
        <f t="shared" si="65"/>
        <v>2.8731949936756527</v>
      </c>
      <c r="AY17" s="39">
        <f t="shared" ref="AY17" si="330">+AX17*$B17</f>
        <v>0.34478339924107831</v>
      </c>
      <c r="AZ17" s="38">
        <f t="shared" si="67"/>
        <v>2.5284115944345742</v>
      </c>
      <c r="BA17" s="39">
        <f t="shared" ref="BA17" si="331">+AZ17*$B17</f>
        <v>0.30340939133214889</v>
      </c>
      <c r="BB17" s="38">
        <f t="shared" si="69"/>
        <v>2.2250022031024255</v>
      </c>
      <c r="BC17" s="39">
        <f t="shared" ref="BC17" si="332">+BB17*$B17</f>
        <v>0.26700026437229107</v>
      </c>
      <c r="BD17" s="38">
        <f t="shared" si="71"/>
        <v>1.9580019387301344</v>
      </c>
      <c r="BE17" s="39">
        <f t="shared" ref="BE17" si="333">+BD17*$B17</f>
        <v>0.23496023264761612</v>
      </c>
      <c r="BF17" s="38">
        <f t="shared" si="73"/>
        <v>1.7230417060825183</v>
      </c>
      <c r="BG17" s="39">
        <f t="shared" ref="BG17:BI17" si="334">+BF17*$B17</f>
        <v>0.2067650047299022</v>
      </c>
      <c r="BH17" s="38">
        <f t="shared" si="75"/>
        <v>1.5162767013526162</v>
      </c>
      <c r="BI17" s="39">
        <f t="shared" si="334"/>
        <v>0.18195320416231392</v>
      </c>
      <c r="BJ17" s="38">
        <f t="shared" si="76"/>
        <v>1.3343234971903022</v>
      </c>
      <c r="BK17" s="39">
        <f t="shared" ref="BK17" si="335">+BJ17*$B17</f>
        <v>0.16011881966283625</v>
      </c>
      <c r="BL17" s="38">
        <f t="shared" si="78"/>
        <v>1.1742046775274659</v>
      </c>
      <c r="BM17" s="39">
        <f t="shared" ref="BM17" si="336">+BL17*$B17</f>
        <v>0.1409045613032959</v>
      </c>
      <c r="BN17" s="38">
        <f t="shared" si="80"/>
        <v>1.03330011622417</v>
      </c>
      <c r="BO17" s="39">
        <f t="shared" ref="BO17" si="337">+BN17*$B17</f>
        <v>0.12399601394690039</v>
      </c>
      <c r="BP17" s="38">
        <f t="shared" si="82"/>
        <v>0.90930410227726954</v>
      </c>
      <c r="BQ17" s="39">
        <f t="shared" ref="BQ17" si="338">+BP17*$B17</f>
        <v>0.10911649227327234</v>
      </c>
      <c r="BR17" s="38">
        <f t="shared" si="84"/>
        <v>0.80018761000399719</v>
      </c>
      <c r="BS17" s="39">
        <f t="shared" ref="BS17" si="339">+BR17*$B17</f>
        <v>9.6022513200479664E-2</v>
      </c>
      <c r="BT17" s="38">
        <f t="shared" si="86"/>
        <v>0.70416509680351758</v>
      </c>
      <c r="BU17" s="39">
        <f t="shared" ref="BU17" si="340">+BT17*$B17</f>
        <v>8.4499811616422102E-2</v>
      </c>
      <c r="BV17" s="38">
        <f t="shared" si="88"/>
        <v>0.61966528518709552</v>
      </c>
      <c r="BW17" s="39">
        <f t="shared" ref="BW17" si="341">+BV17*$B17</f>
        <v>7.435983422245146E-2</v>
      </c>
    </row>
    <row r="18" spans="1:75" x14ac:dyDescent="0.3">
      <c r="A18" s="33">
        <v>45</v>
      </c>
      <c r="B18" s="36">
        <v>0.45</v>
      </c>
      <c r="C18" s="36"/>
      <c r="D18" s="37">
        <v>20.388767590742841</v>
      </c>
      <c r="E18" s="37">
        <f t="shared" si="32"/>
        <v>1.529157569305716</v>
      </c>
      <c r="F18" s="38">
        <f t="shared" si="33"/>
        <v>18.859610021437124</v>
      </c>
      <c r="G18" s="39">
        <f t="shared" si="34"/>
        <v>8.4868245096467056</v>
      </c>
      <c r="H18" s="38">
        <f t="shared" si="35"/>
        <v>10.372785511790418</v>
      </c>
      <c r="I18" s="39">
        <f t="shared" si="0"/>
        <v>4.6677534803056888</v>
      </c>
      <c r="J18" s="38">
        <f t="shared" si="36"/>
        <v>5.7050320314847296</v>
      </c>
      <c r="K18" s="39">
        <f t="shared" si="1"/>
        <v>2.5672644141681285</v>
      </c>
      <c r="L18" s="38">
        <f t="shared" si="37"/>
        <v>3.1377676173166011</v>
      </c>
      <c r="M18" s="39">
        <f t="shared" si="2"/>
        <v>1.4119954277924704</v>
      </c>
      <c r="N18" s="38">
        <f t="shared" si="38"/>
        <v>1.7257721895241307</v>
      </c>
      <c r="O18" s="39">
        <f t="shared" si="3"/>
        <v>0.77659748528585881</v>
      </c>
      <c r="P18" s="38">
        <f t="shared" si="39"/>
        <v>0.94917470423827188</v>
      </c>
      <c r="Q18" s="39">
        <f t="shared" si="4"/>
        <v>0.42712861690722237</v>
      </c>
      <c r="R18" s="38">
        <f t="shared" si="40"/>
        <v>0.52204608733104951</v>
      </c>
      <c r="S18" s="39">
        <f t="shared" si="5"/>
        <v>0.23492073929897228</v>
      </c>
      <c r="T18" s="38">
        <f t="shared" si="41"/>
        <v>0.28712534803207723</v>
      </c>
      <c r="U18" s="39">
        <f t="shared" si="6"/>
        <v>0.12920640661443475</v>
      </c>
      <c r="V18" s="38">
        <f t="shared" si="42"/>
        <v>0.15791894141764248</v>
      </c>
      <c r="W18" s="39">
        <f t="shared" si="7"/>
        <v>7.1063523637939122E-2</v>
      </c>
      <c r="X18" s="38">
        <f t="shared" si="43"/>
        <v>8.6855417779703362E-2</v>
      </c>
      <c r="Y18" s="39">
        <f t="shared" si="8"/>
        <v>3.9084938000866515E-2</v>
      </c>
      <c r="Z18" s="38">
        <f t="shared" si="44"/>
        <v>4.7770479778836847E-2</v>
      </c>
      <c r="AA18" s="39">
        <f t="shared" si="9"/>
        <v>2.1496715900476582E-2</v>
      </c>
      <c r="AB18" s="38">
        <f t="shared" si="45"/>
        <v>2.6273763878360265E-2</v>
      </c>
      <c r="AC18" s="39">
        <f t="shared" si="10"/>
        <v>1.182319374526212E-2</v>
      </c>
      <c r="AD18" s="38">
        <f t="shared" si="46"/>
        <v>1.4450570133098145E-2</v>
      </c>
      <c r="AE18" s="39">
        <f t="shared" si="10"/>
        <v>6.502756559894165E-3</v>
      </c>
      <c r="AF18" s="38">
        <f t="shared" si="47"/>
        <v>7.9478135732039788E-3</v>
      </c>
      <c r="AG18" s="39">
        <f t="shared" ref="AG18" si="342">+AF18*$B18</f>
        <v>3.5765161079417906E-3</v>
      </c>
      <c r="AH18" s="38">
        <f t="shared" si="49"/>
        <v>4.3712974652621878E-3</v>
      </c>
      <c r="AI18" s="39">
        <f t="shared" ref="AI18" si="343">+AH18*$B18</f>
        <v>1.9670838593679844E-3</v>
      </c>
      <c r="AJ18" s="38">
        <f t="shared" si="51"/>
        <v>2.4042136058942034E-3</v>
      </c>
      <c r="AK18" s="39">
        <f t="shared" ref="AK18" si="344">+AJ18*$B18</f>
        <v>1.0818961226523917E-3</v>
      </c>
      <c r="AL18" s="38">
        <f t="shared" si="53"/>
        <v>1.3223174832418117E-3</v>
      </c>
      <c r="AM18" s="39">
        <f t="shared" ref="AM18" si="345">+AL18*$B18</f>
        <v>5.9504286745881534E-4</v>
      </c>
      <c r="AN18" s="38">
        <f t="shared" si="55"/>
        <v>7.272746157829964E-4</v>
      </c>
      <c r="AO18" s="39">
        <f t="shared" ref="AO18" si="346">+AN18*$B18</f>
        <v>3.2727357710234838E-4</v>
      </c>
      <c r="AP18" s="38">
        <f t="shared" si="57"/>
        <v>4.0000103868064802E-4</v>
      </c>
      <c r="AQ18" s="39">
        <f t="shared" ref="AQ18" si="347">+AP18*$B18</f>
        <v>1.8000046740629161E-4</v>
      </c>
      <c r="AR18" s="38">
        <f t="shared" si="59"/>
        <v>2.2000057127435641E-4</v>
      </c>
      <c r="AS18" s="39">
        <f t="shared" ref="AS18" si="348">+AR18*$B18</f>
        <v>9.9000257073460386E-5</v>
      </c>
      <c r="AT18" s="38">
        <f t="shared" si="61"/>
        <v>1.2100031420089603E-4</v>
      </c>
      <c r="AU18" s="39">
        <f t="shared" ref="AU18" si="349">+AT18*$B18</f>
        <v>5.4450141390403212E-5</v>
      </c>
      <c r="AV18" s="38">
        <f t="shared" si="63"/>
        <v>6.6550172810492822E-5</v>
      </c>
      <c r="AW18" s="39">
        <f t="shared" ref="AW18" si="350">+AV18*$B18</f>
        <v>2.994757776472177E-5</v>
      </c>
      <c r="AX18" s="38">
        <f t="shared" si="65"/>
        <v>3.6602595045771052E-5</v>
      </c>
      <c r="AY18" s="39">
        <f t="shared" ref="AY18" si="351">+AX18*$B18</f>
        <v>1.6471167770596974E-5</v>
      </c>
      <c r="AZ18" s="38">
        <f t="shared" si="67"/>
        <v>2.0131427275174078E-5</v>
      </c>
      <c r="BA18" s="39">
        <f t="shared" ref="BA18" si="352">+AZ18*$B18</f>
        <v>9.0591422738283361E-6</v>
      </c>
      <c r="BB18" s="38">
        <f t="shared" si="69"/>
        <v>1.1072285001345742E-5</v>
      </c>
      <c r="BC18" s="39">
        <f t="shared" ref="BC18" si="353">+BB18*$B18</f>
        <v>4.9825282506055836E-6</v>
      </c>
      <c r="BD18" s="38">
        <f t="shared" si="71"/>
        <v>6.0897567507401583E-6</v>
      </c>
      <c r="BE18" s="39">
        <f t="shared" ref="BE18" si="354">+BD18*$B18</f>
        <v>2.7403905378330712E-6</v>
      </c>
      <c r="BF18" s="38">
        <f t="shared" si="73"/>
        <v>3.3493662129070871E-6</v>
      </c>
      <c r="BG18" s="39">
        <f t="shared" ref="BG18:BI18" si="355">+BF18*$B18</f>
        <v>1.5072147958081892E-6</v>
      </c>
      <c r="BH18" s="38">
        <f t="shared" si="75"/>
        <v>1.8421514170988978E-6</v>
      </c>
      <c r="BI18" s="39">
        <f t="shared" si="355"/>
        <v>8.2896813769450408E-7</v>
      </c>
      <c r="BJ18" s="38">
        <f t="shared" si="76"/>
        <v>1.0131832794043938E-6</v>
      </c>
      <c r="BK18" s="39">
        <f t="shared" ref="BK18" si="356">+BJ18*$B18</f>
        <v>4.5593247573197719E-7</v>
      </c>
      <c r="BL18" s="38">
        <f t="shared" si="78"/>
        <v>5.5725080367241657E-7</v>
      </c>
      <c r="BM18" s="39">
        <f t="shared" ref="BM18" si="357">+BL18*$B18</f>
        <v>2.5076286165258749E-7</v>
      </c>
      <c r="BN18" s="38">
        <f t="shared" si="80"/>
        <v>3.0648794201982908E-7</v>
      </c>
      <c r="BO18" s="39">
        <f t="shared" ref="BO18" si="358">+BN18*$B18</f>
        <v>1.379195739089231E-7</v>
      </c>
      <c r="BP18" s="38">
        <f t="shared" si="82"/>
        <v>1.6856836811090598E-7</v>
      </c>
      <c r="BQ18" s="39">
        <f t="shared" ref="BQ18" si="359">+BP18*$B18</f>
        <v>7.585576564990769E-8</v>
      </c>
      <c r="BR18" s="38">
        <f t="shared" si="84"/>
        <v>9.2712602460998294E-8</v>
      </c>
      <c r="BS18" s="39">
        <f t="shared" ref="BS18" si="360">+BR18*$B18</f>
        <v>4.1720671107449231E-8</v>
      </c>
      <c r="BT18" s="38">
        <f t="shared" si="86"/>
        <v>5.0991931353549063E-8</v>
      </c>
      <c r="BU18" s="39">
        <f t="shared" ref="BU18" si="361">+BT18*$B18</f>
        <v>2.294636910909708E-8</v>
      </c>
      <c r="BV18" s="38">
        <f t="shared" si="88"/>
        <v>2.8045562244451983E-8</v>
      </c>
      <c r="BW18" s="39">
        <f t="shared" ref="BW18" si="362">+BV18*$B18</f>
        <v>1.2620503010003393E-8</v>
      </c>
    </row>
    <row r="19" spans="1:75" x14ac:dyDescent="0.3">
      <c r="A19" s="33">
        <v>46</v>
      </c>
      <c r="B19" s="36">
        <v>0.3</v>
      </c>
      <c r="C19" s="36"/>
      <c r="D19" s="37">
        <v>-6.0445003865950886</v>
      </c>
      <c r="E19" s="37">
        <f t="shared" si="32"/>
        <v>-0.30222501932975504</v>
      </c>
      <c r="F19" s="38">
        <f t="shared" si="33"/>
        <v>-5.7422753672653339</v>
      </c>
      <c r="G19" s="39">
        <f t="shared" si="34"/>
        <v>-1.7226826101796002</v>
      </c>
      <c r="H19" s="38">
        <f t="shared" si="35"/>
        <v>-4.0195927570857339</v>
      </c>
      <c r="I19" s="39">
        <f t="shared" si="0"/>
        <v>-1.2058778271257202</v>
      </c>
      <c r="J19" s="38">
        <f t="shared" si="36"/>
        <v>-2.8137149299600139</v>
      </c>
      <c r="K19" s="39">
        <f t="shared" si="1"/>
        <v>-0.84411447898800418</v>
      </c>
      <c r="L19" s="38">
        <f t="shared" si="37"/>
        <v>-1.9696004509720098</v>
      </c>
      <c r="M19" s="39">
        <f t="shared" si="2"/>
        <v>-0.59088013529160288</v>
      </c>
      <c r="N19" s="38">
        <f t="shared" si="38"/>
        <v>-1.3787203156804069</v>
      </c>
      <c r="O19" s="39">
        <f t="shared" si="3"/>
        <v>-0.41361609470412203</v>
      </c>
      <c r="P19" s="38">
        <f t="shared" si="39"/>
        <v>-0.96510422097628479</v>
      </c>
      <c r="Q19" s="39">
        <f t="shared" si="4"/>
        <v>-0.28953126629288545</v>
      </c>
      <c r="R19" s="38">
        <f t="shared" si="40"/>
        <v>-0.67557295468339928</v>
      </c>
      <c r="S19" s="39">
        <f t="shared" si="5"/>
        <v>-0.20267188640501979</v>
      </c>
      <c r="T19" s="38">
        <f t="shared" si="41"/>
        <v>-0.47290106827837952</v>
      </c>
      <c r="U19" s="39">
        <f t="shared" si="6"/>
        <v>-0.14187032048351386</v>
      </c>
      <c r="V19" s="38">
        <f t="shared" si="42"/>
        <v>-0.33103074779486563</v>
      </c>
      <c r="W19" s="39">
        <f t="shared" si="7"/>
        <v>-9.9309224338459692E-2</v>
      </c>
      <c r="X19" s="38">
        <f t="shared" si="43"/>
        <v>-0.23172152345640595</v>
      </c>
      <c r="Y19" s="39">
        <f t="shared" si="8"/>
        <v>-6.9516457036921789E-2</v>
      </c>
      <c r="Z19" s="38">
        <f t="shared" si="44"/>
        <v>-0.16220506641948418</v>
      </c>
      <c r="AA19" s="39">
        <f t="shared" si="9"/>
        <v>-4.8661519925845255E-2</v>
      </c>
      <c r="AB19" s="38">
        <f t="shared" si="45"/>
        <v>-0.11354354649363893</v>
      </c>
      <c r="AC19" s="39">
        <f t="shared" si="10"/>
        <v>-3.4063063948091679E-2</v>
      </c>
      <c r="AD19" s="38">
        <f t="shared" si="46"/>
        <v>-7.9480482545547251E-2</v>
      </c>
      <c r="AE19" s="39">
        <f t="shared" si="10"/>
        <v>-2.3844144763664175E-2</v>
      </c>
      <c r="AF19" s="38">
        <f t="shared" si="47"/>
        <v>-5.563633778188308E-2</v>
      </c>
      <c r="AG19" s="39">
        <f t="shared" ref="AG19" si="363">+AF19*$B19</f>
        <v>-1.6690901334564922E-2</v>
      </c>
      <c r="AH19" s="38">
        <f t="shared" si="49"/>
        <v>-3.8945436447318155E-2</v>
      </c>
      <c r="AI19" s="39">
        <f t="shared" ref="AI19" si="364">+AH19*$B19</f>
        <v>-1.1683630934195445E-2</v>
      </c>
      <c r="AJ19" s="38">
        <f t="shared" si="51"/>
        <v>-2.7261805513122711E-2</v>
      </c>
      <c r="AK19" s="39">
        <f t="shared" ref="AK19" si="365">+AJ19*$B19</f>
        <v>-8.1785416539368137E-3</v>
      </c>
      <c r="AL19" s="38">
        <f t="shared" si="53"/>
        <v>-1.9083263859185899E-2</v>
      </c>
      <c r="AM19" s="39">
        <f t="shared" ref="AM19" si="366">+AL19*$B19</f>
        <v>-5.7249791577557692E-3</v>
      </c>
      <c r="AN19" s="38">
        <f t="shared" si="55"/>
        <v>-1.3358284701430131E-2</v>
      </c>
      <c r="AO19" s="39">
        <f t="shared" ref="AO19" si="367">+AN19*$B19</f>
        <v>-4.0074854104290387E-3</v>
      </c>
      <c r="AP19" s="38">
        <f t="shared" si="57"/>
        <v>-9.3507992910010912E-3</v>
      </c>
      <c r="AQ19" s="39">
        <f t="shared" ref="AQ19" si="368">+AP19*$B19</f>
        <v>-2.8052397873003271E-3</v>
      </c>
      <c r="AR19" s="38">
        <f t="shared" si="59"/>
        <v>-6.5455595037007645E-3</v>
      </c>
      <c r="AS19" s="39">
        <f t="shared" ref="AS19" si="369">+AR19*$B19</f>
        <v>-1.9636678511102293E-3</v>
      </c>
      <c r="AT19" s="38">
        <f t="shared" si="61"/>
        <v>-4.5818916525905348E-3</v>
      </c>
      <c r="AU19" s="39">
        <f t="shared" ref="AU19" si="370">+AT19*$B19</f>
        <v>-1.3745674957771604E-3</v>
      </c>
      <c r="AV19" s="38">
        <f t="shared" si="63"/>
        <v>-3.2073241568133745E-3</v>
      </c>
      <c r="AW19" s="39">
        <f t="shared" ref="AW19" si="371">+AV19*$B19</f>
        <v>-9.6219724704401234E-4</v>
      </c>
      <c r="AX19" s="38">
        <f t="shared" si="65"/>
        <v>-2.2451269097693623E-3</v>
      </c>
      <c r="AY19" s="39">
        <f t="shared" ref="AY19" si="372">+AX19*$B19</f>
        <v>-6.7353807293080864E-4</v>
      </c>
      <c r="AZ19" s="38">
        <f t="shared" si="67"/>
        <v>-1.5715888368385538E-3</v>
      </c>
      <c r="BA19" s="39">
        <f t="shared" ref="BA19" si="373">+AZ19*$B19</f>
        <v>-4.7147665105156614E-4</v>
      </c>
      <c r="BB19" s="38">
        <f t="shared" si="69"/>
        <v>-1.1001121857869877E-3</v>
      </c>
      <c r="BC19" s="39">
        <f t="shared" ref="BC19" si="374">+BB19*$B19</f>
        <v>-3.3003365573609631E-4</v>
      </c>
      <c r="BD19" s="38">
        <f t="shared" si="71"/>
        <v>-7.7007853005089141E-4</v>
      </c>
      <c r="BE19" s="39">
        <f t="shared" ref="BE19" si="375">+BD19*$B19</f>
        <v>-2.3102355901526741E-4</v>
      </c>
      <c r="BF19" s="38">
        <f t="shared" si="73"/>
        <v>-5.3905497103562405E-4</v>
      </c>
      <c r="BG19" s="39">
        <f t="shared" ref="BG19:BI19" si="376">+BF19*$B19</f>
        <v>-1.6171649131068721E-4</v>
      </c>
      <c r="BH19" s="38">
        <f t="shared" si="75"/>
        <v>-3.7733847972493682E-4</v>
      </c>
      <c r="BI19" s="39">
        <f t="shared" si="376"/>
        <v>-1.1320154391748104E-4</v>
      </c>
      <c r="BJ19" s="38">
        <f t="shared" si="76"/>
        <v>-2.6413693580745577E-4</v>
      </c>
      <c r="BK19" s="39">
        <f t="shared" ref="BK19" si="377">+BJ19*$B19</f>
        <v>-7.9241080742236731E-5</v>
      </c>
      <c r="BL19" s="38">
        <f t="shared" si="78"/>
        <v>-1.8489585506521904E-4</v>
      </c>
      <c r="BM19" s="39">
        <f t="shared" ref="BM19" si="378">+BL19*$B19</f>
        <v>-5.5468756519565706E-5</v>
      </c>
      <c r="BN19" s="38">
        <f t="shared" si="80"/>
        <v>-1.2942709854565335E-4</v>
      </c>
      <c r="BO19" s="39">
        <f t="shared" ref="BO19" si="379">+BN19*$B19</f>
        <v>-3.8828129563696003E-5</v>
      </c>
      <c r="BP19" s="38">
        <f t="shared" si="82"/>
        <v>-9.0598968981957337E-5</v>
      </c>
      <c r="BQ19" s="39">
        <f t="shared" ref="BQ19" si="380">+BP19*$B19</f>
        <v>-2.7179690694587199E-5</v>
      </c>
      <c r="BR19" s="38">
        <f t="shared" si="84"/>
        <v>-6.3419278287370142E-5</v>
      </c>
      <c r="BS19" s="39">
        <f t="shared" ref="BS19" si="381">+BR19*$B19</f>
        <v>-1.902578348621104E-5</v>
      </c>
      <c r="BT19" s="38">
        <f t="shared" si="86"/>
        <v>-4.4393494801159104E-5</v>
      </c>
      <c r="BU19" s="39">
        <f t="shared" ref="BU19" si="382">+BT19*$B19</f>
        <v>-1.3318048440347731E-5</v>
      </c>
      <c r="BV19" s="38">
        <f t="shared" si="88"/>
        <v>-3.1075446360811373E-5</v>
      </c>
      <c r="BW19" s="39">
        <f t="shared" ref="BW19" si="383">+BV19*$B19</f>
        <v>-9.3226339082434119E-6</v>
      </c>
    </row>
    <row r="20" spans="1:75" x14ac:dyDescent="0.3">
      <c r="A20" s="33">
        <v>47</v>
      </c>
      <c r="B20" s="36">
        <v>0.08</v>
      </c>
      <c r="C20" s="36"/>
      <c r="D20" s="37">
        <v>445.28490355583045</v>
      </c>
      <c r="E20" s="37">
        <f t="shared" si="32"/>
        <v>5.937132047411084</v>
      </c>
      <c r="F20" s="38">
        <f t="shared" si="33"/>
        <v>439.34777150841938</v>
      </c>
      <c r="G20" s="39">
        <f t="shared" si="34"/>
        <v>35.147821720673555</v>
      </c>
      <c r="H20" s="38">
        <f t="shared" si="35"/>
        <v>404.19994978774582</v>
      </c>
      <c r="I20" s="39">
        <f t="shared" si="0"/>
        <v>32.335995983019664</v>
      </c>
      <c r="J20" s="38">
        <f t="shared" si="36"/>
        <v>371.86395380472618</v>
      </c>
      <c r="K20" s="39">
        <f t="shared" si="1"/>
        <v>29.749116304378095</v>
      </c>
      <c r="L20" s="38">
        <f t="shared" si="37"/>
        <v>342.11483750034807</v>
      </c>
      <c r="M20" s="39">
        <f t="shared" si="2"/>
        <v>27.369187000027846</v>
      </c>
      <c r="N20" s="38">
        <f t="shared" si="38"/>
        <v>314.74565050032021</v>
      </c>
      <c r="O20" s="39">
        <f t="shared" si="3"/>
        <v>25.179652040025616</v>
      </c>
      <c r="P20" s="38">
        <f t="shared" si="39"/>
        <v>289.56599846029462</v>
      </c>
      <c r="Q20" s="39">
        <f t="shared" si="4"/>
        <v>23.165279876823572</v>
      </c>
      <c r="R20" s="38">
        <f t="shared" si="40"/>
        <v>266.40071858347108</v>
      </c>
      <c r="S20" s="39">
        <f t="shared" si="5"/>
        <v>21.312057486677688</v>
      </c>
      <c r="T20" s="38">
        <f t="shared" si="41"/>
        <v>245.08866109679337</v>
      </c>
      <c r="U20" s="39">
        <f t="shared" si="6"/>
        <v>19.60709288774347</v>
      </c>
      <c r="V20" s="38">
        <f t="shared" si="42"/>
        <v>225.4815682090499</v>
      </c>
      <c r="W20" s="39">
        <f t="shared" si="7"/>
        <v>18.038525456723992</v>
      </c>
      <c r="X20" s="38">
        <f t="shared" si="43"/>
        <v>207.44304275232591</v>
      </c>
      <c r="Y20" s="39">
        <f t="shared" si="8"/>
        <v>16.595443420186072</v>
      </c>
      <c r="Z20" s="38">
        <f t="shared" si="44"/>
        <v>190.84759933213985</v>
      </c>
      <c r="AA20" s="39">
        <f t="shared" si="9"/>
        <v>15.267807946571189</v>
      </c>
      <c r="AB20" s="38">
        <f t="shared" si="45"/>
        <v>175.57979138556865</v>
      </c>
      <c r="AC20" s="39">
        <f t="shared" si="10"/>
        <v>14.046383310845492</v>
      </c>
      <c r="AD20" s="38">
        <f t="shared" si="46"/>
        <v>161.53340807472316</v>
      </c>
      <c r="AE20" s="39">
        <f t="shared" si="10"/>
        <v>12.922672645977853</v>
      </c>
      <c r="AF20" s="38">
        <f t="shared" si="47"/>
        <v>148.6107354287453</v>
      </c>
      <c r="AG20" s="39">
        <f t="shared" ref="AG20" si="384">+AF20*$B20</f>
        <v>11.888858834299624</v>
      </c>
      <c r="AH20" s="38">
        <f t="shared" si="49"/>
        <v>136.72187659444569</v>
      </c>
      <c r="AI20" s="39">
        <f t="shared" ref="AI20" si="385">+AH20*$B20</f>
        <v>10.937750127555656</v>
      </c>
      <c r="AJ20" s="38">
        <f t="shared" si="51"/>
        <v>125.78412646689003</v>
      </c>
      <c r="AK20" s="39">
        <f t="shared" ref="AK20" si="386">+AJ20*$B20</f>
        <v>10.062730117351203</v>
      </c>
      <c r="AL20" s="38">
        <f t="shared" si="53"/>
        <v>115.72139634953882</v>
      </c>
      <c r="AM20" s="39">
        <f t="shared" ref="AM20" si="387">+AL20*$B20</f>
        <v>9.2577117079631055</v>
      </c>
      <c r="AN20" s="38">
        <f t="shared" si="55"/>
        <v>106.46368464157571</v>
      </c>
      <c r="AO20" s="39">
        <f t="shared" ref="AO20" si="388">+AN20*$B20</f>
        <v>8.5170947713260574</v>
      </c>
      <c r="AP20" s="38">
        <f t="shared" si="57"/>
        <v>97.946589870249653</v>
      </c>
      <c r="AQ20" s="39">
        <f t="shared" ref="AQ20" si="389">+AP20*$B20</f>
        <v>7.8357271896199725</v>
      </c>
      <c r="AR20" s="38">
        <f t="shared" si="59"/>
        <v>90.11086268062968</v>
      </c>
      <c r="AS20" s="39">
        <f t="shared" ref="AS20" si="390">+AR20*$B20</f>
        <v>7.2088690144503742</v>
      </c>
      <c r="AT20" s="38">
        <f t="shared" si="61"/>
        <v>82.901993666179308</v>
      </c>
      <c r="AU20" s="39">
        <f t="shared" ref="AU20" si="391">+AT20*$B20</f>
        <v>6.6321594932943446</v>
      </c>
      <c r="AV20" s="38">
        <f t="shared" si="63"/>
        <v>76.26983417288497</v>
      </c>
      <c r="AW20" s="39">
        <f t="shared" ref="AW20" si="392">+AV20*$B20</f>
        <v>6.1015867338307981</v>
      </c>
      <c r="AX20" s="38">
        <f t="shared" si="65"/>
        <v>70.16824743905417</v>
      </c>
      <c r="AY20" s="39">
        <f t="shared" ref="AY20" si="393">+AX20*$B20</f>
        <v>5.6134597951243341</v>
      </c>
      <c r="AZ20" s="38">
        <f t="shared" si="67"/>
        <v>64.554787643929842</v>
      </c>
      <c r="BA20" s="39">
        <f t="shared" ref="BA20" si="394">+AZ20*$B20</f>
        <v>5.1643830115143876</v>
      </c>
      <c r="BB20" s="38">
        <f t="shared" si="69"/>
        <v>59.390404632415454</v>
      </c>
      <c r="BC20" s="39">
        <f t="shared" ref="BC20" si="395">+BB20*$B20</f>
        <v>4.751232370593236</v>
      </c>
      <c r="BD20" s="38">
        <f t="shared" si="71"/>
        <v>54.639172261822218</v>
      </c>
      <c r="BE20" s="39">
        <f t="shared" ref="BE20" si="396">+BD20*$B20</f>
        <v>4.3711337809457778</v>
      </c>
      <c r="BF20" s="38">
        <f t="shared" si="73"/>
        <v>50.268038480876442</v>
      </c>
      <c r="BG20" s="39">
        <f t="shared" ref="BG20:BI20" si="397">+BF20*$B20</f>
        <v>4.0214430784701154</v>
      </c>
      <c r="BH20" s="38">
        <f t="shared" si="75"/>
        <v>46.246595402406328</v>
      </c>
      <c r="BI20" s="39">
        <f t="shared" si="397"/>
        <v>3.6997276321925061</v>
      </c>
      <c r="BJ20" s="38">
        <f t="shared" si="76"/>
        <v>42.546867770213822</v>
      </c>
      <c r="BK20" s="39">
        <f t="shared" ref="BK20" si="398">+BJ20*$B20</f>
        <v>3.403749421617106</v>
      </c>
      <c r="BL20" s="38">
        <f t="shared" si="78"/>
        <v>39.143118348596715</v>
      </c>
      <c r="BM20" s="39">
        <f t="shared" ref="BM20" si="399">+BL20*$B20</f>
        <v>3.1314494678877374</v>
      </c>
      <c r="BN20" s="38">
        <f t="shared" si="80"/>
        <v>36.011668880708982</v>
      </c>
      <c r="BO20" s="39">
        <f t="shared" ref="BO20" si="400">+BN20*$B20</f>
        <v>2.8809335104567184</v>
      </c>
      <c r="BP20" s="38">
        <f t="shared" si="82"/>
        <v>33.13073537025226</v>
      </c>
      <c r="BQ20" s="39">
        <f t="shared" ref="BQ20" si="401">+BP20*$B20</f>
        <v>2.650458829620181</v>
      </c>
      <c r="BR20" s="38">
        <f t="shared" si="84"/>
        <v>30.480276540632079</v>
      </c>
      <c r="BS20" s="39">
        <f t="shared" ref="BS20" si="402">+BR20*$B20</f>
        <v>2.4384221232505663</v>
      </c>
      <c r="BT20" s="38">
        <f t="shared" si="86"/>
        <v>28.041854417381515</v>
      </c>
      <c r="BU20" s="39">
        <f t="shared" ref="BU20" si="403">+BT20*$B20</f>
        <v>2.2433483533905214</v>
      </c>
      <c r="BV20" s="38">
        <f t="shared" si="88"/>
        <v>25.798506063990992</v>
      </c>
      <c r="BW20" s="39">
        <f t="shared" ref="BW20" si="404">+BV20*$B20</f>
        <v>2.0638804851192796</v>
      </c>
    </row>
    <row r="21" spans="1:75" x14ac:dyDescent="0.3">
      <c r="A21" s="33">
        <v>50</v>
      </c>
      <c r="B21" s="36">
        <v>0.55000000000000004</v>
      </c>
      <c r="C21" s="36"/>
      <c r="D21" s="37">
        <v>130.28901458860634</v>
      </c>
      <c r="E21" s="37">
        <f t="shared" si="32"/>
        <v>11.943159670622272</v>
      </c>
      <c r="F21" s="38">
        <f t="shared" si="33"/>
        <v>118.34585491798407</v>
      </c>
      <c r="G21" s="39">
        <f t="shared" si="34"/>
        <v>65.090220204891239</v>
      </c>
      <c r="H21" s="38">
        <f t="shared" si="35"/>
        <v>53.255634713092832</v>
      </c>
      <c r="I21" s="39">
        <f t="shared" si="0"/>
        <v>29.29059909220106</v>
      </c>
      <c r="J21" s="38">
        <f t="shared" si="36"/>
        <v>23.965035620891772</v>
      </c>
      <c r="K21" s="39">
        <f t="shared" si="1"/>
        <v>13.180769591490476</v>
      </c>
      <c r="L21" s="38">
        <f t="shared" si="37"/>
        <v>10.784266029401296</v>
      </c>
      <c r="M21" s="39">
        <f t="shared" si="2"/>
        <v>5.9313463161707132</v>
      </c>
      <c r="N21" s="38">
        <f t="shared" si="38"/>
        <v>4.852919713230583</v>
      </c>
      <c r="O21" s="39">
        <f t="shared" si="3"/>
        <v>2.6691058422768208</v>
      </c>
      <c r="P21" s="38">
        <f t="shared" si="39"/>
        <v>2.1838138709537622</v>
      </c>
      <c r="Q21" s="39">
        <f t="shared" si="4"/>
        <v>1.2010976290245694</v>
      </c>
      <c r="R21" s="38">
        <f t="shared" si="40"/>
        <v>0.98271624192919282</v>
      </c>
      <c r="S21" s="39">
        <f t="shared" si="5"/>
        <v>0.54049393306105609</v>
      </c>
      <c r="T21" s="38">
        <f t="shared" si="41"/>
        <v>0.44222230886813674</v>
      </c>
      <c r="U21" s="39">
        <f t="shared" si="6"/>
        <v>0.24322226987747522</v>
      </c>
      <c r="V21" s="38">
        <f t="shared" si="42"/>
        <v>0.19900003899066152</v>
      </c>
      <c r="W21" s="39">
        <f t="shared" si="7"/>
        <v>0.10945002144486385</v>
      </c>
      <c r="X21" s="38">
        <f t="shared" si="43"/>
        <v>8.9550017545797667E-2</v>
      </c>
      <c r="Y21" s="39">
        <f t="shared" si="8"/>
        <v>4.9252509650188722E-2</v>
      </c>
      <c r="Z21" s="38">
        <f t="shared" si="44"/>
        <v>4.0297507895608944E-2</v>
      </c>
      <c r="AA21" s="39">
        <f t="shared" si="9"/>
        <v>2.2163629342584923E-2</v>
      </c>
      <c r="AB21" s="38">
        <f t="shared" si="45"/>
        <v>1.8133878553024022E-2</v>
      </c>
      <c r="AC21" s="39">
        <f t="shared" si="10"/>
        <v>9.9736332041632132E-3</v>
      </c>
      <c r="AD21" s="38">
        <f t="shared" si="46"/>
        <v>8.1602453488608083E-3</v>
      </c>
      <c r="AE21" s="39">
        <f t="shared" si="10"/>
        <v>4.4881349418734451E-3</v>
      </c>
      <c r="AF21" s="38">
        <f t="shared" si="47"/>
        <v>3.6721104069873632E-3</v>
      </c>
      <c r="AG21" s="39">
        <f t="shared" ref="AG21" si="405">+AF21*$B21</f>
        <v>2.0196607238430501E-3</v>
      </c>
      <c r="AH21" s="38">
        <f t="shared" si="49"/>
        <v>1.6524496831443131E-3</v>
      </c>
      <c r="AI21" s="39">
        <f t="shared" ref="AI21" si="406">+AH21*$B21</f>
        <v>9.0884732572937225E-4</v>
      </c>
      <c r="AJ21" s="38">
        <f t="shared" si="51"/>
        <v>7.4360235741494085E-4</v>
      </c>
      <c r="AK21" s="39">
        <f t="shared" ref="AK21" si="407">+AJ21*$B21</f>
        <v>4.0898129657821749E-4</v>
      </c>
      <c r="AL21" s="38">
        <f t="shared" si="53"/>
        <v>3.3462106083672336E-4</v>
      </c>
      <c r="AM21" s="39">
        <f t="shared" ref="AM21" si="408">+AL21*$B21</f>
        <v>1.8404158346019788E-4</v>
      </c>
      <c r="AN21" s="38">
        <f t="shared" si="55"/>
        <v>1.5057947737652549E-4</v>
      </c>
      <c r="AO21" s="39">
        <f t="shared" ref="AO21" si="409">+AN21*$B21</f>
        <v>8.2818712557089022E-5</v>
      </c>
      <c r="AP21" s="38">
        <f t="shared" si="57"/>
        <v>6.7760764819436463E-5</v>
      </c>
      <c r="AQ21" s="39">
        <f t="shared" ref="AQ21" si="410">+AP21*$B21</f>
        <v>3.7268420650690058E-5</v>
      </c>
      <c r="AR21" s="38">
        <f t="shared" si="59"/>
        <v>3.0492344168746405E-5</v>
      </c>
      <c r="AS21" s="39">
        <f t="shared" ref="AS21" si="411">+AR21*$B21</f>
        <v>1.6770789292810523E-5</v>
      </c>
      <c r="AT21" s="38">
        <f t="shared" si="61"/>
        <v>1.3721554875935882E-5</v>
      </c>
      <c r="AU21" s="39">
        <f t="shared" ref="AU21" si="412">+AT21*$B21</f>
        <v>7.5468551817647357E-6</v>
      </c>
      <c r="AV21" s="38">
        <f t="shared" si="63"/>
        <v>6.1746996941711459E-6</v>
      </c>
      <c r="AW21" s="39">
        <f t="shared" ref="AW21" si="413">+AV21*$B21</f>
        <v>3.3960848317941303E-6</v>
      </c>
      <c r="AX21" s="38">
        <f t="shared" si="65"/>
        <v>2.7786148623770155E-6</v>
      </c>
      <c r="AY21" s="39">
        <f t="shared" ref="AY21" si="414">+AX21*$B21</f>
        <v>1.5282381743073586E-6</v>
      </c>
      <c r="AZ21" s="38">
        <f t="shared" si="67"/>
        <v>1.2503766880696569E-6</v>
      </c>
      <c r="BA21" s="39">
        <f t="shared" ref="BA21" si="415">+AZ21*$B21</f>
        <v>6.8770717843831138E-7</v>
      </c>
      <c r="BB21" s="38">
        <f t="shared" si="69"/>
        <v>5.626695096313455E-7</v>
      </c>
      <c r="BC21" s="39">
        <f t="shared" ref="BC21" si="416">+BB21*$B21</f>
        <v>3.0946823029724002E-7</v>
      </c>
      <c r="BD21" s="38">
        <f t="shared" si="71"/>
        <v>2.5320127933410547E-7</v>
      </c>
      <c r="BE21" s="39">
        <f t="shared" ref="BE21" si="417">+BD21*$B21</f>
        <v>1.3926070363375802E-7</v>
      </c>
      <c r="BF21" s="38">
        <f t="shared" si="73"/>
        <v>1.1394057570034746E-7</v>
      </c>
      <c r="BG21" s="39">
        <f t="shared" ref="BG21:BI21" si="418">+BF21*$B21</f>
        <v>6.2667316635191102E-8</v>
      </c>
      <c r="BH21" s="38">
        <f t="shared" si="75"/>
        <v>5.1273259065156354E-8</v>
      </c>
      <c r="BI21" s="39">
        <f t="shared" si="418"/>
        <v>2.8200292485835998E-8</v>
      </c>
      <c r="BJ21" s="38">
        <f t="shared" si="76"/>
        <v>2.3072966579320356E-8</v>
      </c>
      <c r="BK21" s="39">
        <f t="shared" ref="BK21" si="419">+BJ21*$B21</f>
        <v>1.2690131618626197E-8</v>
      </c>
      <c r="BL21" s="38">
        <f t="shared" si="78"/>
        <v>1.0382834960694159E-8</v>
      </c>
      <c r="BM21" s="39">
        <f t="shared" ref="BM21" si="420">+BL21*$B21</f>
        <v>5.7105592283817877E-9</v>
      </c>
      <c r="BN21" s="38">
        <f t="shared" si="80"/>
        <v>4.6722757323123711E-9</v>
      </c>
      <c r="BO21" s="39">
        <f t="shared" ref="BO21" si="421">+BN21*$B21</f>
        <v>2.5697516527718043E-9</v>
      </c>
      <c r="BP21" s="38">
        <f t="shared" si="82"/>
        <v>2.1025240795405668E-9</v>
      </c>
      <c r="BQ21" s="39">
        <f t="shared" ref="BQ21" si="422">+BP21*$B21</f>
        <v>1.1563882437473118E-9</v>
      </c>
      <c r="BR21" s="38">
        <f t="shared" si="84"/>
        <v>9.46135835793255E-10</v>
      </c>
      <c r="BS21" s="39">
        <f t="shared" ref="BS21" si="423">+BR21*$B21</f>
        <v>5.2037470968629033E-10</v>
      </c>
      <c r="BT21" s="38">
        <f t="shared" si="86"/>
        <v>4.2576112610696467E-10</v>
      </c>
      <c r="BU21" s="39">
        <f t="shared" ref="BU21" si="424">+BT21*$B21</f>
        <v>2.3416861935883058E-10</v>
      </c>
      <c r="BV21" s="38">
        <f t="shared" si="88"/>
        <v>1.9159250674813409E-10</v>
      </c>
      <c r="BW21" s="39">
        <f t="shared" ref="BW21" si="425">+BV21*$B21</f>
        <v>1.0537587871147376E-10</v>
      </c>
    </row>
    <row r="22" spans="1:75" x14ac:dyDescent="0.3">
      <c r="A22" s="33">
        <v>52</v>
      </c>
      <c r="B22" s="36">
        <v>1</v>
      </c>
      <c r="C22" s="36"/>
      <c r="D22" s="37">
        <v>15.532479897997046</v>
      </c>
      <c r="E22" s="37">
        <f t="shared" si="32"/>
        <v>2.5887466496661795</v>
      </c>
      <c r="F22" s="38">
        <f t="shared" si="33"/>
        <v>12.943733248330867</v>
      </c>
      <c r="G22" s="39">
        <f t="shared" si="34"/>
        <v>12.943733248330867</v>
      </c>
      <c r="H22" s="38">
        <f t="shared" si="35"/>
        <v>0</v>
      </c>
      <c r="I22" s="39">
        <f t="shared" si="0"/>
        <v>0</v>
      </c>
      <c r="J22" s="38">
        <f t="shared" si="36"/>
        <v>0</v>
      </c>
      <c r="K22" s="39">
        <f t="shared" si="1"/>
        <v>0</v>
      </c>
      <c r="L22" s="38">
        <f t="shared" si="37"/>
        <v>0</v>
      </c>
      <c r="M22" s="39">
        <f t="shared" si="2"/>
        <v>0</v>
      </c>
      <c r="N22" s="38">
        <f t="shared" si="38"/>
        <v>0</v>
      </c>
      <c r="O22" s="39">
        <f t="shared" si="3"/>
        <v>0</v>
      </c>
      <c r="P22" s="38">
        <f t="shared" si="39"/>
        <v>0</v>
      </c>
      <c r="Q22" s="39">
        <f t="shared" si="4"/>
        <v>0</v>
      </c>
      <c r="R22" s="38">
        <f t="shared" si="40"/>
        <v>0</v>
      </c>
      <c r="S22" s="39">
        <f t="shared" si="5"/>
        <v>0</v>
      </c>
      <c r="T22" s="38">
        <f t="shared" si="41"/>
        <v>0</v>
      </c>
      <c r="U22" s="39">
        <f t="shared" si="6"/>
        <v>0</v>
      </c>
      <c r="V22" s="38">
        <f t="shared" si="42"/>
        <v>0</v>
      </c>
      <c r="W22" s="39">
        <f t="shared" si="7"/>
        <v>0</v>
      </c>
      <c r="X22" s="38">
        <f t="shared" si="43"/>
        <v>0</v>
      </c>
      <c r="Y22" s="39">
        <f t="shared" si="8"/>
        <v>0</v>
      </c>
      <c r="Z22" s="38">
        <f t="shared" si="44"/>
        <v>0</v>
      </c>
      <c r="AA22" s="39">
        <f t="shared" si="9"/>
        <v>0</v>
      </c>
      <c r="AB22" s="38">
        <f t="shared" si="45"/>
        <v>0</v>
      </c>
      <c r="AC22" s="39">
        <f t="shared" si="10"/>
        <v>0</v>
      </c>
      <c r="AD22" s="38">
        <f t="shared" si="46"/>
        <v>0</v>
      </c>
      <c r="AE22" s="39">
        <f t="shared" si="10"/>
        <v>0</v>
      </c>
      <c r="AF22" s="38">
        <f t="shared" si="47"/>
        <v>0</v>
      </c>
      <c r="AG22" s="39">
        <f t="shared" ref="AG22" si="426">+AF22*$B22</f>
        <v>0</v>
      </c>
      <c r="AH22" s="38">
        <f t="shared" si="49"/>
        <v>0</v>
      </c>
      <c r="AI22" s="39">
        <f t="shared" ref="AI22" si="427">+AH22*$B22</f>
        <v>0</v>
      </c>
      <c r="AJ22" s="38">
        <f t="shared" si="51"/>
        <v>0</v>
      </c>
      <c r="AK22" s="39">
        <f t="shared" ref="AK22" si="428">+AJ22*$B22</f>
        <v>0</v>
      </c>
      <c r="AL22" s="38">
        <f t="shared" si="53"/>
        <v>0</v>
      </c>
      <c r="AM22" s="39">
        <f t="shared" ref="AM22" si="429">+AL22*$B22</f>
        <v>0</v>
      </c>
      <c r="AN22" s="38">
        <f t="shared" si="55"/>
        <v>0</v>
      </c>
      <c r="AO22" s="39">
        <f t="shared" ref="AO22" si="430">+AN22*$B22</f>
        <v>0</v>
      </c>
      <c r="AP22" s="38">
        <f t="shared" si="57"/>
        <v>0</v>
      </c>
      <c r="AQ22" s="39">
        <f t="shared" ref="AQ22" si="431">+AP22*$B22</f>
        <v>0</v>
      </c>
      <c r="AR22" s="38">
        <f t="shared" si="59"/>
        <v>0</v>
      </c>
      <c r="AS22" s="39">
        <f t="shared" ref="AS22" si="432">+AR22*$B22</f>
        <v>0</v>
      </c>
      <c r="AT22" s="38">
        <f t="shared" si="61"/>
        <v>0</v>
      </c>
      <c r="AU22" s="39">
        <f t="shared" ref="AU22" si="433">+AT22*$B22</f>
        <v>0</v>
      </c>
      <c r="AV22" s="38">
        <f t="shared" si="63"/>
        <v>0</v>
      </c>
      <c r="AW22" s="39">
        <f t="shared" ref="AW22" si="434">+AV22*$B22</f>
        <v>0</v>
      </c>
      <c r="AX22" s="38">
        <f t="shared" si="65"/>
        <v>0</v>
      </c>
      <c r="AY22" s="39">
        <f t="shared" ref="AY22" si="435">+AX22*$B22</f>
        <v>0</v>
      </c>
      <c r="AZ22" s="38">
        <f t="shared" si="67"/>
        <v>0</v>
      </c>
      <c r="BA22" s="39">
        <f t="shared" ref="BA22" si="436">+AZ22*$B22</f>
        <v>0</v>
      </c>
      <c r="BB22" s="38">
        <f t="shared" si="69"/>
        <v>0</v>
      </c>
      <c r="BC22" s="39">
        <f t="shared" ref="BC22" si="437">+BB22*$B22</f>
        <v>0</v>
      </c>
      <c r="BD22" s="38">
        <f t="shared" si="71"/>
        <v>0</v>
      </c>
      <c r="BE22" s="39">
        <f t="shared" ref="BE22" si="438">+BD22*$B22</f>
        <v>0</v>
      </c>
      <c r="BF22" s="38">
        <f t="shared" si="73"/>
        <v>0</v>
      </c>
      <c r="BG22" s="39">
        <f t="shared" ref="BG22:BI22" si="439">+BF22*$B22</f>
        <v>0</v>
      </c>
      <c r="BH22" s="38">
        <f t="shared" si="75"/>
        <v>0</v>
      </c>
      <c r="BI22" s="39">
        <f t="shared" si="439"/>
        <v>0</v>
      </c>
      <c r="BJ22" s="38">
        <f t="shared" si="76"/>
        <v>0</v>
      </c>
      <c r="BK22" s="39">
        <f t="shared" ref="BK22" si="440">+BJ22*$B22</f>
        <v>0</v>
      </c>
      <c r="BL22" s="38">
        <f t="shared" si="78"/>
        <v>0</v>
      </c>
      <c r="BM22" s="39">
        <f t="shared" ref="BM22" si="441">+BL22*$B22</f>
        <v>0</v>
      </c>
      <c r="BN22" s="38">
        <f t="shared" si="80"/>
        <v>0</v>
      </c>
      <c r="BO22" s="39">
        <f t="shared" ref="BO22" si="442">+BN22*$B22</f>
        <v>0</v>
      </c>
      <c r="BP22" s="38">
        <f t="shared" si="82"/>
        <v>0</v>
      </c>
      <c r="BQ22" s="39">
        <f t="shared" ref="BQ22" si="443">+BP22*$B22</f>
        <v>0</v>
      </c>
      <c r="BR22" s="38">
        <f t="shared" si="84"/>
        <v>0</v>
      </c>
      <c r="BS22" s="39">
        <f t="shared" ref="BS22" si="444">+BR22*$B22</f>
        <v>0</v>
      </c>
      <c r="BT22" s="38">
        <f t="shared" si="86"/>
        <v>0</v>
      </c>
      <c r="BU22" s="39">
        <f t="shared" ref="BU22" si="445">+BT22*$B22</f>
        <v>0</v>
      </c>
      <c r="BV22" s="38">
        <f t="shared" si="88"/>
        <v>0</v>
      </c>
      <c r="BW22" s="39">
        <f t="shared" ref="BW22" si="446">+BV22*$B22</f>
        <v>0</v>
      </c>
    </row>
    <row r="23" spans="1:75" x14ac:dyDescent="0.3">
      <c r="A23" s="33" t="s">
        <v>41</v>
      </c>
      <c r="B23" s="36">
        <v>7.0000000000000007E-2</v>
      </c>
      <c r="C23" s="36">
        <v>0.05</v>
      </c>
      <c r="D23" s="37">
        <v>1968.970494793125</v>
      </c>
      <c r="E23" s="37">
        <f t="shared" si="32"/>
        <v>22.971322439253175</v>
      </c>
      <c r="F23" s="38">
        <f t="shared" si="33"/>
        <v>1945.9991723538719</v>
      </c>
      <c r="G23" s="39">
        <f t="shared" si="34"/>
        <v>136.21994206477106</v>
      </c>
      <c r="H23" s="38">
        <f t="shared" si="35"/>
        <v>1809.779230289101</v>
      </c>
      <c r="I23" s="39">
        <f t="shared" si="0"/>
        <v>126.68454612023707</v>
      </c>
      <c r="J23" s="38">
        <f t="shared" si="36"/>
        <v>1683.094684168864</v>
      </c>
      <c r="K23" s="39">
        <f t="shared" si="1"/>
        <v>117.81662789182049</v>
      </c>
      <c r="L23" s="38">
        <f t="shared" si="37"/>
        <v>1565.2780562770436</v>
      </c>
      <c r="M23" s="39">
        <f t="shared" si="2"/>
        <v>109.56946393939306</v>
      </c>
      <c r="N23" s="38">
        <f t="shared" si="38"/>
        <v>1455.7085923376505</v>
      </c>
      <c r="O23" s="39">
        <f t="shared" si="3"/>
        <v>101.89960146363555</v>
      </c>
      <c r="P23" s="38">
        <f t="shared" si="39"/>
        <v>1353.8089908740151</v>
      </c>
      <c r="Q23" s="39">
        <f t="shared" si="4"/>
        <v>94.76662936118106</v>
      </c>
      <c r="R23" s="38">
        <f t="shared" si="40"/>
        <v>1259.0423615128341</v>
      </c>
      <c r="S23" s="39">
        <f t="shared" si="5"/>
        <v>88.132965305898395</v>
      </c>
      <c r="T23" s="38">
        <f t="shared" si="41"/>
        <v>1170.9093962069358</v>
      </c>
      <c r="U23" s="39">
        <f t="shared" si="6"/>
        <v>81.963657734485508</v>
      </c>
      <c r="V23" s="38">
        <f t="shared" si="42"/>
        <v>1088.9457384724503</v>
      </c>
      <c r="W23" s="39">
        <f t="shared" si="7"/>
        <v>76.22620169307153</v>
      </c>
      <c r="X23" s="38">
        <f t="shared" si="43"/>
        <v>1012.7195367793788</v>
      </c>
      <c r="Y23" s="39">
        <f t="shared" si="8"/>
        <v>70.890367574556521</v>
      </c>
      <c r="Z23" s="38">
        <f t="shared" si="44"/>
        <v>941.82916920482228</v>
      </c>
      <c r="AA23" s="39">
        <f t="shared" si="9"/>
        <v>65.928041844337571</v>
      </c>
      <c r="AB23" s="38">
        <f t="shared" si="45"/>
        <v>875.90112736048468</v>
      </c>
      <c r="AC23" s="39">
        <f>+AB23*$C23</f>
        <v>43.795056368024234</v>
      </c>
      <c r="AD23" s="38">
        <f t="shared" si="46"/>
        <v>832.10607099246045</v>
      </c>
      <c r="AE23" s="39">
        <f>+AD23*$C23</f>
        <v>41.605303549623024</v>
      </c>
      <c r="AF23" s="38">
        <f t="shared" si="47"/>
        <v>790.5007674428374</v>
      </c>
      <c r="AG23" s="39">
        <f>+AF23*$C23</f>
        <v>39.525038372141871</v>
      </c>
      <c r="AH23" s="38">
        <f t="shared" si="49"/>
        <v>750.97572907069548</v>
      </c>
      <c r="AI23" s="39">
        <f>+AH23*$C23</f>
        <v>37.548786453534774</v>
      </c>
      <c r="AJ23" s="38">
        <f t="shared" si="51"/>
        <v>713.42694261716065</v>
      </c>
      <c r="AK23" s="39">
        <f>+AJ23*$C23</f>
        <v>35.671347130858031</v>
      </c>
      <c r="AL23" s="38">
        <f t="shared" si="53"/>
        <v>677.75559548630258</v>
      </c>
      <c r="AM23" s="39">
        <f>+AL23*$C23</f>
        <v>33.887779774315128</v>
      </c>
      <c r="AN23" s="38">
        <f t="shared" si="55"/>
        <v>643.86781571198742</v>
      </c>
      <c r="AO23" s="39">
        <f>+AN23*$C23</f>
        <v>32.19339078559937</v>
      </c>
      <c r="AP23" s="38">
        <f t="shared" si="57"/>
        <v>611.67442492638804</v>
      </c>
      <c r="AQ23" s="39">
        <f>+AP23*$C23</f>
        <v>30.583721246319403</v>
      </c>
      <c r="AR23" s="38">
        <f t="shared" si="59"/>
        <v>581.0907036800686</v>
      </c>
      <c r="AS23" s="39">
        <f>+AR23*$C23</f>
        <v>29.054535184003431</v>
      </c>
      <c r="AT23" s="38">
        <f t="shared" si="61"/>
        <v>552.03616849606522</v>
      </c>
      <c r="AU23" s="39">
        <f>+AT23*$C23</f>
        <v>27.601808424803263</v>
      </c>
      <c r="AV23" s="38">
        <f t="shared" si="63"/>
        <v>524.43436007126195</v>
      </c>
      <c r="AW23" s="39">
        <f>+AV23*$C23</f>
        <v>26.221718003563097</v>
      </c>
      <c r="AX23" s="38">
        <f t="shared" si="65"/>
        <v>498.21264206769888</v>
      </c>
      <c r="AY23" s="39">
        <f>+AX23*$C23</f>
        <v>24.910632103384945</v>
      </c>
      <c r="AZ23" s="38">
        <f t="shared" si="67"/>
        <v>473.30200996431392</v>
      </c>
      <c r="BA23" s="39">
        <f>+AZ23*$C23</f>
        <v>23.665100498215697</v>
      </c>
      <c r="BB23" s="38">
        <f t="shared" si="69"/>
        <v>449.63690946609825</v>
      </c>
      <c r="BC23" s="39">
        <f>+BB23*$C23</f>
        <v>22.481845473304915</v>
      </c>
      <c r="BD23" s="38">
        <f t="shared" si="71"/>
        <v>427.15506399279332</v>
      </c>
      <c r="BE23" s="39">
        <f>+BD23*$C23</f>
        <v>21.357753199639667</v>
      </c>
      <c r="BF23" s="38">
        <f t="shared" si="73"/>
        <v>405.79731079315366</v>
      </c>
      <c r="BG23" s="39">
        <f>+BF23*$C23</f>
        <v>20.289865539657683</v>
      </c>
      <c r="BH23" s="38">
        <f t="shared" si="75"/>
        <v>385.50744525349597</v>
      </c>
      <c r="BI23" s="39">
        <f>+BH23*$C23</f>
        <v>19.2753722626748</v>
      </c>
      <c r="BJ23" s="38">
        <f t="shared" si="76"/>
        <v>366.23207299082117</v>
      </c>
      <c r="BK23" s="39">
        <f>+BJ23*$C23</f>
        <v>18.311603649541059</v>
      </c>
      <c r="BL23" s="38">
        <f t="shared" si="78"/>
        <v>347.92046934128012</v>
      </c>
      <c r="BM23" s="39">
        <f>+BL23*$C23</f>
        <v>17.396023467064008</v>
      </c>
      <c r="BN23" s="38">
        <f t="shared" si="80"/>
        <v>330.5244458742161</v>
      </c>
      <c r="BO23" s="39">
        <f>+BN23*$C23</f>
        <v>16.526222293710806</v>
      </c>
      <c r="BP23" s="38">
        <f t="shared" si="82"/>
        <v>313.99822358050528</v>
      </c>
      <c r="BQ23" s="39">
        <f>+BP23*$C23</f>
        <v>15.699911179025264</v>
      </c>
      <c r="BR23" s="38">
        <f t="shared" si="84"/>
        <v>298.29831240148002</v>
      </c>
      <c r="BS23" s="39">
        <f>+BR23*$C23</f>
        <v>14.914915620074002</v>
      </c>
      <c r="BT23" s="38">
        <f t="shared" si="86"/>
        <v>283.38339678140602</v>
      </c>
      <c r="BU23" s="39">
        <f>+BT23*$C23</f>
        <v>14.169169839070301</v>
      </c>
      <c r="BV23" s="38">
        <f t="shared" si="88"/>
        <v>269.2142269423357</v>
      </c>
      <c r="BW23" s="39">
        <f>+BV23*$C23</f>
        <v>13.460711347116785</v>
      </c>
    </row>
    <row r="24" spans="1:75" x14ac:dyDescent="0.3">
      <c r="D24" s="2"/>
      <c r="E24" s="2"/>
    </row>
    <row r="25" spans="1:75" x14ac:dyDescent="0.3">
      <c r="A25" s="31" t="s">
        <v>33</v>
      </c>
      <c r="D25" s="2">
        <f>SUM(D4:D24)</f>
        <v>5498.988146811449</v>
      </c>
      <c r="E25" s="2">
        <f t="shared" ref="E25:H25" si="447">SUM(E4:E24)</f>
        <v>93.665175111563315</v>
      </c>
      <c r="F25" s="2">
        <f t="shared" si="447"/>
        <v>5405.3229716998867</v>
      </c>
      <c r="G25" s="40">
        <f t="shared" si="447"/>
        <v>528.82133917783528</v>
      </c>
      <c r="H25" s="2">
        <f t="shared" si="447"/>
        <v>4876.5016325220513</v>
      </c>
      <c r="I25" s="40">
        <f>SUM(I4:I24)</f>
        <v>354.89474518274199</v>
      </c>
      <c r="J25" s="2">
        <f t="shared" ref="J25" si="448">SUM(J4:J24)</f>
        <v>4521.6068873393097</v>
      </c>
      <c r="K25" s="40">
        <f>SUM(K4:K24)</f>
        <v>308.91459407681987</v>
      </c>
      <c r="L25" s="2">
        <f t="shared" ref="L25" si="449">SUM(L4:L24)</f>
        <v>4212.6922932624893</v>
      </c>
      <c r="M25" s="40">
        <f>SUM(M4:M24)</f>
        <v>276.73160589603293</v>
      </c>
      <c r="N25" s="2">
        <f t="shared" ref="N25" si="450">SUM(N4:N24)</f>
        <v>3935.9606873664561</v>
      </c>
      <c r="O25" s="40">
        <f>SUM(O4:O24)</f>
        <v>252.12973233721186</v>
      </c>
      <c r="P25" s="2">
        <f t="shared" ref="P25" si="451">SUM(P4:P24)</f>
        <v>3683.8309550292443</v>
      </c>
      <c r="Q25" s="40">
        <f>SUM(Q4:Q24)</f>
        <v>232.02210452427562</v>
      </c>
      <c r="R25" s="2">
        <f t="shared" ref="R25" si="452">SUM(R4:R24)</f>
        <v>3451.8088505049691</v>
      </c>
      <c r="S25" s="40">
        <f>SUM(S4:S24)</f>
        <v>214.81451533614134</v>
      </c>
      <c r="T25" s="2">
        <f t="shared" ref="T25" si="453">SUM(T4:T24)</f>
        <v>3236.994335168828</v>
      </c>
      <c r="U25" s="40">
        <f>SUM(U4:U24)</f>
        <v>199.64127374714411</v>
      </c>
      <c r="V25" s="2">
        <f t="shared" ref="V25" si="454">SUM(V4:V24)</f>
        <v>3037.3530614216843</v>
      </c>
      <c r="W25" s="40">
        <f>SUM(W4:W24)</f>
        <v>186.0032101416154</v>
      </c>
      <c r="X25" s="2">
        <f t="shared" ref="X25" si="455">SUM(X4:X24)</f>
        <v>2851.3498512800693</v>
      </c>
      <c r="Y25" s="40">
        <f>SUM(Y4:Y24)</f>
        <v>173.5927763879653</v>
      </c>
      <c r="Z25" s="2">
        <f t="shared" ref="Z25" si="456">SUM(Z4:Z24)</f>
        <v>2677.7570748921034</v>
      </c>
      <c r="AA25" s="40">
        <f>SUM(AA4:AA24)</f>
        <v>162.2073074083188</v>
      </c>
      <c r="AB25" s="2">
        <f t="shared" ref="AB25" si="457">SUM(AB4:AB24)</f>
        <v>2515.5497674837848</v>
      </c>
      <c r="AC25" s="40">
        <f>SUM(AC4:AC24)</f>
        <v>134.18653521233546</v>
      </c>
      <c r="AD25" s="2">
        <f t="shared" ref="AD25" si="458">SUM(AD4:AD24)</f>
        <v>2381.3632322714493</v>
      </c>
      <c r="AE25" s="40">
        <f>SUM(AE4:AE24)</f>
        <v>126.56312722286231</v>
      </c>
      <c r="AF25" s="2">
        <f t="shared" ref="AF25" si="459">SUM(AF4:AF24)</f>
        <v>2254.8001050485873</v>
      </c>
      <c r="AG25" s="40">
        <f>SUM(AG4:AG24)</f>
        <v>119.44389356203931</v>
      </c>
      <c r="AH25" s="2">
        <f t="shared" ref="AH25" si="460">SUM(AH4:AH24)</f>
        <v>2135.3562114865481</v>
      </c>
      <c r="AI25" s="40">
        <f>SUM(AI4:AI24)</f>
        <v>112.77809219184343</v>
      </c>
      <c r="AJ25" s="2">
        <f t="shared" ref="AJ25" si="461">SUM(AJ4:AJ24)</f>
        <v>2022.5781192947043</v>
      </c>
      <c r="AK25" s="40">
        <f>SUM(AK4:AK24)</f>
        <v>106.52482631334749</v>
      </c>
      <c r="AL25" s="2">
        <f t="shared" ref="AL25" si="462">SUM(AL4:AL24)</f>
        <v>1916.0532929813564</v>
      </c>
      <c r="AM25" s="40">
        <f>SUM(AM4:AM24)</f>
        <v>100.65013275945134</v>
      </c>
      <c r="AN25" s="2">
        <f t="shared" ref="AN25" si="463">SUM(AN4:AN24)</f>
        <v>1815.4031602219056</v>
      </c>
      <c r="AO25" s="40">
        <f>SUM(AO4:AO24)</f>
        <v>95.125085876110859</v>
      </c>
      <c r="AP25" s="2">
        <f t="shared" ref="AP25" si="464">SUM(AP4:AP24)</f>
        <v>1720.2780743457938</v>
      </c>
      <c r="AQ25" s="40">
        <f>SUM(AQ4:AQ24)</f>
        <v>89.924528443343036</v>
      </c>
      <c r="AR25" s="2">
        <f t="shared" ref="AR25" si="465">SUM(AR4:AR24)</f>
        <v>1630.3535459024515</v>
      </c>
      <c r="AS25" s="40">
        <f>SUM(AS4:AS24)</f>
        <v>85.026202506138389</v>
      </c>
      <c r="AT25" s="2">
        <f t="shared" ref="AT25" si="466">SUM(AT4:AT24)</f>
        <v>1545.3273433963127</v>
      </c>
      <c r="AU25" s="40">
        <f>SUM(AU4:AU24)</f>
        <v>80.410142007289792</v>
      </c>
      <c r="AV25" s="2">
        <f t="shared" ref="AV25" si="467">SUM(AV4:AV24)</f>
        <v>1464.9172013890229</v>
      </c>
      <c r="AW25" s="40">
        <f>SUM(AW4:AW24)</f>
        <v>76.058240358318955</v>
      </c>
      <c r="AX25" s="2">
        <f t="shared" ref="AX25" si="468">SUM(AX4:AX24)</f>
        <v>1388.8589610307042</v>
      </c>
      <c r="AY25" s="40">
        <f>SUM(AY4:AY24)</f>
        <v>71.953936795076487</v>
      </c>
      <c r="AZ25" s="2">
        <f t="shared" ref="AZ25" si="469">SUM(AZ4:AZ24)</f>
        <v>1316.9050242356279</v>
      </c>
      <c r="BA25" s="40">
        <f>SUM(BA4:BA24)</f>
        <v>68.081984437491897</v>
      </c>
      <c r="BB25" s="2">
        <f t="shared" ref="BB25" si="470">SUM(BB4:BB24)</f>
        <v>1248.8230397981356</v>
      </c>
      <c r="BC25" s="40">
        <f>SUM(BC4:BC24)</f>
        <v>64.428275173712052</v>
      </c>
      <c r="BD25" s="2">
        <f t="shared" ref="BD25" si="471">SUM(BD4:BD24)</f>
        <v>1184.3947646244237</v>
      </c>
      <c r="BE25" s="40">
        <f>SUM(BE4:BE24)</f>
        <v>60.979704476756694</v>
      </c>
      <c r="BF25" s="2">
        <f t="shared" ref="BF25" si="472">SUM(BF4:BF24)</f>
        <v>1123.4150601476672</v>
      </c>
      <c r="BG25" s="40">
        <f>SUM(BG4:BG24)</f>
        <v>57.724064583555268</v>
      </c>
      <c r="BH25" s="2">
        <f t="shared" ref="BH25" si="473">SUM(BH4:BH24)</f>
        <v>1065.6909955641117</v>
      </c>
      <c r="BI25" s="40">
        <f>SUM(BI4:BI24)</f>
        <v>54.649958057085854</v>
      </c>
      <c r="BJ25" s="2">
        <f t="shared" ref="BJ25" si="474">SUM(BJ4:BJ24)</f>
        <v>1011.0410375070261</v>
      </c>
      <c r="BK25" s="40">
        <f>SUM(BK4:BK24)</f>
        <v>51.746726197379928</v>
      </c>
      <c r="BL25" s="2">
        <f t="shared" ref="BL25" si="475">SUM(BL4:BL24)</f>
        <v>959.29431130964576</v>
      </c>
      <c r="BM25" s="40">
        <f>SUM(BM4:BM24)</f>
        <v>49.004388442730402</v>
      </c>
      <c r="BN25" s="2">
        <f t="shared" ref="BN25" si="476">SUM(BN4:BN24)</f>
        <v>910.28992286691573</v>
      </c>
      <c r="BO25" s="40">
        <f>SUM(BO4:BO24)</f>
        <v>46.41359005593813</v>
      </c>
      <c r="BP25" s="2">
        <f t="shared" ref="BP25" si="477">SUM(BP4:BP24)</f>
        <v>863.87633281097749</v>
      </c>
      <c r="BQ25" s="40">
        <f>SUM(BQ4:BQ24)</f>
        <v>43.965556187163955</v>
      </c>
      <c r="BR25" s="2">
        <f t="shared" ref="BR25" si="478">SUM(BR4:BR24)</f>
        <v>819.91077662381349</v>
      </c>
      <c r="BS25" s="40">
        <f>SUM(BS4:BS24)</f>
        <v>41.652050956679858</v>
      </c>
      <c r="BT25" s="2">
        <f t="shared" ref="BT25" si="479">SUM(BT4:BT24)</f>
        <v>778.25872566713372</v>
      </c>
      <c r="BU25" s="40">
        <f>SUM(BU4:BU24)</f>
        <v>39.465340583739071</v>
      </c>
      <c r="BV25" s="2">
        <f t="shared" ref="BV25" si="480">SUM(BV4:BV24)</f>
        <v>738.79338508339458</v>
      </c>
      <c r="BW25" s="40">
        <f>SUM(BW4:BW24)</f>
        <v>37.39815985416439</v>
      </c>
    </row>
    <row r="26" spans="1:75" x14ac:dyDescent="0.3">
      <c r="D26" s="2"/>
      <c r="E26" s="2"/>
    </row>
    <row r="27" spans="1:75" x14ac:dyDescent="0.3">
      <c r="D27" s="2"/>
      <c r="E27" s="2"/>
    </row>
    <row r="28" spans="1:75" x14ac:dyDescent="0.3">
      <c r="D28" s="2"/>
      <c r="E28" s="2"/>
    </row>
    <row r="29" spans="1:75" x14ac:dyDescent="0.3">
      <c r="D29" s="34">
        <v>2017</v>
      </c>
      <c r="E29" s="34">
        <f>+D29+1</f>
        <v>2018</v>
      </c>
      <c r="F29" s="34">
        <f t="shared" ref="F29:X29" si="481">+E29+1</f>
        <v>2019</v>
      </c>
      <c r="G29" s="34">
        <f t="shared" si="481"/>
        <v>2020</v>
      </c>
      <c r="H29" s="34">
        <f t="shared" si="481"/>
        <v>2021</v>
      </c>
      <c r="I29" s="34">
        <f t="shared" si="481"/>
        <v>2022</v>
      </c>
      <c r="J29" s="34">
        <f t="shared" si="481"/>
        <v>2023</v>
      </c>
      <c r="K29" s="34">
        <f t="shared" si="481"/>
        <v>2024</v>
      </c>
      <c r="L29" s="34">
        <f t="shared" si="481"/>
        <v>2025</v>
      </c>
      <c r="M29" s="34">
        <f t="shared" si="481"/>
        <v>2026</v>
      </c>
      <c r="N29" s="34">
        <f t="shared" si="481"/>
        <v>2027</v>
      </c>
      <c r="O29" s="34">
        <f t="shared" si="481"/>
        <v>2028</v>
      </c>
      <c r="P29" s="34">
        <f t="shared" si="481"/>
        <v>2029</v>
      </c>
      <c r="Q29" s="34">
        <f t="shared" si="481"/>
        <v>2030</v>
      </c>
      <c r="R29" s="34">
        <f t="shared" si="481"/>
        <v>2031</v>
      </c>
      <c r="S29" s="34">
        <f t="shared" si="481"/>
        <v>2032</v>
      </c>
      <c r="T29" s="34">
        <f t="shared" si="481"/>
        <v>2033</v>
      </c>
      <c r="U29" s="34">
        <f t="shared" si="481"/>
        <v>2034</v>
      </c>
      <c r="V29" s="34">
        <f t="shared" si="481"/>
        <v>2035</v>
      </c>
      <c r="W29" s="34">
        <f t="shared" si="481"/>
        <v>2036</v>
      </c>
      <c r="X29" s="34">
        <f t="shared" si="481"/>
        <v>2037</v>
      </c>
      <c r="Y29" s="34">
        <f t="shared" ref="Y29" si="482">+X29+1</f>
        <v>2038</v>
      </c>
      <c r="Z29" s="34">
        <f t="shared" ref="Z29" si="483">+Y29+1</f>
        <v>2039</v>
      </c>
      <c r="AA29" s="34">
        <f t="shared" ref="AA29" si="484">+Z29+1</f>
        <v>2040</v>
      </c>
      <c r="AB29" s="34">
        <f t="shared" ref="AB29" si="485">+AA29+1</f>
        <v>2041</v>
      </c>
      <c r="AC29" s="34">
        <f t="shared" ref="AC29" si="486">+AB29+1</f>
        <v>2042</v>
      </c>
      <c r="AD29" s="34">
        <f t="shared" ref="AD29" si="487">+AC29+1</f>
        <v>2043</v>
      </c>
      <c r="AE29" s="34">
        <f t="shared" ref="AE29" si="488">+AD29+1</f>
        <v>2044</v>
      </c>
      <c r="AF29" s="34">
        <f t="shared" ref="AF29" si="489">+AE29+1</f>
        <v>2045</v>
      </c>
      <c r="AG29" s="34">
        <f t="shared" ref="AG29" si="490">+AF29+1</f>
        <v>2046</v>
      </c>
      <c r="AH29" s="34">
        <f t="shared" ref="AH29" si="491">+AG29+1</f>
        <v>2047</v>
      </c>
      <c r="AI29" s="34">
        <f t="shared" ref="AI29" si="492">+AH29+1</f>
        <v>2048</v>
      </c>
      <c r="AJ29" s="34">
        <f t="shared" ref="AJ29" si="493">+AI29+1</f>
        <v>2049</v>
      </c>
      <c r="AK29" s="34">
        <f t="shared" ref="AK29" si="494">+AJ29+1</f>
        <v>2050</v>
      </c>
      <c r="AL29" s="34"/>
      <c r="AM29" s="34"/>
      <c r="AN29" s="34"/>
    </row>
    <row r="30" spans="1:75" x14ac:dyDescent="0.3">
      <c r="A30" s="31" t="s">
        <v>47</v>
      </c>
      <c r="D30" s="37">
        <f t="shared" ref="D30:AK30" si="495">HLOOKUP(D$29,$3:$25,23,0)</f>
        <v>354.89474518274199</v>
      </c>
      <c r="E30" s="37">
        <f t="shared" si="495"/>
        <v>308.91459407681987</v>
      </c>
      <c r="F30" s="37">
        <f t="shared" si="495"/>
        <v>276.73160589603293</v>
      </c>
      <c r="G30" s="37">
        <f t="shared" si="495"/>
        <v>252.12973233721186</v>
      </c>
      <c r="H30" s="37">
        <f t="shared" si="495"/>
        <v>232.02210452427562</v>
      </c>
      <c r="I30" s="37">
        <f t="shared" si="495"/>
        <v>214.81451533614134</v>
      </c>
      <c r="J30" s="37">
        <f t="shared" si="495"/>
        <v>199.64127374714411</v>
      </c>
      <c r="K30" s="37">
        <f t="shared" si="495"/>
        <v>186.0032101416154</v>
      </c>
      <c r="L30" s="37">
        <f t="shared" si="495"/>
        <v>173.5927763879653</v>
      </c>
      <c r="M30" s="37">
        <f t="shared" si="495"/>
        <v>162.2073074083188</v>
      </c>
      <c r="N30" s="37">
        <f t="shared" si="495"/>
        <v>134.18653521233546</v>
      </c>
      <c r="O30" s="37">
        <f t="shared" si="495"/>
        <v>126.56312722286231</v>
      </c>
      <c r="P30" s="37">
        <f t="shared" si="495"/>
        <v>119.44389356203931</v>
      </c>
      <c r="Q30" s="37">
        <f t="shared" si="495"/>
        <v>112.77809219184343</v>
      </c>
      <c r="R30" s="37">
        <f t="shared" si="495"/>
        <v>106.52482631334749</v>
      </c>
      <c r="S30" s="37">
        <f t="shared" si="495"/>
        <v>100.65013275945134</v>
      </c>
      <c r="T30" s="37">
        <f t="shared" si="495"/>
        <v>95.125085876110859</v>
      </c>
      <c r="U30" s="37">
        <f t="shared" si="495"/>
        <v>89.924528443343036</v>
      </c>
      <c r="V30" s="37">
        <f t="shared" si="495"/>
        <v>85.026202506138389</v>
      </c>
      <c r="W30" s="37">
        <f t="shared" si="495"/>
        <v>80.410142007289792</v>
      </c>
      <c r="X30" s="37">
        <f t="shared" si="495"/>
        <v>76.058240358318955</v>
      </c>
      <c r="Y30" s="37">
        <f t="shared" si="495"/>
        <v>71.953936795076487</v>
      </c>
      <c r="Z30" s="37">
        <f t="shared" si="495"/>
        <v>68.081984437491897</v>
      </c>
      <c r="AA30" s="37">
        <f t="shared" si="495"/>
        <v>64.428275173712052</v>
      </c>
      <c r="AB30" s="37">
        <f t="shared" si="495"/>
        <v>60.979704476756694</v>
      </c>
      <c r="AC30" s="37">
        <f t="shared" si="495"/>
        <v>57.724064583555268</v>
      </c>
      <c r="AD30" s="37">
        <f t="shared" si="495"/>
        <v>54.649958057085854</v>
      </c>
      <c r="AE30" s="37">
        <f t="shared" si="495"/>
        <v>51.746726197379928</v>
      </c>
      <c r="AF30" s="37">
        <f t="shared" si="495"/>
        <v>49.004388442730402</v>
      </c>
      <c r="AG30" s="37">
        <f t="shared" si="495"/>
        <v>46.41359005593813</v>
      </c>
      <c r="AH30" s="37">
        <f t="shared" si="495"/>
        <v>43.965556187163955</v>
      </c>
      <c r="AI30" s="37">
        <f t="shared" si="495"/>
        <v>41.652050956679858</v>
      </c>
      <c r="AJ30" s="37">
        <f t="shared" si="495"/>
        <v>39.465340583739071</v>
      </c>
      <c r="AK30" s="37">
        <f t="shared" si="495"/>
        <v>37.39815985416439</v>
      </c>
      <c r="AL30" s="37"/>
      <c r="AM30" s="37"/>
      <c r="AN30" s="3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48" customWidth="1"/>
  </cols>
  <sheetData>
    <row r="1" spans="1:21" ht="14.45" x14ac:dyDescent="0.3">
      <c r="B1" s="4" t="s">
        <v>5</v>
      </c>
      <c r="C1" s="4" t="s">
        <v>5</v>
      </c>
      <c r="D1" s="4" t="s">
        <v>26</v>
      </c>
      <c r="E1" s="4" t="s">
        <v>26</v>
      </c>
      <c r="F1" s="4" t="s">
        <v>26</v>
      </c>
      <c r="G1" s="4" t="s">
        <v>26</v>
      </c>
      <c r="H1" s="4" t="s">
        <v>26</v>
      </c>
      <c r="I1" s="4" t="s">
        <v>26</v>
      </c>
      <c r="J1" s="4" t="s">
        <v>26</v>
      </c>
      <c r="K1" s="4" t="s">
        <v>26</v>
      </c>
      <c r="L1" s="4" t="s">
        <v>26</v>
      </c>
      <c r="M1" s="4" t="s">
        <v>26</v>
      </c>
      <c r="N1" s="4" t="s">
        <v>26</v>
      </c>
      <c r="O1" s="4" t="s">
        <v>26</v>
      </c>
      <c r="P1" s="4" t="s">
        <v>26</v>
      </c>
      <c r="Q1" s="4" t="s">
        <v>26</v>
      </c>
      <c r="R1" s="4" t="s">
        <v>26</v>
      </c>
      <c r="S1" s="4" t="s">
        <v>26</v>
      </c>
      <c r="T1" s="4" t="s">
        <v>26</v>
      </c>
      <c r="U1" s="4" t="s">
        <v>26</v>
      </c>
    </row>
    <row r="2" spans="1:21" ht="14.45" x14ac:dyDescent="0.3">
      <c r="B2" s="4">
        <v>2017</v>
      </c>
      <c r="C2" s="4">
        <f>+B2+1</f>
        <v>2018</v>
      </c>
      <c r="D2" s="4">
        <f t="shared" ref="D2:U2" si="0">+C2+1</f>
        <v>2019</v>
      </c>
      <c r="E2" s="4">
        <f t="shared" si="0"/>
        <v>2020</v>
      </c>
      <c r="F2" s="4">
        <f t="shared" si="0"/>
        <v>2021</v>
      </c>
      <c r="G2" s="4">
        <f t="shared" si="0"/>
        <v>2022</v>
      </c>
      <c r="H2" s="4">
        <f t="shared" si="0"/>
        <v>2023</v>
      </c>
      <c r="I2" s="4">
        <f t="shared" si="0"/>
        <v>2024</v>
      </c>
      <c r="J2" s="4">
        <f t="shared" si="0"/>
        <v>2025</v>
      </c>
      <c r="K2" s="4">
        <f t="shared" si="0"/>
        <v>2026</v>
      </c>
      <c r="L2" s="4">
        <f t="shared" si="0"/>
        <v>2027</v>
      </c>
      <c r="M2" s="4">
        <f t="shared" si="0"/>
        <v>2028</v>
      </c>
      <c r="N2" s="4">
        <f t="shared" si="0"/>
        <v>2029</v>
      </c>
      <c r="O2" s="4">
        <f t="shared" si="0"/>
        <v>2030</v>
      </c>
      <c r="P2" s="4">
        <f t="shared" si="0"/>
        <v>2031</v>
      </c>
      <c r="Q2" s="4">
        <f t="shared" si="0"/>
        <v>2032</v>
      </c>
      <c r="R2" s="4">
        <f t="shared" si="0"/>
        <v>2033</v>
      </c>
      <c r="S2" s="4">
        <f t="shared" si="0"/>
        <v>2034</v>
      </c>
      <c r="T2" s="4">
        <f t="shared" si="0"/>
        <v>2035</v>
      </c>
      <c r="U2" s="4">
        <f t="shared" si="0"/>
        <v>2036</v>
      </c>
    </row>
    <row r="3" spans="1:21" ht="14.45" x14ac:dyDescent="0.3"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 t="s">
        <v>21</v>
      </c>
      <c r="R3" s="4" t="s">
        <v>22</v>
      </c>
      <c r="S3" s="4" t="s">
        <v>23</v>
      </c>
      <c r="T3" s="4" t="s">
        <v>24</v>
      </c>
      <c r="U3" s="4" t="s">
        <v>25</v>
      </c>
    </row>
    <row r="4" spans="1:21" ht="14.45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4.45" x14ac:dyDescent="0.3">
      <c r="A5" t="s">
        <v>27</v>
      </c>
      <c r="B5" s="2">
        <v>10554.4</v>
      </c>
      <c r="C5" s="7">
        <v>11225.5</v>
      </c>
      <c r="D5" s="3">
        <f>+C5*(1+Escalators!$J$11)</f>
        <v>11891.460063957269</v>
      </c>
      <c r="E5" s="3">
        <f>+D5*(1+Escalators!$J$11)</f>
        <v>12596.928640389347</v>
      </c>
      <c r="F5" s="3">
        <f>+E5*(1+Escalators!$J$11)</f>
        <v>13344.24959740853</v>
      </c>
      <c r="G5" s="3">
        <f>+F5*(1+Escalators!$J$11)</f>
        <v>14135.905854622191</v>
      </c>
      <c r="H5" s="3">
        <f>+G5*(1+Escalators!$J$11)</f>
        <v>14974.527632452857</v>
      </c>
      <c r="I5" s="3">
        <f>+H5*(1+Escalators!$J$11)</f>
        <v>15862.901190854549</v>
      </c>
      <c r="J5" s="3">
        <f>+I5*(1+Escalators!$J$11)</f>
        <v>16803.978086459141</v>
      </c>
      <c r="K5" s="3">
        <f>+J5*(1+Escalators!$J$11)</f>
        <v>17800.884978908911</v>
      </c>
      <c r="L5" s="3">
        <f>+K5*(1+Escalators!$J$11)</f>
        <v>18856.934018956141</v>
      </c>
      <c r="M5" s="3">
        <f>+L5*(1+Escalators!$J$11)</f>
        <v>19975.633852843453</v>
      </c>
      <c r="N5" s="3">
        <f>+M5*(1+Escalators!$J$11)</f>
        <v>21160.701279526151</v>
      </c>
      <c r="O5" s="3">
        <f>+N5*(1+Escalators!$J$11)</f>
        <v>22416.073599466814</v>
      </c>
      <c r="P5" s="3">
        <f>+O5*(1+Escalators!$J$11)</f>
        <v>23745.921696030153</v>
      </c>
      <c r="Q5" s="3">
        <f>+P5*(1+Escalators!$J$11)</f>
        <v>25154.663892940094</v>
      </c>
      <c r="R5" s="3">
        <f>+Q5*(1+Escalators!$J$11)</f>
        <v>26646.980633839474</v>
      </c>
      <c r="S5" s="3">
        <f>+R5*(1+Escalators!$J$11)</f>
        <v>28227.830032724141</v>
      </c>
      <c r="T5" s="3">
        <f>+S5*(1+Escalators!$J$11)</f>
        <v>29902.46434691664</v>
      </c>
      <c r="U5" s="3">
        <f>+T5*(1+Escalators!$J$11)</f>
        <v>31676.447427309726</v>
      </c>
    </row>
    <row r="6" spans="1:21" ht="14.45" x14ac:dyDescent="0.3">
      <c r="A6" s="67" t="s">
        <v>73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4.45" x14ac:dyDescent="0.3">
      <c r="A7" s="5" t="s">
        <v>0</v>
      </c>
      <c r="B7" s="2">
        <v>412.7</v>
      </c>
      <c r="C7" s="2">
        <v>409.3</v>
      </c>
      <c r="D7" s="7">
        <f>+C7*(1+Escalators!$J$5)</f>
        <v>412.06717020416244</v>
      </c>
      <c r="E7" s="7">
        <f>+D7*(1+Escalators!$J$5)</f>
        <v>414.85304852202825</v>
      </c>
      <c r="F7" s="7">
        <f>+E7*(1+Escalators!$J$5)</f>
        <v>417.6577614342591</v>
      </c>
      <c r="G7" s="7">
        <f>+F7*(1+Escalators!$J$5)</f>
        <v>420.48143627661938</v>
      </c>
      <c r="H7" s="7">
        <f>+G7*(1+Escalators!$J$5)</f>
        <v>423.32420124575714</v>
      </c>
      <c r="I7" s="7">
        <f>+H7*(1+Escalators!$J$5)</f>
        <v>426.18618540502445</v>
      </c>
      <c r="J7" s="7">
        <f>+I7*(1+Escalators!$J$5)</f>
        <v>429.06751869033695</v>
      </c>
      <c r="K7" s="7">
        <f>+J7*(1+Escalators!$J$5)</f>
        <v>431.96833191607305</v>
      </c>
      <c r="L7" s="7">
        <f>+K7*(1+Escalators!$J$5)</f>
        <v>434.88875678101294</v>
      </c>
      <c r="M7" s="7">
        <f>+L7*(1+Escalators!$J$5)</f>
        <v>437.82892587431775</v>
      </c>
      <c r="N7" s="7">
        <f>+M7*(1+Escalators!$J$5)</f>
        <v>440.78897268154924</v>
      </c>
      <c r="O7" s="7">
        <f>+N7*(1+Escalators!$J$5)</f>
        <v>443.76903159073015</v>
      </c>
      <c r="P7" s="7">
        <f>+O7*(1+Escalators!$J$5)</f>
        <v>446.76923789844545</v>
      </c>
      <c r="Q7" s="7">
        <f>+P7*(1+Escalators!$J$5)</f>
        <v>449.78972781598497</v>
      </c>
      <c r="R7" s="7">
        <f>+Q7*(1+Escalators!$J$5)</f>
        <v>452.83063847552739</v>
      </c>
      <c r="S7" s="7">
        <f>+R7*(1+Escalators!$J$5)</f>
        <v>455.89210793636619</v>
      </c>
      <c r="T7" s="7">
        <f>+S7*(1+Escalators!$J$5)</f>
        <v>458.97427519117758</v>
      </c>
      <c r="U7" s="7">
        <f>+T7*(1+Escalators!$J$5)</f>
        <v>462.07728017233092</v>
      </c>
    </row>
    <row r="8" spans="1:21" ht="14.45" x14ac:dyDescent="0.3">
      <c r="A8" s="5" t="s">
        <v>1</v>
      </c>
      <c r="B8" s="2">
        <v>435.7</v>
      </c>
      <c r="C8" s="2">
        <v>470.7</v>
      </c>
      <c r="D8" s="7">
        <f>+C8*(1+Escalators!$J$8)</f>
        <v>494.35574455798411</v>
      </c>
      <c r="E8" s="7">
        <f>+D8*(1+Escalators!$J$8)</f>
        <v>519.2003445453131</v>
      </c>
      <c r="F8" s="7">
        <f>+E8*(1+Escalators!$J$8)</f>
        <v>545.29354770014902</v>
      </c>
      <c r="G8" s="7">
        <f>+F8*(1+Escalators!$J$8)</f>
        <v>572.69810447412749</v>
      </c>
      <c r="H8" s="7">
        <f>+G8*(1+Escalators!$J$8)</f>
        <v>601.47991893829078</v>
      </c>
      <c r="I8" s="7">
        <f>+H8*(1+Escalators!$J$8)</f>
        <v>631.70820727302885</v>
      </c>
      <c r="J8" s="7">
        <f>+I8*(1+Escalators!$J$8)</f>
        <v>663.45566422317302</v>
      </c>
      <c r="K8" s="7">
        <f>+J8*(1+Escalators!$J$8)</f>
        <v>696.79863791854393</v>
      </c>
      <c r="L8" s="7">
        <f>+K8*(1+Escalators!$J$8)</f>
        <v>731.81731348037181</v>
      </c>
      <c r="M8" s="7">
        <f>+L8*(1+Escalators!$J$8)</f>
        <v>768.59590585513683</v>
      </c>
      <c r="N8" s="7">
        <f>+M8*(1+Escalators!$J$8)</f>
        <v>807.22286233956754</v>
      </c>
      <c r="O8" s="7">
        <f>+N8*(1+Escalators!$J$8)</f>
        <v>847.79107528384122</v>
      </c>
      <c r="P8" s="7">
        <f>+O8*(1+Escalators!$J$8)</f>
        <v>890.39810548450669</v>
      </c>
      <c r="Q8" s="7">
        <f>+P8*(1+Escalators!$J$8)</f>
        <v>935.14641680435909</v>
      </c>
      <c r="R8" s="7">
        <f>+Q8*(1+Escalators!$J$8)</f>
        <v>982.14362258349252</v>
      </c>
      <c r="S8" s="7">
        <f>+R8*(1+Escalators!$J$8)</f>
        <v>1031.5027444341156</v>
      </c>
      <c r="T8" s="7">
        <f>+S8*(1+Escalators!$J$8)</f>
        <v>1083.3424840414941</v>
      </c>
      <c r="U8" s="7">
        <f>+T8*(1+Escalators!$J$8)</f>
        <v>1137.7875086246629</v>
      </c>
    </row>
    <row r="9" spans="1:21" ht="14.45" x14ac:dyDescent="0.3">
      <c r="A9" s="5" t="s">
        <v>28</v>
      </c>
      <c r="B9" s="2">
        <f>+B5*0.56*B24+4.6</f>
        <v>280.3693329439169</v>
      </c>
      <c r="C9" s="2">
        <f>+C5*0.56*C24+4.5</f>
        <v>288.55503460495294</v>
      </c>
      <c r="D9" s="2">
        <f t="shared" ref="D9:U9" si="1">+D5*0.56*D24</f>
        <v>300.90678365959627</v>
      </c>
      <c r="E9" s="2">
        <f t="shared" si="1"/>
        <v>318.7582736503424</v>
      </c>
      <c r="F9" s="2">
        <f t="shared" si="1"/>
        <v>337.66881485626561</v>
      </c>
      <c r="G9" s="2">
        <f t="shared" si="1"/>
        <v>357.7012361771915</v>
      </c>
      <c r="H9" s="2">
        <f t="shared" si="1"/>
        <v>378.92209387815421</v>
      </c>
      <c r="I9" s="2">
        <f t="shared" si="1"/>
        <v>401.40189271775319</v>
      </c>
      <c r="J9" s="2">
        <f t="shared" si="1"/>
        <v>425.21532019509351</v>
      </c>
      <c r="K9" s="2">
        <f t="shared" si="1"/>
        <v>450.44149469357779</v>
      </c>
      <c r="L9" s="2">
        <f t="shared" si="1"/>
        <v>477.1642283459891</v>
      </c>
      <c r="M9" s="2">
        <f t="shared" si="1"/>
        <v>505.47230549421556</v>
      </c>
      <c r="N9" s="2">
        <f t="shared" si="1"/>
        <v>535.45977766877843</v>
      </c>
      <c r="O9" s="2">
        <f t="shared" si="1"/>
        <v>567.22627606821243</v>
      </c>
      <c r="P9" s="2">
        <f t="shared" si="1"/>
        <v>600.8773425764864</v>
      </c>
      <c r="Q9" s="2">
        <f t="shared" si="1"/>
        <v>636.52478041824941</v>
      </c>
      <c r="R9" s="2">
        <f t="shared" si="1"/>
        <v>674.28702561692421</v>
      </c>
      <c r="S9" s="2">
        <f t="shared" si="1"/>
        <v>714.28954048979426</v>
      </c>
      <c r="T9" s="2">
        <f t="shared" si="1"/>
        <v>756.6652304874417</v>
      </c>
      <c r="U9" s="2">
        <f t="shared" si="1"/>
        <v>801.55488576245489</v>
      </c>
    </row>
    <row r="10" spans="1:21" ht="14.45" x14ac:dyDescent="0.3">
      <c r="A10" s="5" t="s">
        <v>29</v>
      </c>
      <c r="B10" s="2">
        <f t="shared" ref="B10:U10" si="2">+B5*0.04*B25</f>
        <v>7.4302976000000003</v>
      </c>
      <c r="C10" s="2">
        <f t="shared" si="2"/>
        <v>7.9027520000000004</v>
      </c>
      <c r="D10" s="2">
        <f t="shared" si="2"/>
        <v>8.3715878850259191</v>
      </c>
      <c r="E10" s="2">
        <f t="shared" si="2"/>
        <v>8.8682377628341005</v>
      </c>
      <c r="F10" s="2">
        <f t="shared" si="2"/>
        <v>9.3943517165756063</v>
      </c>
      <c r="G10" s="2">
        <f t="shared" si="2"/>
        <v>9.9516777216540238</v>
      </c>
      <c r="H10" s="2">
        <f t="shared" si="2"/>
        <v>10.542067453246812</v>
      </c>
      <c r="I10" s="2">
        <f t="shared" si="2"/>
        <v>11.167482438361603</v>
      </c>
      <c r="J10" s="2">
        <f t="shared" si="2"/>
        <v>11.830000572867236</v>
      </c>
      <c r="K10" s="2">
        <f t="shared" si="2"/>
        <v>12.531823025151875</v>
      </c>
      <c r="L10" s="2">
        <f t="shared" si="2"/>
        <v>13.275281549345124</v>
      </c>
      <c r="M10" s="2">
        <f t="shared" si="2"/>
        <v>14.062846232401791</v>
      </c>
      <c r="N10" s="2">
        <f t="shared" si="2"/>
        <v>14.89713370078641</v>
      </c>
      <c r="O10" s="2">
        <f t="shared" si="2"/>
        <v>15.780915814024638</v>
      </c>
      <c r="P10" s="2">
        <f t="shared" si="2"/>
        <v>16.71712887400523</v>
      </c>
      <c r="Q10" s="2">
        <f t="shared" si="2"/>
        <v>17.708883380629828</v>
      </c>
      <c r="R10" s="2">
        <f t="shared" si="2"/>
        <v>18.759474366222989</v>
      </c>
      <c r="S10" s="2">
        <f t="shared" si="2"/>
        <v>19.872392343037799</v>
      </c>
      <c r="T10" s="2">
        <f t="shared" si="2"/>
        <v>21.051334900229314</v>
      </c>
      <c r="U10" s="2">
        <f t="shared" si="2"/>
        <v>22.30021898882605</v>
      </c>
    </row>
    <row r="11" spans="1:21" ht="14.45" x14ac:dyDescent="0.3">
      <c r="A11" s="5" t="s">
        <v>30</v>
      </c>
      <c r="B11" s="2">
        <f t="shared" ref="B11:U11" si="3">+B5*0.4*B26</f>
        <v>370.67052800000005</v>
      </c>
      <c r="C11" s="2">
        <f t="shared" si="3"/>
        <v>394.23955999999998</v>
      </c>
      <c r="D11" s="2">
        <f t="shared" si="3"/>
        <v>417.62807744617936</v>
      </c>
      <c r="E11" s="2">
        <f t="shared" si="3"/>
        <v>442.40413385047395</v>
      </c>
      <c r="F11" s="2">
        <f t="shared" si="3"/>
        <v>468.65004586098763</v>
      </c>
      <c r="G11" s="2">
        <f t="shared" si="3"/>
        <v>496.45301361433138</v>
      </c>
      <c r="H11" s="2">
        <f t="shared" si="3"/>
        <v>525.90541045174439</v>
      </c>
      <c r="I11" s="2">
        <f t="shared" si="3"/>
        <v>557.10508982281181</v>
      </c>
      <c r="J11" s="2">
        <f t="shared" si="3"/>
        <v>590.1557103964451</v>
      </c>
      <c r="K11" s="2">
        <f t="shared" si="3"/>
        <v>625.16708045928101</v>
      </c>
      <c r="L11" s="2">
        <f t="shared" si="3"/>
        <v>662.25552274573977</v>
      </c>
      <c r="M11" s="2">
        <f t="shared" si="3"/>
        <v>701.54426091186212</v>
      </c>
      <c r="N11" s="2">
        <f t="shared" si="3"/>
        <v>743.16382893695845</v>
      </c>
      <c r="O11" s="2">
        <f t="shared" si="3"/>
        <v>787.25250481327453</v>
      </c>
      <c r="P11" s="2">
        <f t="shared" si="3"/>
        <v>833.95676996457905</v>
      </c>
      <c r="Q11" s="2">
        <f t="shared" si="3"/>
        <v>883.43179592005629</v>
      </c>
      <c r="R11" s="2">
        <f t="shared" si="3"/>
        <v>935.84195986044244</v>
      </c>
      <c r="S11" s="2">
        <f t="shared" si="3"/>
        <v>991.36139074927189</v>
      </c>
      <c r="T11" s="2">
        <f t="shared" si="3"/>
        <v>1050.1745478637124</v>
      </c>
      <c r="U11" s="2">
        <f t="shared" si="3"/>
        <v>1112.4768336471177</v>
      </c>
    </row>
    <row r="12" spans="1:21" ht="14.45" x14ac:dyDescent="0.3">
      <c r="A12" s="5" t="s">
        <v>51</v>
      </c>
      <c r="B12" s="7">
        <v>81.900000000000006</v>
      </c>
      <c r="C12" s="7">
        <v>89.6</v>
      </c>
      <c r="D12" s="7">
        <f t="shared" ref="D12:U12" si="4">(($B$12/$B$5+$C$12/$C$5)/2)*D5</f>
        <v>93.595446283993894</v>
      </c>
      <c r="E12" s="7">
        <f t="shared" si="4"/>
        <v>99.148056804095248</v>
      </c>
      <c r="F12" s="7">
        <f t="shared" si="4"/>
        <v>105.03007954254736</v>
      </c>
      <c r="G12" s="7">
        <f t="shared" si="4"/>
        <v>111.26105709273149</v>
      </c>
      <c r="H12" s="7">
        <f t="shared" si="4"/>
        <v>117.86169142504887</v>
      </c>
      <c r="I12" s="7">
        <f t="shared" si="4"/>
        <v>124.85391266771401</v>
      </c>
      <c r="J12" s="7">
        <f t="shared" si="4"/>
        <v>132.26095196801299</v>
      </c>
      <c r="K12" s="7">
        <f t="shared" si="4"/>
        <v>140.10741867610326</v>
      </c>
      <c r="L12" s="7">
        <f t="shared" si="4"/>
        <v>148.41938210779233</v>
      </c>
      <c r="M12" s="7">
        <f t="shared" si="4"/>
        <v>157.22445815794632</v>
      </c>
      <c r="N12" s="7">
        <f t="shared" si="4"/>
        <v>166.55190105229516</v>
      </c>
      <c r="O12" s="7">
        <f t="shared" si="4"/>
        <v>176.43270054247301</v>
      </c>
      <c r="P12" s="7">
        <f t="shared" si="4"/>
        <v>186.89968486721747</v>
      </c>
      <c r="Q12" s="7">
        <f t="shared" si="4"/>
        <v>197.98762982180887</v>
      </c>
      <c r="R12" s="7">
        <f t="shared" si="4"/>
        <v>209.73337429812437</v>
      </c>
      <c r="S12" s="7">
        <f t="shared" si="4"/>
        <v>222.17594267918113</v>
      </c>
      <c r="T12" s="7">
        <f t="shared" si="4"/>
        <v>235.35667449481465</v>
      </c>
      <c r="U12" s="7">
        <f t="shared" si="4"/>
        <v>249.31936176926453</v>
      </c>
    </row>
    <row r="13" spans="1:21" ht="14.45" x14ac:dyDescent="0.3">
      <c r="A13" s="5" t="s">
        <v>87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</row>
    <row r="14" spans="1:21" ht="14.45" x14ac:dyDescent="0.3">
      <c r="A14" s="12" t="s">
        <v>34</v>
      </c>
      <c r="B14" s="27">
        <f>+SUM(B7:B13)</f>
        <v>1588.770158543917</v>
      </c>
      <c r="C14" s="27">
        <f t="shared" ref="C14:U14" si="5">+SUM(C7:C13)</f>
        <v>1660.2973466049527</v>
      </c>
      <c r="D14" s="27">
        <f t="shared" si="5"/>
        <v>1726.9248100369418</v>
      </c>
      <c r="E14" s="27">
        <f t="shared" si="5"/>
        <v>1803.2320951350869</v>
      </c>
      <c r="F14" s="27">
        <f t="shared" si="5"/>
        <v>1883.6946011107841</v>
      </c>
      <c r="G14" s="27">
        <f t="shared" si="5"/>
        <v>1968.5465253566554</v>
      </c>
      <c r="H14" s="27">
        <f t="shared" si="5"/>
        <v>2058.0353833922418</v>
      </c>
      <c r="I14" s="27">
        <f t="shared" si="5"/>
        <v>2152.4227703246938</v>
      </c>
      <c r="J14" s="27">
        <f t="shared" si="5"/>
        <v>2251.985166045929</v>
      </c>
      <c r="K14" s="27">
        <f t="shared" si="5"/>
        <v>2357.014786688731</v>
      </c>
      <c r="L14" s="27">
        <f t="shared" si="5"/>
        <v>2467.8204850102516</v>
      </c>
      <c r="M14" s="27">
        <f t="shared" si="5"/>
        <v>2584.7287025258802</v>
      </c>
      <c r="N14" s="27">
        <f t="shared" si="5"/>
        <v>2708.0844763799355</v>
      </c>
      <c r="O14" s="27">
        <f t="shared" si="5"/>
        <v>2838.2525041125559</v>
      </c>
      <c r="P14" s="27">
        <f t="shared" si="5"/>
        <v>2975.6182696652399</v>
      </c>
      <c r="Q14" s="27">
        <f t="shared" si="5"/>
        <v>3120.5892341610884</v>
      </c>
      <c r="R14" s="27">
        <f t="shared" si="5"/>
        <v>3273.596095200734</v>
      </c>
      <c r="S14" s="27">
        <f t="shared" si="5"/>
        <v>3435.0941186317664</v>
      </c>
      <c r="T14" s="27">
        <f t="shared" si="5"/>
        <v>3605.5645469788697</v>
      </c>
      <c r="U14" s="27">
        <f t="shared" si="5"/>
        <v>3785.5160889646572</v>
      </c>
    </row>
    <row r="15" spans="1:21" ht="14.45" x14ac:dyDescent="0.3">
      <c r="A15" s="42" t="s">
        <v>40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7" spans="1:21" ht="14.45" x14ac:dyDescent="0.3">
      <c r="A17" s="71" t="s">
        <v>78</v>
      </c>
      <c r="B17" s="2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ht="14.45" x14ac:dyDescent="0.3">
      <c r="A18" t="s">
        <v>76</v>
      </c>
      <c r="B18" s="2">
        <v>1280</v>
      </c>
      <c r="C18" s="7">
        <f>+B20</f>
        <v>1216</v>
      </c>
      <c r="D18" s="7">
        <f t="shared" ref="D18:U18" si="6">+C20</f>
        <v>1152</v>
      </c>
      <c r="E18" s="7">
        <f t="shared" si="6"/>
        <v>1088</v>
      </c>
      <c r="F18" s="7">
        <f t="shared" si="6"/>
        <v>1024</v>
      </c>
      <c r="G18" s="7">
        <f t="shared" si="6"/>
        <v>960</v>
      </c>
      <c r="H18" s="7">
        <f t="shared" si="6"/>
        <v>896</v>
      </c>
      <c r="I18" s="7">
        <f t="shared" si="6"/>
        <v>832</v>
      </c>
      <c r="J18" s="7">
        <f t="shared" si="6"/>
        <v>768</v>
      </c>
      <c r="K18" s="7">
        <f t="shared" si="6"/>
        <v>704</v>
      </c>
      <c r="L18" s="7">
        <f t="shared" si="6"/>
        <v>640</v>
      </c>
      <c r="M18" s="7">
        <f t="shared" si="6"/>
        <v>576</v>
      </c>
      <c r="N18" s="7">
        <f t="shared" si="6"/>
        <v>512</v>
      </c>
      <c r="O18" s="7">
        <f t="shared" si="6"/>
        <v>448</v>
      </c>
      <c r="P18" s="7">
        <f t="shared" si="6"/>
        <v>384</v>
      </c>
      <c r="Q18" s="7">
        <f t="shared" si="6"/>
        <v>320</v>
      </c>
      <c r="R18" s="7">
        <f t="shared" si="6"/>
        <v>256</v>
      </c>
      <c r="S18" s="7">
        <f t="shared" si="6"/>
        <v>192</v>
      </c>
      <c r="T18" s="7">
        <f t="shared" si="6"/>
        <v>128</v>
      </c>
      <c r="U18" s="7">
        <f t="shared" si="6"/>
        <v>64</v>
      </c>
    </row>
    <row r="19" spans="1:21" ht="14.45" x14ac:dyDescent="0.3">
      <c r="A19" s="5" t="s">
        <v>75</v>
      </c>
      <c r="B19" s="2">
        <f>-B18/20</f>
        <v>-64</v>
      </c>
      <c r="C19" s="2">
        <f>+B19</f>
        <v>-64</v>
      </c>
      <c r="D19" s="2">
        <f t="shared" ref="D19:U19" si="7">+C19</f>
        <v>-64</v>
      </c>
      <c r="E19" s="2">
        <f t="shared" si="7"/>
        <v>-64</v>
      </c>
      <c r="F19" s="2">
        <f t="shared" si="7"/>
        <v>-64</v>
      </c>
      <c r="G19" s="2">
        <f t="shared" si="7"/>
        <v>-64</v>
      </c>
      <c r="H19" s="2">
        <f t="shared" si="7"/>
        <v>-64</v>
      </c>
      <c r="I19" s="2">
        <f t="shared" si="7"/>
        <v>-64</v>
      </c>
      <c r="J19" s="2">
        <f t="shared" si="7"/>
        <v>-64</v>
      </c>
      <c r="K19" s="2">
        <f t="shared" si="7"/>
        <v>-64</v>
      </c>
      <c r="L19" s="2">
        <f t="shared" si="7"/>
        <v>-64</v>
      </c>
      <c r="M19" s="2">
        <f t="shared" si="7"/>
        <v>-64</v>
      </c>
      <c r="N19" s="2">
        <f t="shared" si="7"/>
        <v>-64</v>
      </c>
      <c r="O19" s="2">
        <f t="shared" si="7"/>
        <v>-64</v>
      </c>
      <c r="P19" s="2">
        <f t="shared" si="7"/>
        <v>-64</v>
      </c>
      <c r="Q19" s="2">
        <f t="shared" si="7"/>
        <v>-64</v>
      </c>
      <c r="R19" s="2">
        <f t="shared" si="7"/>
        <v>-64</v>
      </c>
      <c r="S19" s="2">
        <f t="shared" si="7"/>
        <v>-64</v>
      </c>
      <c r="T19" s="2">
        <f t="shared" si="7"/>
        <v>-64</v>
      </c>
      <c r="U19" s="2">
        <f t="shared" si="7"/>
        <v>-64</v>
      </c>
    </row>
    <row r="20" spans="1:21" ht="14.45" x14ac:dyDescent="0.3">
      <c r="A20" t="s">
        <v>77</v>
      </c>
      <c r="B20" s="69">
        <f>+B18+B19</f>
        <v>1216</v>
      </c>
      <c r="C20" s="69">
        <f>+C18+C19</f>
        <v>1152</v>
      </c>
      <c r="D20" s="69">
        <f t="shared" ref="D20:U20" si="8">+D18+D19</f>
        <v>1088</v>
      </c>
      <c r="E20" s="69">
        <f t="shared" si="8"/>
        <v>1024</v>
      </c>
      <c r="F20" s="69">
        <f t="shared" si="8"/>
        <v>960</v>
      </c>
      <c r="G20" s="69">
        <f t="shared" si="8"/>
        <v>896</v>
      </c>
      <c r="H20" s="69">
        <f t="shared" si="8"/>
        <v>832</v>
      </c>
      <c r="I20" s="69">
        <f t="shared" si="8"/>
        <v>768</v>
      </c>
      <c r="J20" s="69">
        <f t="shared" si="8"/>
        <v>704</v>
      </c>
      <c r="K20" s="69">
        <f t="shared" si="8"/>
        <v>640</v>
      </c>
      <c r="L20" s="69">
        <f t="shared" si="8"/>
        <v>576</v>
      </c>
      <c r="M20" s="69">
        <f t="shared" si="8"/>
        <v>512</v>
      </c>
      <c r="N20" s="69">
        <f t="shared" si="8"/>
        <v>448</v>
      </c>
      <c r="O20" s="69">
        <f t="shared" si="8"/>
        <v>384</v>
      </c>
      <c r="P20" s="69">
        <f t="shared" si="8"/>
        <v>320</v>
      </c>
      <c r="Q20" s="69">
        <f t="shared" si="8"/>
        <v>256</v>
      </c>
      <c r="R20" s="69">
        <f t="shared" si="8"/>
        <v>192</v>
      </c>
      <c r="S20" s="69">
        <f t="shared" si="8"/>
        <v>128</v>
      </c>
      <c r="T20" s="69">
        <f t="shared" si="8"/>
        <v>64</v>
      </c>
      <c r="U20" s="69">
        <f t="shared" si="8"/>
        <v>0</v>
      </c>
    </row>
    <row r="21" spans="1:21" ht="14.45" x14ac:dyDescent="0.3">
      <c r="B21" s="7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4.45" x14ac:dyDescent="0.3">
      <c r="A22" s="12" t="s">
        <v>83</v>
      </c>
      <c r="B22" s="73">
        <f>+B20/2</f>
        <v>608</v>
      </c>
      <c r="C22" s="73">
        <f>+(B20+C20)/2</f>
        <v>1184</v>
      </c>
      <c r="D22" s="73">
        <f t="shared" ref="D22:U22" si="9">+(C20+D20)/2</f>
        <v>1120</v>
      </c>
      <c r="E22" s="73">
        <f t="shared" si="9"/>
        <v>1056</v>
      </c>
      <c r="F22" s="73">
        <f t="shared" si="9"/>
        <v>992</v>
      </c>
      <c r="G22" s="73">
        <f t="shared" si="9"/>
        <v>928</v>
      </c>
      <c r="H22" s="73">
        <f t="shared" si="9"/>
        <v>864</v>
      </c>
      <c r="I22" s="73">
        <f t="shared" si="9"/>
        <v>800</v>
      </c>
      <c r="J22" s="73">
        <f t="shared" si="9"/>
        <v>736</v>
      </c>
      <c r="K22" s="73">
        <f t="shared" si="9"/>
        <v>672</v>
      </c>
      <c r="L22" s="73">
        <f t="shared" si="9"/>
        <v>608</v>
      </c>
      <c r="M22" s="73">
        <f t="shared" si="9"/>
        <v>544</v>
      </c>
      <c r="N22" s="73">
        <f t="shared" si="9"/>
        <v>480</v>
      </c>
      <c r="O22" s="73">
        <f t="shared" si="9"/>
        <v>416</v>
      </c>
      <c r="P22" s="73">
        <f t="shared" si="9"/>
        <v>352</v>
      </c>
      <c r="Q22" s="73">
        <f t="shared" si="9"/>
        <v>288</v>
      </c>
      <c r="R22" s="73">
        <f t="shared" si="9"/>
        <v>224</v>
      </c>
      <c r="S22" s="73">
        <f t="shared" si="9"/>
        <v>160</v>
      </c>
      <c r="T22" s="73">
        <f t="shared" si="9"/>
        <v>96</v>
      </c>
      <c r="U22" s="73">
        <f t="shared" si="9"/>
        <v>32</v>
      </c>
    </row>
    <row r="23" spans="1:21" ht="14.45" x14ac:dyDescent="0.3">
      <c r="B23" s="7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4.45" x14ac:dyDescent="0.3">
      <c r="A24" s="5" t="s">
        <v>31</v>
      </c>
      <c r="B24" s="6">
        <v>4.6657814503889519E-2</v>
      </c>
      <c r="C24" s="6">
        <v>4.5186506901530463E-2</v>
      </c>
      <c r="D24" s="6">
        <f>+C24</f>
        <v>4.5186506901530463E-2</v>
      </c>
      <c r="E24" s="6">
        <f t="shared" ref="E24:U24" si="10">+D24</f>
        <v>4.5186506901530463E-2</v>
      </c>
      <c r="F24" s="6">
        <f t="shared" si="10"/>
        <v>4.5186506901530463E-2</v>
      </c>
      <c r="G24" s="6">
        <f t="shared" si="10"/>
        <v>4.5186506901530463E-2</v>
      </c>
      <c r="H24" s="6">
        <f t="shared" si="10"/>
        <v>4.5186506901530463E-2</v>
      </c>
      <c r="I24" s="6">
        <f t="shared" si="10"/>
        <v>4.5186506901530463E-2</v>
      </c>
      <c r="J24" s="6">
        <f t="shared" si="10"/>
        <v>4.5186506901530463E-2</v>
      </c>
      <c r="K24" s="6">
        <f t="shared" si="10"/>
        <v>4.5186506901530463E-2</v>
      </c>
      <c r="L24" s="6">
        <f t="shared" si="10"/>
        <v>4.5186506901530463E-2</v>
      </c>
      <c r="M24" s="6">
        <f t="shared" si="10"/>
        <v>4.5186506901530463E-2</v>
      </c>
      <c r="N24" s="6">
        <f t="shared" si="10"/>
        <v>4.5186506901530463E-2</v>
      </c>
      <c r="O24" s="6">
        <f t="shared" si="10"/>
        <v>4.5186506901530463E-2</v>
      </c>
      <c r="P24" s="6">
        <f t="shared" si="10"/>
        <v>4.5186506901530463E-2</v>
      </c>
      <c r="Q24" s="6">
        <f t="shared" si="10"/>
        <v>4.5186506901530463E-2</v>
      </c>
      <c r="R24" s="6">
        <f t="shared" si="10"/>
        <v>4.5186506901530463E-2</v>
      </c>
      <c r="S24" s="6">
        <f t="shared" si="10"/>
        <v>4.5186506901530463E-2</v>
      </c>
      <c r="T24" s="6">
        <f t="shared" si="10"/>
        <v>4.5186506901530463E-2</v>
      </c>
      <c r="U24" s="6">
        <f t="shared" si="10"/>
        <v>4.5186506901530463E-2</v>
      </c>
    </row>
    <row r="25" spans="1:21" ht="14.45" x14ac:dyDescent="0.3">
      <c r="A25" s="5" t="s">
        <v>32</v>
      </c>
      <c r="B25" s="6">
        <v>1.7600000000000001E-2</v>
      </c>
      <c r="C25" s="6">
        <f>+B25</f>
        <v>1.7600000000000001E-2</v>
      </c>
      <c r="D25" s="6">
        <f t="shared" ref="D25:U25" si="11">+C25</f>
        <v>1.7600000000000001E-2</v>
      </c>
      <c r="E25" s="6">
        <f t="shared" si="11"/>
        <v>1.7600000000000001E-2</v>
      </c>
      <c r="F25" s="6">
        <f t="shared" si="11"/>
        <v>1.7600000000000001E-2</v>
      </c>
      <c r="G25" s="6">
        <f t="shared" si="11"/>
        <v>1.7600000000000001E-2</v>
      </c>
      <c r="H25" s="6">
        <f t="shared" si="11"/>
        <v>1.7600000000000001E-2</v>
      </c>
      <c r="I25" s="6">
        <f t="shared" si="11"/>
        <v>1.7600000000000001E-2</v>
      </c>
      <c r="J25" s="6">
        <f t="shared" si="11"/>
        <v>1.7600000000000001E-2</v>
      </c>
      <c r="K25" s="6">
        <f t="shared" si="11"/>
        <v>1.7600000000000001E-2</v>
      </c>
      <c r="L25" s="6">
        <f t="shared" si="11"/>
        <v>1.7600000000000001E-2</v>
      </c>
      <c r="M25" s="6">
        <f t="shared" si="11"/>
        <v>1.7600000000000001E-2</v>
      </c>
      <c r="N25" s="6">
        <f t="shared" si="11"/>
        <v>1.7600000000000001E-2</v>
      </c>
      <c r="O25" s="6">
        <f t="shared" si="11"/>
        <v>1.7600000000000001E-2</v>
      </c>
      <c r="P25" s="6">
        <f t="shared" si="11"/>
        <v>1.7600000000000001E-2</v>
      </c>
      <c r="Q25" s="6">
        <f t="shared" si="11"/>
        <v>1.7600000000000001E-2</v>
      </c>
      <c r="R25" s="6">
        <f t="shared" si="11"/>
        <v>1.7600000000000001E-2</v>
      </c>
      <c r="S25" s="6">
        <f t="shared" si="11"/>
        <v>1.7600000000000001E-2</v>
      </c>
      <c r="T25" s="6">
        <f t="shared" si="11"/>
        <v>1.7600000000000001E-2</v>
      </c>
      <c r="U25" s="6">
        <f t="shared" si="11"/>
        <v>1.7600000000000001E-2</v>
      </c>
    </row>
    <row r="26" spans="1:21" ht="14.45" x14ac:dyDescent="0.3">
      <c r="A26" s="5" t="s">
        <v>30</v>
      </c>
      <c r="B26" s="6">
        <v>8.7800000000000003E-2</v>
      </c>
      <c r="C26" s="6">
        <f>+B26</f>
        <v>8.7800000000000003E-2</v>
      </c>
      <c r="D26" s="6">
        <f t="shared" ref="D26:U26" si="12">+C26</f>
        <v>8.7800000000000003E-2</v>
      </c>
      <c r="E26" s="6">
        <f t="shared" si="12"/>
        <v>8.7800000000000003E-2</v>
      </c>
      <c r="F26" s="6">
        <f t="shared" si="12"/>
        <v>8.7800000000000003E-2</v>
      </c>
      <c r="G26" s="6">
        <f t="shared" si="12"/>
        <v>8.7800000000000003E-2</v>
      </c>
      <c r="H26" s="6">
        <f t="shared" si="12"/>
        <v>8.7800000000000003E-2</v>
      </c>
      <c r="I26" s="6">
        <f t="shared" si="12"/>
        <v>8.7800000000000003E-2</v>
      </c>
      <c r="J26" s="6">
        <f t="shared" si="12"/>
        <v>8.7800000000000003E-2</v>
      </c>
      <c r="K26" s="6">
        <f t="shared" si="12"/>
        <v>8.7800000000000003E-2</v>
      </c>
      <c r="L26" s="6">
        <f t="shared" si="12"/>
        <v>8.7800000000000003E-2</v>
      </c>
      <c r="M26" s="6">
        <f t="shared" si="12"/>
        <v>8.7800000000000003E-2</v>
      </c>
      <c r="N26" s="6">
        <f t="shared" si="12"/>
        <v>8.7800000000000003E-2</v>
      </c>
      <c r="O26" s="6">
        <f t="shared" si="12"/>
        <v>8.7800000000000003E-2</v>
      </c>
      <c r="P26" s="6">
        <f t="shared" si="12"/>
        <v>8.7800000000000003E-2</v>
      </c>
      <c r="Q26" s="6">
        <f t="shared" si="12"/>
        <v>8.7800000000000003E-2</v>
      </c>
      <c r="R26" s="6">
        <f t="shared" si="12"/>
        <v>8.7800000000000003E-2</v>
      </c>
      <c r="S26" s="6">
        <f t="shared" si="12"/>
        <v>8.7800000000000003E-2</v>
      </c>
      <c r="T26" s="6">
        <f t="shared" si="12"/>
        <v>8.7800000000000003E-2</v>
      </c>
      <c r="U26" s="6">
        <f t="shared" si="12"/>
        <v>8.7800000000000003E-2</v>
      </c>
    </row>
    <row r="27" spans="1:21" ht="14.45" x14ac:dyDescent="0.3">
      <c r="B27" s="7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4.45" x14ac:dyDescent="0.3">
      <c r="A28" s="5" t="s">
        <v>28</v>
      </c>
      <c r="B28" s="70">
        <f>+B22*0.56*B24</f>
        <v>15.886052682284305</v>
      </c>
      <c r="C28" s="70">
        <f t="shared" ref="C28:U28" si="13">+C22*0.56*C24</f>
        <v>29.96046153599076</v>
      </c>
      <c r="D28" s="70">
        <f t="shared" si="13"/>
        <v>28.34097712863991</v>
      </c>
      <c r="E28" s="70">
        <f t="shared" si="13"/>
        <v>26.721492721289057</v>
      </c>
      <c r="F28" s="70">
        <f t="shared" si="13"/>
        <v>25.102008313938207</v>
      </c>
      <c r="G28" s="70">
        <f t="shared" si="13"/>
        <v>23.482523906587353</v>
      </c>
      <c r="H28" s="70">
        <f t="shared" si="13"/>
        <v>21.8630394992365</v>
      </c>
      <c r="I28" s="70">
        <f t="shared" si="13"/>
        <v>20.24355509188565</v>
      </c>
      <c r="J28" s="70">
        <f t="shared" si="13"/>
        <v>18.624070684534797</v>
      </c>
      <c r="K28" s="70">
        <f t="shared" si="13"/>
        <v>17.004586277183947</v>
      </c>
      <c r="L28" s="70">
        <f t="shared" si="13"/>
        <v>15.385101869833093</v>
      </c>
      <c r="M28" s="70">
        <f t="shared" si="13"/>
        <v>13.765617462482242</v>
      </c>
      <c r="N28" s="70">
        <f t="shared" si="13"/>
        <v>12.146133055131388</v>
      </c>
      <c r="O28" s="70">
        <f t="shared" si="13"/>
        <v>10.526648647780538</v>
      </c>
      <c r="P28" s="70">
        <f t="shared" si="13"/>
        <v>8.9071642404296849</v>
      </c>
      <c r="Q28" s="70">
        <f t="shared" si="13"/>
        <v>7.2876798330788342</v>
      </c>
      <c r="R28" s="70">
        <f t="shared" si="13"/>
        <v>5.6681954257279816</v>
      </c>
      <c r="S28" s="70">
        <f t="shared" si="13"/>
        <v>4.04871101837713</v>
      </c>
      <c r="T28" s="70">
        <f t="shared" si="13"/>
        <v>2.4292266110262779</v>
      </c>
      <c r="U28" s="70">
        <f t="shared" si="13"/>
        <v>0.80974220367542593</v>
      </c>
    </row>
    <row r="29" spans="1:21" ht="14.45" x14ac:dyDescent="0.3">
      <c r="A29" s="5" t="s">
        <v>29</v>
      </c>
      <c r="B29" s="70">
        <f>B22*0.04*B25</f>
        <v>0.42803200000000002</v>
      </c>
      <c r="C29" s="70">
        <f t="shared" ref="C29:U29" si="14">C22*0.04*C25</f>
        <v>0.83353600000000005</v>
      </c>
      <c r="D29" s="70">
        <f t="shared" si="14"/>
        <v>0.78848000000000007</v>
      </c>
      <c r="E29" s="70">
        <f t="shared" si="14"/>
        <v>0.74342400000000008</v>
      </c>
      <c r="F29" s="70">
        <f t="shared" si="14"/>
        <v>0.69836799999999999</v>
      </c>
      <c r="G29" s="70">
        <f t="shared" si="14"/>
        <v>0.653312</v>
      </c>
      <c r="H29" s="70">
        <f t="shared" si="14"/>
        <v>0.60825600000000013</v>
      </c>
      <c r="I29" s="70">
        <f t="shared" si="14"/>
        <v>0.56320000000000003</v>
      </c>
      <c r="J29" s="70">
        <f t="shared" si="14"/>
        <v>0.51814400000000005</v>
      </c>
      <c r="K29" s="70">
        <f t="shared" si="14"/>
        <v>0.47308800000000001</v>
      </c>
      <c r="L29" s="70">
        <f t="shared" si="14"/>
        <v>0.42803200000000002</v>
      </c>
      <c r="M29" s="70">
        <f t="shared" si="14"/>
        <v>0.38297600000000004</v>
      </c>
      <c r="N29" s="70">
        <f t="shared" si="14"/>
        <v>0.33792</v>
      </c>
      <c r="O29" s="70">
        <f t="shared" si="14"/>
        <v>0.29286400000000001</v>
      </c>
      <c r="P29" s="70">
        <f t="shared" si="14"/>
        <v>0.24780800000000003</v>
      </c>
      <c r="Q29" s="70">
        <f t="shared" si="14"/>
        <v>0.20275200000000002</v>
      </c>
      <c r="R29" s="70">
        <f t="shared" si="14"/>
        <v>0.15769600000000003</v>
      </c>
      <c r="S29" s="70">
        <f t="shared" si="14"/>
        <v>0.11264000000000002</v>
      </c>
      <c r="T29" s="70">
        <f t="shared" si="14"/>
        <v>6.7584000000000005E-2</v>
      </c>
      <c r="U29" s="70">
        <f t="shared" si="14"/>
        <v>2.2528000000000003E-2</v>
      </c>
    </row>
    <row r="30" spans="1:21" ht="14.45" x14ac:dyDescent="0.3">
      <c r="A30" s="5" t="s">
        <v>30</v>
      </c>
      <c r="B30" s="2">
        <f>B22*0.4*B26</f>
        <v>21.352960000000003</v>
      </c>
      <c r="C30" s="2">
        <f t="shared" ref="C30:U30" si="15">C22*0.4*C26</f>
        <v>41.582080000000005</v>
      </c>
      <c r="D30" s="2">
        <f t="shared" si="15"/>
        <v>39.334400000000002</v>
      </c>
      <c r="E30" s="2">
        <f t="shared" si="15"/>
        <v>37.086720000000007</v>
      </c>
      <c r="F30" s="2">
        <f t="shared" si="15"/>
        <v>34.839040000000004</v>
      </c>
      <c r="G30" s="2">
        <f t="shared" si="15"/>
        <v>32.591360000000002</v>
      </c>
      <c r="H30" s="2">
        <f t="shared" si="15"/>
        <v>30.343680000000003</v>
      </c>
      <c r="I30" s="2">
        <f t="shared" si="15"/>
        <v>28.096</v>
      </c>
      <c r="J30" s="2">
        <f t="shared" si="15"/>
        <v>25.848320000000005</v>
      </c>
      <c r="K30" s="2">
        <f t="shared" si="15"/>
        <v>23.600640000000002</v>
      </c>
      <c r="L30" s="2">
        <f t="shared" si="15"/>
        <v>21.352960000000003</v>
      </c>
      <c r="M30" s="2">
        <f t="shared" si="15"/>
        <v>19.105280000000004</v>
      </c>
      <c r="N30" s="2">
        <f t="shared" si="15"/>
        <v>16.857600000000001</v>
      </c>
      <c r="O30" s="2">
        <f t="shared" si="15"/>
        <v>14.609920000000001</v>
      </c>
      <c r="P30" s="2">
        <f t="shared" si="15"/>
        <v>12.362240000000002</v>
      </c>
      <c r="Q30" s="2">
        <f t="shared" si="15"/>
        <v>10.114560000000001</v>
      </c>
      <c r="R30" s="2">
        <f t="shared" si="15"/>
        <v>7.866880000000001</v>
      </c>
      <c r="S30" s="2">
        <f t="shared" si="15"/>
        <v>5.6192000000000002</v>
      </c>
      <c r="T30" s="2">
        <f t="shared" si="15"/>
        <v>3.3715200000000007</v>
      </c>
      <c r="U30" s="2">
        <f t="shared" si="15"/>
        <v>1.1238400000000002</v>
      </c>
    </row>
    <row r="31" spans="1:21" ht="14.45" x14ac:dyDescent="0.3">
      <c r="A31" s="5" t="s">
        <v>80</v>
      </c>
      <c r="B31" s="2">
        <f>B30/(1-0.265)-B30</f>
        <v>7.6986862585034039</v>
      </c>
      <c r="C31" s="2">
        <f t="shared" ref="C31:U31" si="16">C30/(1-0.265)-C30</f>
        <v>14.992178503401362</v>
      </c>
      <c r="D31" s="2">
        <f t="shared" si="16"/>
        <v>14.181790476190479</v>
      </c>
      <c r="E31" s="2">
        <f t="shared" si="16"/>
        <v>13.371402448979595</v>
      </c>
      <c r="F31" s="2">
        <f t="shared" si="16"/>
        <v>12.561014421768711</v>
      </c>
      <c r="G31" s="2">
        <f t="shared" si="16"/>
        <v>11.750626394557827</v>
      </c>
      <c r="H31" s="2">
        <f t="shared" si="16"/>
        <v>10.940238367346939</v>
      </c>
      <c r="I31" s="2">
        <f t="shared" si="16"/>
        <v>10.129850340136056</v>
      </c>
      <c r="J31" s="2">
        <f t="shared" si="16"/>
        <v>9.3194623129251717</v>
      </c>
      <c r="K31" s="2">
        <f t="shared" si="16"/>
        <v>8.5090742857142878</v>
      </c>
      <c r="L31" s="2">
        <f t="shared" si="16"/>
        <v>7.6986862585034039</v>
      </c>
      <c r="M31" s="2">
        <f t="shared" si="16"/>
        <v>6.8882982312925201</v>
      </c>
      <c r="N31" s="2">
        <f t="shared" si="16"/>
        <v>6.0779102040816326</v>
      </c>
      <c r="O31" s="2">
        <f t="shared" si="16"/>
        <v>5.2675221768707505</v>
      </c>
      <c r="P31" s="2">
        <f t="shared" si="16"/>
        <v>4.4571341496598631</v>
      </c>
      <c r="Q31" s="2">
        <f t="shared" si="16"/>
        <v>3.646746122448981</v>
      </c>
      <c r="R31" s="2">
        <f t="shared" si="16"/>
        <v>2.8363580952380962</v>
      </c>
      <c r="S31" s="2">
        <f t="shared" si="16"/>
        <v>2.0259700680272115</v>
      </c>
      <c r="T31" s="2">
        <f t="shared" si="16"/>
        <v>1.2155820408163271</v>
      </c>
      <c r="U31" s="2">
        <f t="shared" si="16"/>
        <v>0.40519401360544216</v>
      </c>
    </row>
    <row r="32" spans="1:21" ht="14.45" x14ac:dyDescent="0.3">
      <c r="A32" s="12" t="s">
        <v>79</v>
      </c>
      <c r="B32" s="27">
        <f t="shared" ref="B32" si="17">+SUM(B26:B31)</f>
        <v>45.453530940787715</v>
      </c>
      <c r="C32" s="27">
        <f t="shared" ref="C32" si="18">+SUM(C26:C31)</f>
        <v>87.456056039392124</v>
      </c>
      <c r="D32" s="27">
        <f>+SUM(D26:D31)</f>
        <v>82.733447604830388</v>
      </c>
      <c r="E32" s="27">
        <f t="shared" ref="E32" si="19">+SUM(E26:E31)</f>
        <v>78.010839170268653</v>
      </c>
      <c r="F32" s="27">
        <f t="shared" ref="F32" si="20">+SUM(F26:F31)</f>
        <v>73.288230735706918</v>
      </c>
      <c r="G32" s="27">
        <f t="shared" ref="G32" si="21">+SUM(G26:G31)</f>
        <v>68.565622301145183</v>
      </c>
      <c r="H32" s="27">
        <f t="shared" ref="H32" si="22">+SUM(H26:H31)</f>
        <v>63.843013866583448</v>
      </c>
      <c r="I32" s="27">
        <f t="shared" ref="I32" si="23">+SUM(I26:I31)</f>
        <v>59.120405432021712</v>
      </c>
      <c r="J32" s="27">
        <f t="shared" ref="J32" si="24">+SUM(J26:J31)</f>
        <v>54.397796997459977</v>
      </c>
      <c r="K32" s="27">
        <f t="shared" ref="K32" si="25">+SUM(K26:K31)</f>
        <v>49.675188562898242</v>
      </c>
      <c r="L32" s="27">
        <f t="shared" ref="L32" si="26">+SUM(L26:L31)</f>
        <v>44.952580128336493</v>
      </c>
      <c r="M32" s="27">
        <f t="shared" ref="M32" si="27">+SUM(M26:M31)</f>
        <v>40.229971693774772</v>
      </c>
      <c r="N32" s="27">
        <f t="shared" ref="N32" si="28">+SUM(N26:N31)</f>
        <v>35.507363259213022</v>
      </c>
      <c r="O32" s="27">
        <f t="shared" ref="O32" si="29">+SUM(O26:O31)</f>
        <v>30.784754824651287</v>
      </c>
      <c r="P32" s="27">
        <f t="shared" ref="P32" si="30">+SUM(P26:P31)</f>
        <v>26.062146390089552</v>
      </c>
      <c r="Q32" s="27">
        <f t="shared" ref="Q32" si="31">+SUM(Q26:Q31)</f>
        <v>21.339537955527817</v>
      </c>
      <c r="R32" s="27">
        <f t="shared" ref="R32" si="32">+SUM(R26:R31)</f>
        <v>16.616929520966078</v>
      </c>
      <c r="S32" s="27">
        <f t="shared" ref="S32" si="33">+SUM(S26:S31)</f>
        <v>11.894321086404341</v>
      </c>
      <c r="T32" s="27">
        <f t="shared" ref="T32" si="34">+SUM(T26:T31)</f>
        <v>7.171712651842606</v>
      </c>
      <c r="U32" s="27">
        <f t="shared" ref="U32" si="35">+SUM(U26:U31)</f>
        <v>2.4491042172808681</v>
      </c>
    </row>
    <row r="34" spans="1:21" ht="14.45" x14ac:dyDescent="0.3">
      <c r="A34" s="72" t="s">
        <v>81</v>
      </c>
      <c r="B34" s="2"/>
      <c r="D34" s="2"/>
    </row>
    <row r="35" spans="1:21" ht="14.45" x14ac:dyDescent="0.3">
      <c r="A35" s="43" t="s">
        <v>82</v>
      </c>
      <c r="B35" s="49">
        <f>-CCA!D30</f>
        <v>-354.89474518274199</v>
      </c>
      <c r="C35" s="49">
        <f>-CCA!E30</f>
        <v>-308.91459407681987</v>
      </c>
      <c r="D35" s="49">
        <f>-CCA!F30</f>
        <v>-276.73160589603293</v>
      </c>
      <c r="E35" s="49">
        <f>-CCA!G30</f>
        <v>-252.12973233721186</v>
      </c>
      <c r="F35" s="49">
        <f>-CCA!H30</f>
        <v>-232.02210452427562</v>
      </c>
      <c r="G35" s="49">
        <f>-CCA!I30</f>
        <v>-214.81451533614134</v>
      </c>
      <c r="H35" s="49">
        <f>-CCA!J30</f>
        <v>-199.64127374714411</v>
      </c>
      <c r="I35" s="49">
        <f>-CCA!K30</f>
        <v>-186.0032101416154</v>
      </c>
      <c r="J35" s="49">
        <f>-CCA!L30</f>
        <v>-173.5927763879653</v>
      </c>
      <c r="K35" s="49">
        <f>-CCA!M30</f>
        <v>-162.2073074083188</v>
      </c>
      <c r="L35" s="49">
        <f>-CCA!N30</f>
        <v>-134.18653521233546</v>
      </c>
      <c r="M35" s="49">
        <f>-CCA!O30</f>
        <v>-126.56312722286231</v>
      </c>
      <c r="N35" s="49">
        <f>-CCA!P30</f>
        <v>-119.44389356203931</v>
      </c>
      <c r="O35" s="49">
        <f>-CCA!Q30</f>
        <v>-112.77809219184343</v>
      </c>
      <c r="P35" s="49">
        <f>-CCA!R30</f>
        <v>-106.52482631334749</v>
      </c>
      <c r="Q35" s="49">
        <f>-CCA!S30</f>
        <v>-100.65013275945134</v>
      </c>
      <c r="R35" s="49">
        <f>-CCA!T30</f>
        <v>-95.125085876110859</v>
      </c>
      <c r="S35" s="49">
        <f>-CCA!U30</f>
        <v>-89.924528443343036</v>
      </c>
      <c r="T35" s="49">
        <f>-CCA!V30</f>
        <v>-85.026202506138389</v>
      </c>
      <c r="U35" s="49">
        <f>-CCA!W30</f>
        <v>-80.410142007289792</v>
      </c>
    </row>
    <row r="36" spans="1:21" ht="14.45" x14ac:dyDescent="0.3">
      <c r="A36" s="43" t="s">
        <v>66</v>
      </c>
      <c r="B36" s="63">
        <v>0.26500000000000001</v>
      </c>
      <c r="C36" s="63">
        <f>+B36</f>
        <v>0.26500000000000001</v>
      </c>
      <c r="D36" s="63">
        <f t="shared" ref="D36:U36" si="36">+C36</f>
        <v>0.26500000000000001</v>
      </c>
      <c r="E36" s="63">
        <f t="shared" si="36"/>
        <v>0.26500000000000001</v>
      </c>
      <c r="F36" s="63">
        <f t="shared" si="36"/>
        <v>0.26500000000000001</v>
      </c>
      <c r="G36" s="63">
        <f t="shared" si="36"/>
        <v>0.26500000000000001</v>
      </c>
      <c r="H36" s="63">
        <f t="shared" si="36"/>
        <v>0.26500000000000001</v>
      </c>
      <c r="I36" s="63">
        <f t="shared" si="36"/>
        <v>0.26500000000000001</v>
      </c>
      <c r="J36" s="63">
        <f t="shared" si="36"/>
        <v>0.26500000000000001</v>
      </c>
      <c r="K36" s="63">
        <f t="shared" si="36"/>
        <v>0.26500000000000001</v>
      </c>
      <c r="L36" s="63">
        <f t="shared" si="36"/>
        <v>0.26500000000000001</v>
      </c>
      <c r="M36" s="63">
        <f t="shared" si="36"/>
        <v>0.26500000000000001</v>
      </c>
      <c r="N36" s="63">
        <f t="shared" si="36"/>
        <v>0.26500000000000001</v>
      </c>
      <c r="O36" s="63">
        <f t="shared" si="36"/>
        <v>0.26500000000000001</v>
      </c>
      <c r="P36" s="63">
        <f t="shared" si="36"/>
        <v>0.26500000000000001</v>
      </c>
      <c r="Q36" s="63">
        <f t="shared" si="36"/>
        <v>0.26500000000000001</v>
      </c>
      <c r="R36" s="63">
        <f t="shared" si="36"/>
        <v>0.26500000000000001</v>
      </c>
      <c r="S36" s="63">
        <f t="shared" si="36"/>
        <v>0.26500000000000001</v>
      </c>
      <c r="T36" s="63">
        <f t="shared" si="36"/>
        <v>0.26500000000000001</v>
      </c>
      <c r="U36" s="63">
        <f t="shared" si="36"/>
        <v>0.26500000000000001</v>
      </c>
    </row>
    <row r="37" spans="1:21" ht="14.45" x14ac:dyDescent="0.3">
      <c r="A37" s="31" t="s">
        <v>67</v>
      </c>
      <c r="B37" s="50">
        <f>+B35*B36</f>
        <v>-94.047107473426635</v>
      </c>
      <c r="C37" s="50">
        <f t="shared" ref="C37:U37" si="37">+C35*C36</f>
        <v>-81.862367430357267</v>
      </c>
      <c r="D37" s="50">
        <f t="shared" si="37"/>
        <v>-73.333875562448725</v>
      </c>
      <c r="E37" s="50">
        <f t="shared" si="37"/>
        <v>-66.814379069361152</v>
      </c>
      <c r="F37" s="50">
        <f t="shared" si="37"/>
        <v>-61.485857698933039</v>
      </c>
      <c r="G37" s="50">
        <f t="shared" si="37"/>
        <v>-56.92584656407746</v>
      </c>
      <c r="H37" s="50">
        <f t="shared" si="37"/>
        <v>-52.904937542993196</v>
      </c>
      <c r="I37" s="50">
        <f t="shared" si="37"/>
        <v>-49.290850687528085</v>
      </c>
      <c r="J37" s="50">
        <f t="shared" si="37"/>
        <v>-46.002085742810806</v>
      </c>
      <c r="K37" s="50">
        <f t="shared" si="37"/>
        <v>-42.984936463204484</v>
      </c>
      <c r="L37" s="50">
        <f t="shared" si="37"/>
        <v>-35.559431831268896</v>
      </c>
      <c r="M37" s="50">
        <f t="shared" si="37"/>
        <v>-33.53922871405851</v>
      </c>
      <c r="N37" s="50">
        <f t="shared" si="37"/>
        <v>-31.652631793940419</v>
      </c>
      <c r="O37" s="50">
        <f t="shared" si="37"/>
        <v>-29.886194430838511</v>
      </c>
      <c r="P37" s="50">
        <f t="shared" si="37"/>
        <v>-28.229078973037087</v>
      </c>
      <c r="Q37" s="50">
        <f t="shared" si="37"/>
        <v>-26.672285181254605</v>
      </c>
      <c r="R37" s="50">
        <f t="shared" si="37"/>
        <v>-25.208147757169378</v>
      </c>
      <c r="S37" s="50">
        <f t="shared" si="37"/>
        <v>-23.830000037485906</v>
      </c>
      <c r="T37" s="50">
        <f t="shared" si="37"/>
        <v>-22.531943664126675</v>
      </c>
      <c r="U37" s="50">
        <f t="shared" si="37"/>
        <v>-21.308687631931797</v>
      </c>
    </row>
    <row r="38" spans="1:21" x14ac:dyDescent="0.25">
      <c r="A38" s="31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</row>
    <row r="39" spans="1:21" x14ac:dyDescent="0.25">
      <c r="A39" s="45" t="s">
        <v>63</v>
      </c>
      <c r="B39" s="54">
        <f t="shared" ref="B39:U39" si="38">+B12</f>
        <v>81.900000000000006</v>
      </c>
      <c r="C39" s="55">
        <f t="shared" si="38"/>
        <v>89.6</v>
      </c>
      <c r="D39" s="55">
        <f t="shared" si="38"/>
        <v>93.595446283993894</v>
      </c>
      <c r="E39" s="55">
        <f t="shared" si="38"/>
        <v>99.148056804095248</v>
      </c>
      <c r="F39" s="55">
        <f t="shared" si="38"/>
        <v>105.03007954254736</v>
      </c>
      <c r="G39" s="55">
        <f t="shared" si="38"/>
        <v>111.26105709273149</v>
      </c>
      <c r="H39" s="55">
        <f t="shared" si="38"/>
        <v>117.86169142504887</v>
      </c>
      <c r="I39" s="55">
        <f t="shared" si="38"/>
        <v>124.85391266771401</v>
      </c>
      <c r="J39" s="55">
        <f t="shared" si="38"/>
        <v>132.26095196801299</v>
      </c>
      <c r="K39" s="55">
        <f t="shared" si="38"/>
        <v>140.10741867610326</v>
      </c>
      <c r="L39" s="55">
        <f t="shared" si="38"/>
        <v>148.41938210779233</v>
      </c>
      <c r="M39" s="55">
        <f t="shared" si="38"/>
        <v>157.22445815794632</v>
      </c>
      <c r="N39" s="55">
        <f t="shared" si="38"/>
        <v>166.55190105229516</v>
      </c>
      <c r="O39" s="55">
        <f t="shared" si="38"/>
        <v>176.43270054247301</v>
      </c>
      <c r="P39" s="55">
        <f t="shared" si="38"/>
        <v>186.89968486721747</v>
      </c>
      <c r="Q39" s="55">
        <f t="shared" si="38"/>
        <v>197.98762982180887</v>
      </c>
      <c r="R39" s="55">
        <f t="shared" si="38"/>
        <v>209.73337429812437</v>
      </c>
      <c r="S39" s="55">
        <f t="shared" si="38"/>
        <v>222.17594267918113</v>
      </c>
      <c r="T39" s="55">
        <f t="shared" si="38"/>
        <v>235.35667449481465</v>
      </c>
      <c r="U39" s="55">
        <f t="shared" si="38"/>
        <v>249.31936176926453</v>
      </c>
    </row>
    <row r="40" spans="1:21" x14ac:dyDescent="0.25">
      <c r="A40" s="45" t="s">
        <v>48</v>
      </c>
      <c r="B40" s="56">
        <f>+B37</f>
        <v>-94.047107473426635</v>
      </c>
      <c r="C40" s="55">
        <f t="shared" ref="C40:U40" si="39">+C37</f>
        <v>-81.862367430357267</v>
      </c>
      <c r="D40" s="55">
        <f t="shared" si="39"/>
        <v>-73.333875562448725</v>
      </c>
      <c r="E40" s="55">
        <f t="shared" si="39"/>
        <v>-66.814379069361152</v>
      </c>
      <c r="F40" s="55">
        <f t="shared" si="39"/>
        <v>-61.485857698933039</v>
      </c>
      <c r="G40" s="55">
        <f t="shared" si="39"/>
        <v>-56.92584656407746</v>
      </c>
      <c r="H40" s="55">
        <f t="shared" si="39"/>
        <v>-52.904937542993196</v>
      </c>
      <c r="I40" s="55">
        <f t="shared" si="39"/>
        <v>-49.290850687528085</v>
      </c>
      <c r="J40" s="55">
        <f t="shared" si="39"/>
        <v>-46.002085742810806</v>
      </c>
      <c r="K40" s="55">
        <f t="shared" si="39"/>
        <v>-42.984936463204484</v>
      </c>
      <c r="L40" s="55">
        <f t="shared" si="39"/>
        <v>-35.559431831268896</v>
      </c>
      <c r="M40" s="55">
        <f t="shared" si="39"/>
        <v>-33.53922871405851</v>
      </c>
      <c r="N40" s="55">
        <f t="shared" si="39"/>
        <v>-31.652631793940419</v>
      </c>
      <c r="O40" s="55">
        <f t="shared" si="39"/>
        <v>-29.886194430838511</v>
      </c>
      <c r="P40" s="55">
        <f t="shared" si="39"/>
        <v>-28.229078973037087</v>
      </c>
      <c r="Q40" s="55">
        <f t="shared" si="39"/>
        <v>-26.672285181254605</v>
      </c>
      <c r="R40" s="55">
        <f t="shared" si="39"/>
        <v>-25.208147757169378</v>
      </c>
      <c r="S40" s="55">
        <f t="shared" si="39"/>
        <v>-23.830000037485906</v>
      </c>
      <c r="T40" s="55">
        <f t="shared" si="39"/>
        <v>-22.531943664126675</v>
      </c>
      <c r="U40" s="55">
        <f t="shared" si="39"/>
        <v>-21.308687631931797</v>
      </c>
    </row>
    <row r="41" spans="1:21" x14ac:dyDescent="0.25">
      <c r="A41" s="45" t="s">
        <v>86</v>
      </c>
      <c r="B41" s="68">
        <f>+B31</f>
        <v>7.6986862585034039</v>
      </c>
      <c r="C41" s="68">
        <f t="shared" ref="C41:U41" si="40">+C31</f>
        <v>14.992178503401362</v>
      </c>
      <c r="D41" s="68">
        <f t="shared" si="40"/>
        <v>14.181790476190479</v>
      </c>
      <c r="E41" s="68">
        <f t="shared" si="40"/>
        <v>13.371402448979595</v>
      </c>
      <c r="F41" s="68">
        <f t="shared" si="40"/>
        <v>12.561014421768711</v>
      </c>
      <c r="G41" s="68">
        <f t="shared" si="40"/>
        <v>11.750626394557827</v>
      </c>
      <c r="H41" s="68">
        <f t="shared" si="40"/>
        <v>10.940238367346939</v>
      </c>
      <c r="I41" s="68">
        <f t="shared" si="40"/>
        <v>10.129850340136056</v>
      </c>
      <c r="J41" s="68">
        <f t="shared" si="40"/>
        <v>9.3194623129251717</v>
      </c>
      <c r="K41" s="68">
        <f t="shared" si="40"/>
        <v>8.5090742857142878</v>
      </c>
      <c r="L41" s="68">
        <f t="shared" si="40"/>
        <v>7.6986862585034039</v>
      </c>
      <c r="M41" s="68">
        <f t="shared" si="40"/>
        <v>6.8882982312925201</v>
      </c>
      <c r="N41" s="68">
        <f t="shared" si="40"/>
        <v>6.0779102040816326</v>
      </c>
      <c r="O41" s="68">
        <f t="shared" si="40"/>
        <v>5.2675221768707505</v>
      </c>
      <c r="P41" s="68">
        <f t="shared" si="40"/>
        <v>4.4571341496598631</v>
      </c>
      <c r="Q41" s="68">
        <f t="shared" si="40"/>
        <v>3.646746122448981</v>
      </c>
      <c r="R41" s="68">
        <f t="shared" si="40"/>
        <v>2.8363580952380962</v>
      </c>
      <c r="S41" s="68">
        <f t="shared" si="40"/>
        <v>2.0259700680272115</v>
      </c>
      <c r="T41" s="68">
        <f t="shared" si="40"/>
        <v>1.2155820408163271</v>
      </c>
      <c r="U41" s="68">
        <f t="shared" si="40"/>
        <v>0.40519401360544216</v>
      </c>
    </row>
    <row r="42" spans="1:21" x14ac:dyDescent="0.25">
      <c r="A42" s="44" t="s">
        <v>69</v>
      </c>
      <c r="B42" s="61">
        <f>SUM(B39:B41)</f>
        <v>-4.4484212149232256</v>
      </c>
      <c r="C42" s="61">
        <f t="shared" ref="C42:U42" si="41">SUM(C39:C41)</f>
        <v>22.72981107304409</v>
      </c>
      <c r="D42" s="61">
        <f t="shared" si="41"/>
        <v>34.443361197735648</v>
      </c>
      <c r="E42" s="61">
        <f t="shared" si="41"/>
        <v>45.70508018371369</v>
      </c>
      <c r="F42" s="61">
        <f t="shared" si="41"/>
        <v>56.105236265383027</v>
      </c>
      <c r="G42" s="61">
        <f t="shared" si="41"/>
        <v>66.085836923211858</v>
      </c>
      <c r="H42" s="61">
        <f t="shared" si="41"/>
        <v>75.896992249402615</v>
      </c>
      <c r="I42" s="61">
        <f t="shared" si="41"/>
        <v>85.69291232032198</v>
      </c>
      <c r="J42" s="61">
        <f t="shared" si="41"/>
        <v>95.578328538127352</v>
      </c>
      <c r="K42" s="61">
        <f t="shared" si="41"/>
        <v>105.63155649861307</v>
      </c>
      <c r="L42" s="61">
        <f t="shared" si="41"/>
        <v>120.55863653502684</v>
      </c>
      <c r="M42" s="61">
        <f t="shared" si="41"/>
        <v>130.57352767518032</v>
      </c>
      <c r="N42" s="61">
        <f t="shared" si="41"/>
        <v>140.97717946243637</v>
      </c>
      <c r="O42" s="61">
        <f t="shared" si="41"/>
        <v>151.81402828850526</v>
      </c>
      <c r="P42" s="61">
        <f t="shared" si="41"/>
        <v>163.12774004384025</v>
      </c>
      <c r="Q42" s="61">
        <f t="shared" si="41"/>
        <v>174.96209076300323</v>
      </c>
      <c r="R42" s="61">
        <f t="shared" si="41"/>
        <v>187.3615846361931</v>
      </c>
      <c r="S42" s="61">
        <f t="shared" si="41"/>
        <v>200.37191270972244</v>
      </c>
      <c r="T42" s="61">
        <f t="shared" si="41"/>
        <v>214.04031287150428</v>
      </c>
      <c r="U42" s="61">
        <f t="shared" si="41"/>
        <v>228.41586815093817</v>
      </c>
    </row>
    <row r="43" spans="1:21" x14ac:dyDescent="0.25">
      <c r="A43" s="45" t="s">
        <v>49</v>
      </c>
      <c r="B43" s="62">
        <f>-B50</f>
        <v>4.4484212149232256</v>
      </c>
      <c r="C43" s="62">
        <f t="shared" ref="C43:U43" si="42">-C50</f>
        <v>-4.4484212149232256</v>
      </c>
      <c r="D43" s="62">
        <f t="shared" si="42"/>
        <v>0</v>
      </c>
      <c r="E43" s="62">
        <f t="shared" si="42"/>
        <v>0</v>
      </c>
      <c r="F43" s="62">
        <f t="shared" si="42"/>
        <v>0</v>
      </c>
      <c r="G43" s="62">
        <f t="shared" si="42"/>
        <v>0</v>
      </c>
      <c r="H43" s="62">
        <f t="shared" si="42"/>
        <v>0</v>
      </c>
      <c r="I43" s="62">
        <f t="shared" si="42"/>
        <v>0</v>
      </c>
      <c r="J43" s="62">
        <f t="shared" si="42"/>
        <v>0</v>
      </c>
      <c r="K43" s="62">
        <f t="shared" si="42"/>
        <v>0</v>
      </c>
      <c r="L43" s="62">
        <f t="shared" si="42"/>
        <v>0</v>
      </c>
      <c r="M43" s="62">
        <f t="shared" si="42"/>
        <v>0</v>
      </c>
      <c r="N43" s="62">
        <f t="shared" si="42"/>
        <v>0</v>
      </c>
      <c r="O43" s="62">
        <f t="shared" si="42"/>
        <v>0</v>
      </c>
      <c r="P43" s="62">
        <f t="shared" si="42"/>
        <v>0</v>
      </c>
      <c r="Q43" s="62">
        <f t="shared" si="42"/>
        <v>0</v>
      </c>
      <c r="R43" s="62">
        <f t="shared" si="42"/>
        <v>0</v>
      </c>
      <c r="S43" s="62">
        <f t="shared" si="42"/>
        <v>0</v>
      </c>
      <c r="T43" s="62">
        <f t="shared" si="42"/>
        <v>0</v>
      </c>
      <c r="U43" s="62">
        <f t="shared" si="42"/>
        <v>0</v>
      </c>
    </row>
    <row r="44" spans="1:21" x14ac:dyDescent="0.25">
      <c r="A44" s="44" t="s">
        <v>69</v>
      </c>
      <c r="B44" s="54">
        <f>+B42+B43</f>
        <v>0</v>
      </c>
      <c r="C44" s="50">
        <f t="shared" ref="C44:U44" si="43">+C42+C43</f>
        <v>18.281389858120864</v>
      </c>
      <c r="D44" s="50">
        <f t="shared" si="43"/>
        <v>34.443361197735648</v>
      </c>
      <c r="E44" s="50">
        <f t="shared" si="43"/>
        <v>45.70508018371369</v>
      </c>
      <c r="F44" s="50">
        <f t="shared" si="43"/>
        <v>56.105236265383027</v>
      </c>
      <c r="G44" s="50">
        <f t="shared" si="43"/>
        <v>66.085836923211858</v>
      </c>
      <c r="H44" s="50">
        <f t="shared" si="43"/>
        <v>75.896992249402615</v>
      </c>
      <c r="I44" s="50">
        <f t="shared" si="43"/>
        <v>85.69291232032198</v>
      </c>
      <c r="J44" s="50">
        <f t="shared" si="43"/>
        <v>95.578328538127352</v>
      </c>
      <c r="K44" s="50">
        <f t="shared" si="43"/>
        <v>105.63155649861307</v>
      </c>
      <c r="L44" s="50">
        <f t="shared" si="43"/>
        <v>120.55863653502684</v>
      </c>
      <c r="M44" s="50">
        <f t="shared" si="43"/>
        <v>130.57352767518032</v>
      </c>
      <c r="N44" s="50">
        <f t="shared" si="43"/>
        <v>140.97717946243637</v>
      </c>
      <c r="O44" s="50">
        <f t="shared" si="43"/>
        <v>151.81402828850526</v>
      </c>
      <c r="P44" s="50">
        <f t="shared" si="43"/>
        <v>163.12774004384025</v>
      </c>
      <c r="Q44" s="50">
        <f t="shared" si="43"/>
        <v>174.96209076300323</v>
      </c>
      <c r="R44" s="50">
        <f t="shared" si="43"/>
        <v>187.3615846361931</v>
      </c>
      <c r="S44" s="50">
        <f t="shared" si="43"/>
        <v>200.37191270972244</v>
      </c>
      <c r="T44" s="50">
        <f t="shared" si="43"/>
        <v>214.04031287150428</v>
      </c>
      <c r="U44" s="50">
        <f t="shared" si="43"/>
        <v>228.41586815093817</v>
      </c>
    </row>
    <row r="45" spans="1:21" x14ac:dyDescent="0.25">
      <c r="A45" s="45" t="s">
        <v>70</v>
      </c>
      <c r="B45" s="62">
        <f ca="1">+B59</f>
        <v>10.878349615621623</v>
      </c>
      <c r="C45" s="62">
        <f t="shared" ref="C45:U45" ca="1" si="44">+C59</f>
        <v>4.4474290560254071</v>
      </c>
      <c r="D45" s="62">
        <f t="shared" ca="1" si="44"/>
        <v>-1.7257568005680426</v>
      </c>
      <c r="E45" s="62">
        <f t="shared" ca="1" si="44"/>
        <v>-5.8108837212764897</v>
      </c>
      <c r="F45" s="62">
        <f t="shared" ca="1" si="44"/>
        <v>-7.7891381491048115</v>
      </c>
      <c r="G45" s="62">
        <f t="shared" ca="1" si="44"/>
        <v>0</v>
      </c>
      <c r="H45" s="62">
        <f t="shared" ca="1" si="44"/>
        <v>0</v>
      </c>
      <c r="I45" s="62">
        <f t="shared" ca="1" si="44"/>
        <v>0</v>
      </c>
      <c r="J45" s="62">
        <f t="shared" ca="1" si="44"/>
        <v>0</v>
      </c>
      <c r="K45" s="62">
        <f t="shared" ca="1" si="44"/>
        <v>0</v>
      </c>
      <c r="L45" s="62">
        <f t="shared" ca="1" si="44"/>
        <v>0</v>
      </c>
      <c r="M45" s="62">
        <f t="shared" ca="1" si="44"/>
        <v>0</v>
      </c>
      <c r="N45" s="62">
        <f t="shared" ca="1" si="44"/>
        <v>0</v>
      </c>
      <c r="O45" s="62">
        <f t="shared" ca="1" si="44"/>
        <v>0</v>
      </c>
      <c r="P45" s="62">
        <f t="shared" ca="1" si="44"/>
        <v>0</v>
      </c>
      <c r="Q45" s="62">
        <f t="shared" ca="1" si="44"/>
        <v>0</v>
      </c>
      <c r="R45" s="62">
        <f t="shared" ca="1" si="44"/>
        <v>0</v>
      </c>
      <c r="S45" s="62">
        <f t="shared" ca="1" si="44"/>
        <v>0</v>
      </c>
      <c r="T45" s="62">
        <f t="shared" ca="1" si="44"/>
        <v>0</v>
      </c>
      <c r="U45" s="62">
        <f t="shared" ca="1" si="44"/>
        <v>0</v>
      </c>
    </row>
    <row r="46" spans="1:21" x14ac:dyDescent="0.25">
      <c r="A46" s="46" t="s">
        <v>50</v>
      </c>
      <c r="B46" s="65">
        <f ca="1">+B44+B45</f>
        <v>10.878349615621623</v>
      </c>
      <c r="C46" s="66">
        <f t="shared" ref="C46:U46" ca="1" si="45">+C44+C45</f>
        <v>22.72881891414627</v>
      </c>
      <c r="D46" s="66">
        <f t="shared" ca="1" si="45"/>
        <v>32.717604397167605</v>
      </c>
      <c r="E46" s="66">
        <f t="shared" ca="1" si="45"/>
        <v>39.894196462437201</v>
      </c>
      <c r="F46" s="66">
        <f t="shared" ca="1" si="45"/>
        <v>48.316098116278212</v>
      </c>
      <c r="G46" s="66">
        <f t="shared" ca="1" si="45"/>
        <v>66.085836923211858</v>
      </c>
      <c r="H46" s="66">
        <f t="shared" ca="1" si="45"/>
        <v>75.896992249402615</v>
      </c>
      <c r="I46" s="66">
        <f t="shared" ca="1" si="45"/>
        <v>85.69291232032198</v>
      </c>
      <c r="J46" s="66">
        <f t="shared" ca="1" si="45"/>
        <v>95.578328538127352</v>
      </c>
      <c r="K46" s="66">
        <f t="shared" ca="1" si="45"/>
        <v>105.63155649861307</v>
      </c>
      <c r="L46" s="66">
        <f t="shared" ca="1" si="45"/>
        <v>120.55863653502684</v>
      </c>
      <c r="M46" s="66">
        <f t="shared" ca="1" si="45"/>
        <v>130.57352767518032</v>
      </c>
      <c r="N46" s="66">
        <f t="shared" ca="1" si="45"/>
        <v>140.97717946243637</v>
      </c>
      <c r="O46" s="66">
        <f t="shared" ca="1" si="45"/>
        <v>151.81402828850526</v>
      </c>
      <c r="P46" s="66">
        <f t="shared" ca="1" si="45"/>
        <v>163.12774004384025</v>
      </c>
      <c r="Q46" s="66">
        <f t="shared" ca="1" si="45"/>
        <v>174.96209076300323</v>
      </c>
      <c r="R46" s="66">
        <f t="shared" ca="1" si="45"/>
        <v>187.3615846361931</v>
      </c>
      <c r="S46" s="66">
        <f t="shared" ca="1" si="45"/>
        <v>200.37191270972244</v>
      </c>
      <c r="T46" s="66">
        <f t="shared" ca="1" si="45"/>
        <v>214.04031287150428</v>
      </c>
      <c r="U46" s="66">
        <f t="shared" ca="1" si="45"/>
        <v>228.41586815093817</v>
      </c>
    </row>
    <row r="47" spans="1:21" x14ac:dyDescent="0.25">
      <c r="A47" s="44"/>
      <c r="B47" s="5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x14ac:dyDescent="0.25">
      <c r="A48" s="47" t="s">
        <v>52</v>
      </c>
      <c r="B48" s="5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</row>
    <row r="49" spans="1:21" x14ac:dyDescent="0.25">
      <c r="A49" s="57" t="s">
        <v>53</v>
      </c>
      <c r="B49" s="64">
        <v>0</v>
      </c>
      <c r="C49" s="49">
        <f>+B51</f>
        <v>-4.4484212149232256</v>
      </c>
      <c r="D49" s="49">
        <f t="shared" ref="D49:U49" si="46">+C51</f>
        <v>0</v>
      </c>
      <c r="E49" s="49">
        <f t="shared" si="46"/>
        <v>0</v>
      </c>
      <c r="F49" s="49">
        <f t="shared" si="46"/>
        <v>0</v>
      </c>
      <c r="G49" s="49">
        <f t="shared" si="46"/>
        <v>0</v>
      </c>
      <c r="H49" s="49">
        <f t="shared" si="46"/>
        <v>0</v>
      </c>
      <c r="I49" s="49">
        <f t="shared" si="46"/>
        <v>0</v>
      </c>
      <c r="J49" s="49">
        <f t="shared" si="46"/>
        <v>0</v>
      </c>
      <c r="K49" s="49">
        <f t="shared" si="46"/>
        <v>0</v>
      </c>
      <c r="L49" s="49">
        <f t="shared" si="46"/>
        <v>0</v>
      </c>
      <c r="M49" s="49">
        <f t="shared" si="46"/>
        <v>0</v>
      </c>
      <c r="N49" s="49">
        <f t="shared" si="46"/>
        <v>0</v>
      </c>
      <c r="O49" s="49">
        <f t="shared" si="46"/>
        <v>0</v>
      </c>
      <c r="P49" s="49">
        <f t="shared" si="46"/>
        <v>0</v>
      </c>
      <c r="Q49" s="49">
        <f t="shared" si="46"/>
        <v>0</v>
      </c>
      <c r="R49" s="49">
        <f t="shared" si="46"/>
        <v>0</v>
      </c>
      <c r="S49" s="49">
        <f t="shared" si="46"/>
        <v>0</v>
      </c>
      <c r="T49" s="49">
        <f t="shared" si="46"/>
        <v>0</v>
      </c>
      <c r="U49" s="49">
        <f t="shared" si="46"/>
        <v>0</v>
      </c>
    </row>
    <row r="50" spans="1:21" x14ac:dyDescent="0.25">
      <c r="A50" s="57" t="s">
        <v>54</v>
      </c>
      <c r="B50" s="58">
        <f t="shared" ref="B50:U50" si="47">IF(B42&lt;0,B42,IF(A51&lt;0,IF(ABS(A51)&gt;B42,B42,-A51),0))</f>
        <v>-4.4484212149232256</v>
      </c>
      <c r="C50" s="58">
        <f t="shared" si="47"/>
        <v>4.4484212149232256</v>
      </c>
      <c r="D50" s="58">
        <f t="shared" si="47"/>
        <v>0</v>
      </c>
      <c r="E50" s="58">
        <f t="shared" si="47"/>
        <v>0</v>
      </c>
      <c r="F50" s="58">
        <f t="shared" si="47"/>
        <v>0</v>
      </c>
      <c r="G50" s="58">
        <f t="shared" si="47"/>
        <v>0</v>
      </c>
      <c r="H50" s="58">
        <f t="shared" si="47"/>
        <v>0</v>
      </c>
      <c r="I50" s="58">
        <f t="shared" si="47"/>
        <v>0</v>
      </c>
      <c r="J50" s="58">
        <f t="shared" si="47"/>
        <v>0</v>
      </c>
      <c r="K50" s="58">
        <f t="shared" si="47"/>
        <v>0</v>
      </c>
      <c r="L50" s="58">
        <f t="shared" si="47"/>
        <v>0</v>
      </c>
      <c r="M50" s="58">
        <f t="shared" si="47"/>
        <v>0</v>
      </c>
      <c r="N50" s="58">
        <f t="shared" si="47"/>
        <v>0</v>
      </c>
      <c r="O50" s="58">
        <f t="shared" si="47"/>
        <v>0</v>
      </c>
      <c r="P50" s="58">
        <f t="shared" si="47"/>
        <v>0</v>
      </c>
      <c r="Q50" s="58">
        <f t="shared" si="47"/>
        <v>0</v>
      </c>
      <c r="R50" s="58">
        <f t="shared" si="47"/>
        <v>0</v>
      </c>
      <c r="S50" s="58">
        <f t="shared" si="47"/>
        <v>0</v>
      </c>
      <c r="T50" s="58">
        <f t="shared" si="47"/>
        <v>0</v>
      </c>
      <c r="U50" s="58">
        <f t="shared" si="47"/>
        <v>0</v>
      </c>
    </row>
    <row r="51" spans="1:21" x14ac:dyDescent="0.25">
      <c r="A51" s="44" t="s">
        <v>71</v>
      </c>
      <c r="B51" s="59">
        <f>+B49+B50</f>
        <v>-4.4484212149232256</v>
      </c>
      <c r="C51" s="59">
        <f t="shared" ref="C51:U51" si="48">+C49+C50</f>
        <v>0</v>
      </c>
      <c r="D51" s="59">
        <f t="shared" si="48"/>
        <v>0</v>
      </c>
      <c r="E51" s="59">
        <f t="shared" si="48"/>
        <v>0</v>
      </c>
      <c r="F51" s="59">
        <f t="shared" si="48"/>
        <v>0</v>
      </c>
      <c r="G51" s="59">
        <f t="shared" si="48"/>
        <v>0</v>
      </c>
      <c r="H51" s="59">
        <f t="shared" si="48"/>
        <v>0</v>
      </c>
      <c r="I51" s="59">
        <f t="shared" si="48"/>
        <v>0</v>
      </c>
      <c r="J51" s="59">
        <f t="shared" si="48"/>
        <v>0</v>
      </c>
      <c r="K51" s="59">
        <f t="shared" si="48"/>
        <v>0</v>
      </c>
      <c r="L51" s="59">
        <f t="shared" si="48"/>
        <v>0</v>
      </c>
      <c r="M51" s="59">
        <f t="shared" si="48"/>
        <v>0</v>
      </c>
      <c r="N51" s="59">
        <f t="shared" si="48"/>
        <v>0</v>
      </c>
      <c r="O51" s="59">
        <f t="shared" si="48"/>
        <v>0</v>
      </c>
      <c r="P51" s="59">
        <f t="shared" si="48"/>
        <v>0</v>
      </c>
      <c r="Q51" s="59">
        <f t="shared" si="48"/>
        <v>0</v>
      </c>
      <c r="R51" s="59">
        <f t="shared" si="48"/>
        <v>0</v>
      </c>
      <c r="S51" s="59">
        <f t="shared" si="48"/>
        <v>0</v>
      </c>
      <c r="T51" s="59">
        <f t="shared" si="48"/>
        <v>0</v>
      </c>
      <c r="U51" s="59">
        <f t="shared" si="48"/>
        <v>0</v>
      </c>
    </row>
    <row r="52" spans="1:21" x14ac:dyDescent="0.25">
      <c r="A52" s="44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</row>
    <row r="53" spans="1:21" x14ac:dyDescent="0.25">
      <c r="A53" s="47" t="s">
        <v>55</v>
      </c>
      <c r="B53" s="5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</row>
    <row r="54" spans="1:21" x14ac:dyDescent="0.25">
      <c r="A54" s="44" t="s">
        <v>68</v>
      </c>
      <c r="B54" s="54">
        <f ca="1">+B11+B46+B30</f>
        <v>402.90183761562167</v>
      </c>
      <c r="C54" s="54">
        <f t="shared" ref="C54:U54" ca="1" si="49">+C11+C46+C30</f>
        <v>458.55045891414625</v>
      </c>
      <c r="D54" s="54">
        <f t="shared" ca="1" si="49"/>
        <v>489.68008184334695</v>
      </c>
      <c r="E54" s="54">
        <f t="shared" ca="1" si="49"/>
        <v>519.38505031291118</v>
      </c>
      <c r="F54" s="54">
        <f t="shared" ca="1" si="49"/>
        <v>551.80518397726576</v>
      </c>
      <c r="G54" s="54">
        <f t="shared" ca="1" si="49"/>
        <v>595.13021053754323</v>
      </c>
      <c r="H54" s="54">
        <f t="shared" ca="1" si="49"/>
        <v>632.14608270114695</v>
      </c>
      <c r="I54" s="54">
        <f t="shared" ca="1" si="49"/>
        <v>670.89400214313378</v>
      </c>
      <c r="J54" s="54">
        <f t="shared" ca="1" si="49"/>
        <v>711.58235893457254</v>
      </c>
      <c r="K54" s="54">
        <f t="shared" ca="1" si="49"/>
        <v>754.39927695789413</v>
      </c>
      <c r="L54" s="54">
        <f t="shared" ca="1" si="49"/>
        <v>804.16711928076666</v>
      </c>
      <c r="M54" s="54">
        <f t="shared" ca="1" si="49"/>
        <v>851.22306858704246</v>
      </c>
      <c r="N54" s="54">
        <f t="shared" ca="1" si="49"/>
        <v>900.99860839939493</v>
      </c>
      <c r="O54" s="54">
        <f t="shared" ca="1" si="49"/>
        <v>953.67645310177977</v>
      </c>
      <c r="P54" s="54">
        <f t="shared" ca="1" si="49"/>
        <v>1009.4467500084194</v>
      </c>
      <c r="Q54" s="54">
        <f t="shared" ca="1" si="49"/>
        <v>1068.5084466830594</v>
      </c>
      <c r="R54" s="54">
        <f t="shared" ca="1" si="49"/>
        <v>1131.0704244966355</v>
      </c>
      <c r="S54" s="54">
        <f t="shared" ca="1" si="49"/>
        <v>1197.3525034589943</v>
      </c>
      <c r="T54" s="54">
        <f t="shared" ca="1" si="49"/>
        <v>1267.5863807352166</v>
      </c>
      <c r="U54" s="54">
        <f t="shared" ca="1" si="49"/>
        <v>1342.0165417980559</v>
      </c>
    </row>
    <row r="55" spans="1:21" x14ac:dyDescent="0.25">
      <c r="A55" s="45" t="s">
        <v>56</v>
      </c>
      <c r="B55" s="52">
        <v>2.7E-2</v>
      </c>
      <c r="C55" s="52">
        <f>+B55</f>
        <v>2.7E-2</v>
      </c>
      <c r="D55" s="52">
        <f t="shared" ref="D55:U55" si="50">+C55</f>
        <v>2.7E-2</v>
      </c>
      <c r="E55" s="52">
        <f t="shared" si="50"/>
        <v>2.7E-2</v>
      </c>
      <c r="F55" s="52">
        <f t="shared" si="50"/>
        <v>2.7E-2</v>
      </c>
      <c r="G55" s="52">
        <f t="shared" si="50"/>
        <v>2.7E-2</v>
      </c>
      <c r="H55" s="52">
        <f t="shared" si="50"/>
        <v>2.7E-2</v>
      </c>
      <c r="I55" s="52">
        <f t="shared" si="50"/>
        <v>2.7E-2</v>
      </c>
      <c r="J55" s="52">
        <f t="shared" si="50"/>
        <v>2.7E-2</v>
      </c>
      <c r="K55" s="52">
        <f t="shared" si="50"/>
        <v>2.7E-2</v>
      </c>
      <c r="L55" s="52">
        <f t="shared" si="50"/>
        <v>2.7E-2</v>
      </c>
      <c r="M55" s="52">
        <f t="shared" si="50"/>
        <v>2.7E-2</v>
      </c>
      <c r="N55" s="52">
        <f t="shared" si="50"/>
        <v>2.7E-2</v>
      </c>
      <c r="O55" s="52">
        <f t="shared" si="50"/>
        <v>2.7E-2</v>
      </c>
      <c r="P55" s="52">
        <f t="shared" si="50"/>
        <v>2.7E-2</v>
      </c>
      <c r="Q55" s="52">
        <f t="shared" si="50"/>
        <v>2.7E-2</v>
      </c>
      <c r="R55" s="52">
        <f t="shared" si="50"/>
        <v>2.7E-2</v>
      </c>
      <c r="S55" s="52">
        <f t="shared" si="50"/>
        <v>2.7E-2</v>
      </c>
      <c r="T55" s="52">
        <f t="shared" si="50"/>
        <v>2.7E-2</v>
      </c>
      <c r="U55" s="52">
        <f t="shared" si="50"/>
        <v>2.7E-2</v>
      </c>
    </row>
    <row r="56" spans="1:21" x14ac:dyDescent="0.25">
      <c r="A56" s="44" t="s">
        <v>57</v>
      </c>
      <c r="B56" s="54">
        <f ca="1">B54*B55</f>
        <v>10.878349615621785</v>
      </c>
      <c r="C56" s="54">
        <f t="shared" ref="C56:U56" ca="1" si="51">C54*C55</f>
        <v>12.380862390681948</v>
      </c>
      <c r="D56" s="54">
        <f t="shared" ca="1" si="51"/>
        <v>13.221362209770367</v>
      </c>
      <c r="E56" s="54">
        <f t="shared" ca="1" si="51"/>
        <v>14.023396358448602</v>
      </c>
      <c r="F56" s="54">
        <f t="shared" ca="1" si="51"/>
        <v>14.898739967386176</v>
      </c>
      <c r="G56" s="54">
        <f t="shared" ca="1" si="51"/>
        <v>16.068515684513667</v>
      </c>
      <c r="H56" s="54">
        <f t="shared" ca="1" si="51"/>
        <v>17.067944232930966</v>
      </c>
      <c r="I56" s="54">
        <f t="shared" ca="1" si="51"/>
        <v>18.114138057864611</v>
      </c>
      <c r="J56" s="54">
        <f t="shared" ca="1" si="51"/>
        <v>19.212723691233457</v>
      </c>
      <c r="K56" s="54">
        <f t="shared" ca="1" si="51"/>
        <v>20.36878047786314</v>
      </c>
      <c r="L56" s="54">
        <f t="shared" ca="1" si="51"/>
        <v>21.712512220580699</v>
      </c>
      <c r="M56" s="54">
        <f t="shared" ca="1" si="51"/>
        <v>22.983022851850148</v>
      </c>
      <c r="N56" s="54">
        <f t="shared" ca="1" si="51"/>
        <v>24.326962426783663</v>
      </c>
      <c r="O56" s="54">
        <f t="shared" ca="1" si="51"/>
        <v>25.749264233748054</v>
      </c>
      <c r="P56" s="54">
        <f t="shared" ca="1" si="51"/>
        <v>27.255062250227322</v>
      </c>
      <c r="Q56" s="54">
        <f t="shared" ca="1" si="51"/>
        <v>28.849728060442605</v>
      </c>
      <c r="R56" s="54">
        <f t="shared" ca="1" si="51"/>
        <v>30.538901461409157</v>
      </c>
      <c r="S56" s="54">
        <f t="shared" ca="1" si="51"/>
        <v>32.328517593392846</v>
      </c>
      <c r="T56" s="54">
        <f t="shared" ca="1" si="51"/>
        <v>34.224832279850851</v>
      </c>
      <c r="U56" s="54">
        <f t="shared" ca="1" si="51"/>
        <v>36.234446628547509</v>
      </c>
    </row>
    <row r="57" spans="1:21" x14ac:dyDescent="0.25">
      <c r="A57" s="44" t="s">
        <v>58</v>
      </c>
      <c r="B57" s="54">
        <f t="shared" ref="B57:U57" si="52">+B44*0.115/B36</f>
        <v>0</v>
      </c>
      <c r="C57" s="54">
        <f t="shared" si="52"/>
        <v>7.9334333346562245</v>
      </c>
      <c r="D57" s="54">
        <f t="shared" si="52"/>
        <v>14.947119010338112</v>
      </c>
      <c r="E57" s="54">
        <f t="shared" si="52"/>
        <v>19.83428007972481</v>
      </c>
      <c r="F57" s="54">
        <f t="shared" si="52"/>
        <v>24.347555360449238</v>
      </c>
      <c r="G57" s="54">
        <f t="shared" si="52"/>
        <v>28.678759419507035</v>
      </c>
      <c r="H57" s="54">
        <f t="shared" si="52"/>
        <v>32.936430598797358</v>
      </c>
      <c r="I57" s="54">
        <f t="shared" si="52"/>
        <v>37.187490252215198</v>
      </c>
      <c r="J57" s="54">
        <f t="shared" si="52"/>
        <v>41.477387856168477</v>
      </c>
      <c r="K57" s="54">
        <f t="shared" si="52"/>
        <v>45.840109423926421</v>
      </c>
      <c r="L57" s="54">
        <f t="shared" si="52"/>
        <v>52.317898873690893</v>
      </c>
      <c r="M57" s="54">
        <f t="shared" si="52"/>
        <v>56.66398370809712</v>
      </c>
      <c r="N57" s="54">
        <f t="shared" si="52"/>
        <v>61.178775993132767</v>
      </c>
      <c r="O57" s="54">
        <f t="shared" si="52"/>
        <v>65.881559445955105</v>
      </c>
      <c r="P57" s="54">
        <f t="shared" si="52"/>
        <v>70.791283415251428</v>
      </c>
      <c r="Q57" s="54">
        <f t="shared" si="52"/>
        <v>75.926945048095746</v>
      </c>
      <c r="R57" s="54">
        <f t="shared" si="52"/>
        <v>81.307857483630968</v>
      </c>
      <c r="S57" s="54">
        <f t="shared" si="52"/>
        <v>86.953848911766343</v>
      </c>
      <c r="T57" s="54">
        <f t="shared" si="52"/>
        <v>92.885418793294306</v>
      </c>
      <c r="U57" s="54">
        <f t="shared" si="52"/>
        <v>99.123867310784476</v>
      </c>
    </row>
    <row r="58" spans="1:21" x14ac:dyDescent="0.25">
      <c r="A58" s="44"/>
      <c r="B58" s="51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</row>
    <row r="59" spans="1:21" x14ac:dyDescent="0.25">
      <c r="A59" s="46" t="s">
        <v>72</v>
      </c>
      <c r="B59" s="60">
        <f ca="1">+B63</f>
        <v>10.878349615621623</v>
      </c>
      <c r="C59" s="60">
        <f t="shared" ref="C59:U59" ca="1" si="53">+C63</f>
        <v>4.4474290560254071</v>
      </c>
      <c r="D59" s="60">
        <f t="shared" ca="1" si="53"/>
        <v>-1.7257568005680426</v>
      </c>
      <c r="E59" s="60">
        <f t="shared" ca="1" si="53"/>
        <v>-5.8108837212764897</v>
      </c>
      <c r="F59" s="60">
        <f t="shared" ca="1" si="53"/>
        <v>-7.7891381495502543</v>
      </c>
      <c r="G59" s="60">
        <f t="shared" ca="1" si="53"/>
        <v>0</v>
      </c>
      <c r="H59" s="60">
        <f t="shared" ca="1" si="53"/>
        <v>0</v>
      </c>
      <c r="I59" s="60">
        <f t="shared" ca="1" si="53"/>
        <v>0</v>
      </c>
      <c r="J59" s="60">
        <f t="shared" ca="1" si="53"/>
        <v>0</v>
      </c>
      <c r="K59" s="60">
        <f t="shared" ca="1" si="53"/>
        <v>0</v>
      </c>
      <c r="L59" s="60">
        <f t="shared" ca="1" si="53"/>
        <v>0</v>
      </c>
      <c r="M59" s="60">
        <f t="shared" ca="1" si="53"/>
        <v>0</v>
      </c>
      <c r="N59" s="60">
        <f t="shared" ca="1" si="53"/>
        <v>0</v>
      </c>
      <c r="O59" s="60">
        <f t="shared" ca="1" si="53"/>
        <v>0</v>
      </c>
      <c r="P59" s="60">
        <f t="shared" ca="1" si="53"/>
        <v>0</v>
      </c>
      <c r="Q59" s="60">
        <f t="shared" ca="1" si="53"/>
        <v>0</v>
      </c>
      <c r="R59" s="60">
        <f t="shared" ca="1" si="53"/>
        <v>0</v>
      </c>
      <c r="S59" s="60">
        <f t="shared" ca="1" si="53"/>
        <v>0</v>
      </c>
      <c r="T59" s="60">
        <f t="shared" ca="1" si="53"/>
        <v>0</v>
      </c>
      <c r="U59" s="60">
        <f t="shared" ca="1" si="53"/>
        <v>0</v>
      </c>
    </row>
    <row r="60" spans="1:21" x14ac:dyDescent="0.25">
      <c r="A60" s="44"/>
      <c r="B60" s="51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</row>
    <row r="61" spans="1:21" x14ac:dyDescent="0.25">
      <c r="A61" s="47" t="s">
        <v>59</v>
      </c>
      <c r="B61" s="53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</row>
    <row r="62" spans="1:21" x14ac:dyDescent="0.25">
      <c r="A62" s="48" t="s">
        <v>60</v>
      </c>
      <c r="B62" s="64">
        <v>0</v>
      </c>
      <c r="C62" s="49">
        <f ca="1">+B64</f>
        <v>10.878349615621623</v>
      </c>
      <c r="D62" s="49">
        <f t="shared" ref="D62:U62" ca="1" si="54">+C64</f>
        <v>15.325778671647029</v>
      </c>
      <c r="E62" s="49">
        <f t="shared" ca="1" si="54"/>
        <v>13.600021871072954</v>
      </c>
      <c r="F62" s="49">
        <f t="shared" ca="1" si="54"/>
        <v>7.7891381497847227</v>
      </c>
      <c r="G62" s="49">
        <f t="shared" ca="1" si="54"/>
        <v>0</v>
      </c>
      <c r="H62" s="49">
        <f t="shared" ca="1" si="54"/>
        <v>0</v>
      </c>
      <c r="I62" s="49">
        <f t="shared" ca="1" si="54"/>
        <v>0</v>
      </c>
      <c r="J62" s="49">
        <f t="shared" ca="1" si="54"/>
        <v>0</v>
      </c>
      <c r="K62" s="49">
        <f t="shared" ca="1" si="54"/>
        <v>0</v>
      </c>
      <c r="L62" s="49">
        <f t="shared" ca="1" si="54"/>
        <v>0</v>
      </c>
      <c r="M62" s="49">
        <f t="shared" ca="1" si="54"/>
        <v>0</v>
      </c>
      <c r="N62" s="49">
        <f t="shared" ca="1" si="54"/>
        <v>0</v>
      </c>
      <c r="O62" s="49">
        <f t="shared" ca="1" si="54"/>
        <v>0</v>
      </c>
      <c r="P62" s="49">
        <f t="shared" ca="1" si="54"/>
        <v>0</v>
      </c>
      <c r="Q62" s="49">
        <f t="shared" ca="1" si="54"/>
        <v>0</v>
      </c>
      <c r="R62" s="49">
        <f t="shared" ca="1" si="54"/>
        <v>0</v>
      </c>
      <c r="S62" s="49">
        <f t="shared" ca="1" si="54"/>
        <v>0</v>
      </c>
      <c r="T62" s="49">
        <f t="shared" ca="1" si="54"/>
        <v>0</v>
      </c>
      <c r="U62" s="49">
        <f t="shared" ca="1" si="54"/>
        <v>0</v>
      </c>
    </row>
    <row r="63" spans="1:21" x14ac:dyDescent="0.25">
      <c r="A63" s="48" t="s">
        <v>61</v>
      </c>
      <c r="B63" s="58">
        <f ca="1">IF(B56&gt;B57,B56-B57,IF(B62&gt;0,(-MIN(B62,-(B56-B57))),0))</f>
        <v>10.878349615621785</v>
      </c>
      <c r="C63" s="58">
        <f ca="1">IF(C56&gt;C57,C56-C57,IF(C62&gt;0,(-MIN(C62,-(C56-C57))),0))</f>
        <v>4.4474290560257232</v>
      </c>
      <c r="D63" s="58">
        <f t="shared" ref="D63:U63" ca="1" si="55">IF(D56&gt;D57,D56-D57,IF(D62&gt;0,(-MIN(D62,-(D56-D57))),0))</f>
        <v>-1.7257568005677442</v>
      </c>
      <c r="E63" s="58">
        <f t="shared" ca="1" si="55"/>
        <v>-5.8108837212762072</v>
      </c>
      <c r="F63" s="58">
        <f t="shared" ca="1" si="55"/>
        <v>-7.7891381497847227</v>
      </c>
      <c r="G63" s="58">
        <f t="shared" ca="1" si="55"/>
        <v>0</v>
      </c>
      <c r="H63" s="58">
        <f t="shared" ca="1" si="55"/>
        <v>0</v>
      </c>
      <c r="I63" s="58">
        <f t="shared" ca="1" si="55"/>
        <v>0</v>
      </c>
      <c r="J63" s="58">
        <f t="shared" ca="1" si="55"/>
        <v>0</v>
      </c>
      <c r="K63" s="58">
        <f t="shared" ca="1" si="55"/>
        <v>0</v>
      </c>
      <c r="L63" s="58">
        <f t="shared" ca="1" si="55"/>
        <v>0</v>
      </c>
      <c r="M63" s="58">
        <f t="shared" ca="1" si="55"/>
        <v>0</v>
      </c>
      <c r="N63" s="58">
        <f t="shared" ca="1" si="55"/>
        <v>0</v>
      </c>
      <c r="O63" s="58">
        <f t="shared" ca="1" si="55"/>
        <v>0</v>
      </c>
      <c r="P63" s="58">
        <f t="shared" ca="1" si="55"/>
        <v>0</v>
      </c>
      <c r="Q63" s="58">
        <f t="shared" ca="1" si="55"/>
        <v>0</v>
      </c>
      <c r="R63" s="58">
        <f t="shared" ca="1" si="55"/>
        <v>0</v>
      </c>
      <c r="S63" s="58">
        <f t="shared" ca="1" si="55"/>
        <v>0</v>
      </c>
      <c r="T63" s="58">
        <f t="shared" ca="1" si="55"/>
        <v>0</v>
      </c>
      <c r="U63" s="58">
        <f t="shared" ca="1" si="55"/>
        <v>0</v>
      </c>
    </row>
    <row r="64" spans="1:21" x14ac:dyDescent="0.25">
      <c r="A64" s="48" t="s">
        <v>62</v>
      </c>
      <c r="B64" s="59">
        <f ca="1">+B62+B63</f>
        <v>10.878349615621785</v>
      </c>
      <c r="C64" s="59">
        <f ca="1">+C62+C63</f>
        <v>15.325778671647345</v>
      </c>
      <c r="D64" s="59">
        <f t="shared" ref="D64:U64" ca="1" si="56">+D62+D63</f>
        <v>13.600021871079285</v>
      </c>
      <c r="E64" s="59">
        <f t="shared" ca="1" si="56"/>
        <v>7.7891381497967469</v>
      </c>
      <c r="F64" s="59">
        <f t="shared" ca="1" si="56"/>
        <v>0</v>
      </c>
      <c r="G64" s="59">
        <f t="shared" ca="1" si="56"/>
        <v>0</v>
      </c>
      <c r="H64" s="59">
        <f t="shared" ca="1" si="56"/>
        <v>0</v>
      </c>
      <c r="I64" s="59">
        <f t="shared" ca="1" si="56"/>
        <v>0</v>
      </c>
      <c r="J64" s="59">
        <f t="shared" ca="1" si="56"/>
        <v>0</v>
      </c>
      <c r="K64" s="59">
        <f t="shared" ca="1" si="56"/>
        <v>0</v>
      </c>
      <c r="L64" s="59">
        <f t="shared" ca="1" si="56"/>
        <v>0</v>
      </c>
      <c r="M64" s="59">
        <f t="shared" ca="1" si="56"/>
        <v>0</v>
      </c>
      <c r="N64" s="59">
        <f t="shared" ca="1" si="56"/>
        <v>0</v>
      </c>
      <c r="O64" s="59">
        <f t="shared" ca="1" si="56"/>
        <v>0</v>
      </c>
      <c r="P64" s="59">
        <f t="shared" ca="1" si="56"/>
        <v>0</v>
      </c>
      <c r="Q64" s="59">
        <f t="shared" ca="1" si="56"/>
        <v>0</v>
      </c>
      <c r="R64" s="59">
        <f t="shared" ca="1" si="56"/>
        <v>0</v>
      </c>
      <c r="S64" s="59">
        <f t="shared" ca="1" si="56"/>
        <v>0</v>
      </c>
      <c r="T64" s="59">
        <f t="shared" ca="1" si="56"/>
        <v>0</v>
      </c>
      <c r="U64" s="59">
        <f t="shared" ca="1" si="56"/>
        <v>0</v>
      </c>
    </row>
    <row r="65" spans="1:21" x14ac:dyDescent="0.25">
      <c r="A65" s="31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</row>
    <row r="66" spans="1:21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x14ac:dyDescent="0.25">
      <c r="A67" s="67" t="s">
        <v>74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x14ac:dyDescent="0.25">
      <c r="A68" s="5" t="s">
        <v>0</v>
      </c>
      <c r="B68" s="2">
        <f>+B7</f>
        <v>412.7</v>
      </c>
      <c r="C68" s="2">
        <f t="shared" ref="C68:U68" si="57">+C7</f>
        <v>409.3</v>
      </c>
      <c r="D68" s="2">
        <f t="shared" si="57"/>
        <v>412.06717020416244</v>
      </c>
      <c r="E68" s="2">
        <f t="shared" si="57"/>
        <v>414.85304852202825</v>
      </c>
      <c r="F68" s="2">
        <f t="shared" si="57"/>
        <v>417.6577614342591</v>
      </c>
      <c r="G68" s="2">
        <f t="shared" si="57"/>
        <v>420.48143627661938</v>
      </c>
      <c r="H68" s="2">
        <f t="shared" si="57"/>
        <v>423.32420124575714</v>
      </c>
      <c r="I68" s="2">
        <f t="shared" si="57"/>
        <v>426.18618540502445</v>
      </c>
      <c r="J68" s="2">
        <f t="shared" si="57"/>
        <v>429.06751869033695</v>
      </c>
      <c r="K68" s="2">
        <f t="shared" si="57"/>
        <v>431.96833191607305</v>
      </c>
      <c r="L68" s="2">
        <f t="shared" si="57"/>
        <v>434.88875678101294</v>
      </c>
      <c r="M68" s="2">
        <f t="shared" si="57"/>
        <v>437.82892587431775</v>
      </c>
      <c r="N68" s="2">
        <f t="shared" si="57"/>
        <v>440.78897268154924</v>
      </c>
      <c r="O68" s="2">
        <f t="shared" si="57"/>
        <v>443.76903159073015</v>
      </c>
      <c r="P68" s="2">
        <f t="shared" si="57"/>
        <v>446.76923789844545</v>
      </c>
      <c r="Q68" s="2">
        <f t="shared" si="57"/>
        <v>449.78972781598497</v>
      </c>
      <c r="R68" s="2">
        <f t="shared" si="57"/>
        <v>452.83063847552739</v>
      </c>
      <c r="S68" s="2">
        <f t="shared" si="57"/>
        <v>455.89210793636619</v>
      </c>
      <c r="T68" s="2">
        <f t="shared" si="57"/>
        <v>458.97427519117758</v>
      </c>
      <c r="U68" s="2">
        <f t="shared" si="57"/>
        <v>462.07728017233092</v>
      </c>
    </row>
    <row r="69" spans="1:21" x14ac:dyDescent="0.25">
      <c r="A69" s="5" t="s">
        <v>1</v>
      </c>
      <c r="B69" s="2">
        <f>+B8</f>
        <v>435.7</v>
      </c>
      <c r="C69" s="2">
        <f t="shared" ref="C69:U69" si="58">+C8</f>
        <v>470.7</v>
      </c>
      <c r="D69" s="2">
        <f t="shared" si="58"/>
        <v>494.35574455798411</v>
      </c>
      <c r="E69" s="2">
        <f t="shared" si="58"/>
        <v>519.2003445453131</v>
      </c>
      <c r="F69" s="2">
        <f t="shared" si="58"/>
        <v>545.29354770014902</v>
      </c>
      <c r="G69" s="2">
        <f t="shared" si="58"/>
        <v>572.69810447412749</v>
      </c>
      <c r="H69" s="2">
        <f t="shared" si="58"/>
        <v>601.47991893829078</v>
      </c>
      <c r="I69" s="2">
        <f t="shared" si="58"/>
        <v>631.70820727302885</v>
      </c>
      <c r="J69" s="2">
        <f t="shared" si="58"/>
        <v>663.45566422317302</v>
      </c>
      <c r="K69" s="2">
        <f t="shared" si="58"/>
        <v>696.79863791854393</v>
      </c>
      <c r="L69" s="2">
        <f t="shared" si="58"/>
        <v>731.81731348037181</v>
      </c>
      <c r="M69" s="2">
        <f t="shared" si="58"/>
        <v>768.59590585513683</v>
      </c>
      <c r="N69" s="2">
        <f t="shared" si="58"/>
        <v>807.22286233956754</v>
      </c>
      <c r="O69" s="2">
        <f t="shared" si="58"/>
        <v>847.79107528384122</v>
      </c>
      <c r="P69" s="2">
        <f t="shared" si="58"/>
        <v>890.39810548450669</v>
      </c>
      <c r="Q69" s="2">
        <f t="shared" si="58"/>
        <v>935.14641680435909</v>
      </c>
      <c r="R69" s="2">
        <f t="shared" si="58"/>
        <v>982.14362258349252</v>
      </c>
      <c r="S69" s="2">
        <f t="shared" si="58"/>
        <v>1031.5027444341156</v>
      </c>
      <c r="T69" s="2">
        <f t="shared" si="58"/>
        <v>1083.3424840414941</v>
      </c>
      <c r="U69" s="2">
        <f t="shared" si="58"/>
        <v>1137.7875086246629</v>
      </c>
    </row>
    <row r="70" spans="1:21" x14ac:dyDescent="0.25">
      <c r="A70" s="5" t="s">
        <v>28</v>
      </c>
      <c r="B70" s="2">
        <f>+B9+B28</f>
        <v>296.25538562620119</v>
      </c>
      <c r="C70" s="2">
        <f t="shared" ref="C70:U70" si="59">+C9+C28</f>
        <v>318.5154961409437</v>
      </c>
      <c r="D70" s="2">
        <f t="shared" si="59"/>
        <v>329.24776078823618</v>
      </c>
      <c r="E70" s="2">
        <f t="shared" si="59"/>
        <v>345.47976637163146</v>
      </c>
      <c r="F70" s="2">
        <f t="shared" si="59"/>
        <v>362.77082317020381</v>
      </c>
      <c r="G70" s="2">
        <f t="shared" si="59"/>
        <v>381.18376008377885</v>
      </c>
      <c r="H70" s="2">
        <f t="shared" si="59"/>
        <v>400.78513337739071</v>
      </c>
      <c r="I70" s="2">
        <f t="shared" si="59"/>
        <v>421.64544780963882</v>
      </c>
      <c r="J70" s="2">
        <f t="shared" si="59"/>
        <v>443.8393908796283</v>
      </c>
      <c r="K70" s="2">
        <f t="shared" si="59"/>
        <v>467.44608097076173</v>
      </c>
      <c r="L70" s="2">
        <f t="shared" si="59"/>
        <v>492.54933021582218</v>
      </c>
      <c r="M70" s="2">
        <f t="shared" si="59"/>
        <v>519.23792295669784</v>
      </c>
      <c r="N70" s="2">
        <f t="shared" si="59"/>
        <v>547.6059107239098</v>
      </c>
      <c r="O70" s="2">
        <f t="shared" si="59"/>
        <v>577.752924715993</v>
      </c>
      <c r="P70" s="2">
        <f t="shared" si="59"/>
        <v>609.78450681691606</v>
      </c>
      <c r="Q70" s="2">
        <f t="shared" si="59"/>
        <v>643.81246025132828</v>
      </c>
      <c r="R70" s="2">
        <f t="shared" si="59"/>
        <v>679.95522104265217</v>
      </c>
      <c r="S70" s="2">
        <f t="shared" si="59"/>
        <v>718.33825150817142</v>
      </c>
      <c r="T70" s="2">
        <f t="shared" si="59"/>
        <v>759.09445709846796</v>
      </c>
      <c r="U70" s="2">
        <f t="shared" si="59"/>
        <v>802.36462796613034</v>
      </c>
    </row>
    <row r="71" spans="1:21" x14ac:dyDescent="0.25">
      <c r="A71" s="5" t="s">
        <v>29</v>
      </c>
      <c r="B71" s="2">
        <f>+B10+B29</f>
        <v>7.8583296000000002</v>
      </c>
      <c r="C71" s="2">
        <f t="shared" ref="C71:U71" si="60">+C10+C29</f>
        <v>8.7362880000000001</v>
      </c>
      <c r="D71" s="2">
        <f t="shared" si="60"/>
        <v>9.160067885025919</v>
      </c>
      <c r="E71" s="2">
        <f t="shared" si="60"/>
        <v>9.6116617628340997</v>
      </c>
      <c r="F71" s="2">
        <f t="shared" si="60"/>
        <v>10.092719716575607</v>
      </c>
      <c r="G71" s="2">
        <f t="shared" si="60"/>
        <v>10.604989721654023</v>
      </c>
      <c r="H71" s="2">
        <f t="shared" si="60"/>
        <v>11.150323453246813</v>
      </c>
      <c r="I71" s="2">
        <f t="shared" si="60"/>
        <v>11.730682438361603</v>
      </c>
      <c r="J71" s="2">
        <f t="shared" si="60"/>
        <v>12.348144572867236</v>
      </c>
      <c r="K71" s="2">
        <f t="shared" si="60"/>
        <v>13.004911025151875</v>
      </c>
      <c r="L71" s="2">
        <f t="shared" si="60"/>
        <v>13.703313549345124</v>
      </c>
      <c r="M71" s="2">
        <f t="shared" si="60"/>
        <v>14.44582223240179</v>
      </c>
      <c r="N71" s="2">
        <f t="shared" si="60"/>
        <v>15.235053700786411</v>
      </c>
      <c r="O71" s="2">
        <f t="shared" si="60"/>
        <v>16.07377981402464</v>
      </c>
      <c r="P71" s="2">
        <f t="shared" si="60"/>
        <v>16.964936874005229</v>
      </c>
      <c r="Q71" s="2">
        <f t="shared" si="60"/>
        <v>17.911635380629829</v>
      </c>
      <c r="R71" s="2">
        <f t="shared" si="60"/>
        <v>18.91717036622299</v>
      </c>
      <c r="S71" s="2">
        <f t="shared" si="60"/>
        <v>19.985032343037798</v>
      </c>
      <c r="T71" s="2">
        <f t="shared" si="60"/>
        <v>21.118918900229314</v>
      </c>
      <c r="U71" s="2">
        <f t="shared" si="60"/>
        <v>22.322746988826051</v>
      </c>
    </row>
    <row r="72" spans="1:21" x14ac:dyDescent="0.25">
      <c r="A72" s="5" t="s">
        <v>30</v>
      </c>
      <c r="B72" s="2">
        <f>+B11+B30</f>
        <v>392.02348800000004</v>
      </c>
      <c r="C72" s="2">
        <f t="shared" ref="C72:U72" si="61">+C11+C30</f>
        <v>435.82164</v>
      </c>
      <c r="D72" s="2">
        <f t="shared" si="61"/>
        <v>456.96247744617938</v>
      </c>
      <c r="E72" s="2">
        <f t="shared" si="61"/>
        <v>479.49085385047397</v>
      </c>
      <c r="F72" s="2">
        <f t="shared" si="61"/>
        <v>503.48908586098764</v>
      </c>
      <c r="G72" s="2">
        <f t="shared" si="61"/>
        <v>529.04437361433133</v>
      </c>
      <c r="H72" s="2">
        <f t="shared" si="61"/>
        <v>556.24909045174434</v>
      </c>
      <c r="I72" s="2">
        <f t="shared" si="61"/>
        <v>585.20108982281181</v>
      </c>
      <c r="J72" s="2">
        <f t="shared" si="61"/>
        <v>616.00403039644516</v>
      </c>
      <c r="K72" s="2">
        <f t="shared" si="61"/>
        <v>648.76772045928101</v>
      </c>
      <c r="L72" s="2">
        <f t="shared" si="61"/>
        <v>683.60848274573982</v>
      </c>
      <c r="M72" s="2">
        <f t="shared" si="61"/>
        <v>720.64954091186212</v>
      </c>
      <c r="N72" s="2">
        <f t="shared" si="61"/>
        <v>760.0214289369585</v>
      </c>
      <c r="O72" s="2">
        <f t="shared" si="61"/>
        <v>801.86242481327452</v>
      </c>
      <c r="P72" s="2">
        <f t="shared" si="61"/>
        <v>846.3190099645791</v>
      </c>
      <c r="Q72" s="2">
        <f t="shared" si="61"/>
        <v>893.54635592005627</v>
      </c>
      <c r="R72" s="2">
        <f t="shared" si="61"/>
        <v>943.70883986044248</v>
      </c>
      <c r="S72" s="2">
        <f t="shared" si="61"/>
        <v>996.98059074927187</v>
      </c>
      <c r="T72" s="2">
        <f t="shared" si="61"/>
        <v>1053.5460678637123</v>
      </c>
      <c r="U72" s="2">
        <f t="shared" si="61"/>
        <v>1113.6006736471177</v>
      </c>
    </row>
    <row r="73" spans="1:21" x14ac:dyDescent="0.25">
      <c r="A73" s="5" t="s">
        <v>2</v>
      </c>
      <c r="B73" s="7">
        <f ca="1">+B46</f>
        <v>10.878349615621623</v>
      </c>
      <c r="C73" s="7">
        <f t="shared" ref="C73:U73" ca="1" si="62">+C46</f>
        <v>22.72881891414627</v>
      </c>
      <c r="D73" s="7">
        <f t="shared" ca="1" si="62"/>
        <v>32.717604397167605</v>
      </c>
      <c r="E73" s="7">
        <f t="shared" ca="1" si="62"/>
        <v>39.894196462437201</v>
      </c>
      <c r="F73" s="7">
        <f t="shared" ca="1" si="62"/>
        <v>48.316098116278212</v>
      </c>
      <c r="G73" s="7">
        <f t="shared" ca="1" si="62"/>
        <v>66.085836923211858</v>
      </c>
      <c r="H73" s="7">
        <f t="shared" ca="1" si="62"/>
        <v>75.896992249402615</v>
      </c>
      <c r="I73" s="7">
        <f t="shared" ca="1" si="62"/>
        <v>85.69291232032198</v>
      </c>
      <c r="J73" s="7">
        <f t="shared" ca="1" si="62"/>
        <v>95.578328538127352</v>
      </c>
      <c r="K73" s="7">
        <f t="shared" ca="1" si="62"/>
        <v>105.63155649861307</v>
      </c>
      <c r="L73" s="7">
        <f t="shared" ca="1" si="62"/>
        <v>120.55863653502684</v>
      </c>
      <c r="M73" s="7">
        <f t="shared" ca="1" si="62"/>
        <v>130.57352767518032</v>
      </c>
      <c r="N73" s="7">
        <f t="shared" ca="1" si="62"/>
        <v>140.97717946243637</v>
      </c>
      <c r="O73" s="7">
        <f t="shared" ca="1" si="62"/>
        <v>151.81402828850526</v>
      </c>
      <c r="P73" s="7">
        <f t="shared" ca="1" si="62"/>
        <v>163.12774004384025</v>
      </c>
      <c r="Q73" s="7">
        <f t="shared" ca="1" si="62"/>
        <v>174.96209076300323</v>
      </c>
      <c r="R73" s="7">
        <f t="shared" ca="1" si="62"/>
        <v>187.3615846361931</v>
      </c>
      <c r="S73" s="7">
        <f t="shared" ca="1" si="62"/>
        <v>200.37191270972244</v>
      </c>
      <c r="T73" s="7">
        <f t="shared" ca="1" si="62"/>
        <v>214.04031287150428</v>
      </c>
      <c r="U73" s="7">
        <f t="shared" ca="1" si="62"/>
        <v>228.41586815093817</v>
      </c>
    </row>
    <row r="74" spans="1:21" x14ac:dyDescent="0.25">
      <c r="A74" s="5" t="s">
        <v>85</v>
      </c>
      <c r="B74" s="7">
        <f>-B19</f>
        <v>64</v>
      </c>
      <c r="C74" s="7">
        <f t="shared" ref="C74:U74" si="63">-C19</f>
        <v>64</v>
      </c>
      <c r="D74" s="7">
        <f t="shared" si="63"/>
        <v>64</v>
      </c>
      <c r="E74" s="7">
        <f t="shared" si="63"/>
        <v>64</v>
      </c>
      <c r="F74" s="7">
        <f t="shared" si="63"/>
        <v>64</v>
      </c>
      <c r="G74" s="7">
        <f t="shared" si="63"/>
        <v>64</v>
      </c>
      <c r="H74" s="7">
        <f t="shared" si="63"/>
        <v>64</v>
      </c>
      <c r="I74" s="7">
        <f t="shared" si="63"/>
        <v>64</v>
      </c>
      <c r="J74" s="7">
        <f t="shared" si="63"/>
        <v>64</v>
      </c>
      <c r="K74" s="7">
        <f t="shared" si="63"/>
        <v>64</v>
      </c>
      <c r="L74" s="7">
        <f t="shared" si="63"/>
        <v>64</v>
      </c>
      <c r="M74" s="7">
        <f t="shared" si="63"/>
        <v>64</v>
      </c>
      <c r="N74" s="7">
        <f t="shared" si="63"/>
        <v>64</v>
      </c>
      <c r="O74" s="7">
        <f t="shared" si="63"/>
        <v>64</v>
      </c>
      <c r="P74" s="7">
        <f t="shared" si="63"/>
        <v>64</v>
      </c>
      <c r="Q74" s="7">
        <f t="shared" si="63"/>
        <v>64</v>
      </c>
      <c r="R74" s="7">
        <f t="shared" si="63"/>
        <v>64</v>
      </c>
      <c r="S74" s="7">
        <f t="shared" si="63"/>
        <v>64</v>
      </c>
      <c r="T74" s="7">
        <f t="shared" si="63"/>
        <v>64</v>
      </c>
      <c r="U74" s="7">
        <f t="shared" si="63"/>
        <v>64</v>
      </c>
    </row>
    <row r="75" spans="1:21" x14ac:dyDescent="0.25">
      <c r="A75" s="12" t="s">
        <v>34</v>
      </c>
      <c r="B75" s="74">
        <f ca="1">+SUM(B68:B73)</f>
        <v>1555.4155528418228</v>
      </c>
      <c r="C75" s="74">
        <f t="shared" ref="C75:U75" ca="1" si="64">+SUM(C68:C73)</f>
        <v>1665.80224305509</v>
      </c>
      <c r="D75" s="74">
        <f t="shared" ca="1" si="64"/>
        <v>1734.5108252787559</v>
      </c>
      <c r="E75" s="74">
        <f t="shared" ca="1" si="64"/>
        <v>1808.529871514718</v>
      </c>
      <c r="F75" s="74">
        <f t="shared" ca="1" si="64"/>
        <v>1887.6200359984534</v>
      </c>
      <c r="G75" s="74">
        <f t="shared" ca="1" si="64"/>
        <v>1980.0985010937229</v>
      </c>
      <c r="H75" s="74">
        <f t="shared" ca="1" si="64"/>
        <v>2068.8856597158319</v>
      </c>
      <c r="I75" s="74">
        <f t="shared" ca="1" si="64"/>
        <v>2162.1645250691877</v>
      </c>
      <c r="J75" s="74">
        <f t="shared" ca="1" si="64"/>
        <v>2260.2930773005778</v>
      </c>
      <c r="K75" s="74">
        <f t="shared" ca="1" si="64"/>
        <v>2363.6172387884249</v>
      </c>
      <c r="L75" s="74">
        <f t="shared" ca="1" si="64"/>
        <v>2477.1258333073188</v>
      </c>
      <c r="M75" s="74">
        <f t="shared" ca="1" si="64"/>
        <v>2591.3316455055965</v>
      </c>
      <c r="N75" s="74">
        <f t="shared" ca="1" si="64"/>
        <v>2711.8514078452076</v>
      </c>
      <c r="O75" s="74">
        <f t="shared" ca="1" si="64"/>
        <v>2839.0632645063688</v>
      </c>
      <c r="P75" s="74">
        <f t="shared" ca="1" si="64"/>
        <v>2973.3635370822926</v>
      </c>
      <c r="Q75" s="74">
        <f t="shared" ca="1" si="64"/>
        <v>3115.1686869353616</v>
      </c>
      <c r="R75" s="74">
        <f t="shared" ca="1" si="64"/>
        <v>3264.9170769645307</v>
      </c>
      <c r="S75" s="74">
        <f t="shared" ca="1" si="64"/>
        <v>3423.0706396806854</v>
      </c>
      <c r="T75" s="74">
        <f t="shared" ca="1" si="64"/>
        <v>3590.1165159665857</v>
      </c>
      <c r="U75" s="74">
        <f t="shared" ca="1" si="64"/>
        <v>3766.5687055500057</v>
      </c>
    </row>
    <row r="76" spans="1:21" x14ac:dyDescent="0.25"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</row>
    <row r="77" spans="1:21" x14ac:dyDescent="0.25">
      <c r="A77" s="67" t="s">
        <v>84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spans="1:21" x14ac:dyDescent="0.25">
      <c r="A78" s="5" t="s">
        <v>0</v>
      </c>
      <c r="B78" s="7">
        <f t="shared" ref="B78:U78" si="65">+B68-B7</f>
        <v>0</v>
      </c>
      <c r="C78" s="7">
        <f t="shared" si="65"/>
        <v>0</v>
      </c>
      <c r="D78" s="7">
        <f t="shared" si="65"/>
        <v>0</v>
      </c>
      <c r="E78" s="7">
        <f t="shared" si="65"/>
        <v>0</v>
      </c>
      <c r="F78" s="7">
        <f t="shared" si="65"/>
        <v>0</v>
      </c>
      <c r="G78" s="7">
        <f t="shared" si="65"/>
        <v>0</v>
      </c>
      <c r="H78" s="7">
        <f t="shared" si="65"/>
        <v>0</v>
      </c>
      <c r="I78" s="7">
        <f t="shared" si="65"/>
        <v>0</v>
      </c>
      <c r="J78" s="7">
        <f t="shared" si="65"/>
        <v>0</v>
      </c>
      <c r="K78" s="7">
        <f t="shared" si="65"/>
        <v>0</v>
      </c>
      <c r="L78" s="7">
        <f t="shared" si="65"/>
        <v>0</v>
      </c>
      <c r="M78" s="7">
        <f t="shared" si="65"/>
        <v>0</v>
      </c>
      <c r="N78" s="7">
        <f t="shared" si="65"/>
        <v>0</v>
      </c>
      <c r="O78" s="7">
        <f t="shared" si="65"/>
        <v>0</v>
      </c>
      <c r="P78" s="7">
        <f t="shared" si="65"/>
        <v>0</v>
      </c>
      <c r="Q78" s="7">
        <f t="shared" si="65"/>
        <v>0</v>
      </c>
      <c r="R78" s="7">
        <f t="shared" si="65"/>
        <v>0</v>
      </c>
      <c r="S78" s="7">
        <f t="shared" si="65"/>
        <v>0</v>
      </c>
      <c r="T78" s="7">
        <f t="shared" si="65"/>
        <v>0</v>
      </c>
      <c r="U78" s="7">
        <f t="shared" si="65"/>
        <v>0</v>
      </c>
    </row>
    <row r="79" spans="1:21" x14ac:dyDescent="0.25">
      <c r="A79" s="5" t="s">
        <v>1</v>
      </c>
      <c r="B79" s="7">
        <f t="shared" ref="B79:U79" si="66">+B69-B8</f>
        <v>0</v>
      </c>
      <c r="C79" s="7">
        <f t="shared" si="66"/>
        <v>0</v>
      </c>
      <c r="D79" s="7">
        <f t="shared" si="66"/>
        <v>0</v>
      </c>
      <c r="E79" s="7">
        <f t="shared" si="66"/>
        <v>0</v>
      </c>
      <c r="F79" s="7">
        <f t="shared" si="66"/>
        <v>0</v>
      </c>
      <c r="G79" s="7">
        <f t="shared" si="66"/>
        <v>0</v>
      </c>
      <c r="H79" s="7">
        <f t="shared" si="66"/>
        <v>0</v>
      </c>
      <c r="I79" s="7">
        <f t="shared" si="66"/>
        <v>0</v>
      </c>
      <c r="J79" s="7">
        <f t="shared" si="66"/>
        <v>0</v>
      </c>
      <c r="K79" s="7">
        <f t="shared" si="66"/>
        <v>0</v>
      </c>
      <c r="L79" s="7">
        <f t="shared" si="66"/>
        <v>0</v>
      </c>
      <c r="M79" s="7">
        <f t="shared" si="66"/>
        <v>0</v>
      </c>
      <c r="N79" s="7">
        <f t="shared" si="66"/>
        <v>0</v>
      </c>
      <c r="O79" s="7">
        <f t="shared" si="66"/>
        <v>0</v>
      </c>
      <c r="P79" s="7">
        <f t="shared" si="66"/>
        <v>0</v>
      </c>
      <c r="Q79" s="7">
        <f t="shared" si="66"/>
        <v>0</v>
      </c>
      <c r="R79" s="7">
        <f t="shared" si="66"/>
        <v>0</v>
      </c>
      <c r="S79" s="7">
        <f t="shared" si="66"/>
        <v>0</v>
      </c>
      <c r="T79" s="7">
        <f t="shared" si="66"/>
        <v>0</v>
      </c>
      <c r="U79" s="7">
        <f t="shared" si="66"/>
        <v>0</v>
      </c>
    </row>
    <row r="80" spans="1:21" x14ac:dyDescent="0.25">
      <c r="A80" s="5" t="s">
        <v>28</v>
      </c>
      <c r="B80" s="7">
        <f t="shared" ref="B80:U80" si="67">+B70-B9</f>
        <v>15.886052682284287</v>
      </c>
      <c r="C80" s="7">
        <f t="shared" si="67"/>
        <v>29.96046153599076</v>
      </c>
      <c r="D80" s="7">
        <f t="shared" si="67"/>
        <v>28.340977128639906</v>
      </c>
      <c r="E80" s="7">
        <f t="shared" si="67"/>
        <v>26.721492721289053</v>
      </c>
      <c r="F80" s="7">
        <f t="shared" si="67"/>
        <v>25.1020083139382</v>
      </c>
      <c r="G80" s="7">
        <f t="shared" si="67"/>
        <v>23.482523906587346</v>
      </c>
      <c r="H80" s="7">
        <f t="shared" si="67"/>
        <v>21.863039499236493</v>
      </c>
      <c r="I80" s="7">
        <f t="shared" si="67"/>
        <v>20.243555091885639</v>
      </c>
      <c r="J80" s="7">
        <f t="shared" si="67"/>
        <v>18.624070684534786</v>
      </c>
      <c r="K80" s="7">
        <f t="shared" si="67"/>
        <v>17.004586277183932</v>
      </c>
      <c r="L80" s="7">
        <f t="shared" si="67"/>
        <v>15.385101869833079</v>
      </c>
      <c r="M80" s="7">
        <f t="shared" si="67"/>
        <v>13.765617462482282</v>
      </c>
      <c r="N80" s="7">
        <f t="shared" si="67"/>
        <v>12.146133055131372</v>
      </c>
      <c r="O80" s="7">
        <f t="shared" si="67"/>
        <v>10.526648647780576</v>
      </c>
      <c r="P80" s="7">
        <f t="shared" si="67"/>
        <v>8.9071642404296654</v>
      </c>
      <c r="Q80" s="7">
        <f t="shared" si="67"/>
        <v>7.2876798330788688</v>
      </c>
      <c r="R80" s="7">
        <f t="shared" si="67"/>
        <v>5.6681954257279585</v>
      </c>
      <c r="S80" s="7">
        <f t="shared" si="67"/>
        <v>4.048711018377162</v>
      </c>
      <c r="T80" s="7">
        <f t="shared" si="67"/>
        <v>2.4292266110262517</v>
      </c>
      <c r="U80" s="7">
        <f t="shared" si="67"/>
        <v>0.80974220367545513</v>
      </c>
    </row>
    <row r="81" spans="1:21" x14ac:dyDescent="0.25">
      <c r="A81" s="5" t="s">
        <v>29</v>
      </c>
      <c r="B81" s="7">
        <f t="shared" ref="B81:U81" si="68">+B71-B10</f>
        <v>0.42803199999999997</v>
      </c>
      <c r="C81" s="7">
        <f t="shared" si="68"/>
        <v>0.83353599999999961</v>
      </c>
      <c r="D81" s="7">
        <f t="shared" si="68"/>
        <v>0.78847999999999985</v>
      </c>
      <c r="E81" s="7">
        <f t="shared" si="68"/>
        <v>0.7434239999999992</v>
      </c>
      <c r="F81" s="7">
        <f t="shared" si="68"/>
        <v>0.69836800000000032</v>
      </c>
      <c r="G81" s="7">
        <f t="shared" si="68"/>
        <v>0.65331199999999967</v>
      </c>
      <c r="H81" s="7">
        <f t="shared" si="68"/>
        <v>0.6082560000000008</v>
      </c>
      <c r="I81" s="7">
        <f t="shared" si="68"/>
        <v>0.56320000000000014</v>
      </c>
      <c r="J81" s="7">
        <f t="shared" si="68"/>
        <v>0.51814399999999949</v>
      </c>
      <c r="K81" s="7">
        <f t="shared" si="68"/>
        <v>0.47308800000000062</v>
      </c>
      <c r="L81" s="7">
        <f t="shared" si="68"/>
        <v>0.42803199999999997</v>
      </c>
      <c r="M81" s="7">
        <f t="shared" si="68"/>
        <v>0.38297599999999932</v>
      </c>
      <c r="N81" s="7">
        <f t="shared" si="68"/>
        <v>0.33792000000000044</v>
      </c>
      <c r="O81" s="7">
        <f t="shared" si="68"/>
        <v>0.29286400000000157</v>
      </c>
      <c r="P81" s="7">
        <f t="shared" si="68"/>
        <v>0.24780799999999914</v>
      </c>
      <c r="Q81" s="7">
        <f t="shared" si="68"/>
        <v>0.20275200000000027</v>
      </c>
      <c r="R81" s="7">
        <f t="shared" si="68"/>
        <v>0.15769600000000139</v>
      </c>
      <c r="S81" s="7">
        <f t="shared" si="68"/>
        <v>0.11263999999999896</v>
      </c>
      <c r="T81" s="7">
        <f t="shared" si="68"/>
        <v>6.7584000000000088E-2</v>
      </c>
      <c r="U81" s="7">
        <f t="shared" si="68"/>
        <v>2.2528000000001214E-2</v>
      </c>
    </row>
    <row r="82" spans="1:21" x14ac:dyDescent="0.25">
      <c r="A82" s="5" t="s">
        <v>30</v>
      </c>
      <c r="B82" s="7">
        <f t="shared" ref="B82:U82" si="69">+B72-B11</f>
        <v>21.352959999999996</v>
      </c>
      <c r="C82" s="7">
        <f t="shared" si="69"/>
        <v>41.582080000000019</v>
      </c>
      <c r="D82" s="7">
        <f t="shared" si="69"/>
        <v>39.334400000000016</v>
      </c>
      <c r="E82" s="7">
        <f t="shared" si="69"/>
        <v>37.086720000000014</v>
      </c>
      <c r="F82" s="7">
        <f t="shared" si="69"/>
        <v>34.839040000000011</v>
      </c>
      <c r="G82" s="7">
        <f t="shared" si="69"/>
        <v>32.591359999999952</v>
      </c>
      <c r="H82" s="7">
        <f t="shared" si="69"/>
        <v>30.343679999999949</v>
      </c>
      <c r="I82" s="7">
        <f t="shared" si="69"/>
        <v>28.096000000000004</v>
      </c>
      <c r="J82" s="7">
        <f t="shared" si="69"/>
        <v>25.848320000000058</v>
      </c>
      <c r="K82" s="7">
        <f t="shared" si="69"/>
        <v>23.600639999999999</v>
      </c>
      <c r="L82" s="7">
        <f t="shared" si="69"/>
        <v>21.352960000000053</v>
      </c>
      <c r="M82" s="7">
        <f t="shared" si="69"/>
        <v>19.105279999999993</v>
      </c>
      <c r="N82" s="7">
        <f t="shared" si="69"/>
        <v>16.857600000000048</v>
      </c>
      <c r="O82" s="7">
        <f t="shared" si="69"/>
        <v>14.609919999999988</v>
      </c>
      <c r="P82" s="7">
        <f t="shared" si="69"/>
        <v>12.362240000000043</v>
      </c>
      <c r="Q82" s="7">
        <f t="shared" si="69"/>
        <v>10.114559999999983</v>
      </c>
      <c r="R82" s="7">
        <f t="shared" si="69"/>
        <v>7.8668800000000374</v>
      </c>
      <c r="S82" s="7">
        <f t="shared" si="69"/>
        <v>5.619199999999978</v>
      </c>
      <c r="T82" s="7">
        <f t="shared" si="69"/>
        <v>3.3715199999999186</v>
      </c>
      <c r="U82" s="7">
        <f t="shared" si="69"/>
        <v>1.1238399999999729</v>
      </c>
    </row>
    <row r="83" spans="1:21" x14ac:dyDescent="0.25">
      <c r="A83" s="5" t="s">
        <v>2</v>
      </c>
      <c r="B83" s="7">
        <f t="shared" ref="B83:U83" ca="1" si="70">+B73-B12</f>
        <v>-71.021650384378376</v>
      </c>
      <c r="C83" s="7">
        <f t="shared" ca="1" si="70"/>
        <v>-66.871181085853721</v>
      </c>
      <c r="D83" s="7">
        <f t="shared" ca="1" si="70"/>
        <v>-60.877841886826289</v>
      </c>
      <c r="E83" s="7">
        <f t="shared" ca="1" si="70"/>
        <v>-59.253860341658047</v>
      </c>
      <c r="F83" s="7">
        <f t="shared" ca="1" si="70"/>
        <v>-56.713981426269143</v>
      </c>
      <c r="G83" s="7">
        <f t="shared" ca="1" si="70"/>
        <v>-45.175220169519633</v>
      </c>
      <c r="H83" s="7">
        <f t="shared" ca="1" si="70"/>
        <v>-41.96469917564626</v>
      </c>
      <c r="I83" s="7">
        <f t="shared" ca="1" si="70"/>
        <v>-39.161000347392033</v>
      </c>
      <c r="J83" s="7">
        <f t="shared" ca="1" si="70"/>
        <v>-36.682623429885638</v>
      </c>
      <c r="K83" s="7">
        <f t="shared" ca="1" si="70"/>
        <v>-34.4758621774902</v>
      </c>
      <c r="L83" s="7">
        <f t="shared" ca="1" si="70"/>
        <v>-27.860745572765495</v>
      </c>
      <c r="M83" s="7">
        <f t="shared" ca="1" si="70"/>
        <v>-26.650930482766</v>
      </c>
      <c r="N83" s="7">
        <f t="shared" ca="1" si="70"/>
        <v>-25.574721589858797</v>
      </c>
      <c r="O83" s="7">
        <f t="shared" ca="1" si="70"/>
        <v>-24.618672253967759</v>
      </c>
      <c r="P83" s="7">
        <f t="shared" ca="1" si="70"/>
        <v>-23.771944823377225</v>
      </c>
      <c r="Q83" s="7">
        <f t="shared" ca="1" si="70"/>
        <v>-23.025539058805634</v>
      </c>
      <c r="R83" s="7">
        <f t="shared" ca="1" si="70"/>
        <v>-22.371789661931274</v>
      </c>
      <c r="S83" s="7">
        <f t="shared" ca="1" si="70"/>
        <v>-21.804029969458696</v>
      </c>
      <c r="T83" s="7">
        <f t="shared" ca="1" si="70"/>
        <v>-21.316361623310371</v>
      </c>
      <c r="U83" s="7">
        <f t="shared" ca="1" si="70"/>
        <v>-20.903493618326365</v>
      </c>
    </row>
    <row r="84" spans="1:21" x14ac:dyDescent="0.25">
      <c r="A84" s="5" t="s">
        <v>85</v>
      </c>
      <c r="B84" s="7">
        <f t="shared" ref="B84:U84" si="71">+B74-B13</f>
        <v>64</v>
      </c>
      <c r="C84" s="7">
        <f t="shared" si="71"/>
        <v>64</v>
      </c>
      <c r="D84" s="7">
        <f t="shared" si="71"/>
        <v>64</v>
      </c>
      <c r="E84" s="7">
        <f t="shared" si="71"/>
        <v>64</v>
      </c>
      <c r="F84" s="7">
        <f t="shared" si="71"/>
        <v>64</v>
      </c>
      <c r="G84" s="7">
        <f t="shared" si="71"/>
        <v>64</v>
      </c>
      <c r="H84" s="7">
        <f t="shared" si="71"/>
        <v>64</v>
      </c>
      <c r="I84" s="7">
        <f t="shared" si="71"/>
        <v>64</v>
      </c>
      <c r="J84" s="7">
        <f t="shared" si="71"/>
        <v>64</v>
      </c>
      <c r="K84" s="7">
        <f t="shared" si="71"/>
        <v>64</v>
      </c>
      <c r="L84" s="7">
        <f t="shared" si="71"/>
        <v>64</v>
      </c>
      <c r="M84" s="7">
        <f t="shared" si="71"/>
        <v>64</v>
      </c>
      <c r="N84" s="7">
        <f t="shared" si="71"/>
        <v>64</v>
      </c>
      <c r="O84" s="7">
        <f t="shared" si="71"/>
        <v>64</v>
      </c>
      <c r="P84" s="7">
        <f t="shared" si="71"/>
        <v>64</v>
      </c>
      <c r="Q84" s="7">
        <f t="shared" si="71"/>
        <v>64</v>
      </c>
      <c r="R84" s="7">
        <f t="shared" si="71"/>
        <v>64</v>
      </c>
      <c r="S84" s="7">
        <f t="shared" si="71"/>
        <v>64</v>
      </c>
      <c r="T84" s="7">
        <f t="shared" si="71"/>
        <v>64</v>
      </c>
      <c r="U84" s="7">
        <f t="shared" si="71"/>
        <v>64</v>
      </c>
    </row>
    <row r="85" spans="1:21" x14ac:dyDescent="0.25">
      <c r="A85" s="12" t="s">
        <v>34</v>
      </c>
      <c r="B85" s="27">
        <f ca="1">+SUM(B78:B84)</f>
        <v>30.645394297905909</v>
      </c>
      <c r="C85" s="27">
        <f t="shared" ref="C85:U85" ca="1" si="72">+SUM(C78:C84)</f>
        <v>69.504896450137053</v>
      </c>
      <c r="D85" s="27">
        <f t="shared" ca="1" si="72"/>
        <v>71.586015241813627</v>
      </c>
      <c r="E85" s="27">
        <f t="shared" ca="1" si="72"/>
        <v>69.297776379631017</v>
      </c>
      <c r="F85" s="27">
        <f t="shared" ca="1" si="72"/>
        <v>67.92543488766907</v>
      </c>
      <c r="G85" s="27">
        <f t="shared" ca="1" si="72"/>
        <v>75.551975737067664</v>
      </c>
      <c r="H85" s="27">
        <f t="shared" ca="1" si="72"/>
        <v>74.85027632359018</v>
      </c>
      <c r="I85" s="27">
        <f t="shared" ca="1" si="72"/>
        <v>73.741754744493619</v>
      </c>
      <c r="J85" s="27">
        <f t="shared" ca="1" si="72"/>
        <v>72.307911254649213</v>
      </c>
      <c r="K85" s="27">
        <f t="shared" ca="1" si="72"/>
        <v>70.602452099693735</v>
      </c>
      <c r="L85" s="27">
        <f t="shared" ca="1" si="72"/>
        <v>73.305348297067638</v>
      </c>
      <c r="M85" s="27">
        <f t="shared" ca="1" si="72"/>
        <v>70.602942979716275</v>
      </c>
      <c r="N85" s="27">
        <f t="shared" ca="1" si="72"/>
        <v>67.76693146527262</v>
      </c>
      <c r="O85" s="27">
        <f t="shared" ca="1" si="72"/>
        <v>64.810760393812814</v>
      </c>
      <c r="P85" s="27">
        <f t="shared" ca="1" si="72"/>
        <v>61.745267417052482</v>
      </c>
      <c r="Q85" s="27">
        <f t="shared" ca="1" si="72"/>
        <v>58.579452774273221</v>
      </c>
      <c r="R85" s="27">
        <f t="shared" ca="1" si="72"/>
        <v>55.320981763796723</v>
      </c>
      <c r="S85" s="27">
        <f t="shared" ca="1" si="72"/>
        <v>51.976521048918443</v>
      </c>
      <c r="T85" s="27">
        <f t="shared" ca="1" si="72"/>
        <v>48.551968987715796</v>
      </c>
      <c r="U85" s="27">
        <f t="shared" ca="1" si="72"/>
        <v>45.052616585349064</v>
      </c>
    </row>
  </sheetData>
  <pageMargins left="0.7" right="0.7" top="0.75" bottom="0.75" header="0.3" footer="0.3"/>
  <pageSetup scale="3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5301628CB5F541A089DDE9AFFA00B5" ma:contentTypeVersion="0" ma:contentTypeDescription="Create a new document." ma:contentTypeScope="" ma:versionID="046332436076f67ff2fa679a7eaa9cc9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44cfc60566d61e9babd1b11f9b704ff8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hidden="true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88EE4-90BD-48BA-867A-3369300E2731}">
  <ds:schemaRefs>
    <ds:schemaRef ds:uri="http://schemas.microsoft.com/office/2006/metadata/properties"/>
    <ds:schemaRef ds:uri="http://schemas.microsoft.com/office/infopath/2007/PartnerControls"/>
    <ds:schemaRef ds:uri="f0af1d65-dfd0-4b99-b523-def3a954563f"/>
  </ds:schemaRefs>
</ds:datastoreItem>
</file>

<file path=customXml/itemProps2.xml><?xml version="1.0" encoding="utf-8"?>
<ds:datastoreItem xmlns:ds="http://schemas.openxmlformats.org/officeDocument/2006/customXml" ds:itemID="{14485FC1-3F4F-4BC2-ACB8-B080A806A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063DBF-2EA8-4E43-B723-90214C2D23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Escalators</vt:lpstr>
      <vt:lpstr>CCA</vt:lpstr>
      <vt:lpstr>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>
  </dc:creator>
  <cp:lastModifiedBy>
  </cp:lastModifiedBy>
  <dcterms:created xsi:type="dcterms:W3CDTF">2016-12-23T00:47:37.1484882Z</dcterms:created>
  <dcterms:modified xsi:type="dcterms:W3CDTF">2016-12-23T00:47:37.1484882Z</dcterms:modified>
</cp:coreProperties>
</file>