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795" yWindow="-180" windowWidth="19440" windowHeight="9315" tabRatio="894"/>
  </bookViews>
  <sheets>
    <sheet name="COVER" sheetId="346" r:id="rId1"/>
    <sheet name="Results" sheetId="313" r:id="rId2"/>
    <sheet name="Pick OM&amp;A" sheetId="342" r:id="rId3"/>
    <sheet name="Pick Fuel" sheetId="345" r:id="rId4"/>
    <sheet name="Base_Alt1BCSRefNG" sheetId="318" state="hidden" r:id="rId5"/>
    <sheet name="Base_Alt0Ref2020_NG" sheetId="319" state="hidden" r:id="rId6"/>
  </sheets>
  <externalReferences>
    <externalReference r:id="rId7"/>
  </externalReferences>
  <definedNames>
    <definedName name="_AtRisk_SimSetting_AutomaticallyGenerateReports" hidden="1">TRUE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2047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" localSheetId="3" hidden="1">#REF!</definedName>
    <definedName name="_f" hidden="1">#REF!</definedName>
    <definedName name="_Fill" localSheetId="3" hidden="1">#REF!</definedName>
    <definedName name="_Fill" hidden="1">#REF!</definedName>
    <definedName name="_Fill2" localSheetId="3" hidden="1">#REF!</definedName>
    <definedName name="_Fill2" hidden="1">#REF!</definedName>
    <definedName name="_Key1" localSheetId="3" hidden="1">#REF!</definedName>
    <definedName name="_Key1" hidden="1">#REF!</definedName>
    <definedName name="_key12" localSheetId="3" hidden="1">#REF!</definedName>
    <definedName name="_key12" hidden="1">#REF!</definedName>
    <definedName name="_Order1" hidden="1">255</definedName>
    <definedName name="_Order2" hidden="1">255</definedName>
    <definedName name="_Sort" localSheetId="3" hidden="1">'[1]94SEC5L'!#REF!</definedName>
    <definedName name="_Sort" hidden="1">'[1]94SEC5L'!#REF!</definedName>
    <definedName name="_Table1_In1" localSheetId="3" hidden="1">#REF!</definedName>
    <definedName name="_Table1_In1" hidden="1">#REF!</definedName>
    <definedName name="_Table2_In1" localSheetId="3" hidden="1">#REF!</definedName>
    <definedName name="_Table2_In1" hidden="1">#REF!</definedName>
    <definedName name="a" localSheetId="3" hidden="1">#REF!</definedName>
    <definedName name="a" hidden="1">#REF!</definedName>
    <definedName name="aa" localSheetId="3" hidden="1">#REF!</definedName>
    <definedName name="aa" hidden="1">#REF!</definedName>
    <definedName name="aaa" localSheetId="3" hidden="1">#REF!</definedName>
    <definedName name="aaa" hidden="1">#REF!</definedName>
    <definedName name="aaaa" localSheetId="3" hidden="1">#REF!</definedName>
    <definedName name="aaaa" hidden="1">#REF!</definedName>
    <definedName name="aaaacopy" localSheetId="3" hidden="1">#REF!</definedName>
    <definedName name="aaaacopy" hidden="1">#REF!</definedName>
    <definedName name="aaacopy" localSheetId="3" hidden="1">#REF!</definedName>
    <definedName name="aaacopy" hidden="1">#REF!</definedName>
    <definedName name="aacopy" localSheetId="3" hidden="1">#REF!</definedName>
    <definedName name="aacopy" hidden="1">#REF!</definedName>
    <definedName name="acopy" localSheetId="3" hidden="1">#REF!</definedName>
    <definedName name="acopy" hidden="1">#REF!</definedName>
    <definedName name="bb" localSheetId="3" hidden="1">#REF!</definedName>
    <definedName name="bb" hidden="1">#REF!</definedName>
    <definedName name="BNNN" hidden="1">"42OOCOJ1FUOUWJJRJ9DA5ER7F"</definedName>
    <definedName name="dayIdx" localSheetId="5">#REF!</definedName>
    <definedName name="dayIdx" localSheetId="4">#REF!</definedName>
    <definedName name="dfadfs" localSheetId="3" hidden="1">'[1]94SEC5L'!#REF!</definedName>
    <definedName name="dfadfs" hidden="1">'[1]94SEC5L'!#REF!</definedName>
    <definedName name="dfasdfsd" localSheetId="3" hidden="1">'[1]94SEC5L'!#REF!</definedName>
    <definedName name="dfasdfsd" hidden="1">'[1]94SEC5L'!#REF!</definedName>
    <definedName name="dfdsdf" hidden="1">{"'GenCo'!$A$3:$U$52"}</definedName>
    <definedName name="DME_BeforeCloseCompleted" hidden="1">"True"</definedName>
    <definedName name="DME_Dirty" hidden="1">"False"</definedName>
    <definedName name="DME_LocalFile" hidden="1">"True"</definedName>
    <definedName name="HTML_CodePage" hidden="1">1252</definedName>
    <definedName name="HTML_Control" hidden="1">{"'GenCo'!$A$3:$U$52"}</definedName>
    <definedName name="HTML_Control1" hidden="1">{"'GenCo'!$A$3:$U$52"}</definedName>
    <definedName name="HTML_Description" hidden="1">""</definedName>
    <definedName name="HTML_Email" hidden="1">""</definedName>
    <definedName name="HTML_Header" hidden="1">""</definedName>
    <definedName name="HTML_LastUpdate" hidden="1">"8/2/00"</definedName>
    <definedName name="HTML_LineAfter" hidden="1">FALSE</definedName>
    <definedName name="HTML_LineBefore" hidden="1">FALSE</definedName>
    <definedName name="HTML_Name" hidden="1">"Saeed Shah"</definedName>
    <definedName name="HTML_OBDlg2" hidden="1">TRUE</definedName>
    <definedName name="HTML_OBDlg4" hidden="1">TRUE</definedName>
    <definedName name="HTML_OS" hidden="1">0</definedName>
    <definedName name="HTML_PathFile" hidden="1">"W:\historic\energy\prod0797.htm"</definedName>
    <definedName name="HTML_Title" hidden="1">""</definedName>
    <definedName name="HTML1_1" hidden="1">"[PRO0597.XLS]Sheet1!$A$4:$U$48"</definedName>
    <definedName name="HTML1_10" hidden="1">""</definedName>
    <definedName name="HTML1_11" hidden="1">1</definedName>
    <definedName name="HTML1_12" hidden="1">"E:\apps\ASSESS\HPDGENCO\PRO0597.htm"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"5/12/97"</definedName>
    <definedName name="HTML1_9" hidden="1">"Francis Monize"</definedName>
    <definedName name="HTML10_1" hidden="1">"[PRO9803.XLS]GenCo!$A$3:$U$52"</definedName>
    <definedName name="HTML10_10" hidden="1">""</definedName>
    <definedName name="HTML10_11" hidden="1">1</definedName>
    <definedName name="HTML10_12" hidden="1">"W:\historic\energy\prod0397.htm"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"3/27/98"</definedName>
    <definedName name="HTML10_9" hidden="1">"Lenny Lai"</definedName>
    <definedName name="HTML11_1" hidden="1">"[PRO9803.xls]GenCo!$A$3:$U$52"</definedName>
    <definedName name="HTML11_10" hidden="1">""</definedName>
    <definedName name="HTML11_11" hidden="1">1</definedName>
    <definedName name="HTML11_12" hidden="1">"W:\historic\energy\prod0397.htm"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"4/1/98"</definedName>
    <definedName name="HTML11_9" hidden="1">"Lenny Lai"</definedName>
    <definedName name="HTML12_1" hidden="1">"[PRO9804.xls]GenCo!$A$3:$U$52"</definedName>
    <definedName name="HTML12_10" hidden="1">""</definedName>
    <definedName name="HTML12_11" hidden="1">1</definedName>
    <definedName name="HTML12_12" hidden="1">"W:\historic\energy\prod0497.htm"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"4/24/98"</definedName>
    <definedName name="HTML12_9" hidden="1">"Lenny Lai"</definedName>
    <definedName name="HTML13_1" hidden="1">"[PRO9804.XLS]GenCo!$A$3:$U$52"</definedName>
    <definedName name="HTML13_10" hidden="1">""</definedName>
    <definedName name="HTML13_11" hidden="1">1</definedName>
    <definedName name="HTML13_12" hidden="1">"W:\historic\energy\prod0497.htm"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"5/1/98"</definedName>
    <definedName name="HTML13_9" hidden="1">"Lenny Lai"</definedName>
    <definedName name="HTML14_1" hidden="1">"[PRO9805.xls]GenCo!$A$3:$U$52"</definedName>
    <definedName name="HTML14_10" hidden="1">""</definedName>
    <definedName name="HTML14_11" hidden="1">1</definedName>
    <definedName name="HTML14_12" hidden="1">"W:\historic\energy\prod0597.htm"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"5/6/98"</definedName>
    <definedName name="HTML14_9" hidden="1">"Lenny Lai"</definedName>
    <definedName name="HTML15_1" hidden="1">"[PRO9805.XLS]GenCo!$A$3:$U$52"</definedName>
    <definedName name="HTML15_10" hidden="1">""</definedName>
    <definedName name="HTML15_11" hidden="1">1</definedName>
    <definedName name="HTML15_12" hidden="1">"W:\historic\energy\prod0597.htm"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"6/1/98"</definedName>
    <definedName name="HTML15_9" hidden="1">"Lenny Lai"</definedName>
    <definedName name="HTML16_1" hidden="1">"[Pro9805.xls]GenCo!$A$3:$U$52"</definedName>
    <definedName name="HTML16_10" hidden="1">""</definedName>
    <definedName name="HTML16_11" hidden="1">1</definedName>
    <definedName name="HTML16_12" hidden="1">"W:\historic\energy\prod0597.htm"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"5/29/98"</definedName>
    <definedName name="HTML16_9" hidden="1">"Lenny Lai"</definedName>
    <definedName name="HTML17_1" hidden="1">"[PRO9806.XLS]GenCo!$A$3:$U$52"</definedName>
    <definedName name="HTML17_10" hidden="1">""</definedName>
    <definedName name="HTML17_11" hidden="1">1</definedName>
    <definedName name="HTML17_12" hidden="1">"W:\historic\energy\prod0697.htm"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"6/30/98"</definedName>
    <definedName name="HTML17_9" hidden="1">"Lenny Lai"</definedName>
    <definedName name="HTML18_1" hidden="1">"[PRO9807.XLS]GenCo!$A$3:$U$52"</definedName>
    <definedName name="HTML18_10" hidden="1">""</definedName>
    <definedName name="HTML18_11" hidden="1">1</definedName>
    <definedName name="HTML18_12" hidden="1">"W:\historic\energy\prod0797.htm"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"7/8/98"</definedName>
    <definedName name="HTML18_9" hidden="1">"Lenny Lai"</definedName>
    <definedName name="HTML2_1" hidden="1">"[PRO0597.XLS]Sheet1!$A$4:$U$46"</definedName>
    <definedName name="HTML2_10" hidden="1">""</definedName>
    <definedName name="HTML2_11" hidden="1">1</definedName>
    <definedName name="HTML2_12" hidden="1">"W:\historic\energy\prod0597.htm"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"5/30/97"</definedName>
    <definedName name="HTML2_9" hidden="1">"Francis Monize"</definedName>
    <definedName name="HTML3_1" hidden="1">"[PRO0797.XLS]Sheet1!$A$4:$U$48"</definedName>
    <definedName name="HTML3_10" hidden="1">""</definedName>
    <definedName name="HTML3_11" hidden="1">1</definedName>
    <definedName name="HTML3_12" hidden="1">"W:\historic\energy\prod0797.htm"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"7/31/97"</definedName>
    <definedName name="HTML3_9" hidden="1">"Francis Monize"</definedName>
    <definedName name="HTML4_1" hidden="1">"[PRO1297.XLS]GENCO!$A$3:$U$54"</definedName>
    <definedName name="HTML4_10" hidden="1">""</definedName>
    <definedName name="HTML4_11" hidden="1">1</definedName>
    <definedName name="HTML4_12" hidden="1">"W:\historic\energy\prod1297.htm"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"12/5/97"</definedName>
    <definedName name="HTML4_9" hidden="1">"Lenny Lai"</definedName>
    <definedName name="HTML5_1" hidden="1">"[PRO1297.xls]GENCO!$A$3:$U$53"</definedName>
    <definedName name="HTML5_10" hidden="1">""</definedName>
    <definedName name="HTML5_11" hidden="1">1</definedName>
    <definedName name="HTML5_12" hidden="1">"W:\historic\energy\prod1297.htm"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"12/18/97"</definedName>
    <definedName name="HTML5_9" hidden="1">"Lenny Lai"</definedName>
    <definedName name="HTML6_1" hidden="1">"[PRO9802.XLS]GENCO!$A$3:$U$53"</definedName>
    <definedName name="HTML6_10" hidden="1">""</definedName>
    <definedName name="HTML6_11" hidden="1">1</definedName>
    <definedName name="HTML6_12" hidden="1">"W:\historic\energy\prod0297.htm"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"2/2/98"</definedName>
    <definedName name="HTML6_9" hidden="1">"Lenny Lai"</definedName>
    <definedName name="HTML7_1" hidden="1">"[Pro9802.xls]GENCO!$A$3:$U$53"</definedName>
    <definedName name="HTML7_10" hidden="1">""</definedName>
    <definedName name="HTML7_11" hidden="1">1</definedName>
    <definedName name="HTML7_12" hidden="1">"W:\historic\energy\prod0297.htm"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"2/20/98"</definedName>
    <definedName name="HTML7_9" hidden="1">"Lenny Lai"</definedName>
    <definedName name="HTML8_1" hidden="1">"[Pro9802.xls]GenCo!$A$3:$U$52"</definedName>
    <definedName name="HTML8_10" hidden="1">""</definedName>
    <definedName name="HTML8_11" hidden="1">1</definedName>
    <definedName name="HTML8_12" hidden="1">"W:\historic\energy\prod0297.htm"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"3/3/98"</definedName>
    <definedName name="HTML8_9" hidden="1">"Lenny Lai"</definedName>
    <definedName name="HTML9_1" hidden="1">"[Pro9803.xls]GenCo!$A$3:$U$52"</definedName>
    <definedName name="HTML9_10" hidden="1">""</definedName>
    <definedName name="HTML9_11" hidden="1">1</definedName>
    <definedName name="HTML9_12" hidden="1">"W:\historic\energy\prod0397.htm"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"3/30/98"</definedName>
    <definedName name="HTML9_9" hidden="1">"Lenny Lai"</definedName>
    <definedName name="HTMLCount" hidden="1">18</definedName>
    <definedName name="new" localSheetId="3" hidden="1">#REF!</definedName>
    <definedName name="new" hidden="1">#REF!</definedName>
    <definedName name="old" localSheetId="3" hidden="1">#REF!</definedName>
    <definedName name="old" hidden="1">#REF!</definedName>
    <definedName name="Pal_Workbook_GUID" hidden="1">"KSAZZJ7HVYDUQS2GNVP927D8"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SAPBEXrevision" hidden="1">1</definedName>
    <definedName name="SAPBEXsysID" hidden="1">"SBP"</definedName>
    <definedName name="SAPBEXwbID" hidden="1">"42KDGKU81R4JKTA4XNEZ2T8HN"</definedName>
    <definedName name="sdfasdf" localSheetId="3" hidden="1">#REF!</definedName>
    <definedName name="sdfasdf" hidden="1">#REF!</definedName>
    <definedName name="wrn.2002._.budget._.by._.ccid." hidden="1">{#N/A,#N/A,FALSE,"206 2002 OM&amp;A BUDGET-CCID DETAI"}</definedName>
    <definedName name="wrn.FINAL.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</definedNames>
  <calcPr calcId="125725" calcOnSave="0"/>
</workbook>
</file>

<file path=xl/calcChain.xml><?xml version="1.0" encoding="utf-8"?>
<calcChain xmlns="http://schemas.openxmlformats.org/spreadsheetml/2006/main">
  <c r="B26" i="342"/>
  <c r="B21"/>
  <c r="B12"/>
  <c r="B7"/>
  <c r="E33" l="1"/>
  <c r="E31"/>
  <c r="E7" i="313"/>
  <c r="E8" l="1"/>
  <c r="C13" l="1"/>
  <c r="D6" l="1"/>
  <c r="G28" i="345" l="1"/>
  <c r="G27"/>
  <c r="B26"/>
  <c r="Y24"/>
  <c r="X24"/>
  <c r="W24"/>
  <c r="V24"/>
  <c r="U24"/>
  <c r="T24"/>
  <c r="S24"/>
  <c r="R24"/>
  <c r="Q24"/>
  <c r="P24"/>
  <c r="O24"/>
  <c r="N24"/>
  <c r="M24"/>
  <c r="L24"/>
  <c r="K24"/>
  <c r="H24" s="1"/>
  <c r="J24"/>
  <c r="H23"/>
  <c r="H22"/>
  <c r="B12"/>
  <c r="Y10"/>
  <c r="X10"/>
  <c r="W10"/>
  <c r="V10"/>
  <c r="U10"/>
  <c r="T10"/>
  <c r="S10"/>
  <c r="R10"/>
  <c r="Q10"/>
  <c r="P10"/>
  <c r="O10"/>
  <c r="N10"/>
  <c r="M10"/>
  <c r="L10"/>
  <c r="K10"/>
  <c r="J10"/>
  <c r="G24" i="342"/>
  <c r="G23"/>
  <c r="G22"/>
  <c r="F4" i="345"/>
  <c r="F2"/>
  <c r="E4"/>
  <c r="E3"/>
  <c r="E2"/>
  <c r="B7" l="1"/>
  <c r="E31"/>
  <c r="E17"/>
  <c r="B21"/>
  <c r="G23"/>
  <c r="H10"/>
  <c r="G31"/>
  <c r="G22"/>
  <c r="Y10" i="342"/>
  <c r="X10"/>
  <c r="W10"/>
  <c r="V10"/>
  <c r="U10"/>
  <c r="T10"/>
  <c r="S10"/>
  <c r="R10"/>
  <c r="Q10"/>
  <c r="P10"/>
  <c r="O10"/>
  <c r="N10"/>
  <c r="M10"/>
  <c r="L10"/>
  <c r="K10"/>
  <c r="J10"/>
  <c r="H9" i="345" l="1"/>
  <c r="G17"/>
  <c r="D9" i="313" s="1"/>
  <c r="G14" i="345"/>
  <c r="G9"/>
  <c r="G13"/>
  <c r="H8"/>
  <c r="G8"/>
  <c r="J1"/>
  <c r="J4" s="1"/>
  <c r="G33" i="342"/>
  <c r="F3"/>
  <c r="G10"/>
  <c r="G9"/>
  <c r="G8"/>
  <c r="J1"/>
  <c r="J27" i="345" l="1"/>
  <c r="J28"/>
  <c r="J29"/>
  <c r="J14"/>
  <c r="J15"/>
  <c r="F3"/>
  <c r="J3" s="1"/>
  <c r="J13"/>
  <c r="K1"/>
  <c r="J3" i="342"/>
  <c r="J4"/>
  <c r="J15" s="1"/>
  <c r="K1"/>
  <c r="K4" s="1"/>
  <c r="K15" s="1"/>
  <c r="J13" l="1"/>
  <c r="J14"/>
  <c r="K13"/>
  <c r="K14"/>
  <c r="K4" i="345"/>
  <c r="L1"/>
  <c r="K3"/>
  <c r="K3" i="342"/>
  <c r="L1"/>
  <c r="K15" i="345" l="1"/>
  <c r="K29"/>
  <c r="K27"/>
  <c r="K28"/>
  <c r="K14"/>
  <c r="K13"/>
  <c r="L4"/>
  <c r="M1"/>
  <c r="L3"/>
  <c r="L4" i="342"/>
  <c r="L15" s="1"/>
  <c r="L3"/>
  <c r="M1"/>
  <c r="L15" i="345" l="1"/>
  <c r="L28"/>
  <c r="L29"/>
  <c r="L27"/>
  <c r="L13" i="342"/>
  <c r="L14"/>
  <c r="L14" i="345"/>
  <c r="L13"/>
  <c r="M4"/>
  <c r="N1"/>
  <c r="M3"/>
  <c r="M4" i="342"/>
  <c r="M15" s="1"/>
  <c r="M3"/>
  <c r="N1"/>
  <c r="M15" i="345" l="1"/>
  <c r="M28"/>
  <c r="M29"/>
  <c r="M27"/>
  <c r="M13" i="342"/>
  <c r="M14"/>
  <c r="M14" i="345"/>
  <c r="M13"/>
  <c r="N4"/>
  <c r="O1"/>
  <c r="N3"/>
  <c r="N4" i="342"/>
  <c r="N15" s="1"/>
  <c r="N3"/>
  <c r="O1"/>
  <c r="N15" i="345" l="1"/>
  <c r="N27"/>
  <c r="N28"/>
  <c r="N29"/>
  <c r="N13" i="342"/>
  <c r="N14"/>
  <c r="N14" i="345"/>
  <c r="N13"/>
  <c r="O4"/>
  <c r="P1"/>
  <c r="O3"/>
  <c r="O4" i="342"/>
  <c r="O15" s="1"/>
  <c r="O3"/>
  <c r="P1"/>
  <c r="F19"/>
  <c r="F8" i="313"/>
  <c r="O15" i="345" l="1"/>
  <c r="O29"/>
  <c r="O27"/>
  <c r="O28"/>
  <c r="V24" i="342"/>
  <c r="R24"/>
  <c r="N24"/>
  <c r="Y23"/>
  <c r="U23"/>
  <c r="Q23"/>
  <c r="M23"/>
  <c r="X22"/>
  <c r="T22"/>
  <c r="P22"/>
  <c r="L22"/>
  <c r="J22"/>
  <c r="Y29"/>
  <c r="U29"/>
  <c r="Q29"/>
  <c r="M29"/>
  <c r="Y28"/>
  <c r="U28"/>
  <c r="Q28"/>
  <c r="M28"/>
  <c r="Y27"/>
  <c r="U27"/>
  <c r="Q27"/>
  <c r="M27"/>
  <c r="R28"/>
  <c r="J28"/>
  <c r="R27"/>
  <c r="N27"/>
  <c r="Y24"/>
  <c r="U24"/>
  <c r="Q24"/>
  <c r="X23"/>
  <c r="P23"/>
  <c r="O22"/>
  <c r="P28"/>
  <c r="T27"/>
  <c r="W24"/>
  <c r="S24"/>
  <c r="O24"/>
  <c r="K24"/>
  <c r="V23"/>
  <c r="R23"/>
  <c r="N23"/>
  <c r="Y22"/>
  <c r="U22"/>
  <c r="Q22"/>
  <c r="M22"/>
  <c r="J23"/>
  <c r="V29"/>
  <c r="R29"/>
  <c r="N29"/>
  <c r="J29"/>
  <c r="V28"/>
  <c r="N28"/>
  <c r="V27"/>
  <c r="J27"/>
  <c r="T23"/>
  <c r="W22"/>
  <c r="K22"/>
  <c r="X29"/>
  <c r="T29"/>
  <c r="P29"/>
  <c r="L29"/>
  <c r="X28"/>
  <c r="T28"/>
  <c r="X27"/>
  <c r="L27"/>
  <c r="X24"/>
  <c r="T24"/>
  <c r="P24"/>
  <c r="L24"/>
  <c r="W23"/>
  <c r="S23"/>
  <c r="O23"/>
  <c r="K23"/>
  <c r="V22"/>
  <c r="R22"/>
  <c r="N22"/>
  <c r="J24"/>
  <c r="W29"/>
  <c r="S29"/>
  <c r="O29"/>
  <c r="K29"/>
  <c r="W28"/>
  <c r="S28"/>
  <c r="O28"/>
  <c r="K28"/>
  <c r="W27"/>
  <c r="S27"/>
  <c r="O27"/>
  <c r="K27"/>
  <c r="M24"/>
  <c r="L23"/>
  <c r="S22"/>
  <c r="L28"/>
  <c r="P27"/>
  <c r="O13"/>
  <c r="O14"/>
  <c r="O14" i="345"/>
  <c r="O13"/>
  <c r="P4"/>
  <c r="Q1"/>
  <c r="P3"/>
  <c r="P4" i="342"/>
  <c r="P15" s="1"/>
  <c r="P3"/>
  <c r="Q1"/>
  <c r="H8"/>
  <c r="H9"/>
  <c r="P15" i="345" l="1"/>
  <c r="P28"/>
  <c r="P29"/>
  <c r="P27"/>
  <c r="H23" i="342"/>
  <c r="H22"/>
  <c r="H24"/>
  <c r="P13"/>
  <c r="P14"/>
  <c r="P14" i="345"/>
  <c r="P13"/>
  <c r="Q4"/>
  <c r="R1"/>
  <c r="Q3"/>
  <c r="Q4" i="342"/>
  <c r="Q15" s="1"/>
  <c r="Q3"/>
  <c r="R1"/>
  <c r="H10"/>
  <c r="Q15" i="345" l="1"/>
  <c r="Q28"/>
  <c r="Q29"/>
  <c r="Q27"/>
  <c r="Q13" i="342"/>
  <c r="Q14"/>
  <c r="Q14" i="345"/>
  <c r="Q13"/>
  <c r="R4"/>
  <c r="S1"/>
  <c r="R3"/>
  <c r="R4" i="342"/>
  <c r="R15" s="1"/>
  <c r="R3"/>
  <c r="S1"/>
  <c r="R15" i="345" l="1"/>
  <c r="R27"/>
  <c r="R28"/>
  <c r="R29"/>
  <c r="R13" i="342"/>
  <c r="R14"/>
  <c r="R14" i="345"/>
  <c r="R13"/>
  <c r="S4"/>
  <c r="T1"/>
  <c r="S3"/>
  <c r="S4" i="342"/>
  <c r="S15" s="1"/>
  <c r="S3"/>
  <c r="T1"/>
  <c r="S15" i="345" l="1"/>
  <c r="S29"/>
  <c r="S27"/>
  <c r="H27" s="1"/>
  <c r="S28"/>
  <c r="S13" i="342"/>
  <c r="S14"/>
  <c r="S14" i="345"/>
  <c r="S13"/>
  <c r="H13" s="1"/>
  <c r="T4"/>
  <c r="U1"/>
  <c r="T3"/>
  <c r="T4" i="342"/>
  <c r="T15" s="1"/>
  <c r="T3"/>
  <c r="U1"/>
  <c r="T15" i="345" l="1"/>
  <c r="T28"/>
  <c r="T29"/>
  <c r="T27"/>
  <c r="T13" i="342"/>
  <c r="T14"/>
  <c r="H14"/>
  <c r="H27"/>
  <c r="T14" i="345"/>
  <c r="T13"/>
  <c r="U4"/>
  <c r="V1"/>
  <c r="U3"/>
  <c r="H13" i="342"/>
  <c r="U4"/>
  <c r="U15" s="1"/>
  <c r="U3"/>
  <c r="V1"/>
  <c r="H15"/>
  <c r="U15" i="345" l="1"/>
  <c r="U28"/>
  <c r="U29"/>
  <c r="U27"/>
  <c r="U13" i="342"/>
  <c r="U14"/>
  <c r="H28"/>
  <c r="U14" i="345"/>
  <c r="U13"/>
  <c r="V4"/>
  <c r="W1"/>
  <c r="V3"/>
  <c r="V4" i="342"/>
  <c r="V15" s="1"/>
  <c r="V3"/>
  <c r="W1"/>
  <c r="V15" i="345" l="1"/>
  <c r="V27"/>
  <c r="V28"/>
  <c r="V29"/>
  <c r="V13" i="342"/>
  <c r="V14"/>
  <c r="V14" i="345"/>
  <c r="V13"/>
  <c r="W4"/>
  <c r="X1"/>
  <c r="W3"/>
  <c r="W4" i="342"/>
  <c r="W15" s="1"/>
  <c r="W3"/>
  <c r="H29"/>
  <c r="X1"/>
  <c r="W15" i="345" l="1"/>
  <c r="W29"/>
  <c r="W27"/>
  <c r="W28"/>
  <c r="W13" i="342"/>
  <c r="W14"/>
  <c r="W14" i="345"/>
  <c r="W13"/>
  <c r="X4"/>
  <c r="Y1"/>
  <c r="X3"/>
  <c r="X4" i="342"/>
  <c r="X15" s="1"/>
  <c r="X3"/>
  <c r="Y1"/>
  <c r="X15" i="345" l="1"/>
  <c r="X28"/>
  <c r="X29"/>
  <c r="X27"/>
  <c r="X13" i="342"/>
  <c r="X14"/>
  <c r="X14" i="345"/>
  <c r="X13"/>
  <c r="Y4"/>
  <c r="Y3"/>
  <c r="Y4" i="342"/>
  <c r="Y15" s="1"/>
  <c r="Y3"/>
  <c r="Y15" i="345" l="1"/>
  <c r="H15" s="1"/>
  <c r="Y28"/>
  <c r="H28" s="1"/>
  <c r="Y29"/>
  <c r="H29" s="1"/>
  <c r="Y27"/>
  <c r="F31"/>
  <c r="F9" i="313" s="1"/>
  <c r="F17" i="345"/>
  <c r="E9" i="313" s="1"/>
  <c r="Y13" i="342"/>
  <c r="Y14"/>
  <c r="Y14" i="345"/>
  <c r="H14" s="1"/>
  <c r="Y13"/>
  <c r="F33" i="342" l="1"/>
  <c r="E6" i="313" s="1"/>
  <c r="F6" l="1"/>
  <c r="E10" l="1"/>
  <c r="F7" l="1"/>
  <c r="F10" s="1"/>
</calcChain>
</file>

<file path=xl/sharedStrings.xml><?xml version="1.0" encoding="utf-8"?>
<sst xmlns="http://schemas.openxmlformats.org/spreadsheetml/2006/main" count="2684" uniqueCount="190">
  <si>
    <t>$/mmbtu</t>
  </si>
  <si>
    <t>$/kW/yr</t>
  </si>
  <si>
    <t>Capacity</t>
  </si>
  <si>
    <t>Units</t>
  </si>
  <si>
    <t>TWh</t>
  </si>
  <si>
    <t>$/MWh</t>
  </si>
  <si>
    <t>Inputs</t>
  </si>
  <si>
    <t>Result</t>
  </si>
  <si>
    <t>Study Name:</t>
  </si>
  <si>
    <t>Category</t>
  </si>
  <si>
    <t>Sub-Category</t>
  </si>
  <si>
    <t>Price</t>
  </si>
  <si>
    <t>7x24 Energy Price</t>
  </si>
  <si>
    <t>Peak Energy Price</t>
  </si>
  <si>
    <t>Off-Peak Energy Price</t>
  </si>
  <si>
    <t>7x24 Load-Weighted Energy Price</t>
  </si>
  <si>
    <t>Capacity Price</t>
  </si>
  <si>
    <t>Demand</t>
  </si>
  <si>
    <t>Total Basic Demand</t>
  </si>
  <si>
    <t>Total CDM</t>
  </si>
  <si>
    <t>Total PGS Pump</t>
  </si>
  <si>
    <t>Total Demand (Net of CDM)</t>
  </si>
  <si>
    <t>Total Demand (Net of CDM &amp; PGS Pump)</t>
  </si>
  <si>
    <t>Exports</t>
  </si>
  <si>
    <t>Imports</t>
  </si>
  <si>
    <t>Net Exports</t>
  </si>
  <si>
    <t>Export Revenue</t>
  </si>
  <si>
    <t>$M/yr</t>
  </si>
  <si>
    <t>Import Cost</t>
  </si>
  <si>
    <t>Net Export Revenue</t>
  </si>
  <si>
    <t>CO2 adder</t>
  </si>
  <si>
    <t>$/Mg</t>
  </si>
  <si>
    <t>Natural gas (Henry Hub)</t>
  </si>
  <si>
    <t>Natural gas (trans to area)</t>
  </si>
  <si>
    <t>Emissions</t>
  </si>
  <si>
    <t>CO2</t>
  </si>
  <si>
    <t>Gg</t>
  </si>
  <si>
    <t>NOx</t>
  </si>
  <si>
    <t>SO2</t>
  </si>
  <si>
    <t>Generator Groups</t>
  </si>
  <si>
    <t>Production</t>
  </si>
  <si>
    <t>New Nuclear</t>
  </si>
  <si>
    <t>New Coal</t>
  </si>
  <si>
    <t>New CCGT</t>
  </si>
  <si>
    <t>New CT</t>
  </si>
  <si>
    <t>Wind 2</t>
  </si>
  <si>
    <t>Solar 2</t>
  </si>
  <si>
    <t>Lennox</t>
  </si>
  <si>
    <t>GW</t>
  </si>
  <si>
    <t>Capacity Factor</t>
  </si>
  <si>
    <t>%</t>
  </si>
  <si>
    <t>Revenue</t>
  </si>
  <si>
    <t>Total Variable Non-Fuel Cost</t>
  </si>
  <si>
    <t>Total Variable Fuel Cost</t>
  </si>
  <si>
    <t>Total Fixed Cost</t>
  </si>
  <si>
    <t>Pickering A</t>
  </si>
  <si>
    <t>Pickering B</t>
  </si>
  <si>
    <t>Retired</t>
  </si>
  <si>
    <t>Dem Resp 1</t>
  </si>
  <si>
    <t>Dem Resp 2</t>
  </si>
  <si>
    <t>Solar BtM</t>
  </si>
  <si>
    <t>Solar Grid</t>
  </si>
  <si>
    <t>Wind BtM</t>
  </si>
  <si>
    <t>Wind Grid</t>
  </si>
  <si>
    <t>Coal - HS</t>
  </si>
  <si>
    <t>Coal - HS w FGD</t>
  </si>
  <si>
    <t>Coal - HS w SCR</t>
  </si>
  <si>
    <t>Lambton 34 - Coal</t>
  </si>
  <si>
    <t>Coal - HS w FGD&amp;SCR - 2</t>
  </si>
  <si>
    <t>Coal - IL</t>
  </si>
  <si>
    <t>Coal - IL w FGD</t>
  </si>
  <si>
    <t>Coal - IL w FGD&amp;SCR</t>
  </si>
  <si>
    <t>Coal - IL w FGD&amp;SCR - 2</t>
  </si>
  <si>
    <t>Coal - IL w FGD&amp;SCR - 3</t>
  </si>
  <si>
    <t>Coal - LS</t>
  </si>
  <si>
    <t>Coal - LS w FGD</t>
  </si>
  <si>
    <t>Coal - LS w SCR</t>
  </si>
  <si>
    <t>Coal - LS w FGD&amp;SCR</t>
  </si>
  <si>
    <t>Coal - LS - 2</t>
  </si>
  <si>
    <t>Nanticoke 56 - Coal</t>
  </si>
  <si>
    <t>Coal - PRB w FGD</t>
  </si>
  <si>
    <t>Nanticoke 78 - Coal</t>
  </si>
  <si>
    <t>Coal - PRB w FGD&amp;SCR</t>
  </si>
  <si>
    <t>Coal - PRB w FGD&amp;SCR -2</t>
  </si>
  <si>
    <t>Thunder Bay - Coal</t>
  </si>
  <si>
    <t>Bioenergy 1</t>
  </si>
  <si>
    <t>Atikokan - Bioenergy</t>
  </si>
  <si>
    <t>Thunder Bay - Bioenergy</t>
  </si>
  <si>
    <t>Lambton - NG</t>
  </si>
  <si>
    <t>Nanticoke - NG</t>
  </si>
  <si>
    <t>Thunder Bay - NG</t>
  </si>
  <si>
    <t>CT</t>
  </si>
  <si>
    <t>Gas - CT 2</t>
  </si>
  <si>
    <t>Gas - CT 3</t>
  </si>
  <si>
    <t xml:space="preserve">Gas - Other </t>
  </si>
  <si>
    <t>CCGT - Other</t>
  </si>
  <si>
    <t>CCGT - Brighton Beach</t>
  </si>
  <si>
    <t>CCGT - Greenfield</t>
  </si>
  <si>
    <t>CCGT - Portlands</t>
  </si>
  <si>
    <t>CCGT - St Clair</t>
  </si>
  <si>
    <t>CCGT - Goreway</t>
  </si>
  <si>
    <t>CCGT - Halton Hills</t>
  </si>
  <si>
    <t>CCGT - CES reneg</t>
  </si>
  <si>
    <t>Oil - H 1</t>
  </si>
  <si>
    <t>Oil - H 2</t>
  </si>
  <si>
    <t>Oil - H 3</t>
  </si>
  <si>
    <t>Oil - L 1</t>
  </si>
  <si>
    <t>Oil - L 2</t>
  </si>
  <si>
    <t>Oil - L 3</t>
  </si>
  <si>
    <t>Darlington - pre-refurb</t>
  </si>
  <si>
    <t>Darlington - post-refurb</t>
  </si>
  <si>
    <t>Bruce A - pre-refurb</t>
  </si>
  <si>
    <t>Bruce A - post-refurb</t>
  </si>
  <si>
    <t>Bruce B - pre-refurb</t>
  </si>
  <si>
    <t>Bruce B - post-refurb</t>
  </si>
  <si>
    <t>Hydro - Beck PGS Pump</t>
  </si>
  <si>
    <t>Hydro - Beck PGS Gen</t>
  </si>
  <si>
    <t>Hydro - NE Abitibi/MW English</t>
  </si>
  <si>
    <t>Hydro - NE Mattagami/NW Nipigon</t>
  </si>
  <si>
    <t>Hydro - NE Mississagi/NW Other</t>
  </si>
  <si>
    <t>Hydro - NE Montreal</t>
  </si>
  <si>
    <t>Hydro - SE Madawaska</t>
  </si>
  <si>
    <t>Hydro - SE Ottawa</t>
  </si>
  <si>
    <t>Hydro - Niagara Gen</t>
  </si>
  <si>
    <t>Hydro - St. Lawrence</t>
  </si>
  <si>
    <t>Hydro - Other</t>
  </si>
  <si>
    <t>CHP</t>
  </si>
  <si>
    <t>Cogen - Baseload 1</t>
  </si>
  <si>
    <t>Cogen - Baseload 2</t>
  </si>
  <si>
    <t>Cogen - Dispatchable</t>
  </si>
  <si>
    <t>Cogen - Shaped 1</t>
  </si>
  <si>
    <t>Cogen - Shaped 2</t>
  </si>
  <si>
    <t>Hydro BtM</t>
  </si>
  <si>
    <t>Behind Meter - Other</t>
  </si>
  <si>
    <t>CCGT - Sarnia Green Elec</t>
  </si>
  <si>
    <t>CCGT - Napanee GS</t>
  </si>
  <si>
    <t>2016 SEV NFBase</t>
  </si>
  <si>
    <t>2016 NFALT0_Ref2020</t>
  </si>
  <si>
    <t>TOTAL</t>
  </si>
  <si>
    <t>Base PV/Escalation Year</t>
  </si>
  <si>
    <t>Incremental Pickering Energy</t>
  </si>
  <si>
    <t>Pickering Incremental OM&amp;A</t>
  </si>
  <si>
    <t xml:space="preserve">Pickering Avoided Severance Costs </t>
  </si>
  <si>
    <t>Impact on Pickering Decommissioning Liability Credit</t>
  </si>
  <si>
    <t>Pickering Incremental Fuel Consumption</t>
  </si>
  <si>
    <t>Net Savings to Ontario</t>
  </si>
  <si>
    <t>Ontario System Savings (excl. Pickering)*</t>
  </si>
  <si>
    <t>Sensitivity %</t>
  </si>
  <si>
    <t>- all costs presented in 2015 Present Value (PV) Canadian $ millions</t>
  </si>
  <si>
    <t>Nom C$M</t>
  </si>
  <si>
    <t>Year #</t>
  </si>
  <si>
    <t>OPTION 1</t>
  </si>
  <si>
    <t>OPTION 2</t>
  </si>
  <si>
    <t>2015C$M</t>
  </si>
  <si>
    <t>Blue font indicates imported data (hardcoded)</t>
  </si>
  <si>
    <t>OPTION 1:</t>
  </si>
  <si>
    <t>Description of Scenarios:</t>
  </si>
  <si>
    <t>OPTION 2:</t>
  </si>
  <si>
    <t>December 2016</t>
  </si>
  <si>
    <t>Description of Worksheets (Tabs):</t>
  </si>
  <si>
    <t>Results:</t>
  </si>
  <si>
    <t>Pick OM&amp;A:</t>
  </si>
  <si>
    <t>Pick Fuel:</t>
  </si>
  <si>
    <t>Pickering Life Extension Benefit Analysis Model</t>
  </si>
  <si>
    <t>Pickering generates an incremental 64.5 TWh with life extended to 2022/24</t>
  </si>
  <si>
    <t>Pickering generates an incremental 61.5 TWh with life extended to 2022/24</t>
  </si>
  <si>
    <t>*includes reduced gas generation and imports, new capacity requirements, value of reduced CO2 emissions, etc.</t>
  </si>
  <si>
    <t>Base Case (2020 end of life)</t>
  </si>
  <si>
    <t>Extended Operations (2022/24 end of life)</t>
  </si>
  <si>
    <t>INCREMENTAL PICKERING OPS, MAINT &amp; ADMIN (OM&amp;A) EXPENSES - October 2015 estimate</t>
  </si>
  <si>
    <t>Incremental Cost (Extended Ops - Base Case)</t>
  </si>
  <si>
    <t>Nominal Discount Rate/Factors</t>
  </si>
  <si>
    <t>CPI Escalation Rate/Factors</t>
  </si>
  <si>
    <t>INCREMENTAL PICKERING OM&amp;A Expenses - With Sensitivity % Applied</t>
  </si>
  <si>
    <t>PICKERING FUEL COSTS - OPTION 1 (Incremental energy = 64.5 TWh)</t>
  </si>
  <si>
    <t>PICKERING FUEL COSTS - OPTION 2 (Incremental energy = 61.5 TWh)</t>
  </si>
  <si>
    <t>(TWh)</t>
  </si>
  <si>
    <t>(2015PV C$M)</t>
  </si>
  <si>
    <t>- blue font indicates hardcoded data</t>
  </si>
  <si>
    <t>- yellow shaded can be changed by the user to adjust estimated costs</t>
  </si>
  <si>
    <t>Purpose of Model:</t>
  </si>
  <si>
    <t>Presents Pickering's projected annual fuel costs both with and without life extension.</t>
  </si>
  <si>
    <t>Presents Pickering's projected annual Operations, Maintenance and Administration (OM&amp;A) costs both with and without life extension.</t>
  </si>
  <si>
    <t xml:space="preserve">Presents the Present Value of the Net Savings to the Ontario Electricity System from extending Pickering's life to 2022/24 for Option 1 &amp; Option 2. Includes a breakdown of the contributing components including System Savings (e.g. avoided gas generation, imports, CO2 emissions, etc.) and incremental Pickering costs.  </t>
  </si>
  <si>
    <t>NOTE: The user may change the values in the yellow shaded cells (in percentage terms) to perform sensitivies around Pickering costs.</t>
  </si>
  <si>
    <t>This model was prepared to support OPG's response to interrogatory question Ex. L-6.5-7 ED-27 from OPG's Reply to Motions (EB-2016-0152 — OPG 2017-2021 Payment Amounts) submitted on December 13, 2016. The model presents a breakdown of the components of OPG's economic analysis of Pickering Life Extension, and allows the user to perform sensitivities around Pickering's costs.</t>
  </si>
  <si>
    <t>Filed: 2016-12-22</t>
  </si>
  <si>
    <t xml:space="preserve"> EB-2016-0152</t>
  </si>
  <si>
    <t>Exhibit L Tab 6.5 Schedule 7 ED-027</t>
  </si>
  <si>
    <t xml:space="preserve">Attachment 2 </t>
  </si>
</sst>
</file>

<file path=xl/styles.xml><?xml version="1.0" encoding="utf-8"?>
<styleSheet xmlns="http://schemas.openxmlformats.org/spreadsheetml/2006/main">
  <numFmts count="32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"/>
    <numFmt numFmtId="166" formatCode="0.000;\-0.000;0"/>
    <numFmt numFmtId="167" formatCode="&quot;$&quot;#,##0.00"/>
    <numFmt numFmtId="168" formatCode="0.0;\-0.0;0"/>
    <numFmt numFmtId="169" formatCode="#,##0.000_);[Red]\(#,##0.0000\)"/>
    <numFmt numFmtId="170" formatCode="###0_);\(###0\);&quot;-  &quot;;&quot; &quot;@&quot; &quot;"/>
    <numFmt numFmtId="171" formatCode="0_);\(0\)"/>
    <numFmt numFmtId="172" formatCode="_-&quot;$&quot;* #,##0.00_-;\-&quot;$&quot;* #,##0.00_-;_-&quot;$&quot;* &quot;-&quot;??_-;_-@_-"/>
    <numFmt numFmtId="173" formatCode="#,##0_);\(#,##0\);&quot;-  &quot;;&quot; &quot;@"/>
    <numFmt numFmtId="174" formatCode="0.00%_);\-0.00%_);&quot;-  &quot;;&quot; &quot;@"/>
    <numFmt numFmtId="175" formatCode="#,##0.0000_);\(#,##0.0000\);&quot;-  &quot;;&quot; &quot;@"/>
    <numFmt numFmtId="176" formatCode="dd\ mmm\ yyyy_);;&quot;-  &quot;;&quot; &quot;@"/>
    <numFmt numFmtId="177" formatCode="dd\ mmm\ yy_);;&quot;-  &quot;;&quot; &quot;@"/>
    <numFmt numFmtId="178" formatCode="#,##0_);\(#,##0\);&quot;-  &quot;;&quot; &quot;@&quot; &quot;"/>
    <numFmt numFmtId="179" formatCode="0.00%_);\-0.00%_);&quot;-  &quot;;&quot; &quot;@&quot; &quot;"/>
    <numFmt numFmtId="180" formatCode="#,##0.0_);\(#,##0.0\);&quot;-  &quot;;&quot; &quot;@"/>
    <numFmt numFmtId="181" formatCode="#,##0.00_);\(#,##0.00\);&quot;-  &quot;;&quot; &quot;@"/>
    <numFmt numFmtId="182" formatCode="#,##0.000_);\(#,##0.000\);&quot;-  &quot;;&quot; &quot;@"/>
    <numFmt numFmtId="183" formatCode="[$-409]dd\-mmm\-yy;@"/>
    <numFmt numFmtId="184" formatCode="_-* #,##0.00_-;\-* #,##0.00_-;_-* &quot;-&quot;??_-;_-@_-"/>
    <numFmt numFmtId="185" formatCode=".00%"/>
    <numFmt numFmtId="186" formatCode="dd/mmm/yy_);;&quot;-  &quot;;&quot; &quot;@"/>
    <numFmt numFmtId="187" formatCode="mmmm\-yy"/>
    <numFmt numFmtId="188" formatCode="[$-409]mmmm\ d\,\ yyyy;@"/>
    <numFmt numFmtId="189" formatCode="_(* #,##0_);_(* \(#,##0\);_(* &quot;-&quot;??_);_(@_)"/>
    <numFmt numFmtId="190" formatCode="0%_);\-0%_);&quot;-  &quot;;&quot; &quot;@"/>
    <numFmt numFmtId="191" formatCode="0.0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10"/>
      <name val="Arial"/>
      <family val="2"/>
    </font>
    <font>
      <b/>
      <sz val="11"/>
      <color indexed="52"/>
      <name val="Arial"/>
      <family val="2"/>
    </font>
    <font>
      <b/>
      <sz val="10"/>
      <color indexed="10"/>
      <name val="Arial"/>
      <family val="2"/>
    </font>
    <font>
      <sz val="10"/>
      <name val="Palatino"/>
      <family val="1"/>
    </font>
    <font>
      <sz val="10"/>
      <color theme="1"/>
      <name val="Arial"/>
      <family val="2"/>
    </font>
    <font>
      <sz val="10"/>
      <name val="MS Sans Serif"/>
      <family val="2"/>
    </font>
    <font>
      <sz val="12"/>
      <name val="Helv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17"/>
      <name val="Arial"/>
      <family val="2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u/>
      <sz val="10"/>
      <color theme="10"/>
      <name val="Arial"/>
      <family val="2"/>
    </font>
    <font>
      <sz val="11"/>
      <color indexed="62"/>
      <name val="Arial"/>
      <family val="2"/>
    </font>
    <font>
      <sz val="10"/>
      <name val="Arabic Transparent"/>
      <charset val="178"/>
    </font>
    <font>
      <sz val="10"/>
      <color indexed="19"/>
      <name val="Arial"/>
      <family val="2"/>
    </font>
    <font>
      <sz val="11"/>
      <color indexed="8"/>
      <name val="Calibri"/>
      <family val="2"/>
    </font>
    <font>
      <b/>
      <sz val="11"/>
      <color indexed="63"/>
      <name val="Arial"/>
      <family val="2"/>
    </font>
    <font>
      <sz val="10"/>
      <name val="Footlight MT Light"/>
      <family val="1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6"/>
      <color indexed="48"/>
      <name val="Arial"/>
      <family val="2"/>
    </font>
    <font>
      <b/>
      <sz val="18"/>
      <color indexed="8"/>
      <name val="Cambria"/>
      <family val="1"/>
    </font>
    <font>
      <sz val="9"/>
      <name val="Tahoma"/>
      <family val="2"/>
    </font>
    <font>
      <sz val="10"/>
      <name val="Comic Sans MS"/>
      <family val="4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u/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sz val="1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3" tint="-0.249977111117893"/>
      <name val="Arial"/>
      <family val="2"/>
    </font>
    <font>
      <b/>
      <i/>
      <sz val="10"/>
      <color theme="1"/>
      <name val="Arial"/>
      <family val="2"/>
    </font>
    <font>
      <sz val="12"/>
      <color rgb="FF0000FF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11"/>
      </patternFill>
    </fill>
    <fill>
      <patternFill patternType="solid">
        <fgColor indexed="9"/>
        <bgColor indexed="9"/>
      </patternFill>
    </fill>
    <fill>
      <patternFill patternType="solid">
        <fgColor indexed="22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7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gray0625">
        <fgColor indexed="48"/>
        <bgColor indexed="22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4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6">
    <xf numFmtId="173" fontId="0" fillId="0" borderId="0" applyFont="0" applyFill="0" applyBorder="0" applyProtection="0">
      <alignment vertical="top"/>
    </xf>
    <xf numFmtId="0" fontId="2" fillId="0" borderId="0"/>
    <xf numFmtId="9" fontId="2" fillId="0" borderId="0" applyFont="0" applyFill="0" applyBorder="0" applyAlignment="0" applyProtection="0"/>
    <xf numFmtId="174" fontId="1" fillId="0" borderId="0" applyFont="0" applyFill="0" applyBorder="0" applyProtection="0">
      <alignment vertical="top"/>
    </xf>
    <xf numFmtId="38" fontId="4" fillId="3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4" fillId="4" borderId="3" applyNumberFormat="0" applyBorder="0" applyAlignment="0" applyProtection="0"/>
    <xf numFmtId="169" fontId="2" fillId="0" borderId="0"/>
    <xf numFmtId="1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1" fillId="0" borderId="0" applyFont="0" applyFill="0" applyBorder="0" applyProtection="0">
      <alignment vertical="top"/>
    </xf>
    <xf numFmtId="176" fontId="1" fillId="0" borderId="0" applyFont="0" applyFill="0" applyBorder="0" applyProtection="0">
      <alignment vertical="top"/>
    </xf>
    <xf numFmtId="177" fontId="1" fillId="0" borderId="0" applyFont="0" applyFill="0" applyBorder="0" applyProtection="0">
      <alignment vertical="top"/>
    </xf>
    <xf numFmtId="170" fontId="1" fillId="0" borderId="0" applyFont="0" applyFill="0" applyBorder="0" applyProtection="0">
      <alignment vertical="top"/>
    </xf>
    <xf numFmtId="0" fontId="1" fillId="0" borderId="0"/>
    <xf numFmtId="43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0" fontId="6" fillId="0" borderId="0"/>
    <xf numFmtId="173" fontId="1" fillId="0" borderId="0" applyFont="0" applyFill="0" applyBorder="0" applyProtection="0">
      <alignment vertical="top"/>
    </xf>
    <xf numFmtId="178" fontId="1" fillId="0" borderId="0" applyFont="0" applyFill="0" applyBorder="0" applyProtection="0">
      <alignment vertical="top"/>
    </xf>
    <xf numFmtId="179" fontId="1" fillId="0" borderId="0" applyFont="0" applyFill="0" applyBorder="0" applyProtection="0">
      <alignment vertical="top"/>
    </xf>
    <xf numFmtId="0" fontId="1" fillId="0" borderId="0"/>
    <xf numFmtId="0" fontId="11" fillId="0" borderId="0"/>
    <xf numFmtId="0" fontId="2" fillId="0" borderId="0"/>
    <xf numFmtId="183" fontId="12" fillId="6" borderId="0" applyNumberFormat="0" applyBorder="0" applyAlignment="0" applyProtection="0"/>
    <xf numFmtId="183" fontId="12" fillId="7" borderId="0" applyNumberFormat="0" applyBorder="0" applyAlignment="0" applyProtection="0"/>
    <xf numFmtId="0" fontId="13" fillId="8" borderId="0" applyNumberFormat="0" applyBorder="0" applyAlignment="0" applyProtection="0"/>
    <xf numFmtId="183" fontId="14" fillId="9" borderId="9" applyNumberFormat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" fillId="0" borderId="0"/>
    <xf numFmtId="183" fontId="19" fillId="0" borderId="0"/>
    <xf numFmtId="183" fontId="19" fillId="0" borderId="0"/>
    <xf numFmtId="44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185" fontId="2" fillId="0" borderId="0"/>
    <xf numFmtId="186" fontId="2" fillId="0" borderId="0" applyFont="0" applyFill="0" applyBorder="0" applyAlignment="0" applyProtection="0"/>
    <xf numFmtId="187" fontId="2" fillId="0" borderId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183" fontId="19" fillId="0" borderId="0"/>
    <xf numFmtId="0" fontId="23" fillId="12" borderId="0" applyNumberFormat="0" applyBorder="0" applyAlignment="0" applyProtection="0"/>
    <xf numFmtId="38" fontId="4" fillId="3" borderId="0" applyNumberFormat="0" applyBorder="0" applyAlignment="0" applyProtection="0"/>
    <xf numFmtId="183" fontId="5" fillId="0" borderId="1" applyNumberFormat="0" applyAlignment="0" applyProtection="0">
      <alignment horizontal="left" vertical="center"/>
    </xf>
    <xf numFmtId="183" fontId="5" fillId="0" borderId="2">
      <alignment horizontal="left" vertical="center"/>
    </xf>
    <xf numFmtId="183" fontId="5" fillId="0" borderId="2">
      <alignment horizontal="left" vertical="center"/>
    </xf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0" fontId="4" fillId="4" borderId="3" applyNumberFormat="0" applyBorder="0" applyAlignment="0" applyProtection="0"/>
    <xf numFmtId="10" fontId="4" fillId="4" borderId="3" applyNumberFormat="0" applyBorder="0" applyAlignment="0" applyProtection="0"/>
    <xf numFmtId="10" fontId="4" fillId="4" borderId="3" applyNumberFormat="0" applyBorder="0" applyAlignment="0" applyProtection="0"/>
    <xf numFmtId="183" fontId="28" fillId="13" borderId="9" applyNumberFormat="0" applyAlignment="0" applyProtection="0"/>
    <xf numFmtId="183" fontId="28" fillId="13" borderId="9" applyNumberFormat="0" applyAlignment="0" applyProtection="0"/>
    <xf numFmtId="0" fontId="2" fillId="14" borderId="13" applyNumberFormat="0" applyFont="0" applyAlignment="0" applyProtection="0"/>
    <xf numFmtId="0" fontId="29" fillId="0" borderId="14" applyNumberFormat="0">
      <alignment horizontal="right"/>
    </xf>
    <xf numFmtId="0" fontId="30" fillId="15" borderId="0" applyNumberFormat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183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188" fontId="4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2" fillId="0" borderId="0" applyFont="0" applyFill="0" applyBorder="0" applyAlignment="0" applyProtection="0"/>
    <xf numFmtId="0" fontId="11" fillId="0" borderId="0"/>
    <xf numFmtId="188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83" fontId="2" fillId="0" borderId="0"/>
    <xf numFmtId="0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188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83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2" fillId="16" borderId="15" applyNumberFormat="0" applyFont="0" applyAlignment="0" applyProtection="0"/>
    <xf numFmtId="183" fontId="32" fillId="9" borderId="16" applyNumberForma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3" fontId="2" fillId="0" borderId="0">
      <protection locked="0"/>
    </xf>
    <xf numFmtId="183" fontId="2" fillId="0" borderId="0">
      <protection locked="0"/>
    </xf>
    <xf numFmtId="183" fontId="34" fillId="0" borderId="0">
      <protection locked="0"/>
    </xf>
    <xf numFmtId="183" fontId="2" fillId="0" borderId="0">
      <protection locked="0"/>
    </xf>
    <xf numFmtId="183" fontId="2" fillId="0" borderId="0">
      <protection locked="0"/>
    </xf>
    <xf numFmtId="183" fontId="35" fillId="0" borderId="0">
      <protection locked="0"/>
    </xf>
    <xf numFmtId="4" fontId="22" fillId="17" borderId="17" applyNumberFormat="0" applyProtection="0">
      <alignment vertical="center"/>
    </xf>
    <xf numFmtId="4" fontId="22" fillId="17" borderId="17" applyNumberFormat="0" applyProtection="0">
      <alignment vertical="center"/>
    </xf>
    <xf numFmtId="4" fontId="22" fillId="17" borderId="17" applyNumberFormat="0" applyProtection="0">
      <alignment vertical="center"/>
    </xf>
    <xf numFmtId="4" fontId="22" fillId="17" borderId="17" applyNumberFormat="0" applyProtection="0">
      <alignment vertical="center"/>
    </xf>
    <xf numFmtId="4" fontId="36" fillId="18" borderId="17" applyNumberFormat="0" applyProtection="0">
      <alignment vertical="center"/>
    </xf>
    <xf numFmtId="4" fontId="36" fillId="18" borderId="17" applyNumberFormat="0" applyProtection="0">
      <alignment vertical="center"/>
    </xf>
    <xf numFmtId="4" fontId="36" fillId="18" borderId="17" applyNumberFormat="0" applyProtection="0">
      <alignment vertical="center"/>
    </xf>
    <xf numFmtId="4" fontId="36" fillId="18" borderId="17" applyNumberFormat="0" applyProtection="0">
      <alignment vertical="center"/>
    </xf>
    <xf numFmtId="4" fontId="22" fillId="18" borderId="17" applyNumberFormat="0" applyProtection="0">
      <alignment horizontal="left" vertical="center" indent="1"/>
    </xf>
    <xf numFmtId="4" fontId="22" fillId="18" borderId="17" applyNumberFormat="0" applyProtection="0">
      <alignment horizontal="left" vertical="center" indent="1"/>
    </xf>
    <xf numFmtId="4" fontId="22" fillId="18" borderId="17" applyNumberFormat="0" applyProtection="0">
      <alignment horizontal="left" vertical="center" indent="1"/>
    </xf>
    <xf numFmtId="4" fontId="22" fillId="18" borderId="17" applyNumberFormat="0" applyProtection="0">
      <alignment horizontal="left" vertical="center" indent="1"/>
    </xf>
    <xf numFmtId="0" fontId="22" fillId="18" borderId="17" applyNumberFormat="0" applyProtection="0">
      <alignment horizontal="left" vertical="top" indent="1"/>
    </xf>
    <xf numFmtId="183" fontId="22" fillId="18" borderId="17" applyNumberFormat="0" applyProtection="0">
      <alignment horizontal="left" vertical="top" indent="1"/>
    </xf>
    <xf numFmtId="0" fontId="22" fillId="18" borderId="17" applyNumberFormat="0" applyProtection="0">
      <alignment horizontal="left" vertical="top" indent="1"/>
    </xf>
    <xf numFmtId="0" fontId="22" fillId="18" borderId="17" applyNumberFormat="0" applyProtection="0">
      <alignment horizontal="left" vertical="top" indent="1"/>
    </xf>
    <xf numFmtId="4" fontId="22" fillId="19" borderId="0" applyNumberFormat="0" applyProtection="0">
      <alignment horizontal="left" vertical="center" indent="1"/>
    </xf>
    <xf numFmtId="4" fontId="37" fillId="20" borderId="0" applyNumberFormat="0" applyProtection="0">
      <alignment horizontal="left" vertical="center" wrapText="1" indent="1"/>
    </xf>
    <xf numFmtId="4" fontId="20" fillId="6" borderId="17" applyNumberFormat="0" applyProtection="0">
      <alignment horizontal="right" vertical="center"/>
    </xf>
    <xf numFmtId="4" fontId="20" fillId="6" borderId="17" applyNumberFormat="0" applyProtection="0">
      <alignment horizontal="right" vertical="center"/>
    </xf>
    <xf numFmtId="4" fontId="20" fillId="6" borderId="17" applyNumberFormat="0" applyProtection="0">
      <alignment horizontal="right" vertical="center"/>
    </xf>
    <xf numFmtId="4" fontId="20" fillId="6" borderId="17" applyNumberFormat="0" applyProtection="0">
      <alignment horizontal="right" vertical="center"/>
    </xf>
    <xf numFmtId="4" fontId="20" fillId="21" borderId="17" applyNumberFormat="0" applyProtection="0">
      <alignment horizontal="right" vertical="center"/>
    </xf>
    <xf numFmtId="4" fontId="20" fillId="21" borderId="17" applyNumberFormat="0" applyProtection="0">
      <alignment horizontal="right" vertical="center"/>
    </xf>
    <xf numFmtId="4" fontId="20" fillId="21" borderId="17" applyNumberFormat="0" applyProtection="0">
      <alignment horizontal="right" vertical="center"/>
    </xf>
    <xf numFmtId="4" fontId="20" fillId="21" borderId="17" applyNumberFormat="0" applyProtection="0">
      <alignment horizontal="right" vertical="center"/>
    </xf>
    <xf numFmtId="4" fontId="20" fillId="22" borderId="17" applyNumberFormat="0" applyProtection="0">
      <alignment horizontal="right" vertical="center"/>
    </xf>
    <xf numFmtId="4" fontId="20" fillId="22" borderId="17" applyNumberFormat="0" applyProtection="0">
      <alignment horizontal="right" vertical="center"/>
    </xf>
    <xf numFmtId="4" fontId="20" fillId="22" borderId="17" applyNumberFormat="0" applyProtection="0">
      <alignment horizontal="right" vertical="center"/>
    </xf>
    <xf numFmtId="4" fontId="20" fillId="22" borderId="17" applyNumberFormat="0" applyProtection="0">
      <alignment horizontal="right" vertical="center"/>
    </xf>
    <xf numFmtId="4" fontId="20" fillId="23" borderId="17" applyNumberFormat="0" applyProtection="0">
      <alignment horizontal="right" vertical="center"/>
    </xf>
    <xf numFmtId="4" fontId="20" fillId="23" borderId="17" applyNumberFormat="0" applyProtection="0">
      <alignment horizontal="right" vertical="center"/>
    </xf>
    <xf numFmtId="4" fontId="20" fillId="23" borderId="17" applyNumberFormat="0" applyProtection="0">
      <alignment horizontal="right" vertical="center"/>
    </xf>
    <xf numFmtId="4" fontId="20" fillId="23" borderId="17" applyNumberFormat="0" applyProtection="0">
      <alignment horizontal="right" vertical="center"/>
    </xf>
    <xf numFmtId="4" fontId="20" fillId="24" borderId="17" applyNumberFormat="0" applyProtection="0">
      <alignment horizontal="right" vertical="center"/>
    </xf>
    <xf numFmtId="4" fontId="20" fillId="24" borderId="17" applyNumberFormat="0" applyProtection="0">
      <alignment horizontal="right" vertical="center"/>
    </xf>
    <xf numFmtId="4" fontId="20" fillId="24" borderId="17" applyNumberFormat="0" applyProtection="0">
      <alignment horizontal="right" vertical="center"/>
    </xf>
    <xf numFmtId="4" fontId="20" fillId="24" borderId="17" applyNumberFormat="0" applyProtection="0">
      <alignment horizontal="right" vertical="center"/>
    </xf>
    <xf numFmtId="4" fontId="20" fillId="25" borderId="17" applyNumberFormat="0" applyProtection="0">
      <alignment horizontal="right" vertical="center"/>
    </xf>
    <xf numFmtId="4" fontId="20" fillId="25" borderId="17" applyNumberFormat="0" applyProtection="0">
      <alignment horizontal="right" vertical="center"/>
    </xf>
    <xf numFmtId="4" fontId="20" fillId="25" borderId="17" applyNumberFormat="0" applyProtection="0">
      <alignment horizontal="right" vertical="center"/>
    </xf>
    <xf numFmtId="4" fontId="20" fillId="25" borderId="17" applyNumberFormat="0" applyProtection="0">
      <alignment horizontal="right" vertical="center"/>
    </xf>
    <xf numFmtId="4" fontId="20" fillId="26" borderId="17" applyNumberFormat="0" applyProtection="0">
      <alignment horizontal="right" vertical="center"/>
    </xf>
    <xf numFmtId="4" fontId="20" fillId="26" borderId="17" applyNumberFormat="0" applyProtection="0">
      <alignment horizontal="right" vertical="center"/>
    </xf>
    <xf numFmtId="4" fontId="20" fillId="26" borderId="17" applyNumberFormat="0" applyProtection="0">
      <alignment horizontal="right" vertical="center"/>
    </xf>
    <xf numFmtId="4" fontId="20" fillId="26" borderId="17" applyNumberFormat="0" applyProtection="0">
      <alignment horizontal="right" vertical="center"/>
    </xf>
    <xf numFmtId="4" fontId="20" fillId="27" borderId="17" applyNumberFormat="0" applyProtection="0">
      <alignment horizontal="right" vertical="center"/>
    </xf>
    <xf numFmtId="4" fontId="20" fillId="27" borderId="17" applyNumberFormat="0" applyProtection="0">
      <alignment horizontal="right" vertical="center"/>
    </xf>
    <xf numFmtId="4" fontId="20" fillId="27" borderId="17" applyNumberFormat="0" applyProtection="0">
      <alignment horizontal="right" vertical="center"/>
    </xf>
    <xf numFmtId="4" fontId="20" fillId="27" borderId="17" applyNumberFormat="0" applyProtection="0">
      <alignment horizontal="right" vertical="center"/>
    </xf>
    <xf numFmtId="4" fontId="20" fillId="7" borderId="17" applyNumberFormat="0" applyProtection="0">
      <alignment horizontal="right" vertical="center"/>
    </xf>
    <xf numFmtId="4" fontId="20" fillId="7" borderId="17" applyNumberFormat="0" applyProtection="0">
      <alignment horizontal="right" vertical="center"/>
    </xf>
    <xf numFmtId="4" fontId="20" fillId="7" borderId="17" applyNumberFormat="0" applyProtection="0">
      <alignment horizontal="right" vertical="center"/>
    </xf>
    <xf numFmtId="4" fontId="20" fillId="7" borderId="17" applyNumberFormat="0" applyProtection="0">
      <alignment horizontal="right" vertical="center"/>
    </xf>
    <xf numFmtId="4" fontId="22" fillId="28" borderId="18" applyNumberFormat="0" applyProtection="0">
      <alignment horizontal="left" vertical="center" indent="1"/>
    </xf>
    <xf numFmtId="4" fontId="37" fillId="29" borderId="0" applyNumberFormat="0" applyProtection="0">
      <alignment horizontal="left" vertical="center"/>
    </xf>
    <xf numFmtId="4" fontId="20" fillId="30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38" fillId="31" borderId="0" applyNumberFormat="0" applyProtection="0">
      <alignment horizontal="left" vertical="center" indent="1"/>
    </xf>
    <xf numFmtId="4" fontId="38" fillId="31" borderId="0" applyNumberFormat="0" applyProtection="0">
      <alignment horizontal="left" vertical="center" indent="1"/>
    </xf>
    <xf numFmtId="4" fontId="20" fillId="32" borderId="17" applyNumberFormat="0" applyProtection="0">
      <alignment horizontal="right" vertical="center"/>
    </xf>
    <xf numFmtId="4" fontId="20" fillId="32" borderId="17" applyNumberFormat="0" applyProtection="0">
      <alignment horizontal="right" vertical="center"/>
    </xf>
    <xf numFmtId="4" fontId="20" fillId="32" borderId="17" applyNumberFormat="0" applyProtection="0">
      <alignment horizontal="right" vertical="center"/>
    </xf>
    <xf numFmtId="4" fontId="20" fillId="32" borderId="17" applyNumberFormat="0" applyProtection="0">
      <alignment horizontal="right" vertical="center"/>
    </xf>
    <xf numFmtId="4" fontId="20" fillId="30" borderId="0" applyNumberFormat="0" applyProtection="0">
      <alignment horizontal="left" vertical="center" indent="1"/>
    </xf>
    <xf numFmtId="4" fontId="20" fillId="30" borderId="0" applyNumberFormat="0" applyProtection="0">
      <alignment horizontal="left" vertical="center" indent="1"/>
    </xf>
    <xf numFmtId="4" fontId="20" fillId="19" borderId="0" applyNumberFormat="0" applyProtection="0">
      <alignment horizontal="left" vertical="center" indent="1"/>
    </xf>
    <xf numFmtId="4" fontId="20" fillId="19" borderId="0" applyNumberFormat="0" applyProtection="0">
      <alignment horizontal="left" vertical="center" indent="1"/>
    </xf>
    <xf numFmtId="0" fontId="2" fillId="31" borderId="17" applyNumberFormat="0" applyProtection="0">
      <alignment horizontal="left" vertical="center" indent="1"/>
    </xf>
    <xf numFmtId="0" fontId="2" fillId="31" borderId="17" applyNumberFormat="0" applyProtection="0">
      <alignment horizontal="left" vertical="center" indent="1"/>
    </xf>
    <xf numFmtId="0" fontId="2" fillId="31" borderId="17" applyNumberFormat="0" applyProtection="0">
      <alignment horizontal="left" vertical="center" indent="1"/>
    </xf>
    <xf numFmtId="0" fontId="2" fillId="31" borderId="17" applyNumberFormat="0" applyProtection="0">
      <alignment horizontal="left" vertical="center" indent="1"/>
    </xf>
    <xf numFmtId="0" fontId="2" fillId="31" borderId="17" applyNumberFormat="0" applyProtection="0">
      <alignment horizontal="left" vertical="top" indent="1"/>
    </xf>
    <xf numFmtId="183" fontId="2" fillId="31" borderId="17" applyNumberFormat="0" applyProtection="0">
      <alignment horizontal="left" vertical="top" indent="1"/>
    </xf>
    <xf numFmtId="0" fontId="2" fillId="31" borderId="17" applyNumberFormat="0" applyProtection="0">
      <alignment horizontal="left" vertical="top" indent="1"/>
    </xf>
    <xf numFmtId="0" fontId="2" fillId="31" borderId="17" applyNumberFormat="0" applyProtection="0">
      <alignment horizontal="left" vertical="top" indent="1"/>
    </xf>
    <xf numFmtId="0" fontId="2" fillId="19" borderId="17" applyNumberFormat="0" applyProtection="0">
      <alignment horizontal="left" vertical="center" indent="1"/>
    </xf>
    <xf numFmtId="0" fontId="2" fillId="19" borderId="17" applyNumberFormat="0" applyProtection="0">
      <alignment horizontal="left" vertical="center" indent="1"/>
    </xf>
    <xf numFmtId="0" fontId="2" fillId="19" borderId="17" applyNumberFormat="0" applyProtection="0">
      <alignment horizontal="left" vertical="center" indent="1"/>
    </xf>
    <xf numFmtId="0" fontId="2" fillId="19" borderId="17" applyNumberFormat="0" applyProtection="0">
      <alignment horizontal="left" vertical="center" indent="1"/>
    </xf>
    <xf numFmtId="0" fontId="2" fillId="19" borderId="17" applyNumberFormat="0" applyProtection="0">
      <alignment horizontal="left" vertical="top" indent="1"/>
    </xf>
    <xf numFmtId="183" fontId="2" fillId="19" borderId="17" applyNumberFormat="0" applyProtection="0">
      <alignment horizontal="left" vertical="top" indent="1"/>
    </xf>
    <xf numFmtId="0" fontId="2" fillId="19" borderId="17" applyNumberFormat="0" applyProtection="0">
      <alignment horizontal="left" vertical="top" indent="1"/>
    </xf>
    <xf numFmtId="0" fontId="2" fillId="19" borderId="17" applyNumberFormat="0" applyProtection="0">
      <alignment horizontal="left" vertical="top" indent="1"/>
    </xf>
    <xf numFmtId="0" fontId="2" fillId="33" borderId="17" applyNumberFormat="0" applyProtection="0">
      <alignment horizontal="left" vertical="center" indent="1"/>
    </xf>
    <xf numFmtId="0" fontId="2" fillId="33" borderId="17" applyNumberFormat="0" applyProtection="0">
      <alignment horizontal="left" vertical="center" indent="1"/>
    </xf>
    <xf numFmtId="0" fontId="2" fillId="33" borderId="17" applyNumberFormat="0" applyProtection="0">
      <alignment horizontal="left" vertical="center" indent="1"/>
    </xf>
    <xf numFmtId="0" fontId="2" fillId="33" borderId="17" applyNumberFormat="0" applyProtection="0">
      <alignment horizontal="left" vertical="center" indent="1"/>
    </xf>
    <xf numFmtId="0" fontId="2" fillId="33" borderId="17" applyNumberFormat="0" applyProtection="0">
      <alignment horizontal="left" vertical="top" indent="1"/>
    </xf>
    <xf numFmtId="183" fontId="2" fillId="33" borderId="17" applyNumberFormat="0" applyProtection="0">
      <alignment horizontal="left" vertical="top" indent="1"/>
    </xf>
    <xf numFmtId="0" fontId="2" fillId="33" borderId="17" applyNumberFormat="0" applyProtection="0">
      <alignment horizontal="left" vertical="top" indent="1"/>
    </xf>
    <xf numFmtId="0" fontId="2" fillId="33" borderId="17" applyNumberFormat="0" applyProtection="0">
      <alignment horizontal="left" vertical="top" indent="1"/>
    </xf>
    <xf numFmtId="0" fontId="2" fillId="34" borderId="17" applyNumberFormat="0" applyProtection="0">
      <alignment horizontal="left" vertical="center" indent="1"/>
    </xf>
    <xf numFmtId="183" fontId="2" fillId="34" borderId="17" applyNumberFormat="0" applyProtection="0">
      <alignment horizontal="left" vertical="center" indent="1"/>
    </xf>
    <xf numFmtId="0" fontId="2" fillId="34" borderId="17" applyNumberFormat="0" applyProtection="0">
      <alignment horizontal="left" vertical="center" indent="1"/>
    </xf>
    <xf numFmtId="0" fontId="2" fillId="34" borderId="17" applyNumberFormat="0" applyProtection="0">
      <alignment horizontal="left" vertical="center" indent="1"/>
    </xf>
    <xf numFmtId="0" fontId="2" fillId="34" borderId="17" applyNumberFormat="0" applyProtection="0">
      <alignment horizontal="left" vertical="top" indent="1"/>
    </xf>
    <xf numFmtId="183" fontId="2" fillId="34" borderId="17" applyNumberFormat="0" applyProtection="0">
      <alignment horizontal="left" vertical="top" indent="1"/>
    </xf>
    <xf numFmtId="0" fontId="2" fillId="34" borderId="17" applyNumberFormat="0" applyProtection="0">
      <alignment horizontal="left" vertical="top" indent="1"/>
    </xf>
    <xf numFmtId="0" fontId="2" fillId="34" borderId="17" applyNumberFormat="0" applyProtection="0">
      <alignment horizontal="left" vertical="top" indent="1"/>
    </xf>
    <xf numFmtId="4" fontId="20" fillId="4" borderId="17" applyNumberFormat="0" applyProtection="0">
      <alignment vertical="center"/>
    </xf>
    <xf numFmtId="4" fontId="20" fillId="4" borderId="17" applyNumberFormat="0" applyProtection="0">
      <alignment vertical="center"/>
    </xf>
    <xf numFmtId="4" fontId="20" fillId="4" borderId="17" applyNumberFormat="0" applyProtection="0">
      <alignment vertical="center"/>
    </xf>
    <xf numFmtId="4" fontId="20" fillId="4" borderId="17" applyNumberFormat="0" applyProtection="0">
      <alignment vertical="center"/>
    </xf>
    <xf numFmtId="4" fontId="39" fillId="4" borderId="17" applyNumberFormat="0" applyProtection="0">
      <alignment vertical="center"/>
    </xf>
    <xf numFmtId="4" fontId="39" fillId="4" borderId="17" applyNumberFormat="0" applyProtection="0">
      <alignment vertical="center"/>
    </xf>
    <xf numFmtId="4" fontId="39" fillId="4" borderId="17" applyNumberFormat="0" applyProtection="0">
      <alignment vertical="center"/>
    </xf>
    <xf numFmtId="4" fontId="39" fillId="4" borderId="17" applyNumberFormat="0" applyProtection="0">
      <alignment vertical="center"/>
    </xf>
    <xf numFmtId="4" fontId="20" fillId="4" borderId="17" applyNumberFormat="0" applyProtection="0">
      <alignment horizontal="left" vertical="center" indent="1"/>
    </xf>
    <xf numFmtId="4" fontId="20" fillId="4" borderId="17" applyNumberFormat="0" applyProtection="0">
      <alignment horizontal="left" vertical="center" indent="1"/>
    </xf>
    <xf numFmtId="4" fontId="20" fillId="4" borderId="17" applyNumberFormat="0" applyProtection="0">
      <alignment horizontal="left" vertical="center" indent="1"/>
    </xf>
    <xf numFmtId="4" fontId="20" fillId="4" borderId="17" applyNumberFormat="0" applyProtection="0">
      <alignment horizontal="left" vertical="center" indent="1"/>
    </xf>
    <xf numFmtId="0" fontId="20" fillId="4" borderId="17" applyNumberFormat="0" applyProtection="0">
      <alignment horizontal="left" vertical="top" indent="1"/>
    </xf>
    <xf numFmtId="183" fontId="20" fillId="4" borderId="17" applyNumberFormat="0" applyProtection="0">
      <alignment horizontal="left" vertical="top" indent="1"/>
    </xf>
    <xf numFmtId="0" fontId="20" fillId="4" borderId="17" applyNumberFormat="0" applyProtection="0">
      <alignment horizontal="left" vertical="top" indent="1"/>
    </xf>
    <xf numFmtId="0" fontId="20" fillId="4" borderId="17" applyNumberFormat="0" applyProtection="0">
      <alignment horizontal="left" vertical="top" indent="1"/>
    </xf>
    <xf numFmtId="4" fontId="20" fillId="30" borderId="17" applyNumberFormat="0" applyProtection="0">
      <alignment horizontal="right" vertical="center"/>
    </xf>
    <xf numFmtId="4" fontId="20" fillId="30" borderId="17" applyNumberFormat="0" applyProtection="0">
      <alignment horizontal="right" vertical="center"/>
    </xf>
    <xf numFmtId="4" fontId="20" fillId="30" borderId="17" applyNumberFormat="0" applyProtection="0">
      <alignment horizontal="right" vertical="center"/>
    </xf>
    <xf numFmtId="4" fontId="20" fillId="30" borderId="17" applyNumberFormat="0" applyProtection="0">
      <alignment horizontal="right" vertical="center"/>
    </xf>
    <xf numFmtId="4" fontId="39" fillId="30" borderId="17" applyNumberFormat="0" applyProtection="0">
      <alignment horizontal="right" vertical="center"/>
    </xf>
    <xf numFmtId="4" fontId="39" fillId="30" borderId="17" applyNumberFormat="0" applyProtection="0">
      <alignment horizontal="right" vertical="center"/>
    </xf>
    <xf numFmtId="4" fontId="39" fillId="30" borderId="17" applyNumberFormat="0" applyProtection="0">
      <alignment horizontal="right" vertical="center"/>
    </xf>
    <xf numFmtId="4" fontId="39" fillId="30" borderId="17" applyNumberFormat="0" applyProtection="0">
      <alignment horizontal="right" vertical="center"/>
    </xf>
    <xf numFmtId="4" fontId="20" fillId="32" borderId="17" applyNumberFormat="0" applyProtection="0">
      <alignment horizontal="left" vertical="center" indent="1"/>
    </xf>
    <xf numFmtId="4" fontId="20" fillId="32" borderId="17" applyNumberFormat="0" applyProtection="0">
      <alignment horizontal="left" vertical="center" indent="1"/>
    </xf>
    <xf numFmtId="0" fontId="20" fillId="19" borderId="17" applyNumberFormat="0" applyProtection="0">
      <alignment horizontal="left" vertical="top" indent="1"/>
    </xf>
    <xf numFmtId="183" fontId="20" fillId="19" borderId="17" applyNumberFormat="0" applyProtection="0">
      <alignment horizontal="centerContinuous" vertical="top"/>
    </xf>
    <xf numFmtId="0" fontId="20" fillId="19" borderId="17" applyNumberFormat="0" applyProtection="0">
      <alignment horizontal="right" vertical="top"/>
    </xf>
    <xf numFmtId="0" fontId="20" fillId="19" borderId="17" applyNumberFormat="0" applyProtection="0">
      <alignment horizontal="right" vertical="top"/>
    </xf>
    <xf numFmtId="4" fontId="40" fillId="35" borderId="0" applyNumberFormat="0" applyProtection="0">
      <alignment horizontal="left" vertical="center" indent="1"/>
    </xf>
    <xf numFmtId="4" fontId="40" fillId="35" borderId="0" applyNumberFormat="0" applyProtection="0">
      <alignment horizontal="left" vertical="center" indent="1"/>
    </xf>
    <xf numFmtId="4" fontId="13" fillId="30" borderId="17" applyNumberFormat="0" applyProtection="0">
      <alignment horizontal="right" vertical="center"/>
    </xf>
    <xf numFmtId="4" fontId="13" fillId="30" borderId="17" applyNumberFormat="0" applyProtection="0">
      <alignment horizontal="right" vertical="center"/>
    </xf>
    <xf numFmtId="4" fontId="13" fillId="30" borderId="17" applyNumberFormat="0" applyProtection="0">
      <alignment horizontal="right" vertical="center"/>
    </xf>
    <xf numFmtId="4" fontId="13" fillId="30" borderId="17" applyNumberFormat="0" applyProtection="0">
      <alignment horizontal="right" vertical="center"/>
    </xf>
    <xf numFmtId="0" fontId="41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42" fillId="0" borderId="0" applyNumberFormat="0" applyFill="0" applyBorder="0" applyAlignment="0"/>
    <xf numFmtId="183" fontId="43" fillId="36" borderId="0" applyFont="0" applyAlignment="0">
      <alignment wrapText="1"/>
    </xf>
    <xf numFmtId="183" fontId="26" fillId="0" borderId="19" applyNumberFormat="0" applyFill="0" applyAlignment="0" applyProtection="0"/>
    <xf numFmtId="0" fontId="13" fillId="0" borderId="0" applyNumberFormat="0" applyFill="0" applyBorder="0" applyAlignment="0" applyProtection="0"/>
  </cellStyleXfs>
  <cellXfs count="137">
    <xf numFmtId="173" fontId="0" fillId="0" borderId="0" xfId="0">
      <alignment vertical="top"/>
    </xf>
    <xf numFmtId="173" fontId="0" fillId="0" borderId="0" xfId="0" applyFill="1">
      <alignment vertical="top"/>
    </xf>
    <xf numFmtId="0" fontId="0" fillId="0" borderId="0" xfId="15" applyFont="1"/>
    <xf numFmtId="2" fontId="0" fillId="0" borderId="0" xfId="15" applyNumberFormat="1" applyFont="1"/>
    <xf numFmtId="0" fontId="0" fillId="0" borderId="0" xfId="15" applyFont="1" applyFill="1"/>
    <xf numFmtId="2" fontId="0" fillId="0" borderId="0" xfId="15" applyNumberFormat="1" applyFont="1" applyFill="1"/>
    <xf numFmtId="165" fontId="0" fillId="0" borderId="0" xfId="15" applyNumberFormat="1" applyFont="1"/>
    <xf numFmtId="168" fontId="0" fillId="0" borderId="0" xfId="15" applyNumberFormat="1" applyFont="1"/>
    <xf numFmtId="166" fontId="0" fillId="0" borderId="0" xfId="15" applyNumberFormat="1" applyFont="1"/>
    <xf numFmtId="168" fontId="0" fillId="0" borderId="0" xfId="15" applyNumberFormat="1" applyFont="1" applyFill="1"/>
    <xf numFmtId="166" fontId="0" fillId="0" borderId="0" xfId="15" applyNumberFormat="1" applyFont="1" applyFill="1"/>
    <xf numFmtId="167" fontId="0" fillId="0" borderId="0" xfId="15" applyNumberFormat="1" applyFont="1"/>
    <xf numFmtId="164" fontId="0" fillId="0" borderId="0" xfId="15" applyNumberFormat="1" applyFont="1"/>
    <xf numFmtId="173" fontId="0" fillId="5" borderId="0" xfId="0" applyFill="1">
      <alignment vertical="top"/>
    </xf>
    <xf numFmtId="181" fontId="0" fillId="0" borderId="0" xfId="0" applyNumberFormat="1">
      <alignment vertical="top"/>
    </xf>
    <xf numFmtId="5" fontId="10" fillId="5" borderId="7" xfId="0" applyNumberFormat="1" applyFont="1" applyFill="1" applyBorder="1" applyAlignment="1">
      <alignment horizontal="center" vertical="top"/>
    </xf>
    <xf numFmtId="182" fontId="0" fillId="0" borderId="0" xfId="0" applyNumberFormat="1">
      <alignment vertical="top"/>
    </xf>
    <xf numFmtId="173" fontId="7" fillId="0" borderId="0" xfId="0" quotePrefix="1" applyFont="1" applyFill="1" applyBorder="1" applyAlignment="1">
      <alignment horizontal="center" vertical="center" wrapText="1"/>
    </xf>
    <xf numFmtId="180" fontId="0" fillId="0" borderId="0" xfId="0" applyNumberFormat="1" applyFill="1" applyBorder="1" applyAlignment="1">
      <alignment horizontal="center" vertical="top"/>
    </xf>
    <xf numFmtId="173" fontId="0" fillId="0" borderId="0" xfId="0" applyFill="1" applyBorder="1" applyAlignment="1">
      <alignment horizontal="center" vertical="top"/>
    </xf>
    <xf numFmtId="5" fontId="0" fillId="0" borderId="0" xfId="0" applyNumberFormat="1" applyFill="1" applyBorder="1" applyAlignment="1">
      <alignment horizontal="center" vertical="top"/>
    </xf>
    <xf numFmtId="5" fontId="10" fillId="0" borderId="0" xfId="0" applyNumberFormat="1" applyFont="1" applyFill="1" applyBorder="1" applyAlignment="1">
      <alignment horizontal="center" vertical="top"/>
    </xf>
    <xf numFmtId="5" fontId="10" fillId="5" borderId="2" xfId="0" applyNumberFormat="1" applyFont="1" applyFill="1" applyBorder="1" applyAlignment="1">
      <alignment horizontal="center" vertical="top"/>
    </xf>
    <xf numFmtId="173" fontId="9" fillId="5" borderId="0" xfId="0" applyFont="1" applyFill="1">
      <alignment vertical="top"/>
    </xf>
    <xf numFmtId="173" fontId="9" fillId="5" borderId="5" xfId="0" applyFont="1" applyFill="1" applyBorder="1" applyAlignment="1">
      <alignment horizontal="center" vertical="top"/>
    </xf>
    <xf numFmtId="5" fontId="9" fillId="5" borderId="5" xfId="0" applyNumberFormat="1" applyFont="1" applyFill="1" applyBorder="1" applyAlignment="1">
      <alignment horizontal="center" vertical="top"/>
    </xf>
    <xf numFmtId="5" fontId="9" fillId="5" borderId="6" xfId="0" applyNumberFormat="1" applyFont="1" applyFill="1" applyBorder="1" applyAlignment="1">
      <alignment horizontal="center" vertical="top"/>
    </xf>
    <xf numFmtId="173" fontId="0" fillId="5" borderId="5" xfId="0" applyFill="1" applyBorder="1">
      <alignment vertical="top"/>
    </xf>
    <xf numFmtId="173" fontId="10" fillId="5" borderId="0" xfId="0" applyFont="1" applyFill="1" applyBorder="1">
      <alignment vertical="top"/>
    </xf>
    <xf numFmtId="5" fontId="10" fillId="5" borderId="0" xfId="0" applyNumberFormat="1" applyFont="1" applyFill="1" applyBorder="1" applyAlignment="1">
      <alignment horizontal="center" vertical="top"/>
    </xf>
    <xf numFmtId="173" fontId="0" fillId="5" borderId="0" xfId="0" applyFill="1" applyBorder="1">
      <alignment vertical="top"/>
    </xf>
    <xf numFmtId="173" fontId="10" fillId="5" borderId="0" xfId="0" applyFont="1" applyFill="1" applyBorder="1" applyAlignment="1">
      <alignment horizontal="right" vertical="top"/>
    </xf>
    <xf numFmtId="173" fontId="10" fillId="5" borderId="7" xfId="0" applyFont="1" applyFill="1" applyBorder="1" applyAlignment="1">
      <alignment horizontal="center" vertical="center" wrapText="1"/>
    </xf>
    <xf numFmtId="173" fontId="10" fillId="5" borderId="2" xfId="0" applyFont="1" applyFill="1" applyBorder="1" applyAlignment="1">
      <alignment horizontal="center" vertical="center" wrapText="1"/>
    </xf>
    <xf numFmtId="173" fontId="9" fillId="5" borderId="8" xfId="0" applyFont="1" applyFill="1" applyBorder="1" applyAlignment="1">
      <alignment horizontal="center" vertical="top"/>
    </xf>
    <xf numFmtId="5" fontId="9" fillId="5" borderId="8" xfId="0" applyNumberFormat="1" applyFont="1" applyFill="1" applyBorder="1" applyAlignment="1">
      <alignment horizontal="center" vertical="top"/>
    </xf>
    <xf numFmtId="5" fontId="9" fillId="5" borderId="22" xfId="0" applyNumberFormat="1" applyFont="1" applyFill="1" applyBorder="1" applyAlignment="1">
      <alignment horizontal="center" vertical="top"/>
    </xf>
    <xf numFmtId="173" fontId="8" fillId="5" borderId="8" xfId="0" applyFont="1" applyFill="1" applyBorder="1" applyAlignment="1">
      <alignment vertical="center" wrapText="1"/>
    </xf>
    <xf numFmtId="173" fontId="9" fillId="5" borderId="0" xfId="0" quotePrefix="1" applyFont="1" applyFill="1">
      <alignment vertical="top"/>
    </xf>
    <xf numFmtId="9" fontId="9" fillId="2" borderId="8" xfId="3" applyNumberFormat="1" applyFont="1" applyFill="1" applyBorder="1">
      <alignment vertical="top"/>
    </xf>
    <xf numFmtId="173" fontId="46" fillId="5" borderId="0" xfId="0" applyFont="1" applyFill="1" applyAlignment="1">
      <alignment horizontal="right"/>
    </xf>
    <xf numFmtId="0" fontId="35" fillId="0" borderId="0" xfId="1" applyFont="1" applyFill="1" applyBorder="1"/>
    <xf numFmtId="173" fontId="9" fillId="2" borderId="0" xfId="0" quotePrefix="1" applyFont="1" applyFill="1" applyAlignment="1">
      <alignment vertical="center"/>
    </xf>
    <xf numFmtId="0" fontId="45" fillId="39" borderId="0" xfId="1" applyFont="1" applyFill="1" applyBorder="1"/>
    <xf numFmtId="173" fontId="47" fillId="0" borderId="0" xfId="20" applyFont="1" applyBorder="1">
      <alignment vertical="top"/>
    </xf>
    <xf numFmtId="173" fontId="2" fillId="0" borderId="20" xfId="20" applyFont="1" applyBorder="1">
      <alignment vertical="top"/>
    </xf>
    <xf numFmtId="173" fontId="2" fillId="0" borderId="0" xfId="20" applyFont="1" applyBorder="1">
      <alignment vertical="top"/>
    </xf>
    <xf numFmtId="0" fontId="47" fillId="0" borderId="0" xfId="1" applyFont="1"/>
    <xf numFmtId="9" fontId="35" fillId="0" borderId="20" xfId="1" applyNumberFormat="1" applyFont="1" applyFill="1" applyBorder="1"/>
    <xf numFmtId="173" fontId="0" fillId="2" borderId="0" xfId="0" applyFill="1">
      <alignment vertical="top"/>
    </xf>
    <xf numFmtId="173" fontId="49" fillId="5" borderId="0" xfId="0" applyFont="1" applyFill="1" applyAlignment="1"/>
    <xf numFmtId="176" fontId="48" fillId="5" borderId="0" xfId="12" quotePrefix="1" applyFont="1" applyFill="1">
      <alignment vertical="top"/>
    </xf>
    <xf numFmtId="173" fontId="10" fillId="5" borderId="0" xfId="0" applyFont="1" applyFill="1">
      <alignment vertical="top"/>
    </xf>
    <xf numFmtId="173" fontId="8" fillId="5" borderId="0" xfId="0" applyFont="1" applyFill="1" applyAlignment="1">
      <alignment horizontal="right" vertical="top"/>
    </xf>
    <xf numFmtId="0" fontId="0" fillId="5" borderId="0" xfId="0" applyNumberFormat="1" applyFill="1" applyAlignment="1">
      <alignment vertical="top" wrapText="1"/>
    </xf>
    <xf numFmtId="173" fontId="0" fillId="5" borderId="0" xfId="0" applyFill="1" applyAlignment="1">
      <alignment vertical="top" wrapText="1"/>
    </xf>
    <xf numFmtId="0" fontId="3" fillId="2" borderId="0" xfId="0" applyNumberFormat="1" applyFont="1" applyFill="1" applyAlignment="1">
      <alignment vertical="top" wrapText="1"/>
    </xf>
    <xf numFmtId="173" fontId="17" fillId="40" borderId="0" xfId="0" applyFont="1" applyFill="1">
      <alignment vertical="top"/>
    </xf>
    <xf numFmtId="173" fontId="17" fillId="0" borderId="0" xfId="0" applyFont="1">
      <alignment vertical="top"/>
    </xf>
    <xf numFmtId="173" fontId="17" fillId="39" borderId="0" xfId="0" applyFont="1" applyFill="1">
      <alignment vertical="top"/>
    </xf>
    <xf numFmtId="173" fontId="17" fillId="0" borderId="0" xfId="0" applyFont="1" applyBorder="1">
      <alignment vertical="top"/>
    </xf>
    <xf numFmtId="173" fontId="17" fillId="0" borderId="0" xfId="20" applyFont="1" applyBorder="1">
      <alignment vertical="top"/>
    </xf>
    <xf numFmtId="173" fontId="17" fillId="0" borderId="20" xfId="0" applyFont="1" applyBorder="1">
      <alignment vertical="top"/>
    </xf>
    <xf numFmtId="173" fontId="17" fillId="0" borderId="20" xfId="20" applyFont="1" applyBorder="1">
      <alignment vertical="top"/>
    </xf>
    <xf numFmtId="173" fontId="50" fillId="0" borderId="20" xfId="0" applyFont="1" applyBorder="1">
      <alignment vertical="top"/>
    </xf>
    <xf numFmtId="0" fontId="35" fillId="0" borderId="20" xfId="125" applyFont="1" applyFill="1" applyBorder="1"/>
    <xf numFmtId="173" fontId="2" fillId="0" borderId="20" xfId="0" applyFont="1" applyFill="1" applyBorder="1">
      <alignment vertical="top"/>
    </xf>
    <xf numFmtId="173" fontId="35" fillId="0" borderId="20" xfId="0" applyFont="1" applyFill="1" applyBorder="1">
      <alignment vertical="top"/>
    </xf>
    <xf numFmtId="0" fontId="45" fillId="39" borderId="0" xfId="125" applyFont="1" applyFill="1"/>
    <xf numFmtId="0" fontId="17" fillId="39" borderId="0" xfId="125" applyFont="1" applyFill="1" applyBorder="1"/>
    <xf numFmtId="173" fontId="17" fillId="39" borderId="0" xfId="0" applyFont="1" applyFill="1" applyBorder="1">
      <alignment vertical="top"/>
    </xf>
    <xf numFmtId="0" fontId="17" fillId="0" borderId="0" xfId="125" applyFont="1" applyFill="1"/>
    <xf numFmtId="0" fontId="17" fillId="0" borderId="0" xfId="125" applyFont="1" applyFill="1" applyBorder="1"/>
    <xf numFmtId="173" fontId="17" fillId="0" borderId="0" xfId="20" applyFont="1" applyFill="1" applyBorder="1">
      <alignment vertical="top"/>
    </xf>
    <xf numFmtId="173" fontId="17" fillId="37" borderId="20" xfId="0" applyFont="1" applyFill="1" applyBorder="1">
      <alignment vertical="top"/>
    </xf>
    <xf numFmtId="0" fontId="50" fillId="37" borderId="20" xfId="125" applyFont="1" applyFill="1" applyBorder="1"/>
    <xf numFmtId="173" fontId="51" fillId="37" borderId="20" xfId="20" applyFont="1" applyFill="1" applyBorder="1">
      <alignment vertical="top"/>
    </xf>
    <xf numFmtId="173" fontId="51" fillId="0" borderId="0" xfId="20" applyFont="1" applyFill="1" applyBorder="1">
      <alignment vertical="top"/>
    </xf>
    <xf numFmtId="0" fontId="17" fillId="0" borderId="0" xfId="125" applyFont="1" applyBorder="1"/>
    <xf numFmtId="0" fontId="17" fillId="0" borderId="0" xfId="125" applyFont="1"/>
    <xf numFmtId="173" fontId="44" fillId="38" borderId="0" xfId="0" applyFont="1" applyFill="1">
      <alignment vertical="top"/>
    </xf>
    <xf numFmtId="171" fontId="45" fillId="38" borderId="0" xfId="0" applyNumberFormat="1" applyFont="1" applyFill="1">
      <alignment vertical="top"/>
    </xf>
    <xf numFmtId="171" fontId="45" fillId="38" borderId="0" xfId="0" applyNumberFormat="1" applyFont="1" applyFill="1" applyAlignment="1">
      <alignment horizontal="right" vertical="top"/>
    </xf>
    <xf numFmtId="0" fontId="2" fillId="40" borderId="0" xfId="125" applyFont="1" applyFill="1" applyBorder="1"/>
    <xf numFmtId="0" fontId="52" fillId="40" borderId="0" xfId="125" applyFont="1" applyFill="1" applyBorder="1"/>
    <xf numFmtId="0" fontId="17" fillId="40" borderId="0" xfId="125" applyFont="1" applyFill="1"/>
    <xf numFmtId="9" fontId="2" fillId="40" borderId="0" xfId="125" applyNumberFormat="1" applyFont="1" applyFill="1" applyBorder="1"/>
    <xf numFmtId="9" fontId="52" fillId="40" borderId="0" xfId="125" applyNumberFormat="1" applyFont="1" applyFill="1" applyBorder="1"/>
    <xf numFmtId="191" fontId="17" fillId="40" borderId="0" xfId="125" applyNumberFormat="1" applyFont="1" applyFill="1"/>
    <xf numFmtId="173" fontId="45" fillId="39" borderId="0" xfId="0" applyFont="1" applyFill="1">
      <alignment vertical="top"/>
    </xf>
    <xf numFmtId="0" fontId="44" fillId="39" borderId="0" xfId="125" applyFont="1" applyFill="1" applyBorder="1"/>
    <xf numFmtId="0" fontId="45" fillId="39" borderId="0" xfId="125" applyFont="1" applyFill="1" applyBorder="1" applyAlignment="1">
      <alignment horizontal="right"/>
    </xf>
    <xf numFmtId="0" fontId="44" fillId="39" borderId="0" xfId="125" applyFont="1" applyFill="1"/>
    <xf numFmtId="0" fontId="50" fillId="0" borderId="0" xfId="125" applyFont="1" applyFill="1"/>
    <xf numFmtId="0" fontId="53" fillId="0" borderId="0" xfId="125" applyFont="1" applyBorder="1"/>
    <xf numFmtId="17" fontId="50" fillId="0" borderId="0" xfId="125" quotePrefix="1" applyNumberFormat="1" applyFont="1" applyFill="1"/>
    <xf numFmtId="0" fontId="53" fillId="0" borderId="0" xfId="125" applyFont="1" applyBorder="1" applyAlignment="1">
      <alignment horizontal="right"/>
    </xf>
    <xf numFmtId="189" fontId="17" fillId="0" borderId="0" xfId="125" applyNumberFormat="1" applyFont="1" applyBorder="1"/>
    <xf numFmtId="0" fontId="17" fillId="0" borderId="20" xfId="125" applyFont="1" applyFill="1" applyBorder="1" applyAlignment="1">
      <alignment horizontal="left" indent="2"/>
    </xf>
    <xf numFmtId="189" fontId="17" fillId="0" borderId="20" xfId="125" applyNumberFormat="1" applyFont="1" applyBorder="1"/>
    <xf numFmtId="173" fontId="17" fillId="0" borderId="20" xfId="20" applyFont="1" applyFill="1" applyBorder="1">
      <alignment vertical="top"/>
    </xf>
    <xf numFmtId="0" fontId="50" fillId="0" borderId="20" xfId="125" applyFont="1" applyFill="1" applyBorder="1" applyAlignment="1">
      <alignment horizontal="left" indent="2"/>
    </xf>
    <xf numFmtId="189" fontId="50" fillId="0" borderId="20" xfId="125" applyNumberFormat="1" applyFont="1" applyBorder="1"/>
    <xf numFmtId="0" fontId="35" fillId="0" borderId="0" xfId="125" applyFont="1" applyFill="1"/>
    <xf numFmtId="173" fontId="2" fillId="0" borderId="0" xfId="0" applyFont="1" applyFill="1">
      <alignment vertical="top"/>
    </xf>
    <xf numFmtId="0" fontId="2" fillId="0" borderId="0" xfId="125" applyFont="1" applyFill="1" applyBorder="1"/>
    <xf numFmtId="173" fontId="17" fillId="0" borderId="0" xfId="0" applyFont="1" applyFill="1" applyBorder="1">
      <alignment vertical="top"/>
    </xf>
    <xf numFmtId="0" fontId="2" fillId="40" borderId="0" xfId="1" applyFont="1" applyFill="1" applyAlignment="1">
      <alignment horizontal="left"/>
    </xf>
    <xf numFmtId="0" fontId="2" fillId="40" borderId="0" xfId="125" applyFont="1" applyFill="1" applyBorder="1" applyAlignment="1">
      <alignment horizontal="left"/>
    </xf>
    <xf numFmtId="17" fontId="50" fillId="0" borderId="0" xfId="125" applyNumberFormat="1" applyFont="1" applyFill="1"/>
    <xf numFmtId="0" fontId="17" fillId="0" borderId="0" xfId="125" applyFont="1" applyFill="1" applyBorder="1" applyAlignment="1">
      <alignment horizontal="left" indent="2"/>
    </xf>
    <xf numFmtId="0" fontId="53" fillId="40" borderId="0" xfId="125" applyFont="1" applyFill="1" applyBorder="1" applyAlignment="1">
      <alignment horizontal="right"/>
    </xf>
    <xf numFmtId="190" fontId="2" fillId="40" borderId="0" xfId="3" applyNumberFormat="1" applyFont="1" applyFill="1" applyAlignment="1">
      <alignment horizontal="left" vertical="top"/>
    </xf>
    <xf numFmtId="190" fontId="2" fillId="40" borderId="0" xfId="3" applyNumberFormat="1" applyFont="1" applyFill="1" applyBorder="1" applyAlignment="1">
      <alignment horizontal="left" vertical="top"/>
    </xf>
    <xf numFmtId="189" fontId="17" fillId="0" borderId="0" xfId="125" applyNumberFormat="1" applyFont="1" applyFill="1" applyBorder="1"/>
    <xf numFmtId="173" fontId="50" fillId="0" borderId="20" xfId="20" applyFont="1" applyFill="1" applyBorder="1">
      <alignment vertical="top"/>
    </xf>
    <xf numFmtId="0" fontId="17" fillId="0" borderId="0" xfId="125" applyFont="1" applyFill="1" applyBorder="1" applyAlignment="1">
      <alignment horizontal="left" indent="1"/>
    </xf>
    <xf numFmtId="173" fontId="47" fillId="0" borderId="0" xfId="0" applyFont="1" applyBorder="1">
      <alignment vertical="top"/>
    </xf>
    <xf numFmtId="173" fontId="9" fillId="5" borderId="4" xfId="0" applyFont="1" applyFill="1" applyBorder="1">
      <alignment vertical="top"/>
    </xf>
    <xf numFmtId="173" fontId="9" fillId="5" borderId="5" xfId="0" applyFont="1" applyFill="1" applyBorder="1" applyAlignment="1">
      <alignment vertical="center"/>
    </xf>
    <xf numFmtId="173" fontId="9" fillId="5" borderId="5" xfId="0" applyFont="1" applyFill="1" applyBorder="1" applyAlignment="1">
      <alignment horizontal="left" vertical="center"/>
    </xf>
    <xf numFmtId="173" fontId="9" fillId="5" borderId="5" xfId="0" applyFont="1" applyFill="1" applyBorder="1">
      <alignment vertical="top"/>
    </xf>
    <xf numFmtId="173" fontId="9" fillId="5" borderId="6" xfId="0" applyFont="1" applyFill="1" applyBorder="1">
      <alignment vertical="top"/>
    </xf>
    <xf numFmtId="173" fontId="10" fillId="5" borderId="7" xfId="0" applyFont="1" applyFill="1" applyBorder="1" applyAlignment="1">
      <alignment horizontal="left" vertical="top"/>
    </xf>
    <xf numFmtId="173" fontId="10" fillId="5" borderId="0" xfId="0" applyFont="1" applyFill="1" applyBorder="1" applyAlignment="1">
      <alignment horizontal="center" vertical="center" wrapText="1"/>
    </xf>
    <xf numFmtId="180" fontId="0" fillId="5" borderId="21" xfId="0" applyNumberFormat="1" applyFont="1" applyFill="1" applyBorder="1" applyAlignment="1">
      <alignment horizontal="center" vertical="top"/>
    </xf>
    <xf numFmtId="173" fontId="0" fillId="5" borderId="8" xfId="0" applyFont="1" applyFill="1" applyBorder="1" applyAlignment="1">
      <alignment horizontal="center" vertical="top"/>
    </xf>
    <xf numFmtId="5" fontId="0" fillId="5" borderId="8" xfId="0" applyNumberFormat="1" applyFont="1" applyFill="1" applyBorder="1" applyAlignment="1">
      <alignment horizontal="center" vertical="top"/>
    </xf>
    <xf numFmtId="5" fontId="0" fillId="5" borderId="22" xfId="0" applyNumberFormat="1" applyFont="1" applyFill="1" applyBorder="1" applyAlignment="1">
      <alignment horizontal="center" vertical="top"/>
    </xf>
    <xf numFmtId="5" fontId="8" fillId="5" borderId="23" xfId="0" applyNumberFormat="1" applyFont="1" applyFill="1" applyBorder="1" applyAlignment="1">
      <alignment horizontal="center" vertical="top"/>
    </xf>
    <xf numFmtId="5" fontId="54" fillId="5" borderId="5" xfId="0" applyNumberFormat="1" applyFont="1" applyFill="1" applyBorder="1" applyAlignment="1">
      <alignment horizontal="center" vertical="top"/>
    </xf>
    <xf numFmtId="173" fontId="54" fillId="5" borderId="0" xfId="0" quotePrefix="1" applyFont="1" applyFill="1">
      <alignment vertical="top"/>
    </xf>
    <xf numFmtId="5" fontId="54" fillId="5" borderId="8" xfId="0" applyNumberFormat="1" applyFont="1" applyFill="1" applyBorder="1" applyAlignment="1">
      <alignment horizontal="center" vertical="top"/>
    </xf>
    <xf numFmtId="180" fontId="54" fillId="5" borderId="4" xfId="0" applyNumberFormat="1" applyFont="1" applyFill="1" applyBorder="1" applyAlignment="1">
      <alignment horizontal="center" vertical="top"/>
    </xf>
    <xf numFmtId="180" fontId="54" fillId="5" borderId="21" xfId="0" applyNumberFormat="1" applyFont="1" applyFill="1" applyBorder="1" applyAlignment="1">
      <alignment horizontal="center" vertical="top"/>
    </xf>
    <xf numFmtId="173" fontId="3" fillId="5" borderId="0" xfId="0" applyFont="1" applyFill="1" applyAlignment="1">
      <alignment horizontal="right" vertical="top"/>
    </xf>
    <xf numFmtId="173" fontId="0" fillId="5" borderId="0" xfId="0" applyFill="1" applyAlignment="1">
      <alignment horizontal="right" vertical="top"/>
    </xf>
  </cellXfs>
  <cellStyles count="496">
    <cellStyle name="20% - Accent2 2" xfId="26"/>
    <cellStyle name="40% - Accent3 2" xfId="27"/>
    <cellStyle name="Bad 2" xfId="28"/>
    <cellStyle name="Calculation 2" xfId="29"/>
    <cellStyle name="Check Cell 2" xfId="30"/>
    <cellStyle name="Comma" xfId="20" builtinId="3" customBuiltin="1"/>
    <cellStyle name="Comma 10" xfId="31"/>
    <cellStyle name="Comma 11" xfId="32"/>
    <cellStyle name="Comma 12" xfId="33"/>
    <cellStyle name="Comma 13" xfId="34"/>
    <cellStyle name="Comma 14" xfId="35"/>
    <cellStyle name="Comma 14 2" xfId="36"/>
    <cellStyle name="Comma 15" xfId="37"/>
    <cellStyle name="Comma 16" xfId="38"/>
    <cellStyle name="Comma 17" xfId="39"/>
    <cellStyle name="Comma 18" xfId="40"/>
    <cellStyle name="Comma 19" xfId="41"/>
    <cellStyle name="Comma 2" xfId="10"/>
    <cellStyle name="Comma 2 2" xfId="42"/>
    <cellStyle name="Comma 2 2 2" xfId="43"/>
    <cellStyle name="Comma 2 2_1. 2010-2014 Provision Expense BP Submission January 15 2010 (R7- CGAAP-A3)" xfId="44"/>
    <cellStyle name="Comma 2 3" xfId="45"/>
    <cellStyle name="Comma 2 4" xfId="46"/>
    <cellStyle name="Comma 2_3. ARO Balance 2010-2014 CGAAP - BP Submission January 15 2010" xfId="47"/>
    <cellStyle name="Comma 20" xfId="48"/>
    <cellStyle name="Comma 21" xfId="49"/>
    <cellStyle name="Comma 22" xfId="50"/>
    <cellStyle name="Comma 23" xfId="51"/>
    <cellStyle name="Comma 24" xfId="52"/>
    <cellStyle name="Comma 25" xfId="53"/>
    <cellStyle name="Comma 3" xfId="16"/>
    <cellStyle name="Comma 3 2" xfId="54"/>
    <cellStyle name="Comma 3 2 2" xfId="55"/>
    <cellStyle name="Comma 3 2 2 2" xfId="56"/>
    <cellStyle name="Comma 3 2 2 2 2" xfId="57"/>
    <cellStyle name="Comma 3 2 2 2 2 2" xfId="58"/>
    <cellStyle name="Comma 3 2 2 2 3" xfId="59"/>
    <cellStyle name="Comma 3 2 2 3" xfId="60"/>
    <cellStyle name="Comma 3 2 2 3 2" xfId="61"/>
    <cellStyle name="Comma 3 2 2 4" xfId="62"/>
    <cellStyle name="Comma 3 2 3" xfId="63"/>
    <cellStyle name="Comma 3 2 3 2" xfId="64"/>
    <cellStyle name="Comma 3 2 4" xfId="65"/>
    <cellStyle name="Comma 3 3" xfId="66"/>
    <cellStyle name="Comma 3 3 2" xfId="67"/>
    <cellStyle name="Comma 3 4" xfId="68"/>
    <cellStyle name="Comma 4" xfId="69"/>
    <cellStyle name="Comma 4 2" xfId="70"/>
    <cellStyle name="Comma 5" xfId="71"/>
    <cellStyle name="Comma 5 2" xfId="72"/>
    <cellStyle name="Comma 6" xfId="73"/>
    <cellStyle name="Comma 6 2" xfId="74"/>
    <cellStyle name="Comma 7" xfId="75"/>
    <cellStyle name="Comma 7 2" xfId="76"/>
    <cellStyle name="Comma 7 2 2" xfId="77"/>
    <cellStyle name="Comma 7 3" xfId="78"/>
    <cellStyle name="Comma 7 4" xfId="79"/>
    <cellStyle name="Comma 8" xfId="80"/>
    <cellStyle name="Comma 9" xfId="81"/>
    <cellStyle name="comma zerodec" xfId="82"/>
    <cellStyle name="Curren - Style1" xfId="83"/>
    <cellStyle name="Curren - Style3" xfId="84"/>
    <cellStyle name="Currency 2" xfId="85"/>
    <cellStyle name="Currency 2 2" xfId="86"/>
    <cellStyle name="Currency 2 3" xfId="87"/>
    <cellStyle name="Currency 2 3 2" xfId="88"/>
    <cellStyle name="Currency 2 4" xfId="89"/>
    <cellStyle name="Currency 3" xfId="90"/>
    <cellStyle name="Currency 3 2" xfId="91"/>
    <cellStyle name="Currency 3 2 2" xfId="92"/>
    <cellStyle name="Currency 3 2 3" xfId="17"/>
    <cellStyle name="Currency 4" xfId="93"/>
    <cellStyle name="Currency 4 2" xfId="94"/>
    <cellStyle name="Currency 5" xfId="95"/>
    <cellStyle name="Currency1" xfId="96"/>
    <cellStyle name="DateLong" xfId="12"/>
    <cellStyle name="DateShort" xfId="13"/>
    <cellStyle name="DateShort 2" xfId="97"/>
    <cellStyle name="Dollar (zero dec)" xfId="98"/>
    <cellStyle name="Emphasis 1" xfId="99"/>
    <cellStyle name="Emphasis 1 2" xfId="100"/>
    <cellStyle name="Emphasis 2" xfId="101"/>
    <cellStyle name="Emphasis 2 2" xfId="102"/>
    <cellStyle name="Emphasis 3" xfId="103"/>
    <cellStyle name="Emphasis 3 2" xfId="104"/>
    <cellStyle name="Factor" xfId="11"/>
    <cellStyle name="Fixed2 - Style2" xfId="105"/>
    <cellStyle name="Good 2" xfId="106"/>
    <cellStyle name="Grey" xfId="4"/>
    <cellStyle name="Grey 2" xfId="107"/>
    <cellStyle name="Header1" xfId="5"/>
    <cellStyle name="Header1 2" xfId="108"/>
    <cellStyle name="Header2" xfId="6"/>
    <cellStyle name="Header2 2" xfId="109"/>
    <cellStyle name="Header2 3" xfId="110"/>
    <cellStyle name="Heading 1 2" xfId="111"/>
    <cellStyle name="Heading 2 2" xfId="112"/>
    <cellStyle name="Heading 3 2" xfId="113"/>
    <cellStyle name="Heading 4 2" xfId="114"/>
    <cellStyle name="Hyperlink 2" xfId="115"/>
    <cellStyle name="Input [yellow]" xfId="7"/>
    <cellStyle name="Input [yellow] 2" xfId="116"/>
    <cellStyle name="Input [yellow] 2 2" xfId="117"/>
    <cellStyle name="Input [yellow] 3" xfId="118"/>
    <cellStyle name="Input 2" xfId="119"/>
    <cellStyle name="Input 3" xfId="120"/>
    <cellStyle name="Linked Cell 2" xfId="121"/>
    <cellStyle name="MS_Arabic" xfId="122"/>
    <cellStyle name="Neutral 2" xfId="123"/>
    <cellStyle name="Normal" xfId="0" builtinId="0" customBuiltin="1"/>
    <cellStyle name="Normal - Style1" xfId="8"/>
    <cellStyle name="Normal 10" xfId="124"/>
    <cellStyle name="Normal 10 2" xfId="125"/>
    <cellStyle name="Normal 10 2 2" xfId="126"/>
    <cellStyle name="Normal 10 2 2 2" xfId="127"/>
    <cellStyle name="Normal 10 2 2 2 2" xfId="128"/>
    <cellStyle name="Normal 10 2 2 2 2 2" xfId="129"/>
    <cellStyle name="Normal 10 2 2 2 3" xfId="130"/>
    <cellStyle name="Normal 10 2 2 3" xfId="131"/>
    <cellStyle name="Normal 10 2 2 3 2" xfId="132"/>
    <cellStyle name="Normal 10 2 2 3 2 2" xfId="133"/>
    <cellStyle name="Normal 10 2 2 3 3" xfId="134"/>
    <cellStyle name="Normal 10 2 2 4" xfId="135"/>
    <cellStyle name="Normal 10 2 2 4 2" xfId="136"/>
    <cellStyle name="Normal 10 2 2 5" xfId="137"/>
    <cellStyle name="Normal 10 2 3" xfId="138"/>
    <cellStyle name="Normal 10 2 3 2" xfId="139"/>
    <cellStyle name="Normal 10 2 4" xfId="140"/>
    <cellStyle name="Normal 10 3" xfId="141"/>
    <cellStyle name="Normal 10 3 2" xfId="142"/>
    <cellStyle name="Normal 10 4" xfId="143"/>
    <cellStyle name="Normal 11" xfId="144"/>
    <cellStyle name="Normal 11 2" xfId="145"/>
    <cellStyle name="Normal 12" xfId="146"/>
    <cellStyle name="Normal 13" xfId="147"/>
    <cellStyle name="Normal 13 2" xfId="148"/>
    <cellStyle name="Normal 14" xfId="149"/>
    <cellStyle name="Normal 15" xfId="150"/>
    <cellStyle name="Normal 15 2" xfId="151"/>
    <cellStyle name="Normal 16" xfId="152"/>
    <cellStyle name="Normal 16 2" xfId="153"/>
    <cellStyle name="Normal 17" xfId="154"/>
    <cellStyle name="Normal 18" xfId="155"/>
    <cellStyle name="Normal 18 2" xfId="156"/>
    <cellStyle name="Normal 19" xfId="157"/>
    <cellStyle name="Normal 2" xfId="1"/>
    <cellStyle name="Normal 2 2" xfId="158"/>
    <cellStyle name="Normal 2 2 2" xfId="159"/>
    <cellStyle name="Normal 2 2 2 2" xfId="160"/>
    <cellStyle name="Normal 2 2 2 2 2" xfId="161"/>
    <cellStyle name="Normal 2 2 2 3" xfId="162"/>
    <cellStyle name="Normal 2 2 3" xfId="163"/>
    <cellStyle name="Normal 2 2 3 2" xfId="164"/>
    <cellStyle name="Normal 2 2 4" xfId="165"/>
    <cellStyle name="Normal 2 2 5" xfId="166"/>
    <cellStyle name="Normal 2 3" xfId="167"/>
    <cellStyle name="Normal 2 3 2" xfId="168"/>
    <cellStyle name="Normal 2 3 2 2" xfId="169"/>
    <cellStyle name="Normal 2 3 2 2 2" xfId="170"/>
    <cellStyle name="Normal 2 3 2 3" xfId="171"/>
    <cellStyle name="Normal 2 3 3" xfId="172"/>
    <cellStyle name="Normal 2 3 3 2" xfId="173"/>
    <cellStyle name="Normal 2 3 4" xfId="174"/>
    <cellStyle name="Normal 2 4" xfId="175"/>
    <cellStyle name="Normal 2 4 2" xfId="176"/>
    <cellStyle name="Normal 2 4 2 2" xfId="177"/>
    <cellStyle name="Normal 2 4 3" xfId="178"/>
    <cellStyle name="Normal 2 5" xfId="179"/>
    <cellStyle name="Normal 2 5 2" xfId="180"/>
    <cellStyle name="Normal 2 6" xfId="181"/>
    <cellStyle name="Normal 20" xfId="182"/>
    <cellStyle name="Normal 21" xfId="183"/>
    <cellStyle name="Normal 21 2" xfId="184"/>
    <cellStyle name="Normal 22" xfId="185"/>
    <cellStyle name="Normal 22 2" xfId="186"/>
    <cellStyle name="Normal 23" xfId="187"/>
    <cellStyle name="Normal 24" xfId="188"/>
    <cellStyle name="Normal 25" xfId="189"/>
    <cellStyle name="Normal 26" xfId="190"/>
    <cellStyle name="Normal 27" xfId="191"/>
    <cellStyle name="Normal 27 2" xfId="192"/>
    <cellStyle name="Normal 27 3" xfId="193"/>
    <cellStyle name="Normal 27 3 2" xfId="194"/>
    <cellStyle name="Normal 28" xfId="195"/>
    <cellStyle name="Normal 29" xfId="196"/>
    <cellStyle name="Normal 3" xfId="15"/>
    <cellStyle name="Normal 3 2" xfId="197"/>
    <cellStyle name="Normal 3 2 2" xfId="198"/>
    <cellStyle name="Normal 3 2 3" xfId="199"/>
    <cellStyle name="Normal 3 3" xfId="200"/>
    <cellStyle name="Normal 3 3 2" xfId="201"/>
    <cellStyle name="Normal 3 4" xfId="202"/>
    <cellStyle name="Normal 3 5" xfId="203"/>
    <cellStyle name="Normal 3 6" xfId="204"/>
    <cellStyle name="Normal 30" xfId="24"/>
    <cellStyle name="Normal 31" xfId="205"/>
    <cellStyle name="Normal 32" xfId="206"/>
    <cellStyle name="Normal 32 2" xfId="207"/>
    <cellStyle name="Normal 32 2 2" xfId="208"/>
    <cellStyle name="Normal 32 2 3" xfId="18"/>
    <cellStyle name="Normal 33" xfId="209"/>
    <cellStyle name="Normal 34" xfId="210"/>
    <cellStyle name="Normal 36" xfId="211"/>
    <cellStyle name="Normal 4" xfId="21"/>
    <cellStyle name="Normal 4 2" xfId="25"/>
    <cellStyle name="Normal 4 2 2" xfId="212"/>
    <cellStyle name="Normal 4 2 2 2" xfId="213"/>
    <cellStyle name="Normal 4 2 3" xfId="214"/>
    <cellStyle name="Normal 4 3" xfId="215"/>
    <cellStyle name="Normal 4 3 2" xfId="216"/>
    <cellStyle name="Normal 4 4" xfId="217"/>
    <cellStyle name="Normal 4 5" xfId="218"/>
    <cellStyle name="Normal 5" xfId="23"/>
    <cellStyle name="Normal 5 2" xfId="219"/>
    <cellStyle name="Normal 5 2 2" xfId="220"/>
    <cellStyle name="Normal 5 2 2 2" xfId="221"/>
    <cellStyle name="Normal 5 2 2 2 2" xfId="222"/>
    <cellStyle name="Normal 5 2 2 3" xfId="223"/>
    <cellStyle name="Normal 5 2 3" xfId="224"/>
    <cellStyle name="Normal 5 2 3 2" xfId="225"/>
    <cellStyle name="Normal 5 2 3 2 2" xfId="226"/>
    <cellStyle name="Normal 5 2 3 2 2 2" xfId="227"/>
    <cellStyle name="Normal 5 2 3 2 3" xfId="228"/>
    <cellStyle name="Normal 5 2 3 3" xfId="229"/>
    <cellStyle name="Normal 5 2 3 3 2" xfId="230"/>
    <cellStyle name="Normal 5 2 3 4" xfId="231"/>
    <cellStyle name="Normal 5 2 4" xfId="232"/>
    <cellStyle name="Normal 5 2 4 2" xfId="233"/>
    <cellStyle name="Normal 5 2 5" xfId="234"/>
    <cellStyle name="Normal 5 3" xfId="235"/>
    <cellStyle name="Normal 5 3 2" xfId="236"/>
    <cellStyle name="Normal 5 3 2 2" xfId="237"/>
    <cellStyle name="Normal 5 3 2 3" xfId="238"/>
    <cellStyle name="Normal 5 3 2 3 2" xfId="239"/>
    <cellStyle name="Normal 5 3 3" xfId="240"/>
    <cellStyle name="Normal 5 3 4" xfId="241"/>
    <cellStyle name="Normal 5 4" xfId="242"/>
    <cellStyle name="Normal 5 4 2" xfId="243"/>
    <cellStyle name="Normal 5 4 2 2" xfId="244"/>
    <cellStyle name="Normal 5 4 3" xfId="245"/>
    <cellStyle name="Normal 5 4 4" xfId="246"/>
    <cellStyle name="Normal 5 5" xfId="247"/>
    <cellStyle name="Normal 5 5 2" xfId="248"/>
    <cellStyle name="Normal 5 6" xfId="249"/>
    <cellStyle name="Normal 51" xfId="250"/>
    <cellStyle name="Normal 6" xfId="251"/>
    <cellStyle name="Normal 6 2" xfId="252"/>
    <cellStyle name="Normal 6 2 2" xfId="253"/>
    <cellStyle name="Normal 6 2 2 2" xfId="254"/>
    <cellStyle name="Normal 6 2 2 2 2" xfId="255"/>
    <cellStyle name="Normal 6 2 2 3" xfId="256"/>
    <cellStyle name="Normal 6 2 3" xfId="257"/>
    <cellStyle name="Normal 6 2 3 2" xfId="258"/>
    <cellStyle name="Normal 6 2 3 2 2" xfId="259"/>
    <cellStyle name="Normal 6 2 3 2 2 2" xfId="260"/>
    <cellStyle name="Normal 6 2 3 2 2 2 2" xfId="261"/>
    <cellStyle name="Normal 6 2 3 2 2 3" xfId="262"/>
    <cellStyle name="Normal 6 2 3 2 3" xfId="263"/>
    <cellStyle name="Normal 6 2 3 2 3 2" xfId="264"/>
    <cellStyle name="Normal 6 2 3 2 4" xfId="265"/>
    <cellStyle name="Normal 6 2 3 3" xfId="266"/>
    <cellStyle name="Normal 6 2 3 3 2" xfId="267"/>
    <cellStyle name="Normal 6 2 3 4" xfId="268"/>
    <cellStyle name="Normal 6 2 4" xfId="269"/>
    <cellStyle name="Normal 6 2 4 2" xfId="270"/>
    <cellStyle name="Normal 6 2 4 2 2" xfId="271"/>
    <cellStyle name="Normal 6 2 4 3" xfId="272"/>
    <cellStyle name="Normal 6 2 5" xfId="273"/>
    <cellStyle name="Normal 6 2 5 2" xfId="274"/>
    <cellStyle name="Normal 6 2 6" xfId="275"/>
    <cellStyle name="Normal 6 3" xfId="276"/>
    <cellStyle name="Normal 6 4" xfId="277"/>
    <cellStyle name="Normal 6 4 2" xfId="278"/>
    <cellStyle name="Normal 6 5" xfId="279"/>
    <cellStyle name="Normal 6 6" xfId="280"/>
    <cellStyle name="Normal 7" xfId="281"/>
    <cellStyle name="Normal 7 2" xfId="282"/>
    <cellStyle name="Normal 7 2 2" xfId="283"/>
    <cellStyle name="Normal 7 2 2 2" xfId="284"/>
    <cellStyle name="Normal 7 2 3" xfId="285"/>
    <cellStyle name="Normal 7 3" xfId="286"/>
    <cellStyle name="Normal 7 3 2" xfId="287"/>
    <cellStyle name="Normal 7 4" xfId="288"/>
    <cellStyle name="Normal 7 5" xfId="289"/>
    <cellStyle name="Normal 71" xfId="290"/>
    <cellStyle name="Normal 72" xfId="19"/>
    <cellStyle name="Normal 8" xfId="291"/>
    <cellStyle name="Normal 8 2" xfId="292"/>
    <cellStyle name="Normal 8 2 2" xfId="293"/>
    <cellStyle name="Normal 8 2 2 2" xfId="294"/>
    <cellStyle name="Normal 8 2 3" xfId="295"/>
    <cellStyle name="Normal 8 3" xfId="296"/>
    <cellStyle name="Normal 8 3 2" xfId="297"/>
    <cellStyle name="Normal 8 4" xfId="298"/>
    <cellStyle name="Normal 9" xfId="299"/>
    <cellStyle name="Normal 9 2" xfId="300"/>
    <cellStyle name="Normal 9 2 2" xfId="301"/>
    <cellStyle name="Normal 9 2 2 2" xfId="302"/>
    <cellStyle name="Normal 9 2 2 2 2" xfId="303"/>
    <cellStyle name="Normal 9 2 2 2 2 2" xfId="304"/>
    <cellStyle name="Normal 9 2 2 2 3" xfId="305"/>
    <cellStyle name="Normal 9 2 2 3" xfId="306"/>
    <cellStyle name="Normal 9 2 2 3 2" xfId="307"/>
    <cellStyle name="Normal 9 2 2 3 2 2" xfId="308"/>
    <cellStyle name="Normal 9 2 2 3 3" xfId="309"/>
    <cellStyle name="Normal 9 2 2 4" xfId="310"/>
    <cellStyle name="Normal 9 2 2 4 2" xfId="311"/>
    <cellStyle name="Normal 9 2 2 5" xfId="312"/>
    <cellStyle name="Normal 9 2 3" xfId="313"/>
    <cellStyle name="Normal 9 2 3 2" xfId="314"/>
    <cellStyle name="Normal 9 2 4" xfId="315"/>
    <cellStyle name="Normal 9 3" xfId="316"/>
    <cellStyle name="Normal 9 3 2" xfId="317"/>
    <cellStyle name="Normal 9 4" xfId="318"/>
    <cellStyle name="Note 2" xfId="319"/>
    <cellStyle name="Output 2" xfId="320"/>
    <cellStyle name="Percent" xfId="3" builtinId="5" customBuiltin="1"/>
    <cellStyle name="Percent [2]" xfId="9"/>
    <cellStyle name="Percent 10" xfId="321"/>
    <cellStyle name="Percent 11" xfId="322"/>
    <cellStyle name="Percent 2" xfId="2"/>
    <cellStyle name="Percent 2 2" xfId="323"/>
    <cellStyle name="Percent 2 2 2" xfId="324"/>
    <cellStyle name="Percent 2 3" xfId="325"/>
    <cellStyle name="Percent 2 4" xfId="326"/>
    <cellStyle name="Percent 2 4 2" xfId="327"/>
    <cellStyle name="Percent 2 5" xfId="328"/>
    <cellStyle name="Percent 3" xfId="22"/>
    <cellStyle name="Percent 3 2" xfId="329"/>
    <cellStyle name="Percent 3 2 2" xfId="330"/>
    <cellStyle name="Percent 3 3" xfId="331"/>
    <cellStyle name="Percent 4" xfId="332"/>
    <cellStyle name="Percent 4 2" xfId="333"/>
    <cellStyle name="Percent 4 2 2" xfId="334"/>
    <cellStyle name="Percent 4 3" xfId="335"/>
    <cellStyle name="Percent 4 4" xfId="336"/>
    <cellStyle name="Percent 5" xfId="337"/>
    <cellStyle name="Percent 5 2" xfId="338"/>
    <cellStyle name="Percent 5 3" xfId="339"/>
    <cellStyle name="Percent 5 3 2" xfId="340"/>
    <cellStyle name="Percent 5 4" xfId="341"/>
    <cellStyle name="Percent 5 5" xfId="342"/>
    <cellStyle name="Percent 6" xfId="343"/>
    <cellStyle name="Percent 7" xfId="344"/>
    <cellStyle name="Percent 8" xfId="345"/>
    <cellStyle name="Percent 8 2" xfId="346"/>
    <cellStyle name="Percent 9" xfId="347"/>
    <cellStyle name="PillarData" xfId="348"/>
    <cellStyle name="PillarData 2" xfId="349"/>
    <cellStyle name="PillarHeading" xfId="350"/>
    <cellStyle name="PillarText" xfId="351"/>
    <cellStyle name="PillarText 2" xfId="352"/>
    <cellStyle name="PillarTotal" xfId="353"/>
    <cellStyle name="SAPBEXaggData" xfId="354"/>
    <cellStyle name="SAPBEXaggData 2" xfId="355"/>
    <cellStyle name="SAPBEXaggData 3" xfId="356"/>
    <cellStyle name="SAPBEXaggData 4" xfId="357"/>
    <cellStyle name="SAPBEXaggDataEmph" xfId="358"/>
    <cellStyle name="SAPBEXaggDataEmph 2" xfId="359"/>
    <cellStyle name="SAPBEXaggDataEmph 3" xfId="360"/>
    <cellStyle name="SAPBEXaggDataEmph 4" xfId="361"/>
    <cellStyle name="SAPBEXaggItem" xfId="362"/>
    <cellStyle name="SAPBEXaggItem 2" xfId="363"/>
    <cellStyle name="SAPBEXaggItem 3" xfId="364"/>
    <cellStyle name="SAPBEXaggItem 4" xfId="365"/>
    <cellStyle name="SAPBEXaggItemX" xfId="366"/>
    <cellStyle name="SAPBEXaggItemX 2" xfId="367"/>
    <cellStyle name="SAPBEXaggItemX 3" xfId="368"/>
    <cellStyle name="SAPBEXaggItemX 4" xfId="369"/>
    <cellStyle name="SAPBEXchaText" xfId="370"/>
    <cellStyle name="SAPBEXchaText 2" xfId="371"/>
    <cellStyle name="SAPBEXexcBad7" xfId="372"/>
    <cellStyle name="SAPBEXexcBad7 2" xfId="373"/>
    <cellStyle name="SAPBEXexcBad7 3" xfId="374"/>
    <cellStyle name="SAPBEXexcBad7 4" xfId="375"/>
    <cellStyle name="SAPBEXexcBad8" xfId="376"/>
    <cellStyle name="SAPBEXexcBad8 2" xfId="377"/>
    <cellStyle name="SAPBEXexcBad8 3" xfId="378"/>
    <cellStyle name="SAPBEXexcBad8 4" xfId="379"/>
    <cellStyle name="SAPBEXexcBad9" xfId="380"/>
    <cellStyle name="SAPBEXexcBad9 2" xfId="381"/>
    <cellStyle name="SAPBEXexcBad9 3" xfId="382"/>
    <cellStyle name="SAPBEXexcBad9 4" xfId="383"/>
    <cellStyle name="SAPBEXexcCritical4" xfId="384"/>
    <cellStyle name="SAPBEXexcCritical4 2" xfId="385"/>
    <cellStyle name="SAPBEXexcCritical4 3" xfId="386"/>
    <cellStyle name="SAPBEXexcCritical4 4" xfId="387"/>
    <cellStyle name="SAPBEXexcCritical5" xfId="388"/>
    <cellStyle name="SAPBEXexcCritical5 2" xfId="389"/>
    <cellStyle name="SAPBEXexcCritical5 3" xfId="390"/>
    <cellStyle name="SAPBEXexcCritical5 4" xfId="391"/>
    <cellStyle name="SAPBEXexcCritical6" xfId="392"/>
    <cellStyle name="SAPBEXexcCritical6 2" xfId="393"/>
    <cellStyle name="SAPBEXexcCritical6 3" xfId="394"/>
    <cellStyle name="SAPBEXexcCritical6 4" xfId="395"/>
    <cellStyle name="SAPBEXexcGood1" xfId="396"/>
    <cellStyle name="SAPBEXexcGood1 2" xfId="397"/>
    <cellStyle name="SAPBEXexcGood1 3" xfId="398"/>
    <cellStyle name="SAPBEXexcGood1 4" xfId="399"/>
    <cellStyle name="SAPBEXexcGood2" xfId="400"/>
    <cellStyle name="SAPBEXexcGood2 2" xfId="401"/>
    <cellStyle name="SAPBEXexcGood2 3" xfId="402"/>
    <cellStyle name="SAPBEXexcGood2 4" xfId="403"/>
    <cellStyle name="SAPBEXexcGood3" xfId="404"/>
    <cellStyle name="SAPBEXexcGood3 2" xfId="405"/>
    <cellStyle name="SAPBEXexcGood3 3" xfId="406"/>
    <cellStyle name="SAPBEXexcGood3 4" xfId="407"/>
    <cellStyle name="SAPBEXfilterDrill" xfId="408"/>
    <cellStyle name="SAPBEXfilterDrill 2" xfId="409"/>
    <cellStyle name="SAPBEXfilterItem" xfId="410"/>
    <cellStyle name="SAPBEXfilterItem 2" xfId="411"/>
    <cellStyle name="SAPBEXfilterText" xfId="412"/>
    <cellStyle name="SAPBEXfilterText 2" xfId="413"/>
    <cellStyle name="SAPBEXformats" xfId="414"/>
    <cellStyle name="SAPBEXformats 2" xfId="415"/>
    <cellStyle name="SAPBEXformats 3" xfId="416"/>
    <cellStyle name="SAPBEXformats 4" xfId="417"/>
    <cellStyle name="SAPBEXheaderItem" xfId="418"/>
    <cellStyle name="SAPBEXheaderItem 2" xfId="419"/>
    <cellStyle name="SAPBEXheaderText" xfId="420"/>
    <cellStyle name="SAPBEXheaderText 2" xfId="421"/>
    <cellStyle name="SAPBEXHLevel0" xfId="422"/>
    <cellStyle name="SAPBEXHLevel0 2" xfId="423"/>
    <cellStyle name="SAPBEXHLevel0 3" xfId="424"/>
    <cellStyle name="SAPBEXHLevel0 4" xfId="425"/>
    <cellStyle name="SAPBEXHLevel0X" xfId="426"/>
    <cellStyle name="SAPBEXHLevel0X 2" xfId="427"/>
    <cellStyle name="SAPBEXHLevel0X 3" xfId="428"/>
    <cellStyle name="SAPBEXHLevel0X 4" xfId="429"/>
    <cellStyle name="SAPBEXHLevel1" xfId="430"/>
    <cellStyle name="SAPBEXHLevel1 2" xfId="431"/>
    <cellStyle name="SAPBEXHLevel1 3" xfId="432"/>
    <cellStyle name="SAPBEXHLevel1 4" xfId="433"/>
    <cellStyle name="SAPBEXHLevel1X" xfId="434"/>
    <cellStyle name="SAPBEXHLevel1X 2" xfId="435"/>
    <cellStyle name="SAPBEXHLevel1X 3" xfId="436"/>
    <cellStyle name="SAPBEXHLevel1X 4" xfId="437"/>
    <cellStyle name="SAPBEXHLevel2" xfId="438"/>
    <cellStyle name="SAPBEXHLevel2 2" xfId="439"/>
    <cellStyle name="SAPBEXHLevel2 3" xfId="440"/>
    <cellStyle name="SAPBEXHLevel2 4" xfId="441"/>
    <cellStyle name="SAPBEXHLevel2X" xfId="442"/>
    <cellStyle name="SAPBEXHLevel2X 2" xfId="443"/>
    <cellStyle name="SAPBEXHLevel2X 3" xfId="444"/>
    <cellStyle name="SAPBEXHLevel2X 4" xfId="445"/>
    <cellStyle name="SAPBEXHLevel3" xfId="446"/>
    <cellStyle name="SAPBEXHLevel3 2" xfId="447"/>
    <cellStyle name="SAPBEXHLevel3 3" xfId="448"/>
    <cellStyle name="SAPBEXHLevel3 4" xfId="449"/>
    <cellStyle name="SAPBEXHLevel3X" xfId="450"/>
    <cellStyle name="SAPBEXHLevel3X 2" xfId="451"/>
    <cellStyle name="SAPBEXHLevel3X 3" xfId="452"/>
    <cellStyle name="SAPBEXHLevel3X 4" xfId="453"/>
    <cellStyle name="SAPBEXresData" xfId="454"/>
    <cellStyle name="SAPBEXresData 2" xfId="455"/>
    <cellStyle name="SAPBEXresData 3" xfId="456"/>
    <cellStyle name="SAPBEXresData 4" xfId="457"/>
    <cellStyle name="SAPBEXresDataEmph" xfId="458"/>
    <cellStyle name="SAPBEXresDataEmph 2" xfId="459"/>
    <cellStyle name="SAPBEXresDataEmph 3" xfId="460"/>
    <cellStyle name="SAPBEXresDataEmph 4" xfId="461"/>
    <cellStyle name="SAPBEXresItem" xfId="462"/>
    <cellStyle name="SAPBEXresItem 2" xfId="463"/>
    <cellStyle name="SAPBEXresItem 3" xfId="464"/>
    <cellStyle name="SAPBEXresItem 4" xfId="465"/>
    <cellStyle name="SAPBEXresItemX" xfId="466"/>
    <cellStyle name="SAPBEXresItemX 2" xfId="467"/>
    <cellStyle name="SAPBEXresItemX 3" xfId="468"/>
    <cellStyle name="SAPBEXresItemX 4" xfId="469"/>
    <cellStyle name="SAPBEXstdData" xfId="470"/>
    <cellStyle name="SAPBEXstdData 2" xfId="471"/>
    <cellStyle name="SAPBEXstdData 3" xfId="472"/>
    <cellStyle name="SAPBEXstdData 4" xfId="473"/>
    <cellStyle name="SAPBEXstdDataEmph" xfId="474"/>
    <cellStyle name="SAPBEXstdDataEmph 2" xfId="475"/>
    <cellStyle name="SAPBEXstdDataEmph 3" xfId="476"/>
    <cellStyle name="SAPBEXstdDataEmph 4" xfId="477"/>
    <cellStyle name="SAPBEXstdItem" xfId="478"/>
    <cellStyle name="SAPBEXstdItem 2" xfId="479"/>
    <cellStyle name="SAPBEXstdItemX" xfId="480"/>
    <cellStyle name="SAPBEXstdItemX 2" xfId="481"/>
    <cellStyle name="SAPBEXstdItemX 3" xfId="482"/>
    <cellStyle name="SAPBEXstdItemX 4" xfId="483"/>
    <cellStyle name="SAPBEXtitle" xfId="484"/>
    <cellStyle name="SAPBEXtitle 2" xfId="485"/>
    <cellStyle name="SAPBEXundefined" xfId="486"/>
    <cellStyle name="SAPBEXundefined 2" xfId="487"/>
    <cellStyle name="SAPBEXundefined 3" xfId="488"/>
    <cellStyle name="SAPBEXundefined 4" xfId="489"/>
    <cellStyle name="Sheet Title" xfId="490"/>
    <cellStyle name="Style 1" xfId="491"/>
    <cellStyle name="Tahoma" xfId="492"/>
    <cellStyle name="Task_Header" xfId="493"/>
    <cellStyle name="Total 2" xfId="494"/>
    <cellStyle name="Warning Text 2" xfId="495"/>
    <cellStyle name="Year" xfId="14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5829299</xdr:colOff>
      <xdr:row>5</xdr:row>
      <xdr:rowOff>57151</xdr:rowOff>
    </xdr:from>
    <xdr:to>
      <xdr:col>6</xdr:col>
      <xdr:colOff>67793</xdr:colOff>
      <xdr:row>5</xdr:row>
      <xdr:rowOff>836407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96199" y="57151"/>
          <a:ext cx="2400299" cy="77925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AR_NUG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4SEC5L"/>
      <sheetName val="Generation"/>
      <sheetName val="IMOData1"/>
      <sheetName val="SAPGenRev"/>
      <sheetName val="IMOData"/>
      <sheetName val="Journal_Gen"/>
      <sheetName val="Ont_Generation"/>
      <sheetName val="Healey"/>
      <sheetName val="IC_GL"/>
      <sheetName val="ICQty"/>
      <sheetName val="OPGET_Accrual"/>
      <sheetName val="Lac Seul"/>
      <sheetName val="Lennox RMR"/>
      <sheetName val="SAP_LME"/>
      <sheetName val="Ont_Gen_LME"/>
      <sheetName val="Gen_LME"/>
      <sheetName val="OPGET_IC"/>
      <sheetName val="OEFC_LTGS"/>
      <sheetName val="OEFC_NTGS"/>
      <sheetName val="ICmtm"/>
      <sheetName val="OPGET_IC_GL"/>
      <sheetName val="OPGET_SAP"/>
      <sheetName val="Production"/>
      <sheetName val="SAPBal"/>
      <sheetName val="Trading"/>
      <sheetName val="UMAT"/>
    </sheetNames>
    <sheetDataSet>
      <sheetData sheetId="0">
        <row r="23">
          <cell r="K23" t="str">
            <v>Kk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G27"/>
  <sheetViews>
    <sheetView tabSelected="1" zoomScale="85" zoomScaleNormal="85" workbookViewId="0">
      <selection activeCell="F1" sqref="F1"/>
    </sheetView>
  </sheetViews>
  <sheetFormatPr defaultColWidth="0" defaultRowHeight="15" zeroHeight="1"/>
  <cols>
    <col min="1" max="4" width="2.7109375" style="13" customWidth="1"/>
    <col min="5" max="5" width="17.140625" style="13" customWidth="1"/>
    <col min="6" max="6" width="122.28515625" style="13" customWidth="1"/>
    <col min="7" max="7" width="2.7109375" style="13" customWidth="1"/>
    <col min="8" max="16384" width="9.140625" style="13" hidden="1"/>
  </cols>
  <sheetData>
    <row r="1" spans="1:6">
      <c r="F1" s="136" t="s">
        <v>186</v>
      </c>
    </row>
    <row r="2" spans="1:6">
      <c r="F2" s="136" t="s">
        <v>187</v>
      </c>
    </row>
    <row r="3" spans="1:6">
      <c r="F3" s="136" t="s">
        <v>188</v>
      </c>
    </row>
    <row r="4" spans="1:6">
      <c r="F4" s="136" t="s">
        <v>189</v>
      </c>
    </row>
    <row r="5" spans="1:6"/>
    <row r="6" spans="1:6" ht="67.5" customHeight="1">
      <c r="A6" s="50" t="s">
        <v>163</v>
      </c>
    </row>
    <row r="7" spans="1:6" ht="21">
      <c r="E7" s="51" t="s">
        <v>158</v>
      </c>
    </row>
    <row r="8" spans="1:6"/>
    <row r="9" spans="1:6" ht="18.75">
      <c r="B9" s="52" t="s">
        <v>180</v>
      </c>
      <c r="E9" s="135"/>
    </row>
    <row r="10" spans="1:6" ht="50.25" customHeight="1">
      <c r="F10" s="54" t="s">
        <v>185</v>
      </c>
    </row>
    <row r="11" spans="1:6"/>
    <row r="12" spans="1:6" ht="18.75">
      <c r="B12" s="52" t="s">
        <v>156</v>
      </c>
    </row>
    <row r="13" spans="1:6" ht="15.75">
      <c r="E13" s="53" t="s">
        <v>155</v>
      </c>
      <c r="F13" s="13" t="s">
        <v>164</v>
      </c>
    </row>
    <row r="14" spans="1:6" ht="15.75">
      <c r="E14" s="53" t="s">
        <v>157</v>
      </c>
      <c r="F14" s="13" t="s">
        <v>165</v>
      </c>
    </row>
    <row r="15" spans="1:6"/>
    <row r="16" spans="1:6" ht="18.75">
      <c r="B16" s="52" t="s">
        <v>159</v>
      </c>
    </row>
    <row r="17" spans="5:6" ht="45">
      <c r="E17" s="53" t="s">
        <v>160</v>
      </c>
      <c r="F17" s="54" t="s">
        <v>183</v>
      </c>
    </row>
    <row r="18" spans="5:6" ht="15" customHeight="1">
      <c r="E18" s="53"/>
      <c r="F18" s="56" t="s">
        <v>184</v>
      </c>
    </row>
    <row r="19" spans="5:6" ht="30">
      <c r="E19" s="53" t="s">
        <v>161</v>
      </c>
      <c r="F19" s="55" t="s">
        <v>182</v>
      </c>
    </row>
    <row r="20" spans="5:6" ht="15.75">
      <c r="E20" s="53" t="s">
        <v>162</v>
      </c>
      <c r="F20" s="55" t="s">
        <v>181</v>
      </c>
    </row>
    <row r="21" spans="5:6"/>
    <row r="22" spans="5:6" hidden="1"/>
    <row r="23" spans="5:6" hidden="1"/>
    <row r="24" spans="5:6" hidden="1"/>
    <row r="25" spans="5:6" hidden="1"/>
    <row r="26" spans="5:6" hidden="1"/>
    <row r="27" spans="5:6" hidden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S32"/>
  <sheetViews>
    <sheetView workbookViewId="0">
      <selection activeCell="B6" sqref="B6"/>
    </sheetView>
  </sheetViews>
  <sheetFormatPr defaultColWidth="0" defaultRowHeight="15" zeroHeight="1"/>
  <cols>
    <col min="1" max="1" width="2.7109375" customWidth="1"/>
    <col min="2" max="2" width="11" customWidth="1"/>
    <col min="3" max="3" width="53.140625" customWidth="1"/>
    <col min="4" max="4" width="14" customWidth="1"/>
    <col min="5" max="5" width="24.140625" customWidth="1"/>
    <col min="6" max="6" width="24.5703125" customWidth="1"/>
    <col min="7" max="7" width="2.7109375" customWidth="1"/>
    <col min="8" max="9" width="18.7109375" hidden="1" customWidth="1"/>
    <col min="10" max="10" width="11.28515625" hidden="1" customWidth="1"/>
    <col min="11" max="13" width="18.7109375" hidden="1" customWidth="1"/>
    <col min="14" max="14" width="2.7109375" hidden="1" customWidth="1"/>
    <col min="15" max="15" width="18.5703125" hidden="1" customWidth="1"/>
    <col min="16" max="19" width="0" hidden="1" customWidth="1"/>
    <col min="20" max="16384" width="9.140625" hidden="1"/>
  </cols>
  <sheetData>
    <row r="1" spans="1:19">
      <c r="A1" s="13"/>
      <c r="B1" s="13"/>
      <c r="C1" s="13"/>
      <c r="D1" s="13"/>
      <c r="E1" s="13"/>
      <c r="F1" s="13"/>
      <c r="G1" s="13"/>
      <c r="N1" s="1"/>
    </row>
    <row r="2" spans="1:19" ht="24.75" customHeight="1">
      <c r="A2" s="13"/>
      <c r="B2" s="40" t="s">
        <v>147</v>
      </c>
      <c r="C2" s="13"/>
      <c r="D2" s="124"/>
      <c r="E2" s="32" t="s">
        <v>151</v>
      </c>
      <c r="F2" s="33" t="s">
        <v>152</v>
      </c>
      <c r="G2" s="27"/>
      <c r="N2" s="17"/>
    </row>
    <row r="3" spans="1:19" ht="15.75">
      <c r="A3" s="13"/>
      <c r="B3" s="37"/>
      <c r="C3" s="118" t="s">
        <v>140</v>
      </c>
      <c r="D3" s="125" t="s">
        <v>176</v>
      </c>
      <c r="E3" s="133">
        <v>64.5</v>
      </c>
      <c r="F3" s="134">
        <v>61.5</v>
      </c>
      <c r="G3" s="27"/>
      <c r="N3" s="18"/>
    </row>
    <row r="4" spans="1:19" ht="15.75">
      <c r="A4" s="13"/>
      <c r="B4" s="37"/>
      <c r="C4" s="119"/>
      <c r="D4" s="126"/>
      <c r="E4" s="24"/>
      <c r="F4" s="34"/>
      <c r="G4" s="27"/>
      <c r="N4" s="19"/>
      <c r="P4" s="16"/>
      <c r="Q4" s="16"/>
      <c r="R4" s="16"/>
      <c r="S4" s="16"/>
    </row>
    <row r="5" spans="1:19" ht="15.75">
      <c r="A5" s="13"/>
      <c r="B5" s="37"/>
      <c r="C5" s="120" t="s">
        <v>146</v>
      </c>
      <c r="D5" s="127" t="s">
        <v>177</v>
      </c>
      <c r="E5" s="130">
        <v>3022.3784310851488</v>
      </c>
      <c r="F5" s="132">
        <v>2923.6227946456602</v>
      </c>
      <c r="G5" s="27"/>
      <c r="N5" s="20"/>
    </row>
    <row r="6" spans="1:19" ht="15.75">
      <c r="A6" s="13"/>
      <c r="B6" s="39">
        <v>0</v>
      </c>
      <c r="C6" s="121" t="s">
        <v>141</v>
      </c>
      <c r="D6" s="127" t="str">
        <f xml:space="preserve"> "(" &amp; 'Pick OM&amp;A'!$G$33 &amp;")"</f>
        <v>(2015PV C$M)</v>
      </c>
      <c r="E6" s="25">
        <f>'Pick OM&amp;A'!$F$33 * -1</f>
        <v>-2518.8055163764866</v>
      </c>
      <c r="F6" s="35">
        <f>E6</f>
        <v>-2518.8055163764866</v>
      </c>
      <c r="G6" s="27"/>
      <c r="N6" s="20"/>
    </row>
    <row r="7" spans="1:19" ht="15.75">
      <c r="A7" s="13"/>
      <c r="B7" s="39">
        <v>0</v>
      </c>
      <c r="C7" s="121" t="s">
        <v>142</v>
      </c>
      <c r="D7" s="127" t="s">
        <v>177</v>
      </c>
      <c r="E7" s="130">
        <f xml:space="preserve"> 247 * ( 1 + $B7 )</f>
        <v>247</v>
      </c>
      <c r="F7" s="35">
        <f>E7</f>
        <v>247</v>
      </c>
      <c r="G7" s="27"/>
      <c r="N7" s="20"/>
    </row>
    <row r="8" spans="1:19" ht="15.75">
      <c r="A8" s="13"/>
      <c r="B8" s="39">
        <v>0</v>
      </c>
      <c r="C8" s="121" t="s">
        <v>143</v>
      </c>
      <c r="D8" s="127" t="s">
        <v>177</v>
      </c>
      <c r="E8" s="130">
        <f xml:space="preserve"> 100 * ( 1 + $B8 )</f>
        <v>100</v>
      </c>
      <c r="F8" s="35">
        <f>E8</f>
        <v>100</v>
      </c>
      <c r="G8" s="27"/>
      <c r="N8" s="20"/>
    </row>
    <row r="9" spans="1:19" ht="15.75">
      <c r="A9" s="13"/>
      <c r="B9" s="37"/>
      <c r="C9" s="122" t="s">
        <v>144</v>
      </c>
      <c r="D9" s="128" t="str">
        <f xml:space="preserve"> "(" &amp; 'Pick Fuel'!$G$17 &amp;")"</f>
        <v>(2015PV C$M)</v>
      </c>
      <c r="E9" s="26">
        <f>'Pick Fuel'!$F$17 * -1</f>
        <v>-237.58095730018732</v>
      </c>
      <c r="F9" s="36">
        <f>'Pick Fuel'!F31 * -1</f>
        <v>-226.37223338312941</v>
      </c>
      <c r="G9" s="27"/>
      <c r="N9" s="20"/>
    </row>
    <row r="10" spans="1:19" ht="18.75">
      <c r="A10" s="13"/>
      <c r="B10" s="28"/>
      <c r="C10" s="123" t="s">
        <v>145</v>
      </c>
      <c r="D10" s="129" t="s">
        <v>177</v>
      </c>
      <c r="E10" s="15">
        <f>ROUND( SUM(E5:E9), -1 )</f>
        <v>610</v>
      </c>
      <c r="F10" s="22">
        <f xml:space="preserve"> ROUND( SUM(F5:F9), -1 )</f>
        <v>530</v>
      </c>
      <c r="G10" s="27"/>
      <c r="N10" s="21"/>
    </row>
    <row r="11" spans="1:19" ht="15" customHeight="1">
      <c r="A11" s="13"/>
      <c r="B11" s="31"/>
      <c r="C11" s="13" t="s">
        <v>166</v>
      </c>
      <c r="D11" s="13"/>
      <c r="E11" s="13"/>
      <c r="F11" s="13"/>
      <c r="G11" s="13"/>
      <c r="M11" s="13"/>
      <c r="N11" s="1"/>
    </row>
    <row r="12" spans="1:19" ht="15" customHeight="1">
      <c r="A12" s="13"/>
      <c r="B12" s="31"/>
      <c r="C12" s="38" t="s">
        <v>148</v>
      </c>
      <c r="D12" s="13"/>
      <c r="E12" s="13"/>
      <c r="F12" s="29"/>
      <c r="G12" s="30"/>
      <c r="N12" s="21"/>
    </row>
    <row r="13" spans="1:19" ht="15" customHeight="1">
      <c r="A13" s="13"/>
      <c r="B13" s="31"/>
      <c r="C13" s="23" t="str">
        <f xml:space="preserve">  "- PV of future cash flows discounted at a nominal rate of 7%"</f>
        <v>- PV of future cash flows discounted at a nominal rate of 7%</v>
      </c>
      <c r="D13" s="13"/>
      <c r="E13" s="13"/>
      <c r="F13" s="29"/>
      <c r="G13" s="30"/>
      <c r="N13" s="21"/>
    </row>
    <row r="14" spans="1:19" ht="15" customHeight="1">
      <c r="A14" s="13"/>
      <c r="B14" s="31"/>
      <c r="C14" s="42" t="s">
        <v>179</v>
      </c>
      <c r="D14" s="49"/>
      <c r="E14" s="13"/>
      <c r="F14" s="29"/>
      <c r="G14" s="30"/>
      <c r="N14" s="21"/>
    </row>
    <row r="15" spans="1:19" ht="15.75">
      <c r="A15" s="13"/>
      <c r="B15" s="13"/>
      <c r="C15" s="131" t="s">
        <v>178</v>
      </c>
      <c r="D15" s="13"/>
      <c r="E15" s="13"/>
      <c r="F15" s="13"/>
      <c r="G15" s="13"/>
      <c r="M15" s="13"/>
    </row>
    <row r="16" spans="1:19">
      <c r="A16" s="13"/>
      <c r="B16" s="13"/>
      <c r="C16" s="13"/>
      <c r="D16" s="13"/>
      <c r="E16" s="13"/>
      <c r="F16" s="13"/>
      <c r="G16" s="13"/>
      <c r="M16" s="13"/>
    </row>
    <row r="17" spans="7:8" hidden="1">
      <c r="G17" s="14"/>
      <c r="H17" s="14"/>
    </row>
    <row r="18" spans="7:8" hidden="1">
      <c r="H18" s="14"/>
    </row>
    <row r="19" spans="7:8" hidden="1">
      <c r="H19" s="14"/>
    </row>
    <row r="20" spans="7:8" hidden="1">
      <c r="H20" s="14"/>
    </row>
    <row r="21" spans="7:8" hidden="1"/>
    <row r="22" spans="7:8" hidden="1"/>
    <row r="23" spans="7:8" hidden="1"/>
    <row r="24" spans="7:8" hidden="1"/>
    <row r="25" spans="7:8" hidden="1"/>
    <row r="26" spans="7:8" hidden="1"/>
    <row r="27" spans="7:8" hidden="1"/>
    <row r="28" spans="7:8" hidden="1"/>
    <row r="29" spans="7:8" hidden="1"/>
    <row r="30" spans="7:8" hidden="1"/>
    <row r="31" spans="7:8" hidden="1"/>
    <row r="32" spans="7:8" hidden="1"/>
  </sheetData>
  <pageMargins left="0.7" right="0.7" top="0.75" bottom="0.75" header="0.3" footer="0.3"/>
  <pageSetup paperSize="3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499984740745262"/>
    <outlinePr summaryBelow="0"/>
  </sheetPr>
  <dimension ref="A1:Z104"/>
  <sheetViews>
    <sheetView zoomScaleNormal="100" workbookViewId="0">
      <pane xSplit="9" ySplit="4" topLeftCell="J5" activePane="bottomRight" state="frozen"/>
      <selection activeCell="K12" sqref="K12"/>
      <selection pane="topRight" activeCell="K12" sqref="K12"/>
      <selection pane="bottomLeft" activeCell="K12" sqref="K12"/>
      <selection pane="bottomRight"/>
    </sheetView>
  </sheetViews>
  <sheetFormatPr defaultColWidth="0" defaultRowHeight="12.75" zeroHeight="1"/>
  <cols>
    <col min="1" max="4" width="2.7109375" style="58" customWidth="1"/>
    <col min="5" max="5" width="40.7109375" style="58" customWidth="1"/>
    <col min="6" max="8" width="10.7109375" style="58" customWidth="1"/>
    <col min="9" max="9" width="2.7109375" style="58" customWidth="1"/>
    <col min="10" max="25" width="10.7109375" style="58" customWidth="1"/>
    <col min="26" max="26" width="0" style="58" hidden="1" customWidth="1"/>
    <col min="27" max="16384" width="9.140625" style="58" hidden="1"/>
  </cols>
  <sheetData>
    <row r="1" spans="1:25">
      <c r="A1" s="80"/>
      <c r="B1" s="80"/>
      <c r="C1" s="80"/>
      <c r="D1" s="80"/>
      <c r="E1" s="80"/>
      <c r="F1" s="81"/>
      <c r="G1" s="81"/>
      <c r="H1" s="82" t="s">
        <v>150</v>
      </c>
      <c r="I1" s="81"/>
      <c r="J1" s="81">
        <f xml:space="preserve"> IF( I1 = "", $F$2, I1+1 )</f>
        <v>2015</v>
      </c>
      <c r="K1" s="81">
        <f t="shared" ref="K1:Y1" si="0" xml:space="preserve"> IF( J1 = "", $F$2, J1+1 )</f>
        <v>2016</v>
      </c>
      <c r="L1" s="81">
        <f t="shared" si="0"/>
        <v>2017</v>
      </c>
      <c r="M1" s="81">
        <f t="shared" si="0"/>
        <v>2018</v>
      </c>
      <c r="N1" s="81">
        <f t="shared" si="0"/>
        <v>2019</v>
      </c>
      <c r="O1" s="81">
        <f t="shared" si="0"/>
        <v>2020</v>
      </c>
      <c r="P1" s="81">
        <f t="shared" si="0"/>
        <v>2021</v>
      </c>
      <c r="Q1" s="81">
        <f t="shared" si="0"/>
        <v>2022</v>
      </c>
      <c r="R1" s="81">
        <f t="shared" si="0"/>
        <v>2023</v>
      </c>
      <c r="S1" s="81">
        <f t="shared" si="0"/>
        <v>2024</v>
      </c>
      <c r="T1" s="81">
        <f t="shared" si="0"/>
        <v>2025</v>
      </c>
      <c r="U1" s="81">
        <f t="shared" si="0"/>
        <v>2026</v>
      </c>
      <c r="V1" s="81">
        <f t="shared" si="0"/>
        <v>2027</v>
      </c>
      <c r="W1" s="81">
        <f t="shared" si="0"/>
        <v>2028</v>
      </c>
      <c r="X1" s="81">
        <f t="shared" si="0"/>
        <v>2029</v>
      </c>
      <c r="Y1" s="81">
        <f t="shared" si="0"/>
        <v>2030</v>
      </c>
    </row>
    <row r="2" spans="1:25">
      <c r="A2" s="57"/>
      <c r="B2" s="57"/>
      <c r="C2" s="57"/>
      <c r="D2" s="57"/>
      <c r="E2" s="107" t="s">
        <v>139</v>
      </c>
      <c r="F2" s="83">
        <v>2015</v>
      </c>
      <c r="G2" s="84"/>
      <c r="H2" s="57"/>
      <c r="I2" s="57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57"/>
      <c r="V2" s="57"/>
      <c r="W2" s="57"/>
      <c r="X2" s="57"/>
      <c r="Y2" s="57"/>
    </row>
    <row r="3" spans="1:25">
      <c r="A3" s="57"/>
      <c r="B3" s="57"/>
      <c r="C3" s="57"/>
      <c r="D3" s="57"/>
      <c r="E3" s="107" t="s">
        <v>171</v>
      </c>
      <c r="F3" s="86">
        <f xml:space="preserve"> ( 1 + 5% ) * ( 1 + F4 ) - 1</f>
        <v>7.1000000000000174E-2</v>
      </c>
      <c r="G3" s="87"/>
      <c r="H3" s="57"/>
      <c r="I3" s="57"/>
      <c r="J3" s="88">
        <f xml:space="preserve"> 1 / ( 1 + $F3 ) ^ (J$1 - $F2 )</f>
        <v>1</v>
      </c>
      <c r="K3" s="88">
        <f t="shared" ref="K3:Y3" si="1" xml:space="preserve"> 1 / ( 1 + $F3 ) ^ (K$1 - $F2 )</f>
        <v>0.93370681605975714</v>
      </c>
      <c r="L3" s="88">
        <f t="shared" si="1"/>
        <v>0.87180841835644907</v>
      </c>
      <c r="M3" s="88">
        <f t="shared" si="1"/>
        <v>0.8140134625176928</v>
      </c>
      <c r="N3" s="88">
        <f t="shared" si="1"/>
        <v>0.76004991831717317</v>
      </c>
      <c r="O3" s="88">
        <f t="shared" si="1"/>
        <v>0.70966378927840623</v>
      </c>
      <c r="P3" s="88">
        <f t="shared" si="1"/>
        <v>0.66261791716004304</v>
      </c>
      <c r="Q3" s="88">
        <f t="shared" si="1"/>
        <v>0.61869086569565168</v>
      </c>
      <c r="R3" s="88">
        <f t="shared" si="1"/>
        <v>0.57767587833394163</v>
      </c>
      <c r="S3" s="88">
        <f t="shared" si="1"/>
        <v>0.53937990507370825</v>
      </c>
      <c r="T3" s="88">
        <f t="shared" si="1"/>
        <v>0.50362269381298619</v>
      </c>
      <c r="U3" s="88">
        <f t="shared" si="1"/>
        <v>0.47023594193556123</v>
      </c>
      <c r="V3" s="88">
        <f t="shared" si="1"/>
        <v>0.43906250414151365</v>
      </c>
      <c r="W3" s="88">
        <f t="shared" si="1"/>
        <v>0.40995565279319657</v>
      </c>
      <c r="X3" s="88">
        <f t="shared" si="1"/>
        <v>0.38277838729523483</v>
      </c>
      <c r="Y3" s="88">
        <f t="shared" si="1"/>
        <v>0.35740278925792229</v>
      </c>
    </row>
    <row r="4" spans="1:25">
      <c r="A4" s="57"/>
      <c r="B4" s="57"/>
      <c r="C4" s="57"/>
      <c r="D4" s="57"/>
      <c r="E4" s="108" t="s">
        <v>172</v>
      </c>
      <c r="F4" s="86">
        <v>0.02</v>
      </c>
      <c r="G4" s="87"/>
      <c r="H4" s="111" t="s">
        <v>138</v>
      </c>
      <c r="I4" s="57"/>
      <c r="J4" s="88">
        <f>( 1 + $F4 ) ^ (J$1 - $F2 )</f>
        <v>1</v>
      </c>
      <c r="K4" s="88">
        <f t="shared" ref="K4:Y4" si="2">( 1 + $F4 ) ^ (K$1 - $F2 )</f>
        <v>1.02</v>
      </c>
      <c r="L4" s="88">
        <f t="shared" si="2"/>
        <v>1.0404</v>
      </c>
      <c r="M4" s="88">
        <f t="shared" si="2"/>
        <v>1.0612079999999999</v>
      </c>
      <c r="N4" s="88">
        <f t="shared" si="2"/>
        <v>1.08243216</v>
      </c>
      <c r="O4" s="88">
        <f t="shared" si="2"/>
        <v>1.1040808032</v>
      </c>
      <c r="P4" s="88">
        <f t="shared" si="2"/>
        <v>1.1261624192640001</v>
      </c>
      <c r="Q4" s="88">
        <f t="shared" si="2"/>
        <v>1.1486856676492798</v>
      </c>
      <c r="R4" s="88">
        <f t="shared" si="2"/>
        <v>1.1716593810022655</v>
      </c>
      <c r="S4" s="88">
        <f t="shared" si="2"/>
        <v>1.1950925686223108</v>
      </c>
      <c r="T4" s="88">
        <f t="shared" si="2"/>
        <v>1.2189944199947571</v>
      </c>
      <c r="U4" s="88">
        <f t="shared" si="2"/>
        <v>1.243374308394652</v>
      </c>
      <c r="V4" s="88">
        <f t="shared" si="2"/>
        <v>1.2682417945625453</v>
      </c>
      <c r="W4" s="88">
        <f t="shared" si="2"/>
        <v>1.2936066304537961</v>
      </c>
      <c r="X4" s="88">
        <f t="shared" si="2"/>
        <v>1.3194787630628722</v>
      </c>
      <c r="Y4" s="88">
        <f t="shared" si="2"/>
        <v>1.3458683383241292</v>
      </c>
    </row>
    <row r="5" spans="1:25">
      <c r="A5" s="89" t="s">
        <v>169</v>
      </c>
      <c r="B5" s="59"/>
      <c r="C5" s="59"/>
      <c r="D5" s="59"/>
      <c r="E5" s="68"/>
      <c r="F5" s="90"/>
      <c r="G5" s="90"/>
      <c r="H5" s="90"/>
      <c r="I5" s="90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</row>
    <row r="6" spans="1:25">
      <c r="B6" s="95"/>
      <c r="F6" s="96"/>
      <c r="G6" s="96"/>
      <c r="I6" s="96"/>
      <c r="J6" s="94"/>
      <c r="K6" s="94"/>
      <c r="L6" s="94"/>
      <c r="M6" s="94"/>
      <c r="N6" s="94"/>
      <c r="O6" s="94"/>
      <c r="P6" s="94"/>
      <c r="Q6" s="94"/>
      <c r="R6" s="94"/>
      <c r="S6" s="94"/>
      <c r="T6" s="79"/>
    </row>
    <row r="7" spans="1:25">
      <c r="B7" s="109" t="str">
        <f xml:space="preserve"> " Pickering OM&amp;A (excl. fuel, pension/OPEB, severance) in Real " &amp; $F$2 &amp; " $M"</f>
        <v xml:space="preserve"> Pickering OM&amp;A (excl. fuel, pension/OPEB, severance) in Real 2015 $M</v>
      </c>
      <c r="F7" s="96"/>
      <c r="G7" s="96"/>
      <c r="H7" s="96"/>
      <c r="I7" s="96"/>
      <c r="J7" s="47" t="s">
        <v>154</v>
      </c>
      <c r="K7" s="94"/>
      <c r="L7" s="94"/>
      <c r="M7" s="94"/>
      <c r="N7" s="94"/>
      <c r="O7" s="94"/>
      <c r="P7" s="94"/>
      <c r="Q7" s="94"/>
      <c r="R7" s="94"/>
      <c r="S7" s="94"/>
      <c r="T7" s="79"/>
    </row>
    <row r="8" spans="1:25" s="60" customFormat="1">
      <c r="E8" s="110" t="s">
        <v>167</v>
      </c>
      <c r="F8" s="97"/>
      <c r="G8" s="97" t="str">
        <f t="shared" ref="G8" si="3">$F$2 &amp; "C$M"</f>
        <v>2015C$M</v>
      </c>
      <c r="H8" s="97">
        <f t="shared" ref="H8" si="4">SUM(K8:S8)</f>
        <v>4628.0399596602683</v>
      </c>
      <c r="I8" s="97"/>
      <c r="J8" s="61"/>
      <c r="K8" s="44">
        <v>1048.319276283888</v>
      </c>
      <c r="L8" s="44">
        <v>952.95192014588122</v>
      </c>
      <c r="M8" s="44">
        <v>958.83924301052355</v>
      </c>
      <c r="N8" s="44">
        <v>909.06480453891356</v>
      </c>
      <c r="O8" s="44">
        <v>758.86471568106208</v>
      </c>
      <c r="P8" s="73"/>
      <c r="Q8" s="73"/>
      <c r="R8" s="73"/>
      <c r="S8" s="73"/>
      <c r="T8" s="78"/>
    </row>
    <row r="9" spans="1:25" s="60" customFormat="1">
      <c r="E9" s="110" t="s">
        <v>168</v>
      </c>
      <c r="F9" s="97"/>
      <c r="G9" s="97" t="str">
        <f t="shared" ref="G9" si="5">$F$2 &amp; "C$M"</f>
        <v>2015C$M</v>
      </c>
      <c r="H9" s="97">
        <f t="shared" ref="H9" si="6">SUM(K9:S9)</f>
        <v>8124.8548536431117</v>
      </c>
      <c r="I9" s="97"/>
      <c r="J9" s="61"/>
      <c r="K9" s="44">
        <v>1054.9469586368291</v>
      </c>
      <c r="L9" s="44">
        <v>987.45651470188147</v>
      </c>
      <c r="M9" s="44">
        <v>1037.7467323189353</v>
      </c>
      <c r="N9" s="44">
        <v>1054.1423931966799</v>
      </c>
      <c r="O9" s="44">
        <v>977.10538455379765</v>
      </c>
      <c r="P9" s="44">
        <v>986.88148660095806</v>
      </c>
      <c r="Q9" s="44">
        <v>901.64404592403605</v>
      </c>
      <c r="R9" s="44">
        <v>630.83245808789081</v>
      </c>
      <c r="S9" s="44">
        <v>494.09887962210314</v>
      </c>
      <c r="T9" s="78"/>
    </row>
    <row r="10" spans="1:25" s="62" customFormat="1">
      <c r="E10" s="98" t="s">
        <v>170</v>
      </c>
      <c r="F10" s="63"/>
      <c r="G10" s="99" t="str">
        <f t="shared" ref="G10" si="7">$F$2 &amp; "C$M"</f>
        <v>2015C$M</v>
      </c>
      <c r="H10" s="63">
        <f t="shared" ref="H10" si="8">SUM(K10:S10)</f>
        <v>3496.8148939828429</v>
      </c>
      <c r="I10" s="63"/>
      <c r="J10" s="63">
        <f xml:space="preserve"> J9 - J8</f>
        <v>0</v>
      </c>
      <c r="K10" s="63">
        <f t="shared" ref="K10:S10" si="9" xml:space="preserve"> K9 - K8</f>
        <v>6.6276823529410649</v>
      </c>
      <c r="L10" s="63">
        <f t="shared" si="9"/>
        <v>34.504594556000256</v>
      </c>
      <c r="M10" s="63">
        <f t="shared" si="9"/>
        <v>78.907489308411755</v>
      </c>
      <c r="N10" s="63">
        <f t="shared" si="9"/>
        <v>145.07758865776634</v>
      </c>
      <c r="O10" s="63">
        <f t="shared" si="9"/>
        <v>218.24066887273557</v>
      </c>
      <c r="P10" s="63">
        <f t="shared" si="9"/>
        <v>986.88148660095806</v>
      </c>
      <c r="Q10" s="63">
        <f t="shared" si="9"/>
        <v>901.64404592403605</v>
      </c>
      <c r="R10" s="63">
        <f t="shared" si="9"/>
        <v>630.83245808789081</v>
      </c>
      <c r="S10" s="63">
        <f t="shared" si="9"/>
        <v>494.09887962210314</v>
      </c>
      <c r="T10" s="63">
        <f t="shared" ref="T10" si="10" xml:space="preserve"> T9 - T8</f>
        <v>0</v>
      </c>
      <c r="U10" s="63">
        <f t="shared" ref="U10" si="11" xml:space="preserve"> U9 - U8</f>
        <v>0</v>
      </c>
      <c r="V10" s="63">
        <f t="shared" ref="V10" si="12" xml:space="preserve"> V9 - V8</f>
        <v>0</v>
      </c>
      <c r="W10" s="63">
        <f t="shared" ref="W10" si="13" xml:space="preserve"> W9 - W8</f>
        <v>0</v>
      </c>
      <c r="X10" s="63">
        <f t="shared" ref="X10" si="14" xml:space="preserve"> X9 - X8</f>
        <v>0</v>
      </c>
      <c r="Y10" s="63">
        <f t="shared" ref="Y10" si="15" xml:space="preserve"> Y9 - Y8</f>
        <v>0</v>
      </c>
    </row>
    <row r="11" spans="1:25">
      <c r="E11" s="71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1"/>
    </row>
    <row r="12" spans="1:25">
      <c r="B12" s="109" t="str">
        <f xml:space="preserve"> " Pickering OM&amp;A (excl. fuel, pension/OPEB, severance) in Nominal $M"</f>
        <v xml:space="preserve"> Pickering OM&amp;A (excl. fuel, pension/OPEB, severance) in Nominal $M</v>
      </c>
      <c r="F12" s="96"/>
      <c r="G12" s="96"/>
      <c r="I12" s="96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79"/>
    </row>
    <row r="13" spans="1:25" s="60" customFormat="1">
      <c r="E13" s="110" t="s">
        <v>167</v>
      </c>
      <c r="F13" s="97"/>
      <c r="G13" s="97" t="s">
        <v>149</v>
      </c>
      <c r="H13" s="97">
        <f t="shared" ref="H13" si="16">SUM(K13:S13)</f>
        <v>4900.1136596923725</v>
      </c>
      <c r="I13" s="97"/>
      <c r="J13" s="61">
        <f xml:space="preserve"> J$4 * J8</f>
        <v>0</v>
      </c>
      <c r="K13" s="61">
        <f t="shared" ref="K13:Y13" si="17" xml:space="preserve"> K$4 * K8</f>
        <v>1069.2856618095659</v>
      </c>
      <c r="L13" s="61">
        <f t="shared" si="17"/>
        <v>991.45117771977482</v>
      </c>
      <c r="M13" s="61">
        <f t="shared" si="17"/>
        <v>1017.5278753967116</v>
      </c>
      <c r="N13" s="61">
        <f t="shared" si="17"/>
        <v>984.00097995703402</v>
      </c>
      <c r="O13" s="61">
        <f t="shared" si="17"/>
        <v>837.84796480928662</v>
      </c>
      <c r="P13" s="61">
        <f t="shared" si="17"/>
        <v>0</v>
      </c>
      <c r="Q13" s="61">
        <f t="shared" si="17"/>
        <v>0</v>
      </c>
      <c r="R13" s="61">
        <f t="shared" si="17"/>
        <v>0</v>
      </c>
      <c r="S13" s="61">
        <f t="shared" si="17"/>
        <v>0</v>
      </c>
      <c r="T13" s="61">
        <f t="shared" si="17"/>
        <v>0</v>
      </c>
      <c r="U13" s="61">
        <f t="shared" si="17"/>
        <v>0</v>
      </c>
      <c r="V13" s="61">
        <f t="shared" si="17"/>
        <v>0</v>
      </c>
      <c r="W13" s="61">
        <f t="shared" si="17"/>
        <v>0</v>
      </c>
      <c r="X13" s="61">
        <f t="shared" si="17"/>
        <v>0</v>
      </c>
      <c r="Y13" s="61">
        <f t="shared" si="17"/>
        <v>0</v>
      </c>
    </row>
    <row r="14" spans="1:25" s="60" customFormat="1">
      <c r="E14" s="110" t="s">
        <v>168</v>
      </c>
      <c r="F14" s="97"/>
      <c r="G14" s="97" t="s">
        <v>149</v>
      </c>
      <c r="H14" s="97">
        <f t="shared" ref="H14" si="18">SUM(K14:S14)</f>
        <v>8901.210817332787</v>
      </c>
      <c r="I14" s="97"/>
      <c r="J14" s="61">
        <f xml:space="preserve"> J$4 * J9</f>
        <v>0</v>
      </c>
      <c r="K14" s="61">
        <f t="shared" ref="K14:Y14" si="19" xml:space="preserve"> K$4 * K9</f>
        <v>1076.0458978095658</v>
      </c>
      <c r="L14" s="61">
        <f t="shared" si="19"/>
        <v>1027.3497578958375</v>
      </c>
      <c r="M14" s="61">
        <f t="shared" si="19"/>
        <v>1101.2651343107127</v>
      </c>
      <c r="N14" s="61">
        <f t="shared" si="19"/>
        <v>1141.0376276154516</v>
      </c>
      <c r="O14" s="61">
        <f t="shared" si="19"/>
        <v>1078.8032977892019</v>
      </c>
      <c r="P14" s="61">
        <f t="shared" si="19"/>
        <v>1111.3888424773877</v>
      </c>
      <c r="Q14" s="61">
        <f t="shared" si="19"/>
        <v>1035.7055928742493</v>
      </c>
      <c r="R14" s="61">
        <f t="shared" si="19"/>
        <v>739.12076735939581</v>
      </c>
      <c r="S14" s="61">
        <f t="shared" si="19"/>
        <v>590.4938992009852</v>
      </c>
      <c r="T14" s="61">
        <f t="shared" si="19"/>
        <v>0</v>
      </c>
      <c r="U14" s="61">
        <f t="shared" si="19"/>
        <v>0</v>
      </c>
      <c r="V14" s="61">
        <f t="shared" si="19"/>
        <v>0</v>
      </c>
      <c r="W14" s="61">
        <f t="shared" si="19"/>
        <v>0</v>
      </c>
      <c r="X14" s="61">
        <f t="shared" si="19"/>
        <v>0</v>
      </c>
      <c r="Y14" s="61">
        <f t="shared" si="19"/>
        <v>0</v>
      </c>
    </row>
    <row r="15" spans="1:25" s="62" customFormat="1">
      <c r="E15" s="98" t="s">
        <v>170</v>
      </c>
      <c r="F15" s="99"/>
      <c r="G15" s="99" t="s">
        <v>149</v>
      </c>
      <c r="H15" s="99">
        <f t="shared" ref="H15" si="20">SUM(K15:S15)</f>
        <v>4001.0971576404145</v>
      </c>
      <c r="I15" s="99"/>
      <c r="J15" s="63">
        <f xml:space="preserve"> J$4 * J10</f>
        <v>0</v>
      </c>
      <c r="K15" s="63">
        <f t="shared" ref="K15:Y15" si="21" xml:space="preserve"> K$4 * K10</f>
        <v>6.7602359999998862</v>
      </c>
      <c r="L15" s="63">
        <f t="shared" si="21"/>
        <v>35.898580176062666</v>
      </c>
      <c r="M15" s="63">
        <f t="shared" si="21"/>
        <v>83.737258914001018</v>
      </c>
      <c r="N15" s="63">
        <f t="shared" si="21"/>
        <v>157.03664765841751</v>
      </c>
      <c r="O15" s="63">
        <f t="shared" si="21"/>
        <v>240.95533297991514</v>
      </c>
      <c r="P15" s="63">
        <f t="shared" si="21"/>
        <v>1111.3888424773877</v>
      </c>
      <c r="Q15" s="63">
        <f t="shared" si="21"/>
        <v>1035.7055928742493</v>
      </c>
      <c r="R15" s="63">
        <f t="shared" si="21"/>
        <v>739.12076735939581</v>
      </c>
      <c r="S15" s="63">
        <f t="shared" si="21"/>
        <v>590.4938992009852</v>
      </c>
      <c r="T15" s="63">
        <f t="shared" si="21"/>
        <v>0</v>
      </c>
      <c r="U15" s="63">
        <f t="shared" si="21"/>
        <v>0</v>
      </c>
      <c r="V15" s="63">
        <f t="shared" si="21"/>
        <v>0</v>
      </c>
      <c r="W15" s="63">
        <f t="shared" si="21"/>
        <v>0</v>
      </c>
      <c r="X15" s="63">
        <f t="shared" si="21"/>
        <v>0</v>
      </c>
      <c r="Y15" s="63">
        <f t="shared" si="21"/>
        <v>0</v>
      </c>
    </row>
    <row r="16" spans="1:25">
      <c r="E16" s="71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</row>
    <row r="17" spans="1:25">
      <c r="A17" s="68" t="s">
        <v>173</v>
      </c>
      <c r="B17" s="59"/>
      <c r="C17" s="59"/>
      <c r="D17" s="59"/>
      <c r="E17" s="59"/>
      <c r="F17" s="90"/>
      <c r="G17" s="90"/>
      <c r="H17" s="90"/>
      <c r="I17" s="90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>
      <c r="A18" s="103"/>
      <c r="B18" s="104"/>
      <c r="C18" s="104"/>
      <c r="D18" s="104"/>
      <c r="E18" s="104"/>
      <c r="F18" s="105"/>
      <c r="G18" s="105"/>
      <c r="H18" s="105"/>
      <c r="I18" s="105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>
      <c r="A19" s="65"/>
      <c r="B19" s="66"/>
      <c r="C19" s="66"/>
      <c r="D19" s="66"/>
      <c r="E19" s="67" t="s">
        <v>147</v>
      </c>
      <c r="F19" s="48">
        <f xml:space="preserve"> Results!$B$6</f>
        <v>0</v>
      </c>
      <c r="G19" s="65" t="s">
        <v>50</v>
      </c>
      <c r="H19" s="105"/>
      <c r="I19" s="105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>
      <c r="A20" s="103"/>
      <c r="B20" s="104"/>
      <c r="C20" s="104"/>
      <c r="D20" s="104"/>
      <c r="E20" s="104"/>
      <c r="F20" s="105"/>
      <c r="G20" s="105"/>
      <c r="H20" s="105"/>
      <c r="I20" s="105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>
      <c r="B21" s="109" t="str">
        <f xml:space="preserve"> " Pickering OM&amp;A (excl. fuel, pension/OPEB, severance) in Real " &amp; $F$2 &amp; " $M"</f>
        <v xml:space="preserve"> Pickering OM&amp;A (excl. fuel, pension/OPEB, severance) in Real 2015 $M</v>
      </c>
      <c r="F21" s="96"/>
      <c r="G21" s="96"/>
      <c r="H21" s="96"/>
      <c r="I21" s="96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</row>
    <row r="22" spans="1:25" s="106" customFormat="1">
      <c r="E22" s="110" t="s">
        <v>167</v>
      </c>
      <c r="F22" s="114"/>
      <c r="G22" s="97" t="str">
        <f t="shared" ref="G22:G24" si="22">$F$2 &amp; "C$M"</f>
        <v>2015C$M</v>
      </c>
      <c r="H22" s="114">
        <f t="shared" ref="H22" si="23">SUM(K22:S22)</f>
        <v>4628.0399596602683</v>
      </c>
      <c r="I22" s="114"/>
      <c r="J22" s="73">
        <f>J8 * ( 1 + $F$19 )</f>
        <v>0</v>
      </c>
      <c r="K22" s="73">
        <f t="shared" ref="K22:Y22" si="24">K8 * ( 1 + $F$19 )</f>
        <v>1048.319276283888</v>
      </c>
      <c r="L22" s="73">
        <f t="shared" si="24"/>
        <v>952.95192014588122</v>
      </c>
      <c r="M22" s="73">
        <f t="shared" si="24"/>
        <v>958.83924301052355</v>
      </c>
      <c r="N22" s="73">
        <f t="shared" si="24"/>
        <v>909.06480453891356</v>
      </c>
      <c r="O22" s="73">
        <f t="shared" si="24"/>
        <v>758.86471568106208</v>
      </c>
      <c r="P22" s="73">
        <f t="shared" si="24"/>
        <v>0</v>
      </c>
      <c r="Q22" s="73">
        <f t="shared" si="24"/>
        <v>0</v>
      </c>
      <c r="R22" s="73">
        <f t="shared" si="24"/>
        <v>0</v>
      </c>
      <c r="S22" s="73">
        <f t="shared" si="24"/>
        <v>0</v>
      </c>
      <c r="T22" s="73">
        <f t="shared" si="24"/>
        <v>0</v>
      </c>
      <c r="U22" s="73">
        <f t="shared" si="24"/>
        <v>0</v>
      </c>
      <c r="V22" s="73">
        <f t="shared" si="24"/>
        <v>0</v>
      </c>
      <c r="W22" s="73">
        <f t="shared" si="24"/>
        <v>0</v>
      </c>
      <c r="X22" s="73">
        <f t="shared" si="24"/>
        <v>0</v>
      </c>
      <c r="Y22" s="73">
        <f t="shared" si="24"/>
        <v>0</v>
      </c>
    </row>
    <row r="23" spans="1:25" s="60" customFormat="1">
      <c r="E23" s="110" t="s">
        <v>168</v>
      </c>
      <c r="F23" s="97"/>
      <c r="G23" s="97" t="str">
        <f t="shared" si="22"/>
        <v>2015C$M</v>
      </c>
      <c r="H23" s="97">
        <f t="shared" ref="H23" si="25">SUM(K23:S23)</f>
        <v>8124.8548536431117</v>
      </c>
      <c r="I23" s="97"/>
      <c r="J23" s="73">
        <f t="shared" ref="J23:Y24" si="26">J9 * ( 1 + $F$19 )</f>
        <v>0</v>
      </c>
      <c r="K23" s="73">
        <f t="shared" si="26"/>
        <v>1054.9469586368291</v>
      </c>
      <c r="L23" s="73">
        <f t="shared" si="26"/>
        <v>987.45651470188147</v>
      </c>
      <c r="M23" s="73">
        <f t="shared" si="26"/>
        <v>1037.7467323189353</v>
      </c>
      <c r="N23" s="73">
        <f t="shared" si="26"/>
        <v>1054.1423931966799</v>
      </c>
      <c r="O23" s="73">
        <f t="shared" si="26"/>
        <v>977.10538455379765</v>
      </c>
      <c r="P23" s="73">
        <f t="shared" si="26"/>
        <v>986.88148660095806</v>
      </c>
      <c r="Q23" s="73">
        <f t="shared" si="26"/>
        <v>901.64404592403605</v>
      </c>
      <c r="R23" s="73">
        <f t="shared" si="26"/>
        <v>630.83245808789081</v>
      </c>
      <c r="S23" s="73">
        <f t="shared" si="26"/>
        <v>494.09887962210314</v>
      </c>
      <c r="T23" s="73">
        <f t="shared" si="26"/>
        <v>0</v>
      </c>
      <c r="U23" s="73">
        <f t="shared" si="26"/>
        <v>0</v>
      </c>
      <c r="V23" s="73">
        <f t="shared" si="26"/>
        <v>0</v>
      </c>
      <c r="W23" s="73">
        <f t="shared" si="26"/>
        <v>0</v>
      </c>
      <c r="X23" s="73">
        <f t="shared" si="26"/>
        <v>0</v>
      </c>
      <c r="Y23" s="73">
        <f t="shared" si="26"/>
        <v>0</v>
      </c>
    </row>
    <row r="24" spans="1:25" s="64" customFormat="1">
      <c r="E24" s="98" t="s">
        <v>170</v>
      </c>
      <c r="F24" s="102"/>
      <c r="G24" s="99" t="str">
        <f t="shared" si="22"/>
        <v>2015C$M</v>
      </c>
      <c r="H24" s="99">
        <f t="shared" ref="H24" si="27">SUM(K24:S24)</f>
        <v>3496.8148939828429</v>
      </c>
      <c r="I24" s="102"/>
      <c r="J24" s="100">
        <f t="shared" si="26"/>
        <v>0</v>
      </c>
      <c r="K24" s="100">
        <f t="shared" si="26"/>
        <v>6.6276823529410649</v>
      </c>
      <c r="L24" s="100">
        <f t="shared" si="26"/>
        <v>34.504594556000256</v>
      </c>
      <c r="M24" s="100">
        <f t="shared" si="26"/>
        <v>78.907489308411755</v>
      </c>
      <c r="N24" s="100">
        <f t="shared" si="26"/>
        <v>145.07758865776634</v>
      </c>
      <c r="O24" s="100">
        <f t="shared" si="26"/>
        <v>218.24066887273557</v>
      </c>
      <c r="P24" s="100">
        <f t="shared" si="26"/>
        <v>986.88148660095806</v>
      </c>
      <c r="Q24" s="100">
        <f t="shared" si="26"/>
        <v>901.64404592403605</v>
      </c>
      <c r="R24" s="100">
        <f t="shared" si="26"/>
        <v>630.83245808789081</v>
      </c>
      <c r="S24" s="100">
        <f t="shared" si="26"/>
        <v>494.09887962210314</v>
      </c>
      <c r="T24" s="100">
        <f t="shared" si="26"/>
        <v>0</v>
      </c>
      <c r="U24" s="100">
        <f t="shared" si="26"/>
        <v>0</v>
      </c>
      <c r="V24" s="100">
        <f t="shared" si="26"/>
        <v>0</v>
      </c>
      <c r="W24" s="100">
        <f t="shared" si="26"/>
        <v>0</v>
      </c>
      <c r="X24" s="100">
        <f t="shared" si="26"/>
        <v>0</v>
      </c>
      <c r="Y24" s="100">
        <f t="shared" si="26"/>
        <v>0</v>
      </c>
    </row>
    <row r="25" spans="1:25">
      <c r="E25" s="71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1"/>
    </row>
    <row r="26" spans="1:25">
      <c r="B26" s="109" t="str">
        <f xml:space="preserve"> " Pickering OM&amp;A (excl. fuel, pension/OPEB, severance) in Nominal $M"</f>
        <v xml:space="preserve"> Pickering OM&amp;A (excl. fuel, pension/OPEB, severance) in Nominal $M</v>
      </c>
      <c r="F26" s="96"/>
      <c r="G26" s="96"/>
      <c r="H26" s="96"/>
      <c r="I26" s="96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</row>
    <row r="27" spans="1:25" s="106" customFormat="1">
      <c r="E27" s="110" t="s">
        <v>167</v>
      </c>
      <c r="F27" s="114"/>
      <c r="G27" s="114" t="s">
        <v>149</v>
      </c>
      <c r="H27" s="114">
        <f t="shared" ref="H27" si="28">SUM(K27:S27)</f>
        <v>4900.1136596923725</v>
      </c>
      <c r="I27" s="114"/>
      <c r="J27" s="73">
        <f>J13 * ( 1 + $F$19 )</f>
        <v>0</v>
      </c>
      <c r="K27" s="73">
        <f t="shared" ref="K27:Y27" si="29">K13 * ( 1 + $F$19 )</f>
        <v>1069.2856618095659</v>
      </c>
      <c r="L27" s="73">
        <f t="shared" si="29"/>
        <v>991.45117771977482</v>
      </c>
      <c r="M27" s="73">
        <f t="shared" si="29"/>
        <v>1017.5278753967116</v>
      </c>
      <c r="N27" s="73">
        <f t="shared" si="29"/>
        <v>984.00097995703402</v>
      </c>
      <c r="O27" s="73">
        <f t="shared" si="29"/>
        <v>837.84796480928662</v>
      </c>
      <c r="P27" s="73">
        <f t="shared" si="29"/>
        <v>0</v>
      </c>
      <c r="Q27" s="73">
        <f t="shared" si="29"/>
        <v>0</v>
      </c>
      <c r="R27" s="73">
        <f t="shared" si="29"/>
        <v>0</v>
      </c>
      <c r="S27" s="73">
        <f t="shared" si="29"/>
        <v>0</v>
      </c>
      <c r="T27" s="73">
        <f t="shared" si="29"/>
        <v>0</v>
      </c>
      <c r="U27" s="73">
        <f t="shared" si="29"/>
        <v>0</v>
      </c>
      <c r="V27" s="73">
        <f t="shared" si="29"/>
        <v>0</v>
      </c>
      <c r="W27" s="73">
        <f t="shared" si="29"/>
        <v>0</v>
      </c>
      <c r="X27" s="73">
        <f t="shared" si="29"/>
        <v>0</v>
      </c>
      <c r="Y27" s="73">
        <f t="shared" si="29"/>
        <v>0</v>
      </c>
    </row>
    <row r="28" spans="1:25" s="60" customFormat="1">
      <c r="E28" s="110" t="s">
        <v>168</v>
      </c>
      <c r="F28" s="97"/>
      <c r="G28" s="97" t="s">
        <v>149</v>
      </c>
      <c r="H28" s="97">
        <f t="shared" ref="H28" si="30">SUM(K28:S28)</f>
        <v>8901.210817332787</v>
      </c>
      <c r="I28" s="97"/>
      <c r="J28" s="73">
        <f t="shared" ref="J28:Y28" si="31">J14 * ( 1 + $F$19 )</f>
        <v>0</v>
      </c>
      <c r="K28" s="73">
        <f t="shared" si="31"/>
        <v>1076.0458978095658</v>
      </c>
      <c r="L28" s="73">
        <f t="shared" si="31"/>
        <v>1027.3497578958375</v>
      </c>
      <c r="M28" s="73">
        <f t="shared" si="31"/>
        <v>1101.2651343107127</v>
      </c>
      <c r="N28" s="73">
        <f t="shared" si="31"/>
        <v>1141.0376276154516</v>
      </c>
      <c r="O28" s="73">
        <f t="shared" si="31"/>
        <v>1078.8032977892019</v>
      </c>
      <c r="P28" s="73">
        <f t="shared" si="31"/>
        <v>1111.3888424773877</v>
      </c>
      <c r="Q28" s="73">
        <f t="shared" si="31"/>
        <v>1035.7055928742493</v>
      </c>
      <c r="R28" s="73">
        <f t="shared" si="31"/>
        <v>739.12076735939581</v>
      </c>
      <c r="S28" s="73">
        <f t="shared" si="31"/>
        <v>590.4938992009852</v>
      </c>
      <c r="T28" s="73">
        <f t="shared" si="31"/>
        <v>0</v>
      </c>
      <c r="U28" s="73">
        <f t="shared" si="31"/>
        <v>0</v>
      </c>
      <c r="V28" s="73">
        <f t="shared" si="31"/>
        <v>0</v>
      </c>
      <c r="W28" s="73">
        <f t="shared" si="31"/>
        <v>0</v>
      </c>
      <c r="X28" s="73">
        <f t="shared" si="31"/>
        <v>0</v>
      </c>
      <c r="Y28" s="73">
        <f t="shared" si="31"/>
        <v>0</v>
      </c>
    </row>
    <row r="29" spans="1:25" s="64" customFormat="1">
      <c r="E29" s="101" t="s">
        <v>170</v>
      </c>
      <c r="F29" s="102"/>
      <c r="G29" s="102" t="s">
        <v>149</v>
      </c>
      <c r="H29" s="102">
        <f t="shared" ref="H29" si="32">SUM(K29:S29)</f>
        <v>4001.0971576404145</v>
      </c>
      <c r="I29" s="102"/>
      <c r="J29" s="115">
        <f t="shared" ref="J29:Y29" si="33">J15 * ( 1 + $F$19 )</f>
        <v>0</v>
      </c>
      <c r="K29" s="115">
        <f t="shared" si="33"/>
        <v>6.7602359999998862</v>
      </c>
      <c r="L29" s="115">
        <f t="shared" si="33"/>
        <v>35.898580176062666</v>
      </c>
      <c r="M29" s="115">
        <f t="shared" si="33"/>
        <v>83.737258914001018</v>
      </c>
      <c r="N29" s="115">
        <f t="shared" si="33"/>
        <v>157.03664765841751</v>
      </c>
      <c r="O29" s="115">
        <f t="shared" si="33"/>
        <v>240.95533297991514</v>
      </c>
      <c r="P29" s="115">
        <f t="shared" si="33"/>
        <v>1111.3888424773877</v>
      </c>
      <c r="Q29" s="115">
        <f t="shared" si="33"/>
        <v>1035.7055928742493</v>
      </c>
      <c r="R29" s="115">
        <f t="shared" si="33"/>
        <v>739.12076735939581</v>
      </c>
      <c r="S29" s="115">
        <f t="shared" si="33"/>
        <v>590.4938992009852</v>
      </c>
      <c r="T29" s="115">
        <f t="shared" si="33"/>
        <v>0</v>
      </c>
      <c r="U29" s="115">
        <f t="shared" si="33"/>
        <v>0</v>
      </c>
      <c r="V29" s="115">
        <f t="shared" si="33"/>
        <v>0</v>
      </c>
      <c r="W29" s="115">
        <f t="shared" si="33"/>
        <v>0</v>
      </c>
      <c r="X29" s="115">
        <f t="shared" si="33"/>
        <v>0</v>
      </c>
      <c r="Y29" s="115">
        <f t="shared" si="33"/>
        <v>0</v>
      </c>
    </row>
    <row r="30" spans="1:25">
      <c r="E30" s="71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1"/>
    </row>
    <row r="31" spans="1:25">
      <c r="A31" s="59"/>
      <c r="B31" s="59"/>
      <c r="C31" s="59"/>
      <c r="D31" s="59"/>
      <c r="E31" s="68" t="str">
        <f xml:space="preserve"> $F$2 &amp; " Present Value of Pickering Incremental OM&amp;A"</f>
        <v>2015 Present Value of Pickering Incremental OM&amp;A</v>
      </c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70"/>
      <c r="V31" s="59"/>
      <c r="W31" s="59"/>
      <c r="X31" s="59"/>
      <c r="Y31" s="59"/>
    </row>
    <row r="32" spans="1:25">
      <c r="E32" s="71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60"/>
    </row>
    <row r="33" spans="1:21">
      <c r="A33" s="74"/>
      <c r="B33" s="74"/>
      <c r="C33" s="74"/>
      <c r="D33" s="74"/>
      <c r="E33" s="75" t="str">
        <f xml:space="preserve"> $F$2 &amp; "PV Incremental OM&amp;A"</f>
        <v>2015PV Incremental OM&amp;A</v>
      </c>
      <c r="F33" s="76">
        <f xml:space="preserve"> SUMPRODUCT( J29:Y29, J3:Y3)</f>
        <v>2518.8055163764866</v>
      </c>
      <c r="G33" s="76" t="str">
        <f xml:space="preserve"> $F$2 &amp; "PV C$M"</f>
        <v>2015PV C$M</v>
      </c>
      <c r="H33" s="74"/>
      <c r="I33" s="77"/>
      <c r="J33" s="72"/>
      <c r="K33" s="72"/>
      <c r="L33" s="78"/>
      <c r="M33" s="78"/>
      <c r="N33" s="78"/>
      <c r="O33" s="78"/>
      <c r="P33" s="78"/>
      <c r="Q33" s="78"/>
      <c r="R33" s="78"/>
      <c r="S33" s="78"/>
      <c r="T33" s="78"/>
      <c r="U33" s="60"/>
    </row>
    <row r="34" spans="1:21">
      <c r="E34" s="78"/>
      <c r="F34" s="78"/>
      <c r="G34" s="78"/>
      <c r="H34" s="78"/>
      <c r="I34" s="78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</row>
    <row r="35" spans="1:21" hidden="1"/>
    <row r="36" spans="1:21" hidden="1"/>
    <row r="37" spans="1:21" hidden="1"/>
    <row r="38" spans="1:21" hidden="1"/>
    <row r="39" spans="1:21" hidden="1"/>
    <row r="40" spans="1:21" hidden="1"/>
    <row r="41" spans="1:21" hidden="1"/>
    <row r="42" spans="1:21" hidden="1"/>
    <row r="43" spans="1:21" hidden="1"/>
    <row r="44" spans="1:21" hidden="1"/>
    <row r="45" spans="1:21" hidden="1"/>
    <row r="46" spans="1:21" hidden="1"/>
    <row r="47" spans="1:21" hidden="1"/>
    <row r="48" spans="1:21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2" tint="-0.499984740745262"/>
    <outlinePr summaryBelow="0"/>
  </sheetPr>
  <dimension ref="A1:Z144"/>
  <sheetViews>
    <sheetView zoomScaleNormal="100" workbookViewId="0">
      <pane xSplit="9" ySplit="4" topLeftCell="J5" activePane="bottomRight" state="frozen"/>
      <selection activeCell="K12" sqref="K12"/>
      <selection pane="topRight" activeCell="K12" sqref="K12"/>
      <selection pane="bottomLeft" activeCell="K12" sqref="K12"/>
      <selection pane="bottomRight"/>
    </sheetView>
  </sheetViews>
  <sheetFormatPr defaultColWidth="0" defaultRowHeight="15" customHeight="1" zeroHeight="1"/>
  <cols>
    <col min="1" max="4" width="2.7109375" style="58" customWidth="1"/>
    <col min="5" max="5" width="40.7109375" style="58" customWidth="1"/>
    <col min="6" max="8" width="10.7109375" style="58" customWidth="1"/>
    <col min="9" max="9" width="2.7109375" style="58" customWidth="1"/>
    <col min="10" max="25" width="10.7109375" style="58" customWidth="1"/>
    <col min="26" max="26" width="0" style="58" hidden="1" customWidth="1"/>
    <col min="27" max="16384" width="9.140625" style="58" hidden="1"/>
  </cols>
  <sheetData>
    <row r="1" spans="1:25" ht="12.75">
      <c r="A1" s="80"/>
      <c r="B1" s="80"/>
      <c r="C1" s="80"/>
      <c r="D1" s="80"/>
      <c r="E1" s="80"/>
      <c r="F1" s="81"/>
      <c r="G1" s="81"/>
      <c r="H1" s="82" t="s">
        <v>150</v>
      </c>
      <c r="I1" s="81"/>
      <c r="J1" s="81">
        <f xml:space="preserve"> IF( I1 = "", $F$2, I1+1 )</f>
        <v>2015</v>
      </c>
      <c r="K1" s="81">
        <f t="shared" ref="K1:Y1" si="0" xml:space="preserve"> IF( J1 = "", $F$2, J1+1 )</f>
        <v>2016</v>
      </c>
      <c r="L1" s="81">
        <f t="shared" si="0"/>
        <v>2017</v>
      </c>
      <c r="M1" s="81">
        <f t="shared" si="0"/>
        <v>2018</v>
      </c>
      <c r="N1" s="81">
        <f t="shared" si="0"/>
        <v>2019</v>
      </c>
      <c r="O1" s="81">
        <f t="shared" si="0"/>
        <v>2020</v>
      </c>
      <c r="P1" s="81">
        <f t="shared" si="0"/>
        <v>2021</v>
      </c>
      <c r="Q1" s="81">
        <f t="shared" si="0"/>
        <v>2022</v>
      </c>
      <c r="R1" s="81">
        <f t="shared" si="0"/>
        <v>2023</v>
      </c>
      <c r="S1" s="81">
        <f t="shared" si="0"/>
        <v>2024</v>
      </c>
      <c r="T1" s="81">
        <f t="shared" si="0"/>
        <v>2025</v>
      </c>
      <c r="U1" s="81">
        <f t="shared" si="0"/>
        <v>2026</v>
      </c>
      <c r="V1" s="81">
        <f t="shared" si="0"/>
        <v>2027</v>
      </c>
      <c r="W1" s="81">
        <f t="shared" si="0"/>
        <v>2028</v>
      </c>
      <c r="X1" s="81">
        <f t="shared" si="0"/>
        <v>2029</v>
      </c>
      <c r="Y1" s="81">
        <f t="shared" si="0"/>
        <v>2030</v>
      </c>
    </row>
    <row r="2" spans="1:25" ht="12.75">
      <c r="A2" s="57"/>
      <c r="B2" s="57"/>
      <c r="C2" s="57"/>
      <c r="D2" s="57"/>
      <c r="E2" s="107" t="str">
        <f>'Pick OM&amp;A'!E$2</f>
        <v>Base PV/Escalation Year</v>
      </c>
      <c r="F2" s="107">
        <f>'Pick OM&amp;A'!F$2</f>
        <v>2015</v>
      </c>
      <c r="G2" s="84"/>
      <c r="H2" s="57"/>
      <c r="I2" s="57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57"/>
      <c r="V2" s="57"/>
      <c r="W2" s="57"/>
      <c r="X2" s="57"/>
      <c r="Y2" s="57"/>
    </row>
    <row r="3" spans="1:25" ht="12.75">
      <c r="A3" s="57"/>
      <c r="B3" s="57"/>
      <c r="C3" s="57"/>
      <c r="D3" s="57"/>
      <c r="E3" s="107" t="str">
        <f>'Pick OM&amp;A'!E$3</f>
        <v>Nominal Discount Rate/Factors</v>
      </c>
      <c r="F3" s="112">
        <f>'Pick OM&amp;A'!F$3</f>
        <v>7.1000000000000174E-2</v>
      </c>
      <c r="G3" s="87"/>
      <c r="H3" s="57"/>
      <c r="I3" s="57"/>
      <c r="J3" s="88">
        <f xml:space="preserve"> 1 / ( 1 + $F3 ) ^ (J$1 - $F2 )</f>
        <v>1</v>
      </c>
      <c r="K3" s="88">
        <f t="shared" ref="K3:Y3" si="1" xml:space="preserve"> 1 / ( 1 + $F3 ) ^ (K$1 - $F2 )</f>
        <v>0.93370681605975714</v>
      </c>
      <c r="L3" s="88">
        <f t="shared" si="1"/>
        <v>0.87180841835644907</v>
      </c>
      <c r="M3" s="88">
        <f t="shared" si="1"/>
        <v>0.8140134625176928</v>
      </c>
      <c r="N3" s="88">
        <f t="shared" si="1"/>
        <v>0.76004991831717317</v>
      </c>
      <c r="O3" s="88">
        <f t="shared" si="1"/>
        <v>0.70966378927840623</v>
      </c>
      <c r="P3" s="88">
        <f t="shared" si="1"/>
        <v>0.66261791716004304</v>
      </c>
      <c r="Q3" s="88">
        <f t="shared" si="1"/>
        <v>0.61869086569565168</v>
      </c>
      <c r="R3" s="88">
        <f t="shared" si="1"/>
        <v>0.57767587833394163</v>
      </c>
      <c r="S3" s="88">
        <f t="shared" si="1"/>
        <v>0.53937990507370825</v>
      </c>
      <c r="T3" s="88">
        <f t="shared" si="1"/>
        <v>0.50362269381298619</v>
      </c>
      <c r="U3" s="88">
        <f t="shared" si="1"/>
        <v>0.47023594193556123</v>
      </c>
      <c r="V3" s="88">
        <f t="shared" si="1"/>
        <v>0.43906250414151365</v>
      </c>
      <c r="W3" s="88">
        <f t="shared" si="1"/>
        <v>0.40995565279319657</v>
      </c>
      <c r="X3" s="88">
        <f t="shared" si="1"/>
        <v>0.38277838729523483</v>
      </c>
      <c r="Y3" s="88">
        <f t="shared" si="1"/>
        <v>0.35740278925792229</v>
      </c>
    </row>
    <row r="4" spans="1:25" ht="12.75">
      <c r="A4" s="57"/>
      <c r="B4" s="57"/>
      <c r="C4" s="57"/>
      <c r="D4" s="57"/>
      <c r="E4" s="108" t="str">
        <f>'Pick OM&amp;A'!E$4</f>
        <v>CPI Escalation Rate/Factors</v>
      </c>
      <c r="F4" s="113">
        <f>'Pick OM&amp;A'!F$4</f>
        <v>0.02</v>
      </c>
      <c r="G4" s="87"/>
      <c r="H4" s="111" t="s">
        <v>138</v>
      </c>
      <c r="I4" s="57"/>
      <c r="J4" s="88">
        <f>( 1 + $F4 ) ^ (J$1 - $F2 )</f>
        <v>1</v>
      </c>
      <c r="K4" s="88">
        <f t="shared" ref="K4:Y4" si="2">( 1 + $F4 ) ^ (K$1 - $F2 )</f>
        <v>1.02</v>
      </c>
      <c r="L4" s="88">
        <f t="shared" si="2"/>
        <v>1.0404</v>
      </c>
      <c r="M4" s="88">
        <f t="shared" si="2"/>
        <v>1.0612079999999999</v>
      </c>
      <c r="N4" s="88">
        <f t="shared" si="2"/>
        <v>1.08243216</v>
      </c>
      <c r="O4" s="88">
        <f t="shared" si="2"/>
        <v>1.1040808032</v>
      </c>
      <c r="P4" s="88">
        <f t="shared" si="2"/>
        <v>1.1261624192640001</v>
      </c>
      <c r="Q4" s="88">
        <f t="shared" si="2"/>
        <v>1.1486856676492798</v>
      </c>
      <c r="R4" s="88">
        <f t="shared" si="2"/>
        <v>1.1716593810022655</v>
      </c>
      <c r="S4" s="88">
        <f t="shared" si="2"/>
        <v>1.1950925686223108</v>
      </c>
      <c r="T4" s="88">
        <f t="shared" si="2"/>
        <v>1.2189944199947571</v>
      </c>
      <c r="U4" s="88">
        <f t="shared" si="2"/>
        <v>1.243374308394652</v>
      </c>
      <c r="V4" s="88">
        <f t="shared" si="2"/>
        <v>1.2682417945625453</v>
      </c>
      <c r="W4" s="88">
        <f t="shared" si="2"/>
        <v>1.2936066304537961</v>
      </c>
      <c r="X4" s="88">
        <f t="shared" si="2"/>
        <v>1.3194787630628722</v>
      </c>
      <c r="Y4" s="88">
        <f t="shared" si="2"/>
        <v>1.3458683383241292</v>
      </c>
    </row>
    <row r="5" spans="1:25" ht="12.75">
      <c r="A5" s="89" t="s">
        <v>174</v>
      </c>
      <c r="B5" s="59"/>
      <c r="C5" s="59"/>
      <c r="D5" s="59"/>
      <c r="E5" s="68"/>
      <c r="F5" s="90"/>
      <c r="G5" s="90"/>
      <c r="H5" s="91"/>
      <c r="I5" s="90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</row>
    <row r="6" spans="1:25" ht="12.75">
      <c r="B6" s="93"/>
      <c r="F6" s="78"/>
      <c r="G6" s="78"/>
      <c r="I6" s="78"/>
      <c r="J6" s="94"/>
      <c r="K6" s="94"/>
      <c r="L6" s="94"/>
      <c r="M6" s="94"/>
      <c r="N6" s="94"/>
      <c r="O6" s="94"/>
      <c r="P6" s="94"/>
      <c r="Q6" s="94"/>
      <c r="R6" s="94"/>
      <c r="S6" s="94"/>
      <c r="T6" s="71"/>
    </row>
    <row r="7" spans="1:25" ht="12.75">
      <c r="B7" s="93" t="str">
        <f xml:space="preserve"> "Pickering Fuel Costs in " &amp; $F$2 &amp; " Real $Ms"</f>
        <v>Pickering Fuel Costs in 2015 Real $Ms</v>
      </c>
      <c r="F7" s="78"/>
      <c r="G7" s="78"/>
      <c r="I7" s="78"/>
      <c r="J7" s="47" t="s">
        <v>154</v>
      </c>
      <c r="K7" s="94"/>
      <c r="L7" s="94"/>
      <c r="M7" s="94"/>
      <c r="N7" s="94"/>
      <c r="O7" s="94"/>
      <c r="P7" s="94"/>
      <c r="Q7" s="94"/>
      <c r="R7" s="94"/>
      <c r="S7" s="94"/>
      <c r="T7" s="71"/>
    </row>
    <row r="8" spans="1:25" s="60" customFormat="1" ht="12.75">
      <c r="E8" s="110" t="s">
        <v>167</v>
      </c>
      <c r="F8" s="97"/>
      <c r="G8" s="97" t="str">
        <f>$F$2 &amp; "C$M"</f>
        <v>2015C$M</v>
      </c>
      <c r="H8" s="97">
        <f>SUM(K8:S8)</f>
        <v>584.90373855689325</v>
      </c>
      <c r="I8" s="97"/>
      <c r="J8" s="44"/>
      <c r="K8" s="44">
        <v>119.81819411764705</v>
      </c>
      <c r="L8" s="44">
        <v>113.55385044213745</v>
      </c>
      <c r="M8" s="44">
        <v>110.82832394780252</v>
      </c>
      <c r="N8" s="44">
        <v>112.93436813796114</v>
      </c>
      <c r="O8" s="44">
        <v>127.76900191134509</v>
      </c>
      <c r="P8" s="73"/>
      <c r="Q8" s="73"/>
      <c r="R8" s="73"/>
      <c r="S8" s="73"/>
      <c r="T8" s="72"/>
    </row>
    <row r="9" spans="1:25" s="60" customFormat="1" ht="15" customHeight="1">
      <c r="E9" s="110" t="s">
        <v>168</v>
      </c>
      <c r="G9" s="97" t="str">
        <f>$F$2 &amp; "C$M"</f>
        <v>2015C$M</v>
      </c>
      <c r="H9" s="60">
        <f>SUM(J9:Y9)</f>
        <v>931.88982400752434</v>
      </c>
      <c r="K9" s="117">
        <v>119.95950921665894</v>
      </c>
      <c r="L9" s="117">
        <v>108.77252401574535</v>
      </c>
      <c r="M9" s="117">
        <v>104.62335586398181</v>
      </c>
      <c r="N9" s="117">
        <v>103.50337718145013</v>
      </c>
      <c r="O9" s="117">
        <v>110.01794861992573</v>
      </c>
      <c r="P9" s="117">
        <v>104.6733600302512</v>
      </c>
      <c r="Q9" s="117">
        <v>112.80296707447293</v>
      </c>
      <c r="R9" s="117">
        <v>78.777549509216911</v>
      </c>
      <c r="S9" s="117">
        <v>88.759232495821394</v>
      </c>
    </row>
    <row r="10" spans="1:25" s="62" customFormat="1" ht="12.75">
      <c r="E10" s="98" t="s">
        <v>170</v>
      </c>
      <c r="F10" s="99"/>
      <c r="G10" s="99" t="s">
        <v>153</v>
      </c>
      <c r="H10" s="99">
        <f>SUM(J10:Y10)</f>
        <v>346.98608545063115</v>
      </c>
      <c r="I10" s="99"/>
      <c r="J10" s="45">
        <f xml:space="preserve"> J9 - J8</f>
        <v>0</v>
      </c>
      <c r="K10" s="45">
        <f t="shared" ref="K10:Y10" si="3" xml:space="preserve"> K9 - K8</f>
        <v>0.14131509901189077</v>
      </c>
      <c r="L10" s="45">
        <f t="shared" si="3"/>
        <v>-4.7813264263920985</v>
      </c>
      <c r="M10" s="45">
        <f t="shared" si="3"/>
        <v>-6.2049680838207024</v>
      </c>
      <c r="N10" s="45">
        <f t="shared" si="3"/>
        <v>-9.4309909565110104</v>
      </c>
      <c r="O10" s="45">
        <f t="shared" si="3"/>
        <v>-17.751053291419353</v>
      </c>
      <c r="P10" s="45">
        <f t="shared" si="3"/>
        <v>104.6733600302512</v>
      </c>
      <c r="Q10" s="45">
        <f t="shared" si="3"/>
        <v>112.80296707447293</v>
      </c>
      <c r="R10" s="45">
        <f t="shared" si="3"/>
        <v>78.777549509216911</v>
      </c>
      <c r="S10" s="45">
        <f t="shared" si="3"/>
        <v>88.759232495821394</v>
      </c>
      <c r="T10" s="45">
        <f t="shared" si="3"/>
        <v>0</v>
      </c>
      <c r="U10" s="45">
        <f t="shared" si="3"/>
        <v>0</v>
      </c>
      <c r="V10" s="45">
        <f t="shared" si="3"/>
        <v>0</v>
      </c>
      <c r="W10" s="45">
        <f t="shared" si="3"/>
        <v>0</v>
      </c>
      <c r="X10" s="45">
        <f t="shared" si="3"/>
        <v>0</v>
      </c>
      <c r="Y10" s="45">
        <f t="shared" si="3"/>
        <v>0</v>
      </c>
    </row>
    <row r="11" spans="1:25" s="60" customFormat="1" ht="12.75">
      <c r="E11" s="116"/>
      <c r="F11" s="97"/>
      <c r="G11" s="97"/>
      <c r="H11" s="97"/>
      <c r="I11" s="97"/>
      <c r="J11" s="44"/>
      <c r="K11" s="44"/>
      <c r="L11" s="44"/>
      <c r="M11" s="44"/>
      <c r="N11" s="44"/>
      <c r="O11" s="44"/>
      <c r="P11" s="73"/>
      <c r="Q11" s="73"/>
      <c r="R11" s="73"/>
      <c r="S11" s="73"/>
      <c r="T11" s="72"/>
    </row>
    <row r="12" spans="1:25" s="60" customFormat="1" ht="12.75">
      <c r="B12" s="93" t="str">
        <f xml:space="preserve"> "Pickering Fuel Costs in Nominal $Ms"</f>
        <v>Pickering Fuel Costs in Nominal $Ms</v>
      </c>
      <c r="E12" s="116"/>
      <c r="F12" s="97"/>
      <c r="G12" s="97"/>
      <c r="H12" s="97"/>
      <c r="I12" s="97"/>
      <c r="J12" s="44"/>
      <c r="K12" s="44"/>
      <c r="L12" s="44"/>
      <c r="M12" s="44"/>
      <c r="N12" s="44"/>
      <c r="O12" s="44"/>
      <c r="P12" s="73"/>
      <c r="Q12" s="73"/>
      <c r="R12" s="73"/>
      <c r="S12" s="73"/>
      <c r="T12" s="72"/>
    </row>
    <row r="13" spans="1:25" s="60" customFormat="1" ht="12.75">
      <c r="E13" s="110" t="s">
        <v>167</v>
      </c>
      <c r="F13" s="97"/>
      <c r="G13" s="97" t="str">
        <f>"Nom C$M"</f>
        <v>Nom C$M</v>
      </c>
      <c r="H13" s="97">
        <f t="shared" ref="H13" si="4">SUM(K13:S13)</f>
        <v>621.27898229614811</v>
      </c>
      <c r="I13" s="97"/>
      <c r="J13" s="46">
        <f t="shared" ref="J13:Y13" si="5" xml:space="preserve"> J$4 * J8</f>
        <v>0</v>
      </c>
      <c r="K13" s="46">
        <f t="shared" si="5"/>
        <v>122.214558</v>
      </c>
      <c r="L13" s="46">
        <f t="shared" si="5"/>
        <v>118.1414259999998</v>
      </c>
      <c r="M13" s="46">
        <f t="shared" si="5"/>
        <v>117.61190399999961</v>
      </c>
      <c r="N13" s="46">
        <f t="shared" si="5"/>
        <v>122.24379204180846</v>
      </c>
      <c r="O13" s="46">
        <f t="shared" si="5"/>
        <v>141.06730225434021</v>
      </c>
      <c r="P13" s="46">
        <f t="shared" si="5"/>
        <v>0</v>
      </c>
      <c r="Q13" s="46">
        <f t="shared" si="5"/>
        <v>0</v>
      </c>
      <c r="R13" s="46">
        <f t="shared" si="5"/>
        <v>0</v>
      </c>
      <c r="S13" s="46">
        <f t="shared" si="5"/>
        <v>0</v>
      </c>
      <c r="T13" s="46">
        <f t="shared" si="5"/>
        <v>0</v>
      </c>
      <c r="U13" s="46">
        <f t="shared" si="5"/>
        <v>0</v>
      </c>
      <c r="V13" s="46">
        <f t="shared" si="5"/>
        <v>0</v>
      </c>
      <c r="W13" s="46">
        <f t="shared" si="5"/>
        <v>0</v>
      </c>
      <c r="X13" s="46">
        <f t="shared" si="5"/>
        <v>0</v>
      </c>
      <c r="Y13" s="46">
        <f t="shared" si="5"/>
        <v>0</v>
      </c>
    </row>
    <row r="14" spans="1:25" s="60" customFormat="1" ht="15" customHeight="1">
      <c r="E14" s="110" t="s">
        <v>168</v>
      </c>
      <c r="G14" s="97" t="str">
        <f>"Nom C$M"</f>
        <v>Nom C$M</v>
      </c>
      <c r="H14" s="60">
        <f>SUM(J14:Y14)</f>
        <v>1025.8871747833341</v>
      </c>
      <c r="J14" s="60">
        <f t="shared" ref="J14:Y14" si="6">J$4 * J9</f>
        <v>0</v>
      </c>
      <c r="K14" s="60">
        <f t="shared" si="6"/>
        <v>122.35869940099212</v>
      </c>
      <c r="L14" s="60">
        <f t="shared" si="6"/>
        <v>113.16693398598146</v>
      </c>
      <c r="M14" s="60">
        <f t="shared" si="6"/>
        <v>111.02714222970441</v>
      </c>
      <c r="N14" s="60">
        <f t="shared" si="6"/>
        <v>112.03538412981177</v>
      </c>
      <c r="O14" s="60">
        <f t="shared" si="6"/>
        <v>121.46870507870393</v>
      </c>
      <c r="P14" s="60">
        <f t="shared" si="6"/>
        <v>117.87920436415938</v>
      </c>
      <c r="Q14" s="60">
        <f t="shared" si="6"/>
        <v>129.57515154676068</v>
      </c>
      <c r="R14" s="60">
        <f t="shared" si="6"/>
        <v>92.300454894844407</v>
      </c>
      <c r="S14" s="60">
        <f t="shared" si="6"/>
        <v>106.07549915237607</v>
      </c>
      <c r="T14" s="60">
        <f t="shared" si="6"/>
        <v>0</v>
      </c>
      <c r="U14" s="60">
        <f t="shared" si="6"/>
        <v>0</v>
      </c>
      <c r="V14" s="60">
        <f t="shared" si="6"/>
        <v>0</v>
      </c>
      <c r="W14" s="60">
        <f t="shared" si="6"/>
        <v>0</v>
      </c>
      <c r="X14" s="60">
        <f t="shared" si="6"/>
        <v>0</v>
      </c>
      <c r="Y14" s="60">
        <f t="shared" si="6"/>
        <v>0</v>
      </c>
    </row>
    <row r="15" spans="1:25" s="62" customFormat="1" ht="12.75">
      <c r="E15" s="98" t="s">
        <v>170</v>
      </c>
      <c r="F15" s="99"/>
      <c r="G15" s="99" t="s">
        <v>149</v>
      </c>
      <c r="H15" s="62">
        <f>SUM(J15:Y15)</f>
        <v>404.6081924871861</v>
      </c>
      <c r="I15" s="99"/>
      <c r="J15" s="62">
        <f>J$4 * J10</f>
        <v>0</v>
      </c>
      <c r="K15" s="62">
        <f t="shared" ref="K15:Y15" si="7">K$4 * K10</f>
        <v>0.14414140099212858</v>
      </c>
      <c r="L15" s="62">
        <f t="shared" si="7"/>
        <v>-4.9744920140183391</v>
      </c>
      <c r="M15" s="62">
        <f t="shared" si="7"/>
        <v>-6.5847617702951995</v>
      </c>
      <c r="N15" s="62">
        <f t="shared" si="7"/>
        <v>-10.208407911996678</v>
      </c>
      <c r="O15" s="62">
        <f t="shared" si="7"/>
        <v>-19.598597175636282</v>
      </c>
      <c r="P15" s="62">
        <f t="shared" si="7"/>
        <v>117.87920436415938</v>
      </c>
      <c r="Q15" s="62">
        <f t="shared" si="7"/>
        <v>129.57515154676068</v>
      </c>
      <c r="R15" s="62">
        <f t="shared" si="7"/>
        <v>92.300454894844407</v>
      </c>
      <c r="S15" s="62">
        <f t="shared" si="7"/>
        <v>106.07549915237607</v>
      </c>
      <c r="T15" s="62">
        <f t="shared" si="7"/>
        <v>0</v>
      </c>
      <c r="U15" s="62">
        <f t="shared" si="7"/>
        <v>0</v>
      </c>
      <c r="V15" s="62">
        <f t="shared" si="7"/>
        <v>0</v>
      </c>
      <c r="W15" s="62">
        <f t="shared" si="7"/>
        <v>0</v>
      </c>
      <c r="X15" s="62">
        <f t="shared" si="7"/>
        <v>0</v>
      </c>
      <c r="Y15" s="62">
        <f t="shared" si="7"/>
        <v>0</v>
      </c>
    </row>
    <row r="16" spans="1:25" ht="15" customHeight="1"/>
    <row r="17" spans="1:25" ht="15" customHeight="1">
      <c r="A17" s="74"/>
      <c r="B17" s="74"/>
      <c r="C17" s="74"/>
      <c r="D17" s="74"/>
      <c r="E17" s="75" t="str">
        <f xml:space="preserve"> $F$2 &amp; "PV Incremental Fuel - OPTION 1"</f>
        <v>2015PV Incremental Fuel - OPTION 1</v>
      </c>
      <c r="F17" s="76">
        <f xml:space="preserve"> SUMPRODUCT( $J$3:$Y$3,$J15:$Y15 )</f>
        <v>237.58095730018732</v>
      </c>
      <c r="G17" s="76" t="str">
        <f xml:space="preserve"> $F$2 &amp; "PV C$M"</f>
        <v>2015PV C$M</v>
      </c>
      <c r="H17" s="74"/>
    </row>
    <row r="18" spans="1:25" ht="15" customHeight="1"/>
    <row r="19" spans="1:25" ht="12.75">
      <c r="A19" s="89" t="s">
        <v>175</v>
      </c>
      <c r="B19" s="59"/>
      <c r="C19" s="59"/>
      <c r="D19" s="59"/>
      <c r="E19" s="68"/>
      <c r="F19" s="90"/>
      <c r="G19" s="90"/>
      <c r="H19" s="91"/>
      <c r="I19" s="90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</row>
    <row r="20" spans="1:25" ht="12.75">
      <c r="B20" s="93"/>
      <c r="F20" s="78"/>
      <c r="G20" s="78"/>
      <c r="I20" s="78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71"/>
    </row>
    <row r="21" spans="1:25" ht="12.75">
      <c r="B21" s="93" t="str">
        <f xml:space="preserve"> "Pickering Fuel Costs in " &amp; $F$2 &amp; " Real $Ms"</f>
        <v>Pickering Fuel Costs in 2015 Real $Ms</v>
      </c>
      <c r="F21" s="78"/>
      <c r="G21" s="78"/>
      <c r="I21" s="78"/>
      <c r="J21" s="47" t="s">
        <v>154</v>
      </c>
      <c r="K21" s="94"/>
      <c r="L21" s="94"/>
      <c r="M21" s="94"/>
      <c r="N21" s="94"/>
      <c r="O21" s="94"/>
      <c r="P21" s="94"/>
      <c r="Q21" s="94"/>
      <c r="R21" s="94"/>
      <c r="S21" s="94"/>
      <c r="T21" s="71"/>
    </row>
    <row r="22" spans="1:25" s="60" customFormat="1" ht="12.75">
      <c r="E22" s="110" t="s">
        <v>167</v>
      </c>
      <c r="F22" s="97"/>
      <c r="G22" s="97" t="str">
        <f>$F$2 &amp; "C$M"</f>
        <v>2015C$M</v>
      </c>
      <c r="H22" s="97">
        <f>SUM(K22:S22)</f>
        <v>577.85580596497471</v>
      </c>
      <c r="I22" s="97"/>
      <c r="J22" s="44"/>
      <c r="K22" s="44">
        <v>119.81819411764705</v>
      </c>
      <c r="L22" s="44">
        <v>113.55385044213745</v>
      </c>
      <c r="M22" s="44">
        <v>110.82832394780252</v>
      </c>
      <c r="N22" s="44">
        <v>109.16162450310048</v>
      </c>
      <c r="O22" s="44">
        <v>124.49381295428721</v>
      </c>
      <c r="P22" s="73"/>
      <c r="Q22" s="73"/>
      <c r="R22" s="73"/>
      <c r="S22" s="73"/>
      <c r="T22" s="72"/>
    </row>
    <row r="23" spans="1:25" s="60" customFormat="1" ht="15" customHeight="1">
      <c r="E23" s="110" t="s">
        <v>168</v>
      </c>
      <c r="G23" s="97" t="str">
        <f>$F$2 &amp; "C$M"</f>
        <v>2015C$M</v>
      </c>
      <c r="H23" s="60">
        <f>SUM(J23:Y23)</f>
        <v>908.85744933136345</v>
      </c>
      <c r="K23" s="117">
        <v>119.95950921665894</v>
      </c>
      <c r="L23" s="117">
        <v>108.77252401574535</v>
      </c>
      <c r="M23" s="117">
        <v>104.62335586398181</v>
      </c>
      <c r="N23" s="117">
        <v>100.88668260521747</v>
      </c>
      <c r="O23" s="117">
        <v>105.0269644996972</v>
      </c>
      <c r="P23" s="117">
        <v>100.70950129990655</v>
      </c>
      <c r="Q23" s="117">
        <v>107.78846382761905</v>
      </c>
      <c r="R23" s="117">
        <v>74.481384767395369</v>
      </c>
      <c r="S23" s="117">
        <v>86.609063235141761</v>
      </c>
    </row>
    <row r="24" spans="1:25" s="62" customFormat="1" ht="12.75">
      <c r="E24" s="98" t="s">
        <v>170</v>
      </c>
      <c r="F24" s="99"/>
      <c r="G24" s="99" t="s">
        <v>153</v>
      </c>
      <c r="H24" s="99">
        <f>SUM(J24:Y24)</f>
        <v>331.00164336638881</v>
      </c>
      <c r="I24" s="99"/>
      <c r="J24" s="45">
        <f xml:space="preserve"> J23 - J22</f>
        <v>0</v>
      </c>
      <c r="K24" s="45">
        <f t="shared" ref="K24" si="8" xml:space="preserve"> K23 - K22</f>
        <v>0.14131509901189077</v>
      </c>
      <c r="L24" s="45">
        <f t="shared" ref="L24" si="9" xml:space="preserve"> L23 - L22</f>
        <v>-4.7813264263920985</v>
      </c>
      <c r="M24" s="45">
        <f t="shared" ref="M24" si="10" xml:space="preserve"> M23 - M22</f>
        <v>-6.2049680838207024</v>
      </c>
      <c r="N24" s="45">
        <f t="shared" ref="N24" si="11" xml:space="preserve"> N23 - N22</f>
        <v>-8.2749418978830107</v>
      </c>
      <c r="O24" s="45">
        <f t="shared" ref="O24" si="12" xml:space="preserve"> O23 - O22</f>
        <v>-19.466848454590007</v>
      </c>
      <c r="P24" s="45">
        <f t="shared" ref="P24" si="13" xml:space="preserve"> P23 - P22</f>
        <v>100.70950129990655</v>
      </c>
      <c r="Q24" s="45">
        <f t="shared" ref="Q24" si="14" xml:space="preserve"> Q23 - Q22</f>
        <v>107.78846382761905</v>
      </c>
      <c r="R24" s="45">
        <f t="shared" ref="R24" si="15" xml:space="preserve"> R23 - R22</f>
        <v>74.481384767395369</v>
      </c>
      <c r="S24" s="45">
        <f t="shared" ref="S24" si="16" xml:space="preserve"> S23 - S22</f>
        <v>86.609063235141761</v>
      </c>
      <c r="T24" s="45">
        <f t="shared" ref="T24" si="17" xml:space="preserve"> T23 - T22</f>
        <v>0</v>
      </c>
      <c r="U24" s="45">
        <f t="shared" ref="U24" si="18" xml:space="preserve"> U23 - U22</f>
        <v>0</v>
      </c>
      <c r="V24" s="45">
        <f t="shared" ref="V24" si="19" xml:space="preserve"> V23 - V22</f>
        <v>0</v>
      </c>
      <c r="W24" s="45">
        <f t="shared" ref="W24" si="20" xml:space="preserve"> W23 - W22</f>
        <v>0</v>
      </c>
      <c r="X24" s="45">
        <f t="shared" ref="X24" si="21" xml:space="preserve"> X23 - X22</f>
        <v>0</v>
      </c>
      <c r="Y24" s="45">
        <f t="shared" ref="Y24" si="22" xml:space="preserve"> Y23 - Y22</f>
        <v>0</v>
      </c>
    </row>
    <row r="25" spans="1:25" s="60" customFormat="1" ht="12.75">
      <c r="E25" s="116"/>
      <c r="F25" s="97"/>
      <c r="G25" s="97"/>
      <c r="H25" s="97"/>
      <c r="I25" s="97"/>
      <c r="J25" s="44"/>
      <c r="K25" s="44"/>
      <c r="L25" s="44"/>
      <c r="M25" s="44"/>
      <c r="N25" s="44"/>
      <c r="O25" s="44"/>
      <c r="P25" s="73"/>
      <c r="Q25" s="73"/>
      <c r="R25" s="73"/>
      <c r="S25" s="73"/>
      <c r="T25" s="72"/>
    </row>
    <row r="26" spans="1:25" s="60" customFormat="1" ht="12.75">
      <c r="B26" s="93" t="str">
        <f xml:space="preserve"> "Pickering Fuel Costs in Nominal $Ms"</f>
        <v>Pickering Fuel Costs in Nominal $Ms</v>
      </c>
      <c r="E26" s="116"/>
      <c r="F26" s="97"/>
      <c r="G26" s="97"/>
      <c r="H26" s="97"/>
      <c r="I26" s="97"/>
      <c r="J26" s="44"/>
      <c r="K26" s="44"/>
      <c r="L26" s="44"/>
      <c r="M26" s="44"/>
      <c r="N26" s="44"/>
      <c r="O26" s="44"/>
      <c r="P26" s="73"/>
      <c r="Q26" s="73"/>
      <c r="R26" s="73"/>
      <c r="S26" s="73"/>
      <c r="T26" s="72"/>
    </row>
    <row r="27" spans="1:25" s="60" customFormat="1" ht="12.75">
      <c r="E27" s="110" t="s">
        <v>167</v>
      </c>
      <c r="F27" s="97"/>
      <c r="G27" s="97" t="str">
        <f>"Nom C$M"</f>
        <v>Nom C$M</v>
      </c>
      <c r="H27" s="97">
        <f t="shared" ref="H27" si="23">SUM(K27:S27)</f>
        <v>613.57916999999941</v>
      </c>
      <c r="I27" s="97"/>
      <c r="J27" s="46">
        <f t="shared" ref="J27:Y27" si="24" xml:space="preserve"> J$4 * J22</f>
        <v>0</v>
      </c>
      <c r="K27" s="46">
        <f t="shared" si="24"/>
        <v>122.214558</v>
      </c>
      <c r="L27" s="46">
        <f t="shared" si="24"/>
        <v>118.1414259999998</v>
      </c>
      <c r="M27" s="46">
        <f t="shared" si="24"/>
        <v>117.61190399999961</v>
      </c>
      <c r="N27" s="46">
        <f t="shared" si="24"/>
        <v>118.16005299999998</v>
      </c>
      <c r="O27" s="46">
        <f t="shared" si="24"/>
        <v>137.45122899999998</v>
      </c>
      <c r="P27" s="46">
        <f t="shared" si="24"/>
        <v>0</v>
      </c>
      <c r="Q27" s="46">
        <f t="shared" si="24"/>
        <v>0</v>
      </c>
      <c r="R27" s="46">
        <f t="shared" si="24"/>
        <v>0</v>
      </c>
      <c r="S27" s="46">
        <f t="shared" si="24"/>
        <v>0</v>
      </c>
      <c r="T27" s="46">
        <f t="shared" si="24"/>
        <v>0</v>
      </c>
      <c r="U27" s="46">
        <f t="shared" si="24"/>
        <v>0</v>
      </c>
      <c r="V27" s="46">
        <f t="shared" si="24"/>
        <v>0</v>
      </c>
      <c r="W27" s="46">
        <f t="shared" si="24"/>
        <v>0</v>
      </c>
      <c r="X27" s="46">
        <f t="shared" si="24"/>
        <v>0</v>
      </c>
      <c r="Y27" s="46">
        <f t="shared" si="24"/>
        <v>0</v>
      </c>
    </row>
    <row r="28" spans="1:25" s="60" customFormat="1" ht="15" customHeight="1">
      <c r="E28" s="110" t="s">
        <v>168</v>
      </c>
      <c r="G28" s="97" t="str">
        <f>"Nom C$M"</f>
        <v>Nom C$M</v>
      </c>
      <c r="H28" s="60">
        <f>SUM(J28:Y28)</f>
        <v>999.71700089066985</v>
      </c>
      <c r="J28" s="60">
        <f t="shared" ref="J28:Y28" si="25">J$4 * J23</f>
        <v>0</v>
      </c>
      <c r="K28" s="60">
        <f t="shared" si="25"/>
        <v>122.35869940099212</v>
      </c>
      <c r="L28" s="60">
        <f t="shared" si="25"/>
        <v>113.16693398598146</v>
      </c>
      <c r="M28" s="60">
        <f t="shared" si="25"/>
        <v>111.02714222970441</v>
      </c>
      <c r="N28" s="60">
        <f t="shared" si="25"/>
        <v>109.20298976759997</v>
      </c>
      <c r="O28" s="60">
        <f t="shared" si="25"/>
        <v>115.95825532248357</v>
      </c>
      <c r="P28" s="60">
        <f t="shared" si="25"/>
        <v>113.41525562677371</v>
      </c>
      <c r="Q28" s="60">
        <f t="shared" si="25"/>
        <v>123.81506353671884</v>
      </c>
      <c r="R28" s="60">
        <f t="shared" si="25"/>
        <v>87.26681317275802</v>
      </c>
      <c r="S28" s="60">
        <f t="shared" si="25"/>
        <v>103.50584784765772</v>
      </c>
      <c r="T28" s="60">
        <f t="shared" si="25"/>
        <v>0</v>
      </c>
      <c r="U28" s="60">
        <f t="shared" si="25"/>
        <v>0</v>
      </c>
      <c r="V28" s="60">
        <f t="shared" si="25"/>
        <v>0</v>
      </c>
      <c r="W28" s="60">
        <f t="shared" si="25"/>
        <v>0</v>
      </c>
      <c r="X28" s="60">
        <f t="shared" si="25"/>
        <v>0</v>
      </c>
      <c r="Y28" s="60">
        <f t="shared" si="25"/>
        <v>0</v>
      </c>
    </row>
    <row r="29" spans="1:25" s="62" customFormat="1" ht="12.75">
      <c r="E29" s="98" t="s">
        <v>170</v>
      </c>
      <c r="F29" s="99"/>
      <c r="G29" s="99" t="s">
        <v>149</v>
      </c>
      <c r="H29" s="62">
        <f>SUM(J29:Y29)</f>
        <v>386.13783089067044</v>
      </c>
      <c r="I29" s="99"/>
      <c r="J29" s="62">
        <f>J$4 * J24</f>
        <v>0</v>
      </c>
      <c r="K29" s="62">
        <f t="shared" ref="K29:Y29" si="26">K$4 * K24</f>
        <v>0.14414140099212858</v>
      </c>
      <c r="L29" s="62">
        <f t="shared" si="26"/>
        <v>-4.9744920140183391</v>
      </c>
      <c r="M29" s="62">
        <f t="shared" si="26"/>
        <v>-6.5847617702951995</v>
      </c>
      <c r="N29" s="62">
        <f t="shared" si="26"/>
        <v>-8.9570632324000066</v>
      </c>
      <c r="O29" s="62">
        <f t="shared" si="26"/>
        <v>-21.492973677516414</v>
      </c>
      <c r="P29" s="62">
        <f t="shared" si="26"/>
        <v>113.41525562677371</v>
      </c>
      <c r="Q29" s="62">
        <f t="shared" si="26"/>
        <v>123.81506353671884</v>
      </c>
      <c r="R29" s="62">
        <f t="shared" si="26"/>
        <v>87.26681317275802</v>
      </c>
      <c r="S29" s="62">
        <f t="shared" si="26"/>
        <v>103.50584784765772</v>
      </c>
      <c r="T29" s="62">
        <f t="shared" si="26"/>
        <v>0</v>
      </c>
      <c r="U29" s="62">
        <f t="shared" si="26"/>
        <v>0</v>
      </c>
      <c r="V29" s="62">
        <f t="shared" si="26"/>
        <v>0</v>
      </c>
      <c r="W29" s="62">
        <f t="shared" si="26"/>
        <v>0</v>
      </c>
      <c r="X29" s="62">
        <f t="shared" si="26"/>
        <v>0</v>
      </c>
      <c r="Y29" s="62">
        <f t="shared" si="26"/>
        <v>0</v>
      </c>
    </row>
    <row r="30" spans="1:25" ht="15" customHeight="1"/>
    <row r="31" spans="1:25" ht="15" customHeight="1">
      <c r="A31" s="74"/>
      <c r="B31" s="74"/>
      <c r="C31" s="74"/>
      <c r="D31" s="74"/>
      <c r="E31" s="75" t="str">
        <f xml:space="preserve"> $F$2 &amp; "PV Incremental Fuel - OPTION 2"</f>
        <v>2015PV Incremental Fuel - OPTION 2</v>
      </c>
      <c r="F31" s="76">
        <f xml:space="preserve"> SUMPRODUCT( $J$3:$Y$3,$J29:$Y29 )</f>
        <v>226.37223338312941</v>
      </c>
      <c r="G31" s="76" t="str">
        <f xml:space="preserve"> $F$2 &amp; "PV C$M"</f>
        <v>2015PV C$M</v>
      </c>
      <c r="H31" s="74"/>
    </row>
    <row r="32" spans="1:25" ht="15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657"/>
  <sheetViews>
    <sheetView zoomScale="75" zoomScaleNormal="75" workbookViewId="0">
      <pane xSplit="4" ySplit="5" topLeftCell="J6" activePane="bottomRight" state="frozen"/>
      <selection pane="topRight" activeCell="E1" sqref="E1"/>
      <selection pane="bottomLeft" activeCell="A6" sqref="A6"/>
      <selection pane="bottomRight" activeCell="J11" sqref="J11:AH12"/>
    </sheetView>
  </sheetViews>
  <sheetFormatPr defaultRowHeight="15"/>
  <cols>
    <col min="1" max="1" width="17.7109375" style="2" bestFit="1" customWidth="1"/>
    <col min="2" max="2" width="18.42578125" style="2" bestFit="1" customWidth="1"/>
    <col min="3" max="3" width="31.7109375" style="2" bestFit="1" customWidth="1"/>
    <col min="4" max="4" width="9.7109375" style="2" customWidth="1"/>
    <col min="5" max="5" width="9.28515625" style="2" bestFit="1" customWidth="1"/>
    <col min="6" max="16384" width="9.140625" style="2"/>
  </cols>
  <sheetData>
    <row r="1" spans="1:34">
      <c r="A1" s="2" t="s">
        <v>8</v>
      </c>
      <c r="B1" s="2" t="s">
        <v>136</v>
      </c>
    </row>
    <row r="5" spans="1:34">
      <c r="A5" s="2" t="s">
        <v>9</v>
      </c>
      <c r="B5" s="2" t="s">
        <v>10</v>
      </c>
      <c r="C5" s="2" t="s">
        <v>7</v>
      </c>
      <c r="D5" s="2" t="s">
        <v>3</v>
      </c>
      <c r="E5" s="2">
        <v>2016</v>
      </c>
      <c r="F5" s="2">
        <v>2017</v>
      </c>
      <c r="G5" s="2">
        <v>2018</v>
      </c>
      <c r="H5" s="2">
        <v>2019</v>
      </c>
      <c r="I5" s="2">
        <v>2020</v>
      </c>
      <c r="J5" s="2">
        <v>2021</v>
      </c>
      <c r="K5" s="2">
        <v>2022</v>
      </c>
      <c r="L5" s="2">
        <v>2023</v>
      </c>
      <c r="M5" s="2">
        <v>2024</v>
      </c>
      <c r="N5" s="2">
        <v>2025</v>
      </c>
      <c r="O5" s="2">
        <v>2026</v>
      </c>
      <c r="P5" s="2">
        <v>2027</v>
      </c>
      <c r="Q5" s="2">
        <v>2028</v>
      </c>
      <c r="R5" s="2">
        <v>2029</v>
      </c>
      <c r="S5" s="2">
        <v>2030</v>
      </c>
      <c r="T5" s="2">
        <v>2031</v>
      </c>
      <c r="U5" s="2">
        <v>2032</v>
      </c>
      <c r="V5" s="2">
        <v>2033</v>
      </c>
      <c r="W5" s="2">
        <v>2034</v>
      </c>
      <c r="X5" s="2">
        <v>2035</v>
      </c>
      <c r="Y5" s="2">
        <v>2036</v>
      </c>
      <c r="Z5" s="2">
        <v>2037</v>
      </c>
      <c r="AA5" s="2">
        <v>2038</v>
      </c>
      <c r="AB5" s="2">
        <v>2039</v>
      </c>
      <c r="AC5" s="2">
        <v>2040</v>
      </c>
    </row>
    <row r="6" spans="1:34">
      <c r="A6" s="2" t="s">
        <v>11</v>
      </c>
      <c r="C6" s="2" t="s">
        <v>12</v>
      </c>
      <c r="D6" s="2" t="s">
        <v>5</v>
      </c>
      <c r="E6" s="3">
        <v>16.448047587746711</v>
      </c>
      <c r="F6" s="3">
        <v>29.249738694968144</v>
      </c>
      <c r="G6" s="3">
        <v>30.739683044422012</v>
      </c>
      <c r="H6" s="3">
        <v>32.006523995138771</v>
      </c>
      <c r="I6" s="3">
        <v>34.8884014687006</v>
      </c>
      <c r="J6" s="3">
        <v>36.463681431541374</v>
      </c>
      <c r="K6" s="3">
        <v>37.2785345797882</v>
      </c>
      <c r="L6" s="3">
        <v>41.046600209164637</v>
      </c>
      <c r="M6" s="3">
        <v>40.410653912115123</v>
      </c>
      <c r="N6" s="3">
        <v>44.137286012252552</v>
      </c>
      <c r="O6" s="3">
        <v>44.462193077173644</v>
      </c>
      <c r="P6" s="3">
        <v>45.275207630594451</v>
      </c>
      <c r="Q6" s="3">
        <v>46.06852349734244</v>
      </c>
      <c r="R6" s="3">
        <v>46.497415325789092</v>
      </c>
      <c r="S6" s="3">
        <v>47.685456455473371</v>
      </c>
      <c r="T6" s="3">
        <v>49.139740608395293</v>
      </c>
      <c r="U6" s="3">
        <v>49.482312393992061</v>
      </c>
      <c r="V6" s="3">
        <v>49.62839728291479</v>
      </c>
      <c r="W6" s="3">
        <v>50.519709929999017</v>
      </c>
      <c r="X6" s="3">
        <v>51.812957294809408</v>
      </c>
      <c r="Y6" s="3">
        <v>52.290829492396782</v>
      </c>
      <c r="Z6" s="3">
        <v>53.829057156244346</v>
      </c>
      <c r="AA6" s="3">
        <v>53.776646392743977</v>
      </c>
      <c r="AB6" s="3">
        <v>54.860213744059813</v>
      </c>
      <c r="AC6" s="2">
        <v>56.079138155204866</v>
      </c>
    </row>
    <row r="7" spans="1:34">
      <c r="C7" s="2" t="s">
        <v>13</v>
      </c>
      <c r="D7" s="2" t="s">
        <v>5</v>
      </c>
      <c r="E7" s="3">
        <v>18.764713925539933</v>
      </c>
      <c r="F7" s="3">
        <v>30.800828001668364</v>
      </c>
      <c r="G7" s="3">
        <v>32.424355386782317</v>
      </c>
      <c r="H7" s="3">
        <v>34.007435719254573</v>
      </c>
      <c r="I7" s="3">
        <v>36.564251435082447</v>
      </c>
      <c r="J7" s="3">
        <v>38.029316354600404</v>
      </c>
      <c r="K7" s="3">
        <v>39.031145195675393</v>
      </c>
      <c r="L7" s="3">
        <v>43.014538116286722</v>
      </c>
      <c r="M7" s="3">
        <v>42.309188523405084</v>
      </c>
      <c r="N7" s="3">
        <v>46.310810199475895</v>
      </c>
      <c r="O7" s="3">
        <v>46.557182294146727</v>
      </c>
      <c r="P7" s="3">
        <v>47.413386104212329</v>
      </c>
      <c r="Q7" s="3">
        <v>48.236117236607377</v>
      </c>
      <c r="R7" s="3">
        <v>48.539562745487508</v>
      </c>
      <c r="S7" s="3">
        <v>49.605198923108851</v>
      </c>
      <c r="T7" s="3">
        <v>51.122603282277382</v>
      </c>
      <c r="U7" s="3">
        <v>51.453800304140628</v>
      </c>
      <c r="V7" s="3">
        <v>51.725525551778937</v>
      </c>
      <c r="W7" s="3">
        <v>52.504763329208032</v>
      </c>
      <c r="X7" s="3">
        <v>53.931924881857014</v>
      </c>
      <c r="Y7" s="3">
        <v>54.666644847293107</v>
      </c>
      <c r="Z7" s="3">
        <v>56.330503697144785</v>
      </c>
      <c r="AA7" s="3">
        <v>56.361337622942102</v>
      </c>
      <c r="AB7" s="3">
        <v>57.378011402380444</v>
      </c>
      <c r="AC7" s="2">
        <v>58.947238258250607</v>
      </c>
    </row>
    <row r="8" spans="1:34">
      <c r="C8" s="2" t="s">
        <v>14</v>
      </c>
      <c r="D8" s="2" t="s">
        <v>5</v>
      </c>
      <c r="E8" s="3">
        <v>14.490782500054605</v>
      </c>
      <c r="F8" s="3">
        <v>27.939281121354522</v>
      </c>
      <c r="G8" s="3">
        <v>29.316366140252178</v>
      </c>
      <c r="H8" s="3">
        <v>30.31602821796265</v>
      </c>
      <c r="I8" s="3">
        <v>33.472538261341342</v>
      </c>
      <c r="J8" s="3">
        <v>35.14093480852361</v>
      </c>
      <c r="K8" s="3">
        <v>35.79781915917129</v>
      </c>
      <c r="L8" s="3">
        <v>39.383962781616461</v>
      </c>
      <c r="M8" s="3">
        <v>38.806652743784291</v>
      </c>
      <c r="N8" s="3">
        <v>42.300956395205105</v>
      </c>
      <c r="O8" s="3">
        <v>42.692214730883776</v>
      </c>
      <c r="P8" s="3">
        <v>43.468740290263675</v>
      </c>
      <c r="Q8" s="3">
        <v>44.237204294852418</v>
      </c>
      <c r="R8" s="3">
        <v>44.772081045538869</v>
      </c>
      <c r="S8" s="3">
        <v>46.063537559357279</v>
      </c>
      <c r="T8" s="3">
        <v>47.46449380139336</v>
      </c>
      <c r="U8" s="3">
        <v>47.816675701132482</v>
      </c>
      <c r="V8" s="3">
        <v>47.856611731366677</v>
      </c>
      <c r="W8" s="3">
        <v>48.842612260777742</v>
      </c>
      <c r="X8" s="3">
        <v>50.022720516892527</v>
      </c>
      <c r="Y8" s="3">
        <v>50.283591603590168</v>
      </c>
      <c r="Z8" s="3">
        <v>51.715678158431331</v>
      </c>
      <c r="AA8" s="3">
        <v>51.592937057998185</v>
      </c>
      <c r="AB8" s="3">
        <v>52.733020296255063</v>
      </c>
      <c r="AC8" s="2">
        <v>53.655987221417504</v>
      </c>
    </row>
    <row r="9" spans="1:34" s="4" customFormat="1">
      <c r="C9" s="4" t="s">
        <v>15</v>
      </c>
      <c r="D9" s="4" t="s">
        <v>5</v>
      </c>
      <c r="E9" s="5">
        <v>16.775673326286494</v>
      </c>
      <c r="F9" s="5">
        <v>29.499634198365086</v>
      </c>
      <c r="G9" s="5">
        <v>30.986193070663994</v>
      </c>
      <c r="H9" s="5">
        <v>32.296746448532339</v>
      </c>
      <c r="I9" s="5">
        <v>35.195957624303745</v>
      </c>
      <c r="J9" s="5">
        <v>36.775519295019741</v>
      </c>
      <c r="K9" s="5">
        <v>37.619421950735003</v>
      </c>
      <c r="L9" s="5">
        <v>41.450030356960326</v>
      </c>
      <c r="M9" s="5">
        <v>40.802971753497729</v>
      </c>
      <c r="N9" s="5">
        <v>44.603117397478563</v>
      </c>
      <c r="O9" s="5">
        <v>44.904728965843255</v>
      </c>
      <c r="P9" s="5">
        <v>45.732283032996605</v>
      </c>
      <c r="Q9" s="5">
        <v>46.546618914591505</v>
      </c>
      <c r="R9" s="5">
        <v>46.960931776516645</v>
      </c>
      <c r="S9" s="5">
        <v>48.146682859398332</v>
      </c>
      <c r="T9" s="5">
        <v>49.587854899755079</v>
      </c>
      <c r="U9" s="5">
        <v>49.969519023173447</v>
      </c>
      <c r="V9" s="5">
        <v>50.101036048203724</v>
      </c>
      <c r="W9" s="5">
        <v>50.978298354437513</v>
      </c>
      <c r="X9" s="5">
        <v>52.307570970964626</v>
      </c>
      <c r="Y9" s="5">
        <v>52.837833897459994</v>
      </c>
      <c r="Z9" s="5">
        <v>54.380877610854021</v>
      </c>
      <c r="AA9" s="5">
        <v>54.362246552625102</v>
      </c>
      <c r="AB9" s="5">
        <v>55.444595711247459</v>
      </c>
      <c r="AC9" s="4">
        <v>56.709400771824548</v>
      </c>
    </row>
    <row r="10" spans="1:34"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34">
      <c r="C11" s="2" t="s">
        <v>16</v>
      </c>
      <c r="D11" s="2" t="s">
        <v>5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11.162672816531938</v>
      </c>
      <c r="R11" s="3">
        <v>0</v>
      </c>
      <c r="S11" s="3">
        <v>11.21841576646491</v>
      </c>
      <c r="T11" s="3">
        <v>11.21342742058286</v>
      </c>
      <c r="U11" s="3">
        <v>11.217532006368524</v>
      </c>
      <c r="V11" s="3">
        <v>11.227243305541933</v>
      </c>
      <c r="W11" s="3">
        <v>11.22101147179135</v>
      </c>
      <c r="X11" s="3">
        <v>11.235732745443855</v>
      </c>
      <c r="Y11" s="3">
        <v>11.214602132204364</v>
      </c>
      <c r="Z11" s="3">
        <v>11.235147145549108</v>
      </c>
      <c r="AA11" s="3">
        <v>11.22997800877061</v>
      </c>
      <c r="AB11" s="3">
        <v>11.238769232329579</v>
      </c>
      <c r="AC11" s="2">
        <v>11.238599238780649</v>
      </c>
      <c r="AD11" s="2">
        <v>11.244661280552519</v>
      </c>
      <c r="AE11" s="2">
        <v>11.224627501654062</v>
      </c>
      <c r="AF11" s="2">
        <v>11.243541378782407</v>
      </c>
      <c r="AG11" s="2">
        <v>11.242477298939038</v>
      </c>
      <c r="AH11" s="2">
        <v>11.232899279618437</v>
      </c>
    </row>
    <row r="12" spans="1:34">
      <c r="C12" s="2" t="s">
        <v>16</v>
      </c>
      <c r="D12" s="2" t="s">
        <v>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97.785013872819775</v>
      </c>
      <c r="R12" s="6">
        <v>0</v>
      </c>
      <c r="S12" s="6">
        <v>98.273322114232613</v>
      </c>
      <c r="T12" s="6">
        <v>98.229624204305864</v>
      </c>
      <c r="U12" s="6">
        <v>98.265580375788261</v>
      </c>
      <c r="V12" s="6">
        <v>98.350651356547331</v>
      </c>
      <c r="W12" s="6">
        <v>98.296060492892224</v>
      </c>
      <c r="X12" s="6">
        <v>98.425018850088165</v>
      </c>
      <c r="Y12" s="6">
        <v>98.239914678110239</v>
      </c>
      <c r="Z12" s="6">
        <v>98.419888995010183</v>
      </c>
      <c r="AA12" s="6">
        <v>98.374607356830538</v>
      </c>
      <c r="AB12" s="6">
        <v>98.451618475207113</v>
      </c>
      <c r="AC12" s="2">
        <v>98.450129331718486</v>
      </c>
      <c r="AD12" s="2">
        <v>98.503232817640068</v>
      </c>
      <c r="AE12" s="2">
        <v>98.327736914489577</v>
      </c>
      <c r="AF12" s="2">
        <v>98.49342247813388</v>
      </c>
      <c r="AG12" s="2">
        <v>98.484101138705967</v>
      </c>
      <c r="AH12" s="2">
        <v>98.400197689457499</v>
      </c>
    </row>
    <row r="14" spans="1:34">
      <c r="A14" s="2" t="s">
        <v>17</v>
      </c>
      <c r="C14" s="2" t="s">
        <v>18</v>
      </c>
      <c r="D14" s="2" t="s">
        <v>4</v>
      </c>
      <c r="E14" s="7">
        <v>139.75610234971728</v>
      </c>
      <c r="F14" s="7">
        <v>139.55534886673468</v>
      </c>
      <c r="G14" s="7">
        <v>140.01218403957174</v>
      </c>
      <c r="H14" s="7">
        <v>140.57534797350198</v>
      </c>
      <c r="I14" s="7">
        <v>141.46978263944902</v>
      </c>
      <c r="J14" s="7">
        <v>141.66538610247426</v>
      </c>
      <c r="K14" s="7">
        <v>142.35933266840513</v>
      </c>
      <c r="L14" s="7">
        <v>143.25812843307719</v>
      </c>
      <c r="M14" s="7">
        <v>144.81649196220457</v>
      </c>
      <c r="N14" s="7">
        <v>145.29433969873625</v>
      </c>
      <c r="O14" s="7">
        <v>146.26333964687313</v>
      </c>
      <c r="P14" s="7">
        <v>147.00255010515701</v>
      </c>
      <c r="Q14" s="7">
        <v>148.33328666164789</v>
      </c>
      <c r="R14" s="7">
        <v>148.79738574705428</v>
      </c>
      <c r="S14" s="7">
        <v>149.50854036800581</v>
      </c>
      <c r="T14" s="7">
        <v>150.10884125448405</v>
      </c>
      <c r="U14" s="7">
        <v>151.28757488097864</v>
      </c>
      <c r="V14" s="7">
        <v>152.30276974349539</v>
      </c>
      <c r="W14" s="7">
        <v>153.56609349575251</v>
      </c>
      <c r="X14" s="8">
        <v>155.03954400339194</v>
      </c>
      <c r="Y14" s="8">
        <v>157.14348564749923</v>
      </c>
      <c r="Z14" s="8">
        <v>159.24727760120666</v>
      </c>
      <c r="AA14" s="8">
        <v>161.35114609538695</v>
      </c>
      <c r="AB14" s="8">
        <v>163.45494864829789</v>
      </c>
      <c r="AC14" s="2">
        <v>165.5588794802255</v>
      </c>
    </row>
    <row r="15" spans="1:34">
      <c r="C15" s="2" t="s">
        <v>19</v>
      </c>
      <c r="D15" s="2" t="s">
        <v>4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2">
        <v>0</v>
      </c>
    </row>
    <row r="16" spans="1:34" s="4" customFormat="1">
      <c r="C16" s="4" t="s">
        <v>20</v>
      </c>
      <c r="D16" s="4" t="s">
        <v>4</v>
      </c>
      <c r="E16" s="9">
        <v>0</v>
      </c>
      <c r="F16" s="9">
        <v>6.5256350081781114E-2</v>
      </c>
      <c r="G16" s="9">
        <v>6.8078451846296434E-2</v>
      </c>
      <c r="H16" s="9">
        <v>6.7778693011295896E-2</v>
      </c>
      <c r="I16" s="9">
        <v>3.9821669053526916E-2</v>
      </c>
      <c r="J16" s="9">
        <v>3.1792050189111701E-2</v>
      </c>
      <c r="K16" s="9">
        <v>3.3367479719554533E-2</v>
      </c>
      <c r="L16" s="9">
        <v>3.5950812026692328E-2</v>
      </c>
      <c r="M16" s="9">
        <v>3.4544997163954275E-2</v>
      </c>
      <c r="N16" s="9">
        <v>6.0495043949327705E-2</v>
      </c>
      <c r="O16" s="9">
        <v>5.4175553024360064E-2</v>
      </c>
      <c r="P16" s="9">
        <v>5.9012862380517186E-2</v>
      </c>
      <c r="Q16" s="9">
        <v>5.7436459965646364E-2</v>
      </c>
      <c r="R16" s="9">
        <v>5.010193983819524E-2</v>
      </c>
      <c r="S16" s="9">
        <v>6.9750315148807848E-2</v>
      </c>
      <c r="T16" s="9">
        <v>5.9885173759062917E-2</v>
      </c>
      <c r="U16" s="9">
        <v>7.3621891940912162E-2</v>
      </c>
      <c r="V16" s="9">
        <v>7.2106704935431795E-2</v>
      </c>
      <c r="W16" s="9">
        <v>6.9251456577158477E-2</v>
      </c>
      <c r="X16" s="10">
        <v>8.6735294338984859E-2</v>
      </c>
      <c r="Y16" s="10">
        <v>9.3713768841784381E-2</v>
      </c>
      <c r="Z16" s="10">
        <v>0.1147767696640186</v>
      </c>
      <c r="AA16" s="10">
        <v>8.912766071568215E-2</v>
      </c>
      <c r="AB16" s="10">
        <v>0.14121975253283506</v>
      </c>
      <c r="AC16" s="4">
        <v>0.15935549546316982</v>
      </c>
    </row>
    <row r="17" spans="1:29">
      <c r="C17" s="4" t="s">
        <v>21</v>
      </c>
      <c r="D17" s="2" t="s">
        <v>4</v>
      </c>
      <c r="E17" s="7">
        <v>139.75610234971728</v>
      </c>
      <c r="F17" s="7">
        <v>139.55534886673468</v>
      </c>
      <c r="G17" s="7">
        <v>140.01218403957174</v>
      </c>
      <c r="H17" s="7">
        <v>140.57534797350198</v>
      </c>
      <c r="I17" s="7">
        <v>141.46978263944902</v>
      </c>
      <c r="J17" s="7">
        <v>141.66538610247426</v>
      </c>
      <c r="K17" s="7">
        <v>142.35933266840513</v>
      </c>
      <c r="L17" s="7">
        <v>143.25812843307719</v>
      </c>
      <c r="M17" s="7">
        <v>144.81649196220457</v>
      </c>
      <c r="N17" s="7">
        <v>145.29433969873625</v>
      </c>
      <c r="O17" s="7">
        <v>146.26333964687313</v>
      </c>
      <c r="P17" s="7">
        <v>147.00255010515701</v>
      </c>
      <c r="Q17" s="7">
        <v>148.33328666164789</v>
      </c>
      <c r="R17" s="7">
        <v>148.79738574705428</v>
      </c>
      <c r="S17" s="7">
        <v>149.50854036800581</v>
      </c>
      <c r="T17" s="7">
        <v>150.10884125448405</v>
      </c>
      <c r="U17" s="7">
        <v>151.28757488097864</v>
      </c>
      <c r="V17" s="7">
        <v>152.30276974349539</v>
      </c>
      <c r="W17" s="7">
        <v>153.56609349575251</v>
      </c>
      <c r="X17" s="8">
        <v>155.03954400339194</v>
      </c>
      <c r="Y17" s="8">
        <v>157.14348564749923</v>
      </c>
      <c r="Z17" s="8">
        <v>159.24727760120666</v>
      </c>
      <c r="AA17" s="8">
        <v>161.35114609538695</v>
      </c>
      <c r="AB17" s="8">
        <v>163.45494864829789</v>
      </c>
      <c r="AC17" s="2">
        <v>165.5588794802255</v>
      </c>
    </row>
    <row r="18" spans="1:29" s="4" customFormat="1">
      <c r="C18" s="4" t="s">
        <v>22</v>
      </c>
      <c r="D18" s="4" t="s">
        <v>4</v>
      </c>
      <c r="E18" s="9">
        <v>139.75610234971728</v>
      </c>
      <c r="F18" s="9">
        <v>139.62060521681644</v>
      </c>
      <c r="G18" s="9">
        <v>140.08026249141804</v>
      </c>
      <c r="H18" s="9">
        <v>140.64312666651327</v>
      </c>
      <c r="I18" s="9">
        <v>141.50960430850256</v>
      </c>
      <c r="J18" s="9">
        <v>141.69717815266338</v>
      </c>
      <c r="K18" s="9">
        <v>142.39270014812467</v>
      </c>
      <c r="L18" s="9">
        <v>143.29407924510389</v>
      </c>
      <c r="M18" s="9">
        <v>144.85103695936851</v>
      </c>
      <c r="N18" s="9">
        <v>145.35483474268557</v>
      </c>
      <c r="O18" s="9">
        <v>146.31751519989749</v>
      </c>
      <c r="P18" s="9">
        <v>147.06156296753753</v>
      </c>
      <c r="Q18" s="9">
        <v>148.39072312161355</v>
      </c>
      <c r="R18" s="9">
        <v>148.84748768689246</v>
      </c>
      <c r="S18" s="9">
        <v>149.57829068315462</v>
      </c>
      <c r="T18" s="9">
        <v>150.1687264282431</v>
      </c>
      <c r="U18" s="9">
        <v>151.36119677291956</v>
      </c>
      <c r="V18" s="9">
        <v>152.37487644843083</v>
      </c>
      <c r="W18" s="9">
        <v>153.63534495232966</v>
      </c>
      <c r="X18" s="10">
        <v>155.12627929773092</v>
      </c>
      <c r="Y18" s="10">
        <v>157.23719941634101</v>
      </c>
      <c r="Z18" s="10">
        <v>159.36205437087068</v>
      </c>
      <c r="AA18" s="10">
        <v>161.44027375610264</v>
      </c>
      <c r="AB18" s="10">
        <v>163.59616840083072</v>
      </c>
      <c r="AC18" s="4">
        <v>165.71823497568866</v>
      </c>
    </row>
    <row r="19" spans="1:29"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8"/>
      <c r="Y19" s="8"/>
      <c r="Z19" s="8"/>
      <c r="AA19" s="8"/>
      <c r="AB19" s="8"/>
    </row>
    <row r="20" spans="1:29">
      <c r="A20" s="2" t="s">
        <v>23</v>
      </c>
      <c r="C20" s="2" t="s">
        <v>23</v>
      </c>
      <c r="D20" s="2" t="s">
        <v>4</v>
      </c>
      <c r="E20" s="7">
        <v>19.578183976587322</v>
      </c>
      <c r="F20" s="7">
        <v>22.450873623174211</v>
      </c>
      <c r="G20" s="7">
        <v>22.859372167357485</v>
      </c>
      <c r="H20" s="7">
        <v>23.289170581896503</v>
      </c>
      <c r="I20" s="7">
        <v>19.712831763093845</v>
      </c>
      <c r="J20" s="7">
        <v>18.872094116896914</v>
      </c>
      <c r="K20" s="7">
        <v>17.333977917366017</v>
      </c>
      <c r="L20" s="7">
        <v>11.008676501968335</v>
      </c>
      <c r="M20" s="7">
        <v>15.789161326892332</v>
      </c>
      <c r="N20" s="7">
        <v>9.7734838183888275</v>
      </c>
      <c r="O20" s="7">
        <v>11.314603570178688</v>
      </c>
      <c r="P20" s="7">
        <v>11.769618776437415</v>
      </c>
      <c r="Q20" s="7">
        <v>12.710998068799201</v>
      </c>
      <c r="R20" s="7">
        <v>14.240930902026367</v>
      </c>
      <c r="S20" s="7">
        <v>12.77394188615513</v>
      </c>
      <c r="T20" s="7">
        <v>11.316155361295777</v>
      </c>
      <c r="U20" s="7">
        <v>11.641262832942118</v>
      </c>
      <c r="V20" s="7">
        <v>12.709253509834728</v>
      </c>
      <c r="W20" s="7">
        <v>12.180827483067342</v>
      </c>
      <c r="X20" s="8">
        <v>11.938521366851006</v>
      </c>
      <c r="Y20" s="8">
        <v>11.599722960380285</v>
      </c>
      <c r="Z20" s="8">
        <v>9.388120326583552</v>
      </c>
      <c r="AA20" s="8">
        <v>9.9760774312357405</v>
      </c>
      <c r="AB20" s="8">
        <v>8.7859752793686923</v>
      </c>
      <c r="AC20" s="2">
        <v>7.8096540575123745</v>
      </c>
    </row>
    <row r="21" spans="1:29">
      <c r="C21" s="2" t="s">
        <v>24</v>
      </c>
      <c r="D21" s="2" t="s">
        <v>4</v>
      </c>
      <c r="E21" s="7">
        <v>5.7870900995413725E-3</v>
      </c>
      <c r="F21" s="7">
        <v>2.2422729049837637</v>
      </c>
      <c r="G21" s="7">
        <v>5.3752168919668151</v>
      </c>
      <c r="H21" s="7">
        <v>5.9329699802518165</v>
      </c>
      <c r="I21" s="7">
        <v>6.3809690464496329</v>
      </c>
      <c r="J21" s="7">
        <v>6.4637874525455121</v>
      </c>
      <c r="K21" s="7">
        <v>6.5138215685214904</v>
      </c>
      <c r="L21" s="7">
        <v>6.6161968243815013</v>
      </c>
      <c r="M21" s="7">
        <v>6.5569035118510977</v>
      </c>
      <c r="N21" s="7">
        <v>6.6681548550787006</v>
      </c>
      <c r="O21" s="7">
        <v>6.6369557762704483</v>
      </c>
      <c r="P21" s="7">
        <v>6.6357659080148474</v>
      </c>
      <c r="Q21" s="7">
        <v>6.675759917516193</v>
      </c>
      <c r="R21" s="7">
        <v>6.657964595860645</v>
      </c>
      <c r="S21" s="7">
        <v>6.7218209702169061</v>
      </c>
      <c r="T21" s="7">
        <v>6.9409091398790403</v>
      </c>
      <c r="U21" s="7">
        <v>6.7757942946133252</v>
      </c>
      <c r="V21" s="7">
        <v>6.7774052239669329</v>
      </c>
      <c r="W21" s="7">
        <v>6.8534587704914802</v>
      </c>
      <c r="X21" s="8">
        <v>6.8305862542942162</v>
      </c>
      <c r="Y21" s="8">
        <v>6.9316905226157139</v>
      </c>
      <c r="Z21" s="8">
        <v>7.1924876725104374</v>
      </c>
      <c r="AA21" s="8">
        <v>7.2558003290874513</v>
      </c>
      <c r="AB21" s="8">
        <v>7.5274105554983839</v>
      </c>
      <c r="AC21" s="2">
        <v>8.0789089165990706</v>
      </c>
    </row>
    <row r="22" spans="1:29">
      <c r="C22" s="2" t="s">
        <v>25</v>
      </c>
      <c r="D22" s="2" t="s">
        <v>4</v>
      </c>
      <c r="E22" s="7">
        <v>19.572396886487777</v>
      </c>
      <c r="F22" s="7">
        <v>20.208600718190446</v>
      </c>
      <c r="G22" s="7">
        <v>17.484155275390673</v>
      </c>
      <c r="H22" s="7">
        <v>17.356200601644684</v>
      </c>
      <c r="I22" s="7">
        <v>13.331862716644212</v>
      </c>
      <c r="J22" s="7">
        <v>12.4083066643514</v>
      </c>
      <c r="K22" s="7">
        <v>10.820156348844526</v>
      </c>
      <c r="L22" s="7">
        <v>4.3924796775868309</v>
      </c>
      <c r="M22" s="7">
        <v>9.2322578150412351</v>
      </c>
      <c r="N22" s="7">
        <v>3.1053289633101251</v>
      </c>
      <c r="O22" s="7">
        <v>4.6776477939082417</v>
      </c>
      <c r="P22" s="7">
        <v>5.1338528684225686</v>
      </c>
      <c r="Q22" s="7">
        <v>6.0352381512830062</v>
      </c>
      <c r="R22" s="7">
        <v>7.5829663061657229</v>
      </c>
      <c r="S22" s="7">
        <v>6.0521209159382225</v>
      </c>
      <c r="T22" s="7">
        <v>4.3752462214167371</v>
      </c>
      <c r="U22" s="7">
        <v>4.8654685383287948</v>
      </c>
      <c r="V22" s="7">
        <v>5.9318482858677921</v>
      </c>
      <c r="W22" s="7">
        <v>5.3273687125758604</v>
      </c>
      <c r="X22" s="8">
        <v>5.10793511255679</v>
      </c>
      <c r="Y22" s="8">
        <v>4.6680324377645714</v>
      </c>
      <c r="Z22" s="8">
        <v>2.1956326540731141</v>
      </c>
      <c r="AA22" s="8">
        <v>2.7202771021482901</v>
      </c>
      <c r="AB22" s="8">
        <v>1.2585647238703093</v>
      </c>
      <c r="AC22" s="2">
        <v>-0.26925485908669555</v>
      </c>
    </row>
    <row r="24" spans="1:29">
      <c r="C24" s="2" t="s">
        <v>26</v>
      </c>
      <c r="D24" s="2" t="s">
        <v>27</v>
      </c>
      <c r="E24" s="6">
        <v>316.71753197244936</v>
      </c>
      <c r="F24" s="6">
        <v>657.70934556359623</v>
      </c>
      <c r="G24" s="6">
        <v>702.84050526111253</v>
      </c>
      <c r="H24" s="6">
        <v>745.15062531895296</v>
      </c>
      <c r="I24" s="6">
        <v>687.04850781812536</v>
      </c>
      <c r="J24" s="6">
        <v>689.04030329418333</v>
      </c>
      <c r="K24" s="6">
        <v>647.04391559127669</v>
      </c>
      <c r="L24" s="6">
        <v>454.57224828817095</v>
      </c>
      <c r="M24" s="6">
        <v>639.74284134432219</v>
      </c>
      <c r="N24" s="6">
        <v>429.13198767440434</v>
      </c>
      <c r="O24" s="6">
        <v>504.48722675699406</v>
      </c>
      <c r="P24" s="6">
        <v>533.65137585687796</v>
      </c>
      <c r="Q24" s="6">
        <v>584.342499322957</v>
      </c>
      <c r="R24" s="6">
        <v>662.44293478014072</v>
      </c>
      <c r="S24" s="6">
        <v>606.75607937040922</v>
      </c>
      <c r="T24" s="6">
        <v>560.93006557579099</v>
      </c>
      <c r="U24" s="6">
        <v>576.48352239718054</v>
      </c>
      <c r="V24" s="6">
        <v>630.00654791957436</v>
      </c>
      <c r="W24" s="6">
        <v>615.22549285169816</v>
      </c>
      <c r="X24" s="6">
        <v>619.03176249016656</v>
      </c>
      <c r="Y24" s="6">
        <v>606.05632474064635</v>
      </c>
      <c r="Z24" s="6">
        <v>508.17083286098239</v>
      </c>
      <c r="AA24" s="6">
        <v>536.73178205233819</v>
      </c>
      <c r="AB24" s="6">
        <v>484.50633540233702</v>
      </c>
      <c r="AC24" s="2">
        <v>443.54578440518111</v>
      </c>
    </row>
    <row r="25" spans="1:29">
      <c r="C25" s="2" t="s">
        <v>28</v>
      </c>
      <c r="D25" s="2" t="s">
        <v>27</v>
      </c>
      <c r="E25" s="6">
        <v>0.17477756906712705</v>
      </c>
      <c r="F25" s="6">
        <v>67.968743824986277</v>
      </c>
      <c r="G25" s="6">
        <v>161.54465656153775</v>
      </c>
      <c r="H25" s="6">
        <v>178.37272118397925</v>
      </c>
      <c r="I25" s="6">
        <v>191.5871127405596</v>
      </c>
      <c r="J25" s="6">
        <v>194.04062153394651</v>
      </c>
      <c r="K25" s="6">
        <v>195.56189455285954</v>
      </c>
      <c r="L25" s="6">
        <v>198.83600872780534</v>
      </c>
      <c r="M25" s="6">
        <v>196.70046601779256</v>
      </c>
      <c r="N25" s="6">
        <v>201.69150897394297</v>
      </c>
      <c r="O25" s="6">
        <v>199.76590450903547</v>
      </c>
      <c r="P25" s="6">
        <v>199.86448361636968</v>
      </c>
      <c r="Q25" s="6">
        <v>202.21359519978563</v>
      </c>
      <c r="R25" s="6">
        <v>200.86227770455491</v>
      </c>
      <c r="S25" s="6">
        <v>204.66366547590647</v>
      </c>
      <c r="T25" s="6">
        <v>214.01386325635048</v>
      </c>
      <c r="U25" s="6">
        <v>205.99807618679276</v>
      </c>
      <c r="V25" s="6">
        <v>205.07728826630364</v>
      </c>
      <c r="W25" s="6">
        <v>208.82845135240558</v>
      </c>
      <c r="X25" s="6">
        <v>207.52637464671716</v>
      </c>
      <c r="Y25" s="6">
        <v>212.45978178017251</v>
      </c>
      <c r="Z25" s="6">
        <v>223.07052305729889</v>
      </c>
      <c r="AA25" s="6">
        <v>222.94381187513414</v>
      </c>
      <c r="AB25" s="6">
        <v>233.33410560972936</v>
      </c>
      <c r="AC25" s="2">
        <v>264.59041840922879</v>
      </c>
    </row>
    <row r="26" spans="1:29">
      <c r="C26" s="2" t="s">
        <v>29</v>
      </c>
      <c r="D26" s="2" t="s">
        <v>27</v>
      </c>
      <c r="E26" s="6">
        <v>316.54275440338228</v>
      </c>
      <c r="F26" s="6">
        <v>589.74060173860994</v>
      </c>
      <c r="G26" s="6">
        <v>541.29584869957466</v>
      </c>
      <c r="H26" s="6">
        <v>566.77790413497382</v>
      </c>
      <c r="I26" s="6">
        <v>495.4613950775659</v>
      </c>
      <c r="J26" s="6">
        <v>494.99968176023702</v>
      </c>
      <c r="K26" s="6">
        <v>451.48202103841726</v>
      </c>
      <c r="L26" s="6">
        <v>255.73623956036562</v>
      </c>
      <c r="M26" s="6">
        <v>443.04237532652945</v>
      </c>
      <c r="N26" s="6">
        <v>227.44047870046134</v>
      </c>
      <c r="O26" s="6">
        <v>304.72132224795854</v>
      </c>
      <c r="P26" s="6">
        <v>333.78689224050839</v>
      </c>
      <c r="Q26" s="6">
        <v>382.12890412317137</v>
      </c>
      <c r="R26" s="6">
        <v>461.5806570755858</v>
      </c>
      <c r="S26" s="6">
        <v>402.09241389450267</v>
      </c>
      <c r="T26" s="6">
        <v>346.91620231944052</v>
      </c>
      <c r="U26" s="6">
        <v>370.48544621038781</v>
      </c>
      <c r="V26" s="6">
        <v>424.92925965327055</v>
      </c>
      <c r="W26" s="6">
        <v>406.39704149929258</v>
      </c>
      <c r="X26" s="6">
        <v>411.50538784344934</v>
      </c>
      <c r="Y26" s="6">
        <v>393.59654296047381</v>
      </c>
      <c r="Z26" s="6">
        <v>285.10030980368356</v>
      </c>
      <c r="AA26" s="6">
        <v>313.78797017720393</v>
      </c>
      <c r="AB26" s="6">
        <v>251.17222979260765</v>
      </c>
      <c r="AC26" s="2">
        <v>178.95536599595226</v>
      </c>
    </row>
    <row r="28" spans="1:29">
      <c r="A28" s="2" t="s">
        <v>6</v>
      </c>
      <c r="C28" s="2" t="s">
        <v>30</v>
      </c>
      <c r="D28" s="2" t="s">
        <v>31</v>
      </c>
      <c r="E28" s="11">
        <v>0</v>
      </c>
      <c r="F28" s="11">
        <v>15</v>
      </c>
      <c r="G28" s="11">
        <v>16</v>
      </c>
      <c r="H28" s="11">
        <v>17</v>
      </c>
      <c r="I28" s="11">
        <v>18</v>
      </c>
      <c r="J28" s="11">
        <v>19</v>
      </c>
      <c r="K28" s="11">
        <v>20</v>
      </c>
      <c r="L28" s="11">
        <v>21.538500000000003</v>
      </c>
      <c r="M28" s="11">
        <v>23.076899999999998</v>
      </c>
      <c r="N28" s="11">
        <v>24.615400000000001</v>
      </c>
      <c r="O28" s="11">
        <v>26.1538</v>
      </c>
      <c r="P28" s="11">
        <v>27.692299999999999</v>
      </c>
      <c r="Q28" s="11">
        <v>29.230799999999995</v>
      </c>
      <c r="R28" s="11">
        <v>30.769199999999998</v>
      </c>
      <c r="S28" s="11">
        <v>32.307699999999997</v>
      </c>
      <c r="T28" s="11">
        <v>33.846200000000003</v>
      </c>
      <c r="U28" s="11">
        <v>35.384599999999992</v>
      </c>
      <c r="V28" s="11">
        <v>36.923099999999998</v>
      </c>
      <c r="W28" s="11">
        <v>38.461500000000008</v>
      </c>
      <c r="X28" s="11">
        <v>40</v>
      </c>
      <c r="Y28" s="11">
        <v>40.000000000000007</v>
      </c>
      <c r="Z28" s="11">
        <v>40</v>
      </c>
      <c r="AA28" s="11">
        <v>40</v>
      </c>
      <c r="AB28" s="11">
        <v>40</v>
      </c>
      <c r="AC28" s="2">
        <v>40</v>
      </c>
    </row>
    <row r="29" spans="1:29">
      <c r="C29" s="2" t="s">
        <v>32</v>
      </c>
      <c r="D29" s="2" t="s">
        <v>0</v>
      </c>
      <c r="E29" s="11">
        <v>2.2727000000000004</v>
      </c>
      <c r="F29" s="11">
        <v>2.8847</v>
      </c>
      <c r="G29" s="11">
        <v>3.1576999999999997</v>
      </c>
      <c r="H29" s="11">
        <v>3.3938999999999999</v>
      </c>
      <c r="I29" s="11">
        <v>3.5577000000000001</v>
      </c>
      <c r="J29" s="11">
        <v>3.6083000000000003</v>
      </c>
      <c r="K29" s="11">
        <v>3.6854999999999998</v>
      </c>
      <c r="L29" s="11">
        <v>3.8114999999999997</v>
      </c>
      <c r="M29" s="11">
        <v>3.9184000000000001</v>
      </c>
      <c r="N29" s="11">
        <v>3.9990000000000001</v>
      </c>
      <c r="O29" s="11">
        <v>4.0327000000000002</v>
      </c>
      <c r="P29" s="11">
        <v>4.0891000000000002</v>
      </c>
      <c r="Q29" s="11">
        <v>4.1417999999999999</v>
      </c>
      <c r="R29" s="11">
        <v>4.1941000000000006</v>
      </c>
      <c r="S29" s="11">
        <v>4.2549000000000001</v>
      </c>
      <c r="T29" s="11">
        <v>4.3026</v>
      </c>
      <c r="U29" s="11">
        <v>4.3596000000000004</v>
      </c>
      <c r="V29" s="11">
        <v>4.4023000000000003</v>
      </c>
      <c r="W29" s="11">
        <v>4.4476000000000013</v>
      </c>
      <c r="X29" s="11">
        <v>4.4969999999999999</v>
      </c>
      <c r="Y29" s="11">
        <v>4.5643000000000002</v>
      </c>
      <c r="Z29" s="11">
        <v>4.6195000000000004</v>
      </c>
      <c r="AA29" s="11">
        <v>4.6865000000000006</v>
      </c>
      <c r="AB29" s="11">
        <v>4.7625000000000002</v>
      </c>
      <c r="AC29" s="2">
        <v>4.8375000000000004</v>
      </c>
    </row>
    <row r="30" spans="1:29">
      <c r="C30" s="2" t="s">
        <v>33</v>
      </c>
      <c r="D30" s="2" t="s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2">
        <v>0</v>
      </c>
    </row>
    <row r="32" spans="1:29">
      <c r="A32" s="2" t="s">
        <v>34</v>
      </c>
      <c r="C32" s="2" t="s">
        <v>35</v>
      </c>
      <c r="D32" s="2" t="s">
        <v>36</v>
      </c>
      <c r="E32" s="7">
        <v>3088.7536736274419</v>
      </c>
      <c r="F32" s="7">
        <v>6492.5995008884202</v>
      </c>
      <c r="G32" s="7">
        <v>5700.1824529186179</v>
      </c>
      <c r="H32" s="7">
        <v>5176.7332669192374</v>
      </c>
      <c r="I32" s="7">
        <v>6460.4643903386341</v>
      </c>
      <c r="J32" s="7">
        <v>7366.1719632145659</v>
      </c>
      <c r="K32" s="7">
        <v>7279.4631454066684</v>
      </c>
      <c r="L32" s="7">
        <v>10240.352185416192</v>
      </c>
      <c r="M32" s="7">
        <v>7815.9063329697055</v>
      </c>
      <c r="N32" s="7">
        <v>11534.203371101758</v>
      </c>
      <c r="O32" s="7">
        <v>10787.755304885164</v>
      </c>
      <c r="P32" s="7">
        <v>10624.221620410262</v>
      </c>
      <c r="Q32" s="7">
        <v>10378.029643115466</v>
      </c>
      <c r="R32" s="7">
        <v>9251.4029573737571</v>
      </c>
      <c r="S32" s="7">
        <v>9145.6963002619159</v>
      </c>
      <c r="T32" s="7">
        <v>9969.7707584267537</v>
      </c>
      <c r="U32" s="7">
        <v>8698.300965674227</v>
      </c>
      <c r="V32" s="7">
        <v>7798.7398919344205</v>
      </c>
      <c r="W32" s="7">
        <v>7661.4838693433367</v>
      </c>
      <c r="X32" s="7">
        <v>8139.3507601715201</v>
      </c>
      <c r="Y32" s="7">
        <v>8129.2668191912171</v>
      </c>
      <c r="Z32" s="7">
        <v>9616.1696500173148</v>
      </c>
      <c r="AA32" s="7">
        <v>8946.2398174897589</v>
      </c>
      <c r="AB32" s="7">
        <v>9667.4909325006065</v>
      </c>
      <c r="AC32" s="2">
        <v>10633.574670639007</v>
      </c>
    </row>
    <row r="33" spans="1:29">
      <c r="C33" s="2" t="s">
        <v>37</v>
      </c>
      <c r="D33" s="2" t="s">
        <v>36</v>
      </c>
      <c r="E33" s="7">
        <v>3.2247233248574165</v>
      </c>
      <c r="F33" s="7">
        <v>5.2136573256231458</v>
      </c>
      <c r="G33" s="7">
        <v>4.7692325464627672</v>
      </c>
      <c r="H33" s="7">
        <v>4.5229255056054978</v>
      </c>
      <c r="I33" s="7">
        <v>5.2468130049652881</v>
      </c>
      <c r="J33" s="7">
        <v>5.7532573058358167</v>
      </c>
      <c r="K33" s="7">
        <v>5.7043101548217949</v>
      </c>
      <c r="L33" s="7">
        <v>7.3705594459783992</v>
      </c>
      <c r="M33" s="7">
        <v>6.0081632602256061</v>
      </c>
      <c r="N33" s="7">
        <v>8.098294167466797</v>
      </c>
      <c r="O33" s="7">
        <v>7.6798840556213017</v>
      </c>
      <c r="P33" s="7">
        <v>7.5885463814049885</v>
      </c>
      <c r="Q33" s="7">
        <v>7.4500307933400283</v>
      </c>
      <c r="R33" s="7">
        <v>6.8186938332194558</v>
      </c>
      <c r="S33" s="7">
        <v>6.7597455308172467</v>
      </c>
      <c r="T33" s="7">
        <v>6.6787098240288874</v>
      </c>
      <c r="U33" s="7">
        <v>5.9660668912336448</v>
      </c>
      <c r="V33" s="7">
        <v>5.4618856026979046</v>
      </c>
      <c r="W33" s="7">
        <v>5.3849573035731773</v>
      </c>
      <c r="X33" s="7">
        <v>5.6527780496377966</v>
      </c>
      <c r="Y33" s="7">
        <v>5.647142718829171</v>
      </c>
      <c r="Z33" s="7">
        <v>6.4805196455295366</v>
      </c>
      <c r="AA33" s="7">
        <v>6.1050397629284632</v>
      </c>
      <c r="AB33" s="7">
        <v>6.5092884088793292</v>
      </c>
      <c r="AC33" s="2">
        <v>7.0507778018553502</v>
      </c>
    </row>
    <row r="34" spans="1:29">
      <c r="C34" s="2" t="s">
        <v>38</v>
      </c>
      <c r="D34" s="2" t="s">
        <v>36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2">
        <v>0</v>
      </c>
    </row>
    <row r="36" spans="1:29">
      <c r="A36" s="2" t="s">
        <v>39</v>
      </c>
      <c r="B36" s="2" t="s">
        <v>40</v>
      </c>
      <c r="C36" s="2" t="s">
        <v>57</v>
      </c>
      <c r="D36" s="2" t="s">
        <v>4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9">
      <c r="C37" s="2" t="s">
        <v>58</v>
      </c>
      <c r="D37" s="2" t="s">
        <v>4</v>
      </c>
      <c r="E37" s="7">
        <v>2.9737723919095471E-7</v>
      </c>
      <c r="F37" s="7">
        <v>2.1848286026917959E-7</v>
      </c>
      <c r="G37" s="7">
        <v>1.8201460115125228E-7</v>
      </c>
      <c r="H37" s="7">
        <v>2.085733846966064E-7</v>
      </c>
      <c r="I37" s="7">
        <v>6.8314336148227311E-8</v>
      </c>
      <c r="J37" s="7">
        <v>8.9548938402956288E-8</v>
      </c>
      <c r="K37" s="7">
        <v>1.1375571935690739E-7</v>
      </c>
      <c r="L37" s="7">
        <v>1.342148051487056E-7</v>
      </c>
      <c r="M37" s="7">
        <v>4.7255408364666764E-7</v>
      </c>
      <c r="N37" s="7">
        <v>2.2153709022495889E-8</v>
      </c>
      <c r="O37" s="7">
        <v>2.2051936693888467E-7</v>
      </c>
      <c r="P37" s="7">
        <v>4.9372802488559258E-7</v>
      </c>
      <c r="Q37" s="7">
        <v>4.2611523176211828E-7</v>
      </c>
      <c r="R37" s="7">
        <v>2.8671667746194364E-7</v>
      </c>
      <c r="S37" s="7">
        <v>2.8663118210219931E-7</v>
      </c>
      <c r="T37" s="7">
        <v>3.4387107297353985E-7</v>
      </c>
      <c r="U37" s="7">
        <v>3.1377751382331997E-7</v>
      </c>
      <c r="V37" s="7">
        <v>5.876194820195435E-8</v>
      </c>
      <c r="W37" s="7">
        <v>1.7055598804648009E-8</v>
      </c>
      <c r="X37" s="7">
        <v>4.5332511343755314E-7</v>
      </c>
      <c r="Y37" s="7">
        <v>4.960971762777668E-8</v>
      </c>
      <c r="Z37" s="7">
        <v>4.3418075384140078E-7</v>
      </c>
      <c r="AA37" s="7">
        <v>2.3024432277741439E-7</v>
      </c>
      <c r="AB37" s="7">
        <v>3.3668306653791486E-7</v>
      </c>
      <c r="AC37" s="2">
        <v>3.4530465708000977E-8</v>
      </c>
    </row>
    <row r="38" spans="1:29">
      <c r="C38" s="2" t="s">
        <v>59</v>
      </c>
      <c r="D38" s="2" t="s">
        <v>4</v>
      </c>
      <c r="E38" s="7">
        <v>1.9952473120790618E-7</v>
      </c>
      <c r="F38" s="7">
        <v>1.4463946100968313E-7</v>
      </c>
      <c r="G38" s="7">
        <v>1.1987599768712662E-7</v>
      </c>
      <c r="H38" s="7">
        <v>1.3910711243734178E-7</v>
      </c>
      <c r="I38" s="7">
        <v>4.4786189271348301E-8</v>
      </c>
      <c r="J38" s="7">
        <v>5.815001016360285E-8</v>
      </c>
      <c r="K38" s="7">
        <v>7.4030583504827394E-8</v>
      </c>
      <c r="L38" s="7">
        <v>8.6706600822168125E-8</v>
      </c>
      <c r="M38" s="7">
        <v>3.0618450546236436E-7</v>
      </c>
      <c r="N38" s="7">
        <v>1.1465816826640686E-8</v>
      </c>
      <c r="O38" s="7">
        <v>1.4182838435341026E-7</v>
      </c>
      <c r="P38" s="7">
        <v>3.1846325546394081E-7</v>
      </c>
      <c r="Q38" s="7">
        <v>2.7494419951028969E-7</v>
      </c>
      <c r="R38" s="7">
        <v>1.8448625658567334E-7</v>
      </c>
      <c r="S38" s="7">
        <v>1.8398621095007751E-7</v>
      </c>
      <c r="T38" s="7">
        <v>2.1998890295015327E-7</v>
      </c>
      <c r="U38" s="7">
        <v>2.007572907610244E-7</v>
      </c>
      <c r="V38" s="7">
        <v>3.7513469571701619E-8</v>
      </c>
      <c r="W38" s="7">
        <v>8.7013890558726353E-9</v>
      </c>
      <c r="X38" s="7">
        <v>2.89736423866485E-7</v>
      </c>
      <c r="Y38" s="7">
        <v>3.1627441092705672E-8</v>
      </c>
      <c r="Z38" s="7">
        <v>2.7690216037364079E-7</v>
      </c>
      <c r="AA38" s="7">
        <v>1.4708634523042177E-7</v>
      </c>
      <c r="AB38" s="7">
        <v>2.1429742288627805E-7</v>
      </c>
      <c r="AC38" s="2">
        <v>2.0055814276787204E-8</v>
      </c>
    </row>
    <row r="39" spans="1:29">
      <c r="C39" s="2" t="s">
        <v>60</v>
      </c>
      <c r="D39" s="2" t="s">
        <v>4</v>
      </c>
      <c r="E39" s="7">
        <v>1.274691563911341</v>
      </c>
      <c r="F39" s="7">
        <v>1.4344871148567537</v>
      </c>
      <c r="G39" s="7">
        <v>1.6537588762909587</v>
      </c>
      <c r="H39" s="7">
        <v>1.8548890329370131</v>
      </c>
      <c r="I39" s="7">
        <v>1.8563539110291796</v>
      </c>
      <c r="J39" s="7">
        <v>2.0047178025156911</v>
      </c>
      <c r="K39" s="7">
        <v>2.0047336085758234</v>
      </c>
      <c r="L39" s="7">
        <v>2.1855926066479121</v>
      </c>
      <c r="M39" s="7">
        <v>2.1855923462332538</v>
      </c>
      <c r="N39" s="7">
        <v>2.3636761859678774</v>
      </c>
      <c r="O39" s="7">
        <v>2.3636728781764136</v>
      </c>
      <c r="P39" s="7">
        <v>2.3636805158918506</v>
      </c>
      <c r="Q39" s="7">
        <v>2.3636778647511427</v>
      </c>
      <c r="R39" s="7">
        <v>2.3636393632749013</v>
      </c>
      <c r="S39" s="7">
        <v>2.3636446739566765</v>
      </c>
      <c r="T39" s="7">
        <v>2.3636422620619491</v>
      </c>
      <c r="U39" s="7">
        <v>2.3636222149408903</v>
      </c>
      <c r="V39" s="7">
        <v>2.3636369238751573</v>
      </c>
      <c r="W39" s="7">
        <v>2.3635986956855657</v>
      </c>
      <c r="X39" s="7">
        <v>2.3636715963388593</v>
      </c>
      <c r="Y39" s="7">
        <v>2.3636529989145521</v>
      </c>
      <c r="Z39" s="7">
        <v>2.3636406295860182</v>
      </c>
      <c r="AA39" s="7">
        <v>2.3636357582696772</v>
      </c>
      <c r="AB39" s="7">
        <v>2.3636141085937803</v>
      </c>
      <c r="AC39" s="2">
        <v>2.3636170962761311</v>
      </c>
    </row>
    <row r="40" spans="1:29">
      <c r="C40" s="2" t="s">
        <v>61</v>
      </c>
      <c r="D40" s="2" t="s">
        <v>4</v>
      </c>
      <c r="E40" s="7">
        <v>1.2505218082121776</v>
      </c>
      <c r="F40" s="7">
        <v>1.433184570173123</v>
      </c>
      <c r="G40" s="7">
        <v>1.6502295046499638</v>
      </c>
      <c r="H40" s="7">
        <v>1.8517203126542847</v>
      </c>
      <c r="I40" s="7">
        <v>1.8555870942044648</v>
      </c>
      <c r="J40" s="7">
        <v>2.0042416869033732</v>
      </c>
      <c r="K40" s="7">
        <v>2.0044854670915275</v>
      </c>
      <c r="L40" s="7">
        <v>2.1855907988029388</v>
      </c>
      <c r="M40" s="7">
        <v>2.1852875246808718</v>
      </c>
      <c r="N40" s="7">
        <v>2.3636758924043724</v>
      </c>
      <c r="O40" s="7">
        <v>2.3636701727955272</v>
      </c>
      <c r="P40" s="7">
        <v>2.3636746845664449</v>
      </c>
      <c r="Q40" s="7">
        <v>2.3636728749415883</v>
      </c>
      <c r="R40" s="7">
        <v>2.3636365629272973</v>
      </c>
      <c r="S40" s="7">
        <v>2.3636413737784925</v>
      </c>
      <c r="T40" s="7">
        <v>2.3636385543817231</v>
      </c>
      <c r="U40" s="7">
        <v>2.3636188149134494</v>
      </c>
      <c r="V40" s="7">
        <v>2.363437674307411</v>
      </c>
      <c r="W40" s="7">
        <v>2.3635984853849656</v>
      </c>
      <c r="X40" s="7">
        <v>2.3636668773428346</v>
      </c>
      <c r="Y40" s="7">
        <v>2.3636524841845756</v>
      </c>
      <c r="Z40" s="7">
        <v>2.3636363895861918</v>
      </c>
      <c r="AA40" s="7">
        <v>2.3636335126629873</v>
      </c>
      <c r="AB40" s="7">
        <v>2.3636109242737748</v>
      </c>
      <c r="AC40" s="2">
        <v>2.3636167805170598</v>
      </c>
    </row>
    <row r="41" spans="1:29">
      <c r="C41" s="2" t="s">
        <v>46</v>
      </c>
      <c r="D41" s="2" t="s">
        <v>4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9">
      <c r="C42" s="2" t="s">
        <v>62</v>
      </c>
      <c r="D42" s="2" t="s">
        <v>4</v>
      </c>
      <c r="E42" s="7">
        <v>6.0144924251597356</v>
      </c>
      <c r="F42" s="7">
        <v>6.4201356444780826</v>
      </c>
      <c r="G42" s="7">
        <v>6.6750208096805439</v>
      </c>
      <c r="H42" s="7">
        <v>6.6749380645606839</v>
      </c>
      <c r="I42" s="7">
        <v>7.0658309800108468</v>
      </c>
      <c r="J42" s="7">
        <v>7.0657913112625463</v>
      </c>
      <c r="K42" s="7">
        <v>7.8451914903616773</v>
      </c>
      <c r="L42" s="7">
        <v>7.8452283970886869</v>
      </c>
      <c r="M42" s="7">
        <v>7.8452283970886869</v>
      </c>
      <c r="N42" s="7">
        <v>7.8450676416244658</v>
      </c>
      <c r="O42" s="7">
        <v>7.8450583144335573</v>
      </c>
      <c r="P42" s="7">
        <v>7.8450458882496852</v>
      </c>
      <c r="Q42" s="7">
        <v>7.8450394609111616</v>
      </c>
      <c r="R42" s="7">
        <v>7.844870556016784</v>
      </c>
      <c r="S42" s="7">
        <v>7.8449025153095224</v>
      </c>
      <c r="T42" s="7">
        <v>7.8448426781848681</v>
      </c>
      <c r="U42" s="7">
        <v>7.845022996046656</v>
      </c>
      <c r="V42" s="7">
        <v>7.8449686177677149</v>
      </c>
      <c r="W42" s="7">
        <v>7.8448456388024965</v>
      </c>
      <c r="X42" s="7">
        <v>7.844823410694401</v>
      </c>
      <c r="Y42" s="7">
        <v>7.8447416271659334</v>
      </c>
      <c r="Z42" s="7">
        <v>7.8446313280307463</v>
      </c>
      <c r="AA42" s="7">
        <v>7.8445425720820676</v>
      </c>
      <c r="AB42" s="7">
        <v>7.8444608809001553</v>
      </c>
      <c r="AC42" s="2">
        <v>7.8444171798345765</v>
      </c>
    </row>
    <row r="43" spans="1:29">
      <c r="C43" s="2" t="s">
        <v>63</v>
      </c>
      <c r="D43" s="2" t="s">
        <v>4</v>
      </c>
      <c r="E43" s="7">
        <v>5.9147756025887199</v>
      </c>
      <c r="F43" s="7">
        <v>6.3951822492986565</v>
      </c>
      <c r="G43" s="7">
        <v>6.6355828009823217</v>
      </c>
      <c r="H43" s="7">
        <v>6.6303917968688451</v>
      </c>
      <c r="I43" s="7">
        <v>7.0585099654592227</v>
      </c>
      <c r="J43" s="7">
        <v>7.0607869527505729</v>
      </c>
      <c r="K43" s="7">
        <v>7.8406575102460421</v>
      </c>
      <c r="L43" s="7">
        <v>7.8452277990064445</v>
      </c>
      <c r="M43" s="7">
        <v>7.8408472414993282</v>
      </c>
      <c r="N43" s="7">
        <v>7.8450675460687158</v>
      </c>
      <c r="O43" s="7">
        <v>7.8450574267750808</v>
      </c>
      <c r="P43" s="7">
        <v>7.8450439492824859</v>
      </c>
      <c r="Q43" s="7">
        <v>7.845037808658156</v>
      </c>
      <c r="R43" s="7">
        <v>7.844869606861435</v>
      </c>
      <c r="S43" s="7">
        <v>7.8449014378343165</v>
      </c>
      <c r="T43" s="7">
        <v>7.8448414542133813</v>
      </c>
      <c r="U43" s="7">
        <v>7.8450218856001861</v>
      </c>
      <c r="V43" s="7">
        <v>7.8410072113999636</v>
      </c>
      <c r="W43" s="7">
        <v>7.8448455678560585</v>
      </c>
      <c r="X43" s="7">
        <v>7.8448217845270225</v>
      </c>
      <c r="Y43" s="7">
        <v>7.8447414546257104</v>
      </c>
      <c r="Z43" s="7">
        <v>7.8446298890406547</v>
      </c>
      <c r="AA43" s="7">
        <v>7.8445418176248296</v>
      </c>
      <c r="AB43" s="7">
        <v>7.8444598266876326</v>
      </c>
      <c r="AC43" s="2">
        <v>7.8444170749258619</v>
      </c>
    </row>
    <row r="44" spans="1:29">
      <c r="C44" s="2" t="s">
        <v>45</v>
      </c>
      <c r="D44" s="2" t="s">
        <v>4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9">
      <c r="C45" s="2" t="s">
        <v>64</v>
      </c>
      <c r="D45" s="2" t="s">
        <v>4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9">
      <c r="C46" s="2" t="s">
        <v>65</v>
      </c>
      <c r="D46" s="2" t="s">
        <v>4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9">
      <c r="C47" s="2" t="s">
        <v>66</v>
      </c>
      <c r="D47" s="2" t="s">
        <v>4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9">
      <c r="C48" s="2" t="s">
        <v>67</v>
      </c>
      <c r="D48" s="2" t="s">
        <v>4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2">
        <v>0</v>
      </c>
    </row>
    <row r="49" spans="3:29">
      <c r="C49" s="2" t="s">
        <v>68</v>
      </c>
      <c r="D49" s="2" t="s">
        <v>4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3:29">
      <c r="C50" s="2" t="s">
        <v>69</v>
      </c>
      <c r="D50" s="2" t="s">
        <v>4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3:29">
      <c r="C51" s="2" t="s">
        <v>70</v>
      </c>
      <c r="D51" s="2" t="s">
        <v>4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3:29">
      <c r="C52" s="2" t="s">
        <v>71</v>
      </c>
      <c r="D52" s="2" t="s">
        <v>4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3:29">
      <c r="C53" s="2" t="s">
        <v>72</v>
      </c>
      <c r="D53" s="2" t="s">
        <v>4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3:29">
      <c r="C54" s="2" t="s">
        <v>73</v>
      </c>
      <c r="D54" s="2" t="s">
        <v>4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3:29">
      <c r="C55" s="2" t="s">
        <v>74</v>
      </c>
      <c r="D55" s="2" t="s">
        <v>4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3:29">
      <c r="C56" s="2" t="s">
        <v>75</v>
      </c>
      <c r="D56" s="2" t="s">
        <v>4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3:29">
      <c r="C57" s="2" t="s">
        <v>76</v>
      </c>
      <c r="D57" s="2" t="s">
        <v>4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3:29">
      <c r="C58" s="2" t="s">
        <v>77</v>
      </c>
      <c r="D58" s="2" t="s">
        <v>4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3:29">
      <c r="C59" s="2" t="s">
        <v>78</v>
      </c>
      <c r="D59" s="2" t="s">
        <v>4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3:29">
      <c r="C60" s="2" t="s">
        <v>79</v>
      </c>
      <c r="D60" s="2" t="s">
        <v>4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2">
        <v>0</v>
      </c>
    </row>
    <row r="61" spans="3:29">
      <c r="C61" s="2" t="s">
        <v>80</v>
      </c>
      <c r="D61" s="2" t="s">
        <v>4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3:29">
      <c r="C62" s="2" t="s">
        <v>81</v>
      </c>
      <c r="D62" s="2" t="s">
        <v>4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2">
        <v>0</v>
      </c>
    </row>
    <row r="63" spans="3:29">
      <c r="C63" s="2" t="s">
        <v>82</v>
      </c>
      <c r="D63" s="2" t="s">
        <v>4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3:29">
      <c r="C64" s="2" t="s">
        <v>83</v>
      </c>
      <c r="D64" s="2" t="s">
        <v>4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3:29">
      <c r="C65" s="2" t="s">
        <v>84</v>
      </c>
      <c r="D65" s="2" t="s">
        <v>4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2">
        <v>0</v>
      </c>
    </row>
    <row r="66" spans="3:29">
      <c r="C66" s="2" t="s">
        <v>85</v>
      </c>
      <c r="D66" s="2" t="s">
        <v>4</v>
      </c>
      <c r="E66" s="7">
        <v>0.47004098594369892</v>
      </c>
      <c r="F66" s="7">
        <v>0.47004120500629837</v>
      </c>
      <c r="G66" s="7">
        <v>0.47004153696506445</v>
      </c>
      <c r="H66" s="7">
        <v>0.51838437643131863</v>
      </c>
      <c r="I66" s="7">
        <v>0.52561184272218098</v>
      </c>
      <c r="J66" s="7">
        <v>0.5252640462788003</v>
      </c>
      <c r="K66" s="7">
        <v>0.52537831979922889</v>
      </c>
      <c r="L66" s="7">
        <v>0.52970542036541557</v>
      </c>
      <c r="M66" s="7">
        <v>0.52791689228123462</v>
      </c>
      <c r="N66" s="7">
        <v>0.5316642818884364</v>
      </c>
      <c r="O66" s="7">
        <v>0.53165813134732798</v>
      </c>
      <c r="P66" s="7">
        <v>0.53188618143864086</v>
      </c>
      <c r="Q66" s="7">
        <v>0.53191834942153582</v>
      </c>
      <c r="R66" s="7">
        <v>0.53199783023232705</v>
      </c>
      <c r="S66" s="7">
        <v>0.53229497506749235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2">
        <v>0</v>
      </c>
    </row>
    <row r="67" spans="3:29">
      <c r="C67" s="2" t="s">
        <v>86</v>
      </c>
      <c r="D67" s="2" t="s">
        <v>4</v>
      </c>
      <c r="E67" s="7">
        <v>0.14805358835720578</v>
      </c>
      <c r="F67" s="7">
        <v>0.14805365638703272</v>
      </c>
      <c r="G67" s="7">
        <v>0.14805365266592405</v>
      </c>
      <c r="H67" s="7">
        <v>0.14805366045618787</v>
      </c>
      <c r="I67" s="7">
        <v>0.14805364275485683</v>
      </c>
      <c r="J67" s="7">
        <v>0.14805364081816105</v>
      </c>
      <c r="K67" s="7">
        <v>0.14805364304472413</v>
      </c>
      <c r="L67" s="7">
        <v>0.14805364422096712</v>
      </c>
      <c r="M67" s="7">
        <v>0.14805366631290789</v>
      </c>
      <c r="N67" s="7">
        <v>0.14805363740763072</v>
      </c>
      <c r="O67" s="7">
        <v>0.14805365004371618</v>
      </c>
      <c r="P67" s="7">
        <v>0.14805366062529421</v>
      </c>
      <c r="Q67" s="7">
        <v>0.14805365792566921</v>
      </c>
      <c r="R67" s="7">
        <v>0.14805365393365236</v>
      </c>
      <c r="S67" s="7">
        <v>0.14805364998863216</v>
      </c>
      <c r="T67" s="7">
        <v>0.14805365313798741</v>
      </c>
      <c r="U67" s="7">
        <v>0.1480536514023198</v>
      </c>
      <c r="V67" s="7">
        <v>0.14805363859753595</v>
      </c>
      <c r="W67" s="7">
        <v>0.14805363688303874</v>
      </c>
      <c r="X67" s="7">
        <v>0.14805365971497164</v>
      </c>
      <c r="Y67" s="7">
        <v>0.14805363837839666</v>
      </c>
      <c r="Z67" s="7">
        <v>0.14805365833002981</v>
      </c>
      <c r="AA67" s="7">
        <v>0.14805364870954882</v>
      </c>
      <c r="AB67" s="7">
        <v>0.14805365357531058</v>
      </c>
      <c r="AC67" s="2">
        <v>0.14805363789314863</v>
      </c>
    </row>
    <row r="68" spans="3:29">
      <c r="C68" s="2" t="s">
        <v>87</v>
      </c>
      <c r="D68" s="2" t="s">
        <v>4</v>
      </c>
      <c r="E68" s="7">
        <v>1.5330047471284459E-2</v>
      </c>
      <c r="F68" s="7">
        <v>1.5330033119978874E-2</v>
      </c>
      <c r="G68" s="7">
        <v>1.5330026734832577E-2</v>
      </c>
      <c r="H68" s="7">
        <v>1.5330034542941469E-2</v>
      </c>
      <c r="I68" s="7">
        <v>1.5330009907685776E-2</v>
      </c>
      <c r="J68" s="7">
        <v>1.5330008273842882E-2</v>
      </c>
      <c r="K68" s="7">
        <v>1.5330011209302023E-2</v>
      </c>
      <c r="L68" s="7">
        <v>1.5330012542635539E-2</v>
      </c>
      <c r="M68" s="7">
        <v>1.5330045654052327E-2</v>
      </c>
      <c r="N68" s="7">
        <v>1.533000206718976E-2</v>
      </c>
      <c r="O68" s="7">
        <v>1.5330020299538253E-2</v>
      </c>
      <c r="P68" s="7">
        <v>1.5330037109727213E-2</v>
      </c>
      <c r="Q68" s="7">
        <v>1.533003247815198E-2</v>
      </c>
      <c r="R68" s="7">
        <v>1.5330025231636974E-2</v>
      </c>
      <c r="S68" s="7">
        <v>1.5330020956733061E-2</v>
      </c>
      <c r="T68" s="7">
        <v>1.5330025059958213E-2</v>
      </c>
      <c r="U68" s="7">
        <v>1.5330022646444955E-2</v>
      </c>
      <c r="V68" s="7">
        <v>1.5330003961162048E-2</v>
      </c>
      <c r="W68" s="7">
        <v>1.533000131039855E-2</v>
      </c>
      <c r="X68" s="7">
        <v>1.5330033501750584E-2</v>
      </c>
      <c r="Y68" s="7">
        <v>1.5330003432534921E-2</v>
      </c>
      <c r="Z68" s="7">
        <v>1.5330030803945533E-2</v>
      </c>
      <c r="AA68" s="7">
        <v>1.5330017243794791E-2</v>
      </c>
      <c r="AB68" s="7">
        <v>1.5330023987261221E-2</v>
      </c>
      <c r="AC68" s="2">
        <v>1.5330002528562708E-2</v>
      </c>
    </row>
    <row r="69" spans="3:29">
      <c r="C69" s="2" t="s">
        <v>47</v>
      </c>
      <c r="D69" s="2" t="s">
        <v>4</v>
      </c>
      <c r="E69" s="7">
        <v>1.3362406575891815E-2</v>
      </c>
      <c r="F69" s="7">
        <v>2.0749469543153744E-2</v>
      </c>
      <c r="G69" s="7">
        <v>1.2789641816545233E-2</v>
      </c>
      <c r="H69" s="7">
        <v>4.9562933501452336E-3</v>
      </c>
      <c r="I69" s="7">
        <v>1.7889094279824453E-2</v>
      </c>
      <c r="J69" s="7">
        <v>2.3800305695407632E-2</v>
      </c>
      <c r="K69" s="7">
        <v>2.5438883190107658E-2</v>
      </c>
      <c r="L69" s="7">
        <v>3.7183892227333093E-2</v>
      </c>
      <c r="M69" s="7">
        <v>2.4865099776062244E-2</v>
      </c>
      <c r="N69" s="7">
        <v>2.859957227396806E-2</v>
      </c>
      <c r="O69" s="7">
        <v>2.7672454573185023E-2</v>
      </c>
      <c r="P69" s="7">
        <v>1.887379274930279E-2</v>
      </c>
      <c r="Q69" s="7">
        <v>6.3694034378845785E-3</v>
      </c>
      <c r="R69" s="7">
        <v>7.6138013051814911E-3</v>
      </c>
      <c r="S69" s="7">
        <v>3.9832938451636553E-6</v>
      </c>
      <c r="T69" s="7">
        <v>8.7265829503336625E-3</v>
      </c>
      <c r="U69" s="7">
        <v>4.1390320477764865E-6</v>
      </c>
      <c r="V69" s="7">
        <v>9.3692431671183406E-4</v>
      </c>
      <c r="W69" s="7">
        <v>2.2907476964168496E-7</v>
      </c>
      <c r="X69" s="7">
        <v>6.0233776728370584E-6</v>
      </c>
      <c r="Y69" s="7">
        <v>5.6710750126373402E-7</v>
      </c>
      <c r="Z69" s="7">
        <v>2.6162585411800871E-3</v>
      </c>
      <c r="AA69" s="7">
        <v>2.7019345594302081E-6</v>
      </c>
      <c r="AB69" s="7">
        <v>4.041637179060467E-6</v>
      </c>
      <c r="AC69" s="2">
        <v>4.7973225285562193E-3</v>
      </c>
    </row>
    <row r="70" spans="3:29">
      <c r="C70" s="2" t="s">
        <v>88</v>
      </c>
      <c r="D70" s="2" t="s">
        <v>4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2">
        <v>0</v>
      </c>
    </row>
    <row r="71" spans="3:29">
      <c r="C71" s="2" t="s">
        <v>89</v>
      </c>
      <c r="D71" s="2" t="s">
        <v>4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2">
        <v>0</v>
      </c>
    </row>
    <row r="72" spans="3:29">
      <c r="C72" s="2" t="s">
        <v>90</v>
      </c>
      <c r="D72" s="2" t="s">
        <v>4</v>
      </c>
      <c r="E72" s="7">
        <v>2.8660275734643072E-6</v>
      </c>
      <c r="F72" s="7">
        <v>1.8188084539140412E-6</v>
      </c>
      <c r="G72" s="7">
        <v>1.4420484412288143E-6</v>
      </c>
      <c r="H72" s="7">
        <v>1.530797076144572E-6</v>
      </c>
      <c r="I72" s="7">
        <v>5.0159858172084392E-7</v>
      </c>
      <c r="J72" s="7">
        <v>6.5627107065147798E-7</v>
      </c>
      <c r="K72" s="7">
        <v>8.1177976845999605E-7</v>
      </c>
      <c r="L72" s="7">
        <v>9.8242751767886227E-7</v>
      </c>
      <c r="M72" s="7">
        <v>3.2801520374057406E-6</v>
      </c>
      <c r="N72" s="7">
        <v>1.7049499551577454E-7</v>
      </c>
      <c r="O72" s="7">
        <v>1.5561143562819851E-6</v>
      </c>
      <c r="P72" s="7">
        <v>3.3786304897038074E-6</v>
      </c>
      <c r="Q72" s="7">
        <v>2.868373887522196E-6</v>
      </c>
      <c r="R72" s="7">
        <v>1.8778398825288616E-6</v>
      </c>
      <c r="S72" s="7">
        <v>1.8960055048664781E-6</v>
      </c>
      <c r="T72" s="7">
        <v>2.2769994265156413E-6</v>
      </c>
      <c r="U72" s="7">
        <v>2.0420108936587224E-6</v>
      </c>
      <c r="V72" s="7">
        <v>3.8019323508771873E-7</v>
      </c>
      <c r="W72" s="7">
        <v>1.2272866845244916E-7</v>
      </c>
      <c r="X72" s="7">
        <v>2.8463031830872732E-6</v>
      </c>
      <c r="Y72" s="7">
        <v>3.1536007526714227E-7</v>
      </c>
      <c r="Z72" s="7">
        <v>2.7504100160437364E-6</v>
      </c>
      <c r="AA72" s="7">
        <v>1.4301795597642754E-6</v>
      </c>
      <c r="AB72" s="7">
        <v>2.1247902267733266E-6</v>
      </c>
      <c r="AC72" s="2">
        <v>2.1885584705430626E-7</v>
      </c>
    </row>
    <row r="73" spans="3:29">
      <c r="C73" s="2" t="s">
        <v>91</v>
      </c>
      <c r="D73" s="2" t="s">
        <v>4</v>
      </c>
      <c r="E73" s="7">
        <v>8.779684392063716E-3</v>
      </c>
      <c r="F73" s="7">
        <v>1.0464317838898163E-2</v>
      </c>
      <c r="G73" s="7">
        <v>5.2511477829418132E-3</v>
      </c>
      <c r="H73" s="7">
        <v>5.2422280923832242E-3</v>
      </c>
      <c r="I73" s="7">
        <v>6.2000938250733823E-3</v>
      </c>
      <c r="J73" s="7">
        <v>6.8267073017846689E-3</v>
      </c>
      <c r="K73" s="7">
        <v>6.2016005776710913E-3</v>
      </c>
      <c r="L73" s="7">
        <v>4.4672265212968271E-2</v>
      </c>
      <c r="M73" s="7">
        <v>8.9538287953927469E-3</v>
      </c>
      <c r="N73" s="7">
        <v>1.020057558546863E-2</v>
      </c>
      <c r="O73" s="7">
        <v>1.0449716949655461E-2</v>
      </c>
      <c r="P73" s="7">
        <v>9.9666760906543476E-3</v>
      </c>
      <c r="Q73" s="7">
        <v>7.3934087948118107E-3</v>
      </c>
      <c r="R73" s="7">
        <v>8.3194139201044973E-3</v>
      </c>
      <c r="S73" s="7">
        <v>4.3680723504598189E-3</v>
      </c>
      <c r="T73" s="7">
        <v>1.1043169685332085E-2</v>
      </c>
      <c r="U73" s="7">
        <v>6.4746695207256429E-3</v>
      </c>
      <c r="V73" s="7">
        <v>8.8029984480918998E-3</v>
      </c>
      <c r="W73" s="7">
        <v>5.5288456054223348E-3</v>
      </c>
      <c r="X73" s="7">
        <v>5.2124754371397838E-3</v>
      </c>
      <c r="Y73" s="7">
        <v>2.3874765561263831E-3</v>
      </c>
      <c r="Z73" s="7">
        <v>8.6407572137610598E-3</v>
      </c>
      <c r="AA73" s="7">
        <v>1.4549584182598837E-3</v>
      </c>
      <c r="AB73" s="7">
        <v>1.6598060490988305E-3</v>
      </c>
      <c r="AC73" s="2">
        <v>4.0754708464428952E-3</v>
      </c>
    </row>
    <row r="74" spans="3:29">
      <c r="C74" s="2" t="s">
        <v>92</v>
      </c>
      <c r="D74" s="2" t="s">
        <v>4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3:29">
      <c r="C75" s="2" t="s">
        <v>93</v>
      </c>
      <c r="D75" s="2" t="s">
        <v>4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3:29">
      <c r="C76" s="2" t="s">
        <v>94</v>
      </c>
      <c r="D76" s="2" t="s">
        <v>4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3:29">
      <c r="C77" s="2" t="s">
        <v>95</v>
      </c>
      <c r="D77" s="2" t="s">
        <v>4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3:29">
      <c r="C78" s="2" t="s">
        <v>96</v>
      </c>
      <c r="D78" s="2" t="s">
        <v>4</v>
      </c>
      <c r="E78" s="7">
        <v>4.5836627194106215E-2</v>
      </c>
      <c r="F78" s="7">
        <v>0.1126523111919456</v>
      </c>
      <c r="G78" s="7">
        <v>5.5515571927159682E-2</v>
      </c>
      <c r="H78" s="7">
        <v>4.8397372450313156E-2</v>
      </c>
      <c r="I78" s="7">
        <v>0.10593905480391153</v>
      </c>
      <c r="J78" s="7">
        <v>0.14818899915094816</v>
      </c>
      <c r="K78" s="7">
        <v>0.19225862279646425</v>
      </c>
      <c r="L78" s="7">
        <v>0.78981794600474986</v>
      </c>
      <c r="M78" s="7">
        <v>0.36501280168780775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2">
        <v>0</v>
      </c>
    </row>
    <row r="79" spans="3:29">
      <c r="C79" s="2" t="s">
        <v>97</v>
      </c>
      <c r="D79" s="2" t="s">
        <v>4</v>
      </c>
      <c r="E79" s="7">
        <v>1.1511790583327526</v>
      </c>
      <c r="F79" s="7">
        <v>5.1478958353574402</v>
      </c>
      <c r="G79" s="7">
        <v>3.85562720260419</v>
      </c>
      <c r="H79" s="7">
        <v>3.2430076229732223</v>
      </c>
      <c r="I79" s="7">
        <v>4.2159776732055771</v>
      </c>
      <c r="J79" s="7">
        <v>4.8930564534616323</v>
      </c>
      <c r="K79" s="7">
        <v>4.669520444802628</v>
      </c>
      <c r="L79" s="7">
        <v>6.5614692630096068</v>
      </c>
      <c r="M79" s="7">
        <v>5.2046413837182834</v>
      </c>
      <c r="N79" s="7">
        <v>6.8370708162198257</v>
      </c>
      <c r="O79" s="7">
        <v>6.6337311447692748</v>
      </c>
      <c r="P79" s="7">
        <v>6.5397574100499343</v>
      </c>
      <c r="Q79" s="7">
        <v>6.4061485810061258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2">
        <v>0</v>
      </c>
    </row>
    <row r="80" spans="3:29">
      <c r="C80" s="2" t="s">
        <v>98</v>
      </c>
      <c r="D80" s="2" t="s">
        <v>4</v>
      </c>
      <c r="E80" s="7">
        <v>7.8520874433861576E-2</v>
      </c>
      <c r="F80" s="7">
        <v>0.14805564644509808</v>
      </c>
      <c r="G80" s="7">
        <v>8.5392331948102862E-2</v>
      </c>
      <c r="H80" s="7">
        <v>6.7213829010719137E-2</v>
      </c>
      <c r="I80" s="7">
        <v>0.15898275582920843</v>
      </c>
      <c r="J80" s="7">
        <v>0.29283905903183377</v>
      </c>
      <c r="K80" s="7">
        <v>0.35912061093190129</v>
      </c>
      <c r="L80" s="7">
        <v>0.96914575536090086</v>
      </c>
      <c r="M80" s="7">
        <v>0.60161522133397516</v>
      </c>
      <c r="N80" s="7">
        <v>1.1215541632728456</v>
      </c>
      <c r="O80" s="7">
        <v>0.915038650356364</v>
      </c>
      <c r="P80" s="7">
        <v>0.87720733592469158</v>
      </c>
      <c r="Q80" s="7">
        <v>0.79531189113518752</v>
      </c>
      <c r="R80" s="7">
        <v>0.65582381666607681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2">
        <v>0</v>
      </c>
    </row>
    <row r="81" spans="3:29">
      <c r="C81" s="2" t="s">
        <v>99</v>
      </c>
      <c r="D81" s="2" t="s">
        <v>4</v>
      </c>
      <c r="E81" s="7">
        <v>0.14988237632602333</v>
      </c>
      <c r="F81" s="7">
        <v>0.55905371029818385</v>
      </c>
      <c r="G81" s="7">
        <v>0.46553048549006221</v>
      </c>
      <c r="H81" s="7">
        <v>0.42893745670426009</v>
      </c>
      <c r="I81" s="7">
        <v>1.0879901596924615</v>
      </c>
      <c r="J81" s="7">
        <v>1.5134459963752682</v>
      </c>
      <c r="K81" s="7">
        <v>1.5152519321788809</v>
      </c>
      <c r="L81" s="7">
        <v>2.3000332064174347</v>
      </c>
      <c r="M81" s="7">
        <v>1.5457088987899021</v>
      </c>
      <c r="N81" s="7">
        <v>2.9144258272678698</v>
      </c>
      <c r="O81" s="7">
        <v>2.4845739595705103</v>
      </c>
      <c r="P81" s="7">
        <v>2.412261975373164</v>
      </c>
      <c r="Q81" s="7">
        <v>2.3833201669470592</v>
      </c>
      <c r="R81" s="7">
        <v>2.676165806897008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2">
        <v>0</v>
      </c>
    </row>
    <row r="82" spans="3:29">
      <c r="C82" s="2" t="s">
        <v>100</v>
      </c>
      <c r="D82" s="2" t="s">
        <v>4</v>
      </c>
      <c r="E82" s="7">
        <v>2.2639615026464628</v>
      </c>
      <c r="F82" s="7">
        <v>5.4489298827996633</v>
      </c>
      <c r="G82" s="7">
        <v>4.9710423730932858</v>
      </c>
      <c r="H82" s="7">
        <v>4.5580436263622781</v>
      </c>
      <c r="I82" s="7">
        <v>5.0144492652070189</v>
      </c>
      <c r="J82" s="7">
        <v>5.3270368207615597</v>
      </c>
      <c r="K82" s="7">
        <v>5.2359124244347397</v>
      </c>
      <c r="L82" s="7">
        <v>5.8652843032155824</v>
      </c>
      <c r="M82" s="7">
        <v>5.2849528214619532</v>
      </c>
      <c r="N82" s="7">
        <v>6.0085650823740142</v>
      </c>
      <c r="O82" s="7">
        <v>5.8962315060440549</v>
      </c>
      <c r="P82" s="7">
        <v>5.8684323904378157</v>
      </c>
      <c r="Q82" s="7">
        <v>5.7935123728381788</v>
      </c>
      <c r="R82" s="7">
        <v>5.4933657617744451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2">
        <v>0</v>
      </c>
    </row>
    <row r="83" spans="3:29">
      <c r="C83" s="2" t="s">
        <v>101</v>
      </c>
      <c r="D83" s="2" t="s">
        <v>4</v>
      </c>
      <c r="E83" s="7">
        <v>0.33326998671536917</v>
      </c>
      <c r="F83" s="7">
        <v>1.5644954838669296</v>
      </c>
      <c r="G83" s="7">
        <v>1.1203409794656118</v>
      </c>
      <c r="H83" s="7">
        <v>1.0092630732750429</v>
      </c>
      <c r="I83" s="7">
        <v>1.7022791554550656</v>
      </c>
      <c r="J83" s="7">
        <v>1.9421962757524338</v>
      </c>
      <c r="K83" s="7">
        <v>1.8994993203395181</v>
      </c>
      <c r="L83" s="7">
        <v>3.3087317250309165</v>
      </c>
      <c r="M83" s="7">
        <v>2.0518216400625082</v>
      </c>
      <c r="N83" s="7">
        <v>3.8291663031667733</v>
      </c>
      <c r="O83" s="7">
        <v>3.622146965076801</v>
      </c>
      <c r="P83" s="7">
        <v>3.5857058899455931</v>
      </c>
      <c r="Q83" s="7">
        <v>3.3768565616273145</v>
      </c>
      <c r="R83" s="7">
        <v>3.7116463682695597</v>
      </c>
      <c r="S83" s="7">
        <v>4.0135736021951081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2">
        <v>0</v>
      </c>
    </row>
    <row r="84" spans="3:29">
      <c r="C84" s="2" t="s">
        <v>134</v>
      </c>
      <c r="D84" s="2" t="s">
        <v>4</v>
      </c>
      <c r="E84" s="7">
        <v>0.56046203180720888</v>
      </c>
      <c r="F84" s="7">
        <v>0.9565055772258888</v>
      </c>
      <c r="G84" s="7">
        <v>0.87367144916863848</v>
      </c>
      <c r="H84" s="7">
        <v>0.73416567020496482</v>
      </c>
      <c r="I84" s="7">
        <v>0.89034827946360573</v>
      </c>
      <c r="J84" s="7">
        <v>1.0859197074938784</v>
      </c>
      <c r="K84" s="7">
        <v>0.99087356672399363</v>
      </c>
      <c r="L84" s="7">
        <v>1.733185115401974</v>
      </c>
      <c r="M84" s="7">
        <v>1.1027276683168323</v>
      </c>
      <c r="N84" s="7">
        <v>1.867984712752349</v>
      </c>
      <c r="O84" s="7">
        <v>1.7872611310584179</v>
      </c>
      <c r="P84" s="7">
        <v>1.7655205849352869</v>
      </c>
      <c r="Q84" s="7">
        <v>1.6918810489422975</v>
      </c>
      <c r="R84" s="7">
        <v>1.7706972107572705</v>
      </c>
      <c r="S84" s="7">
        <v>1.8986903989977442</v>
      </c>
      <c r="T84" s="7">
        <v>1.9635541324845951</v>
      </c>
      <c r="U84" s="7">
        <v>1.8589007102764468</v>
      </c>
      <c r="V84" s="7">
        <v>1.810779893283166</v>
      </c>
      <c r="W84" s="7">
        <v>1.7842994055256864</v>
      </c>
      <c r="X84" s="7">
        <v>1.8287746653564021</v>
      </c>
      <c r="Y84" s="7">
        <v>1.779823225563828</v>
      </c>
      <c r="Z84" s="7">
        <v>0</v>
      </c>
      <c r="AA84" s="7">
        <v>0</v>
      </c>
      <c r="AB84" s="7">
        <v>0</v>
      </c>
      <c r="AC84" s="2">
        <v>0</v>
      </c>
    </row>
    <row r="85" spans="3:29">
      <c r="C85" s="2" t="s">
        <v>135</v>
      </c>
      <c r="D85" s="2" t="s">
        <v>4</v>
      </c>
      <c r="E85" s="7">
        <v>0</v>
      </c>
      <c r="F85" s="7">
        <v>0</v>
      </c>
      <c r="G85" s="7">
        <v>0.33187856915472597</v>
      </c>
      <c r="H85" s="7">
        <v>0.2430535978480485</v>
      </c>
      <c r="I85" s="7">
        <v>0.65601794060834595</v>
      </c>
      <c r="J85" s="7">
        <v>1.0979466214702394</v>
      </c>
      <c r="K85" s="7">
        <v>1.193612081767232</v>
      </c>
      <c r="L85" s="7">
        <v>2.4722206753751284</v>
      </c>
      <c r="M85" s="7">
        <v>1.3694803588967148</v>
      </c>
      <c r="N85" s="7">
        <v>2.6385408329091953</v>
      </c>
      <c r="O85" s="7">
        <v>2.2209686524029015</v>
      </c>
      <c r="P85" s="7">
        <v>2.1102968453915798</v>
      </c>
      <c r="Q85" s="7">
        <v>2.0487273084144064</v>
      </c>
      <c r="R85" s="7">
        <v>1.6556534725006691</v>
      </c>
      <c r="S85" s="7">
        <v>1.3185051957671929</v>
      </c>
      <c r="T85" s="7">
        <v>1.4134213071820343</v>
      </c>
      <c r="U85" s="7">
        <v>1.1825186854943366</v>
      </c>
      <c r="V85" s="7">
        <v>0.95048665551995393</v>
      </c>
      <c r="W85" s="7">
        <v>0.97747907704177173</v>
      </c>
      <c r="X85" s="7">
        <v>1.100357837242804</v>
      </c>
      <c r="Y85" s="7">
        <v>1.1395082563204828</v>
      </c>
      <c r="Z85" s="7">
        <v>1.4725235262098524</v>
      </c>
      <c r="AA85" s="7">
        <v>1.315399555874514</v>
      </c>
      <c r="AB85" s="7">
        <v>0</v>
      </c>
      <c r="AC85" s="2">
        <v>0</v>
      </c>
    </row>
    <row r="86" spans="3:29">
      <c r="C86" s="2" t="s">
        <v>102</v>
      </c>
      <c r="D86" s="2" t="s">
        <v>4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2.1539875802984709</v>
      </c>
      <c r="O86" s="7">
        <v>1.8971430887290739</v>
      </c>
      <c r="P86" s="7">
        <v>1.8712048411640736</v>
      </c>
      <c r="Q86" s="7">
        <v>1.9312765042971984</v>
      </c>
      <c r="R86" s="7">
        <v>5.2926072384337823</v>
      </c>
      <c r="S86" s="7">
        <v>13.629528802446755</v>
      </c>
      <c r="T86" s="7">
        <v>19.455908037275858</v>
      </c>
      <c r="U86" s="7">
        <v>16.450863643000403</v>
      </c>
      <c r="V86" s="7">
        <v>14.364449509246832</v>
      </c>
      <c r="W86" s="7">
        <v>13.981970285101163</v>
      </c>
      <c r="X86" s="7">
        <v>15.04404442608481</v>
      </c>
      <c r="Y86" s="7">
        <v>15.010056534446067</v>
      </c>
      <c r="Z86" s="7">
        <v>20.238840262579568</v>
      </c>
      <c r="AA86" s="7">
        <v>18.623814020962012</v>
      </c>
      <c r="AB86" s="7">
        <v>21.768005224613667</v>
      </c>
      <c r="AC86" s="2">
        <v>24.146954877610714</v>
      </c>
    </row>
    <row r="87" spans="3:29">
      <c r="C87" s="2" t="s">
        <v>103</v>
      </c>
      <c r="D87" s="2" t="s">
        <v>4</v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3:29">
      <c r="C88" s="2" t="s">
        <v>104</v>
      </c>
      <c r="D88" s="2" t="s">
        <v>4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3:29">
      <c r="C89" s="2" t="s">
        <v>105</v>
      </c>
      <c r="D89" s="2" t="s">
        <v>4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3:29">
      <c r="C90" s="2" t="s">
        <v>106</v>
      </c>
      <c r="D90" s="2" t="s">
        <v>4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3:29">
      <c r="C91" s="2" t="s">
        <v>107</v>
      </c>
      <c r="D91" s="2" t="s">
        <v>4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3:29">
      <c r="C92" s="2" t="s">
        <v>108</v>
      </c>
      <c r="D92" s="2" t="s">
        <v>4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3:29">
      <c r="C93" s="2" t="s">
        <v>55</v>
      </c>
      <c r="D93" s="2" t="s">
        <v>4</v>
      </c>
      <c r="E93" s="7">
        <v>7.1865381682557086</v>
      </c>
      <c r="F93" s="7">
        <v>5.5821962821080575</v>
      </c>
      <c r="G93" s="7">
        <v>6.2863405150854561</v>
      </c>
      <c r="H93" s="7">
        <v>6.3071868949103012</v>
      </c>
      <c r="I93" s="7">
        <v>6.0578056207588951</v>
      </c>
      <c r="J93" s="7">
        <v>6.8445601218763716</v>
      </c>
      <c r="K93" s="7">
        <v>6.8515089145173835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2">
        <v>0</v>
      </c>
    </row>
    <row r="94" spans="3:29">
      <c r="C94" s="2" t="s">
        <v>56</v>
      </c>
      <c r="D94" s="2" t="s">
        <v>4</v>
      </c>
      <c r="E94" s="7">
        <v>14.183625944462122</v>
      </c>
      <c r="F94" s="7">
        <v>13.56172577425423</v>
      </c>
      <c r="G94" s="7">
        <v>12.928227572069078</v>
      </c>
      <c r="H94" s="7">
        <v>12.905064946995475</v>
      </c>
      <c r="I94" s="7">
        <v>13.796089249073431</v>
      </c>
      <c r="J94" s="7">
        <v>12.48582110597939</v>
      </c>
      <c r="K94" s="7">
        <v>13.331836536229558</v>
      </c>
      <c r="L94" s="7">
        <v>13.694910894045027</v>
      </c>
      <c r="M94" s="7">
        <v>16.042501405934733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2">
        <v>0</v>
      </c>
    </row>
    <row r="95" spans="3:29">
      <c r="C95" s="2" t="s">
        <v>109</v>
      </c>
      <c r="D95" s="2" t="s">
        <v>4</v>
      </c>
      <c r="E95" s="7">
        <v>26.177145446886414</v>
      </c>
      <c r="F95" s="7">
        <v>19.65061988629742</v>
      </c>
      <c r="G95" s="7">
        <v>19.66091355151984</v>
      </c>
      <c r="H95" s="7">
        <v>20.080895366767002</v>
      </c>
      <c r="I95" s="7">
        <v>13.212785821754707</v>
      </c>
      <c r="J95" s="7">
        <v>10.494398590261152</v>
      </c>
      <c r="K95" s="7">
        <v>7.5092337122529127</v>
      </c>
      <c r="L95" s="7">
        <v>0.28822279387608674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2">
        <v>0</v>
      </c>
    </row>
    <row r="96" spans="3:29">
      <c r="C96" s="2" t="s">
        <v>110</v>
      </c>
      <c r="D96" s="2" t="s">
        <v>4</v>
      </c>
      <c r="E96" s="7">
        <v>0</v>
      </c>
      <c r="F96" s="7">
        <v>0</v>
      </c>
      <c r="G96" s="7">
        <v>0</v>
      </c>
      <c r="H96" s="7">
        <v>0</v>
      </c>
      <c r="I96" s="7">
        <v>4.9329316708957585</v>
      </c>
      <c r="J96" s="7">
        <v>6.5154803068878175</v>
      </c>
      <c r="K96" s="7">
        <v>4.1639631309646639</v>
      </c>
      <c r="L96" s="7">
        <v>9.9302663937826292</v>
      </c>
      <c r="M96" s="7">
        <v>15.661718833857412</v>
      </c>
      <c r="N96" s="7">
        <v>20.268083182273568</v>
      </c>
      <c r="O96" s="7">
        <v>25.883950732563935</v>
      </c>
      <c r="P96" s="7">
        <v>24.66754434764065</v>
      </c>
      <c r="Q96" s="7">
        <v>27.498377755578296</v>
      </c>
      <c r="R96" s="7">
        <v>28.720991851827719</v>
      </c>
      <c r="S96" s="7">
        <v>28.83833967842148</v>
      </c>
      <c r="T96" s="7">
        <v>27.846029729955035</v>
      </c>
      <c r="U96" s="7">
        <v>28.84167080626565</v>
      </c>
      <c r="V96" s="7">
        <v>28.838339724863861</v>
      </c>
      <c r="W96" s="7">
        <v>27.42357744772821</v>
      </c>
      <c r="X96" s="7">
        <v>28.83833969313795</v>
      </c>
      <c r="Y96" s="7">
        <v>28.724643586756407</v>
      </c>
      <c r="Z96" s="7">
        <v>25.570716485882837</v>
      </c>
      <c r="AA96" s="7">
        <v>28.838339709617046</v>
      </c>
      <c r="AB96" s="7">
        <v>28.720991845771618</v>
      </c>
      <c r="AC96" s="2">
        <v>25.582975520589958</v>
      </c>
    </row>
    <row r="97" spans="3:29">
      <c r="C97" s="2" t="s">
        <v>111</v>
      </c>
      <c r="D97" s="2" t="s">
        <v>4</v>
      </c>
      <c r="E97" s="7">
        <v>11.487357893451252</v>
      </c>
      <c r="F97" s="7">
        <v>11.782620188593668</v>
      </c>
      <c r="G97" s="7">
        <v>11.782620214999609</v>
      </c>
      <c r="H97" s="7">
        <v>11.782620077126161</v>
      </c>
      <c r="I97" s="7">
        <v>11.785503025445113</v>
      </c>
      <c r="J97" s="7">
        <v>11.255040089721788</v>
      </c>
      <c r="K97" s="7">
        <v>11.782620076741708</v>
      </c>
      <c r="L97" s="7">
        <v>6.4188899999999993</v>
      </c>
      <c r="M97" s="7">
        <v>5.3666131465649123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2">
        <v>0</v>
      </c>
    </row>
    <row r="98" spans="3:29">
      <c r="C98" s="2" t="s">
        <v>112</v>
      </c>
      <c r="D98" s="2" t="s">
        <v>4</v>
      </c>
      <c r="E98" s="7">
        <v>11.364592240222995</v>
      </c>
      <c r="F98" s="7">
        <v>11.782620188546465</v>
      </c>
      <c r="G98" s="7">
        <v>11.782620215007359</v>
      </c>
      <c r="H98" s="7">
        <v>11.782620077125895</v>
      </c>
      <c r="I98" s="7">
        <v>11.785503025442557</v>
      </c>
      <c r="J98" s="7">
        <v>10.727460090824351</v>
      </c>
      <c r="K98" s="7">
        <v>11.782620076753506</v>
      </c>
      <c r="L98" s="7">
        <v>11.782620120057969</v>
      </c>
      <c r="M98" s="7">
        <v>11.785503021993023</v>
      </c>
      <c r="N98" s="7">
        <v>11.782620019448247</v>
      </c>
      <c r="O98" s="7">
        <v>14.654124187679033</v>
      </c>
      <c r="P98" s="7">
        <v>17.873010241077115</v>
      </c>
      <c r="Q98" s="7">
        <v>23.187576570243912</v>
      </c>
      <c r="R98" s="7">
        <v>23.510339799569955</v>
      </c>
      <c r="S98" s="7">
        <v>23.565240083193864</v>
      </c>
      <c r="T98" s="7">
        <v>21.982500211372525</v>
      </c>
      <c r="U98" s="7">
        <v>23.571006133038928</v>
      </c>
      <c r="V98" s="7">
        <v>23.565240062371551</v>
      </c>
      <c r="W98" s="7">
        <v>23.565240018130353</v>
      </c>
      <c r="X98" s="7">
        <v>23.565240230006701</v>
      </c>
      <c r="Y98" s="7">
        <v>23.571005950025693</v>
      </c>
      <c r="Z98" s="7">
        <v>23.565240244044581</v>
      </c>
      <c r="AA98" s="7">
        <v>23.565240062622443</v>
      </c>
      <c r="AB98" s="7">
        <v>23.565240231879812</v>
      </c>
      <c r="AC98" s="2">
        <v>23.571005922231972</v>
      </c>
    </row>
    <row r="99" spans="3:29">
      <c r="C99" s="2" t="s">
        <v>113</v>
      </c>
      <c r="D99" s="2" t="s">
        <v>4</v>
      </c>
      <c r="E99" s="7">
        <v>25.180288617865052</v>
      </c>
      <c r="F99" s="7">
        <v>22.589428453885233</v>
      </c>
      <c r="G99" s="7">
        <v>21.548618675467221</v>
      </c>
      <c r="H99" s="7">
        <v>22.589428249434274</v>
      </c>
      <c r="I99" s="7">
        <v>16.261468790593753</v>
      </c>
      <c r="J99" s="7">
        <v>15.554324774311413</v>
      </c>
      <c r="K99" s="7">
        <v>16.248197998154819</v>
      </c>
      <c r="L99" s="7">
        <v>15.554324788388438</v>
      </c>
      <c r="M99" s="7">
        <v>16.26146892598031</v>
      </c>
      <c r="N99" s="7">
        <v>16.132552318535751</v>
      </c>
      <c r="O99" s="7">
        <v>12.701735148104124</v>
      </c>
      <c r="P99" s="7">
        <v>11.179069061578636</v>
      </c>
      <c r="Q99" s="7">
        <v>7.0735466281967208</v>
      </c>
      <c r="R99" s="7">
        <v>6.4568759790095402</v>
      </c>
      <c r="S99" s="7">
        <v>3.4886403359999996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2">
        <v>0</v>
      </c>
    </row>
    <row r="100" spans="3:29">
      <c r="C100" s="2" t="s">
        <v>114</v>
      </c>
      <c r="D100" s="2" t="s">
        <v>4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5.5807951703967662</v>
      </c>
      <c r="N100" s="7">
        <v>6.3907870212539937</v>
      </c>
      <c r="O100" s="7">
        <v>5.8786485840088227</v>
      </c>
      <c r="P100" s="7">
        <v>7.0351034399999994</v>
      </c>
      <c r="Q100" s="7">
        <v>5.8818084545679028</v>
      </c>
      <c r="R100" s="7">
        <v>10.182272094739009</v>
      </c>
      <c r="S100" s="7">
        <v>12.553715938707162</v>
      </c>
      <c r="T100" s="7">
        <v>16.000750376675647</v>
      </c>
      <c r="U100" s="7">
        <v>18.49770602208552</v>
      </c>
      <c r="V100" s="7">
        <v>23.024016298928689</v>
      </c>
      <c r="W100" s="7">
        <v>25.467467083358088</v>
      </c>
      <c r="X100" s="7">
        <v>24.032650253716994</v>
      </c>
      <c r="Y100" s="7">
        <v>25.833822570743603</v>
      </c>
      <c r="Z100" s="7">
        <v>24.671048328734003</v>
      </c>
      <c r="AA100" s="7">
        <v>25.827503259697369</v>
      </c>
      <c r="AB100" s="7">
        <v>24.671048236344859</v>
      </c>
      <c r="AC100" s="2">
        <v>25.83382252174717</v>
      </c>
    </row>
    <row r="101" spans="3:29">
      <c r="C101" s="2" t="s">
        <v>115</v>
      </c>
      <c r="D101" s="2" t="s">
        <v>4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</row>
    <row r="102" spans="3:29">
      <c r="C102" s="2" t="s">
        <v>116</v>
      </c>
      <c r="D102" s="2" t="s">
        <v>4</v>
      </c>
      <c r="E102" s="2">
        <v>0</v>
      </c>
      <c r="F102" s="2">
        <v>6.0687928705906474E-2</v>
      </c>
      <c r="G102" s="2">
        <v>6.3312557485711823E-2</v>
      </c>
      <c r="H102" s="2">
        <v>6.3033737442311125E-2</v>
      </c>
      <c r="I102" s="2">
        <v>3.7034036315213757E-2</v>
      </c>
      <c r="J102" s="2">
        <v>2.9566470250909117E-2</v>
      </c>
      <c r="K102" s="2">
        <v>3.1031589856526074E-2</v>
      </c>
      <c r="L102" s="2">
        <v>3.3434084283091303E-2</v>
      </c>
      <c r="M102" s="2">
        <v>3.212621103889169E-2</v>
      </c>
      <c r="N102" s="2">
        <v>5.6260364066799233E-2</v>
      </c>
      <c r="O102" s="2">
        <v>5.0383017030620654E-2</v>
      </c>
      <c r="P102" s="2">
        <v>5.4881397942059429E-2</v>
      </c>
      <c r="Q102" s="2">
        <v>5.3415428113010234E-2</v>
      </c>
      <c r="R102" s="2">
        <v>4.6594498568242618E-2</v>
      </c>
      <c r="S102" s="2">
        <v>6.486747685517763E-2</v>
      </c>
      <c r="T102" s="2">
        <v>5.5692864328306758E-2</v>
      </c>
      <c r="U102" s="2">
        <v>6.846804187876028E-2</v>
      </c>
      <c r="V102" s="2">
        <v>6.7059171366839782E-2</v>
      </c>
      <c r="W102" s="2">
        <v>6.4403834708357977E-2</v>
      </c>
      <c r="X102" s="2">
        <v>8.0663375329088002E-2</v>
      </c>
      <c r="Y102" s="2">
        <v>8.7153755873187563E-2</v>
      </c>
      <c r="Z102" s="2">
        <v>0.10674198746899367</v>
      </c>
      <c r="AA102" s="2">
        <v>8.2888511187126993E-2</v>
      </c>
      <c r="AB102" s="2">
        <v>0.13133406611575232</v>
      </c>
      <c r="AC102" s="2">
        <v>0.14820058055522128</v>
      </c>
    </row>
    <row r="103" spans="3:29">
      <c r="C103" s="2" t="s">
        <v>117</v>
      </c>
      <c r="D103" s="2" t="s">
        <v>4</v>
      </c>
      <c r="E103" s="2">
        <v>3.2238837280980359</v>
      </c>
      <c r="F103" s="2">
        <v>3.2238853420538112</v>
      </c>
      <c r="G103" s="2">
        <v>3.223885424939434</v>
      </c>
      <c r="H103" s="2">
        <v>3.223885433357895</v>
      </c>
      <c r="I103" s="2">
        <v>3.2238855943229856</v>
      </c>
      <c r="J103" s="2">
        <v>3.223885561879094</v>
      </c>
      <c r="K103" s="2">
        <v>3.22388554791549</v>
      </c>
      <c r="L103" s="2">
        <v>3.2238855337466656</v>
      </c>
      <c r="M103" s="2">
        <v>3.2238852593014968</v>
      </c>
      <c r="N103" s="2">
        <v>3.2238856458913814</v>
      </c>
      <c r="O103" s="2">
        <v>3.2238855132096722</v>
      </c>
      <c r="P103" s="2">
        <v>3.2238852611592654</v>
      </c>
      <c r="Q103" s="2">
        <v>3.2238853292112601</v>
      </c>
      <c r="R103" s="2">
        <v>3.2238854868122164</v>
      </c>
      <c r="S103" s="2">
        <v>3.2238854450949397</v>
      </c>
      <c r="T103" s="2">
        <v>3.2238854579272416</v>
      </c>
      <c r="U103" s="2">
        <v>3.2238854804389105</v>
      </c>
      <c r="V103" s="2">
        <v>3.2238856279742456</v>
      </c>
      <c r="W103" s="2">
        <v>3.2238856516992893</v>
      </c>
      <c r="X103" s="2">
        <v>3.2238854286967662</v>
      </c>
      <c r="Y103" s="2">
        <v>3.2238856371826166</v>
      </c>
      <c r="Z103" s="2">
        <v>3.2238854497526725</v>
      </c>
      <c r="AA103" s="2">
        <v>3.223885552810267</v>
      </c>
      <c r="AB103" s="2">
        <v>3.2238855024149742</v>
      </c>
      <c r="AC103" s="2">
        <v>3.2238856469866843</v>
      </c>
    </row>
    <row r="104" spans="3:29">
      <c r="C104" s="2" t="s">
        <v>118</v>
      </c>
      <c r="D104" s="2" t="s">
        <v>4</v>
      </c>
      <c r="E104" s="2">
        <v>4.8072756192680366</v>
      </c>
      <c r="F104" s="2">
        <v>4.87649347597198</v>
      </c>
      <c r="G104" s="2">
        <v>4.8764935774900309</v>
      </c>
      <c r="H104" s="2">
        <v>4.8741085486620506</v>
      </c>
      <c r="I104" s="2">
        <v>4.8764938270860929</v>
      </c>
      <c r="J104" s="2">
        <v>4.8764938127235666</v>
      </c>
      <c r="K104" s="2">
        <v>4.876493778403951</v>
      </c>
      <c r="L104" s="2">
        <v>4.8764937822753343</v>
      </c>
      <c r="M104" s="2">
        <v>4.8764933213254391</v>
      </c>
      <c r="N104" s="2">
        <v>4.8764939195765358</v>
      </c>
      <c r="O104" s="2">
        <v>4.8764936991212808</v>
      </c>
      <c r="P104" s="2">
        <v>4.8764934277994989</v>
      </c>
      <c r="Q104" s="2">
        <v>4.8764935035509716</v>
      </c>
      <c r="R104" s="2">
        <v>4.8764936352400188</v>
      </c>
      <c r="S104" s="2">
        <v>4.8764936629564613</v>
      </c>
      <c r="T104" s="2">
        <v>4.8764936130368621</v>
      </c>
      <c r="U104" s="2">
        <v>4.8764936450386935</v>
      </c>
      <c r="V104" s="2">
        <v>4.8764938908365565</v>
      </c>
      <c r="W104" s="2">
        <v>4.8764939281520467</v>
      </c>
      <c r="X104" s="2">
        <v>4.8764935314533577</v>
      </c>
      <c r="Y104" s="2">
        <v>4.8764939023736513</v>
      </c>
      <c r="Z104" s="2">
        <v>4.8764935698085186</v>
      </c>
      <c r="AA104" s="2">
        <v>4.8764937400191206</v>
      </c>
      <c r="AB104" s="2">
        <v>4.8764936583998386</v>
      </c>
      <c r="AC104" s="2">
        <v>4.8764939167059618</v>
      </c>
    </row>
    <row r="105" spans="3:29">
      <c r="C105" s="2" t="s">
        <v>119</v>
      </c>
      <c r="D105" s="2" t="s">
        <v>4</v>
      </c>
      <c r="E105" s="2">
        <v>1.6057967739264307</v>
      </c>
      <c r="F105" s="2">
        <v>1.605797568886806</v>
      </c>
      <c r="G105" s="2">
        <v>1.6057976564094059</v>
      </c>
      <c r="H105" s="2">
        <v>1.6057976303268733</v>
      </c>
      <c r="I105" s="2">
        <v>1.6057978801161186</v>
      </c>
      <c r="J105" s="2">
        <v>2.0021153273808445</v>
      </c>
      <c r="K105" s="2">
        <v>2.0021152985245894</v>
      </c>
      <c r="L105" s="2">
        <v>2.0021152947682244</v>
      </c>
      <c r="M105" s="2">
        <v>2.0021148740327606</v>
      </c>
      <c r="N105" s="2">
        <v>2.0021154259860152</v>
      </c>
      <c r="O105" s="2">
        <v>2.0021152091371679</v>
      </c>
      <c r="P105" s="2">
        <v>2.0021149696915854</v>
      </c>
      <c r="Q105" s="2">
        <v>2.0021150431138834</v>
      </c>
      <c r="R105" s="2">
        <v>2.0021151600741942</v>
      </c>
      <c r="S105" s="2">
        <v>2.0021151803988708</v>
      </c>
      <c r="T105" s="2">
        <v>2.002115129119995</v>
      </c>
      <c r="U105" s="2">
        <v>2.0021151589674844</v>
      </c>
      <c r="V105" s="2">
        <v>2.002115397456961</v>
      </c>
      <c r="W105" s="2">
        <v>2.0021154345626297</v>
      </c>
      <c r="X105" s="2">
        <v>2.0021150500645395</v>
      </c>
      <c r="Y105" s="2">
        <v>2.002115408821981</v>
      </c>
      <c r="Z105" s="2">
        <v>2.0021150881210885</v>
      </c>
      <c r="AA105" s="2">
        <v>2.0021152566689797</v>
      </c>
      <c r="AB105" s="2">
        <v>2.0021151728855822</v>
      </c>
      <c r="AC105" s="2">
        <v>2.002115423898061</v>
      </c>
    </row>
    <row r="106" spans="3:29">
      <c r="C106" s="2" t="s">
        <v>120</v>
      </c>
      <c r="D106" s="2" t="s">
        <v>4</v>
      </c>
      <c r="E106" s="2">
        <v>0.42222000837205359</v>
      </c>
      <c r="F106" s="2">
        <v>0.4222202766112883</v>
      </c>
      <c r="G106" s="2">
        <v>0.42222032143829702</v>
      </c>
      <c r="H106" s="2">
        <v>0.42222029333596667</v>
      </c>
      <c r="I106" s="2">
        <v>0.42222043763616912</v>
      </c>
      <c r="J106" s="2">
        <v>0.42222043383132918</v>
      </c>
      <c r="K106" s="2">
        <v>0.42222041615260081</v>
      </c>
      <c r="L106" s="2">
        <v>0.42222041289284096</v>
      </c>
      <c r="M106" s="2">
        <v>0.4222201803221528</v>
      </c>
      <c r="N106" s="2">
        <v>0.4222204836471849</v>
      </c>
      <c r="O106" s="2">
        <v>0.42222036042268907</v>
      </c>
      <c r="P106" s="2">
        <v>0.42222023207673365</v>
      </c>
      <c r="Q106" s="2">
        <v>0.4222202707365485</v>
      </c>
      <c r="R106" s="2">
        <v>0.4222203294307757</v>
      </c>
      <c r="S106" s="2">
        <v>0.42222034850569229</v>
      </c>
      <c r="T106" s="2">
        <v>0.42222031563762907</v>
      </c>
      <c r="U106" s="2">
        <v>0.42222033277427778</v>
      </c>
      <c r="V106" s="2">
        <v>0.42222046792143175</v>
      </c>
      <c r="W106" s="2">
        <v>0.42222048835812992</v>
      </c>
      <c r="X106" s="2">
        <v>0.42222026460238282</v>
      </c>
      <c r="Y106" s="2">
        <v>0.42222047338612062</v>
      </c>
      <c r="Z106" s="2">
        <v>0.42222028447801774</v>
      </c>
      <c r="AA106" s="2">
        <v>0.4222203821917056</v>
      </c>
      <c r="AB106" s="2">
        <v>0.42222033334960463</v>
      </c>
      <c r="AC106" s="2">
        <v>0.42222048124863965</v>
      </c>
    </row>
    <row r="107" spans="3:29">
      <c r="C107" s="2" t="s">
        <v>121</v>
      </c>
      <c r="D107" s="2" t="s">
        <v>4</v>
      </c>
      <c r="E107" s="2">
        <v>1.1236718515937469</v>
      </c>
      <c r="F107" s="2">
        <v>1.1236720479884807</v>
      </c>
      <c r="G107" s="2">
        <v>1.1236720637498141</v>
      </c>
      <c r="H107" s="2">
        <v>1.1236720754255414</v>
      </c>
      <c r="I107" s="2">
        <v>1.123672096629089</v>
      </c>
      <c r="J107" s="2">
        <v>1.1236720826161792</v>
      </c>
      <c r="K107" s="2">
        <v>1.123672081703031</v>
      </c>
      <c r="L107" s="2">
        <v>1.1236720738528692</v>
      </c>
      <c r="M107" s="2">
        <v>1.1236720126082662</v>
      </c>
      <c r="N107" s="2">
        <v>1.1236721040941633</v>
      </c>
      <c r="O107" s="2">
        <v>1.1236720755339693</v>
      </c>
      <c r="P107" s="2">
        <v>1.1236719924303231</v>
      </c>
      <c r="Q107" s="2">
        <v>1.1236720122989545</v>
      </c>
      <c r="R107" s="2">
        <v>1.1236720696941918</v>
      </c>
      <c r="S107" s="2">
        <v>1.123672043719371</v>
      </c>
      <c r="T107" s="2">
        <v>1.1236720558991022</v>
      </c>
      <c r="U107" s="2">
        <v>1.1236720616826512</v>
      </c>
      <c r="V107" s="2">
        <v>1.1236720986094861</v>
      </c>
      <c r="W107" s="2">
        <v>1.123672105071674</v>
      </c>
      <c r="X107" s="2">
        <v>1.1236720515782537</v>
      </c>
      <c r="Y107" s="2">
        <v>1.1236721014512725</v>
      </c>
      <c r="Z107" s="2">
        <v>1.123672055946684</v>
      </c>
      <c r="AA107" s="2">
        <v>1.1236720830286253</v>
      </c>
      <c r="AB107" s="2">
        <v>1.1236720688863913</v>
      </c>
      <c r="AC107" s="2">
        <v>1.1236721043969464</v>
      </c>
    </row>
    <row r="108" spans="3:29">
      <c r="C108" s="2" t="s">
        <v>122</v>
      </c>
      <c r="D108" s="2" t="s">
        <v>4</v>
      </c>
      <c r="E108" s="2">
        <v>5.1601958134158474</v>
      </c>
      <c r="F108" s="2">
        <v>5.1601967717540598</v>
      </c>
      <c r="G108" s="2">
        <v>5.1601968234024742</v>
      </c>
      <c r="H108" s="2">
        <v>5.1601968054162635</v>
      </c>
      <c r="I108" s="2">
        <v>5.1601969459063586</v>
      </c>
      <c r="J108" s="2">
        <v>5.1601969383383715</v>
      </c>
      <c r="K108" s="2">
        <v>5.1601969222913411</v>
      </c>
      <c r="L108" s="2">
        <v>5.1601969278281912</v>
      </c>
      <c r="M108" s="2">
        <v>5.1601967145810406</v>
      </c>
      <c r="N108" s="2">
        <v>5.1601969873079083</v>
      </c>
      <c r="O108" s="2">
        <v>5.1601968786143662</v>
      </c>
      <c r="P108" s="2">
        <v>5.1601967730122986</v>
      </c>
      <c r="Q108" s="2">
        <v>5.160196808601941</v>
      </c>
      <c r="R108" s="2">
        <v>5.1601968510230165</v>
      </c>
      <c r="S108" s="2">
        <v>5.1601968737103805</v>
      </c>
      <c r="T108" s="2">
        <v>5.160196837058467</v>
      </c>
      <c r="U108" s="2">
        <v>5.1601968508168099</v>
      </c>
      <c r="V108" s="2">
        <v>5.1601969727033774</v>
      </c>
      <c r="W108" s="2">
        <v>5.1601969913508485</v>
      </c>
      <c r="X108" s="2">
        <v>5.1601967911088105</v>
      </c>
      <c r="Y108" s="2">
        <v>5.1601969781004353</v>
      </c>
      <c r="Z108" s="2">
        <v>5.1601968126279214</v>
      </c>
      <c r="AA108" s="2">
        <v>5.1601968982748359</v>
      </c>
      <c r="AB108" s="2">
        <v>5.1601968571043209</v>
      </c>
      <c r="AC108" s="2">
        <v>5.1601969856988994</v>
      </c>
    </row>
    <row r="109" spans="3:29">
      <c r="C109" s="2" t="s">
        <v>123</v>
      </c>
      <c r="D109" s="2" t="s">
        <v>4</v>
      </c>
      <c r="E109" s="2">
        <v>14.49201704954228</v>
      </c>
      <c r="F109" s="2">
        <v>14.784974981841122</v>
      </c>
      <c r="G109" s="2">
        <v>14.75231385354439</v>
      </c>
      <c r="H109" s="2">
        <v>14.733248331417022</v>
      </c>
      <c r="I109" s="2">
        <v>14.82901559554127</v>
      </c>
      <c r="J109" s="2">
        <v>14.861478095867913</v>
      </c>
      <c r="K109" s="2">
        <v>14.860929960492285</v>
      </c>
      <c r="L109" s="2">
        <v>14.875791561060975</v>
      </c>
      <c r="M109" s="2">
        <v>14.862371100784895</v>
      </c>
      <c r="N109" s="2">
        <v>14.87579183361942</v>
      </c>
      <c r="O109" s="2">
        <v>14.875791314091034</v>
      </c>
      <c r="P109" s="2">
        <v>14.875790820581823</v>
      </c>
      <c r="Q109" s="2">
        <v>14.87579098339058</v>
      </c>
      <c r="R109" s="2">
        <v>14.875791143603998</v>
      </c>
      <c r="S109" s="2">
        <v>14.875791303977895</v>
      </c>
      <c r="T109" s="2">
        <v>14.875791121196361</v>
      </c>
      <c r="U109" s="2">
        <v>14.875791169050338</v>
      </c>
      <c r="V109" s="2">
        <v>14.862372283442317</v>
      </c>
      <c r="W109" s="2">
        <v>14.862834703426971</v>
      </c>
      <c r="X109" s="2">
        <v>14.863215182880019</v>
      </c>
      <c r="Y109" s="2">
        <v>14.866797999354457</v>
      </c>
      <c r="Z109" s="2">
        <v>14.869019175937044</v>
      </c>
      <c r="AA109" s="2">
        <v>14.872940179905221</v>
      </c>
      <c r="AB109" s="2">
        <v>14.875791231406758</v>
      </c>
      <c r="AC109" s="2">
        <v>14.875791830052268</v>
      </c>
    </row>
    <row r="110" spans="3:29">
      <c r="C110" s="2" t="s">
        <v>124</v>
      </c>
      <c r="D110" s="2" t="s">
        <v>4</v>
      </c>
      <c r="E110" s="2">
        <v>5.4564903212136358</v>
      </c>
      <c r="F110" s="2">
        <v>5.4564916988440073</v>
      </c>
      <c r="G110" s="2">
        <v>5.4564917621210691</v>
      </c>
      <c r="H110" s="2">
        <v>5.4564917320291313</v>
      </c>
      <c r="I110" s="2">
        <v>5.4564919116984072</v>
      </c>
      <c r="J110" s="2">
        <v>5.4564919075523557</v>
      </c>
      <c r="K110" s="2">
        <v>5.4564918843118484</v>
      </c>
      <c r="L110" s="2">
        <v>5.4564919015196134</v>
      </c>
      <c r="M110" s="2">
        <v>5.4564916350863149</v>
      </c>
      <c r="N110" s="2">
        <v>5.4564919636183058</v>
      </c>
      <c r="O110" s="2">
        <v>5.456491827892882</v>
      </c>
      <c r="P110" s="2">
        <v>5.456491729753365</v>
      </c>
      <c r="Q110" s="2">
        <v>5.4564917683307401</v>
      </c>
      <c r="R110" s="2">
        <v>5.4564917917064255</v>
      </c>
      <c r="S110" s="2">
        <v>5.456491843493648</v>
      </c>
      <c r="T110" s="2">
        <v>5.4564917798148453</v>
      </c>
      <c r="U110" s="2">
        <v>5.4564917978415437</v>
      </c>
      <c r="V110" s="2">
        <v>5.4564919465985762</v>
      </c>
      <c r="W110" s="2">
        <v>5.4564919688246984</v>
      </c>
      <c r="X110" s="2">
        <v>5.4564917233096519</v>
      </c>
      <c r="Y110" s="2">
        <v>5.4564919526473634</v>
      </c>
      <c r="Z110" s="2">
        <v>5.4564917512346378</v>
      </c>
      <c r="AA110" s="2">
        <v>5.4564918547768304</v>
      </c>
      <c r="AB110" s="2">
        <v>5.4564918090490062</v>
      </c>
      <c r="AC110" s="2">
        <v>5.4564919621984185</v>
      </c>
    </row>
    <row r="111" spans="3:29">
      <c r="C111" s="2" t="s">
        <v>125</v>
      </c>
      <c r="D111" s="2" t="s">
        <v>4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</row>
    <row r="112" spans="3:29">
      <c r="C112" s="2" t="s">
        <v>126</v>
      </c>
      <c r="D112" s="2" t="s">
        <v>4</v>
      </c>
      <c r="E112" s="2">
        <v>3.5125439766157647</v>
      </c>
      <c r="F112" s="2">
        <v>3.5773296925281266</v>
      </c>
      <c r="G112" s="2">
        <v>3.5680699749882616</v>
      </c>
      <c r="H112" s="2">
        <v>3.5592212131016305</v>
      </c>
      <c r="I112" s="2">
        <v>3.5867717979146243</v>
      </c>
      <c r="J112" s="2">
        <v>3.603665872948115</v>
      </c>
      <c r="K112" s="2">
        <v>3.6015874405058157</v>
      </c>
      <c r="L112" s="2">
        <v>3.6116586553381644</v>
      </c>
      <c r="M112" s="2">
        <v>3.6030865481599346</v>
      </c>
      <c r="N112" s="2">
        <v>3.609191764530582</v>
      </c>
      <c r="O112" s="2">
        <v>3.6091883152577759</v>
      </c>
      <c r="P112" s="2">
        <v>3.6091838771148397</v>
      </c>
      <c r="Q112" s="2">
        <v>3.6091851253262033</v>
      </c>
      <c r="R112" s="2">
        <v>3.608597461519063</v>
      </c>
      <c r="S112" s="2">
        <v>3.6091874381087119</v>
      </c>
      <c r="T112" s="2">
        <v>3.6095121115094337</v>
      </c>
      <c r="U112" s="2">
        <v>3.6091870247437403</v>
      </c>
      <c r="V112" s="2">
        <v>3.6060232284362153</v>
      </c>
      <c r="W112" s="2">
        <v>3.6061441576256232</v>
      </c>
      <c r="X112" s="2">
        <v>3.6061379414428876</v>
      </c>
      <c r="Y112" s="2">
        <v>3.6061437370463176</v>
      </c>
      <c r="Z112" s="2">
        <v>3.6061388637133844</v>
      </c>
      <c r="AA112" s="2">
        <v>3.606141409881062</v>
      </c>
      <c r="AB112" s="2">
        <v>3.6070306883718595</v>
      </c>
      <c r="AC112" s="2">
        <v>3.6091917351541154</v>
      </c>
    </row>
    <row r="113" spans="2:29">
      <c r="C113" s="2" t="s">
        <v>127</v>
      </c>
      <c r="D113" s="2" t="s">
        <v>4</v>
      </c>
      <c r="E113" s="2">
        <v>1.7759288735411034</v>
      </c>
      <c r="F113" s="2">
        <v>1.7777810558585094</v>
      </c>
      <c r="G113" s="2">
        <v>1.7775598413647447</v>
      </c>
      <c r="H113" s="2">
        <v>1.7772446729022242</v>
      </c>
      <c r="I113" s="2">
        <v>1.7780246603019736</v>
      </c>
      <c r="J113" s="2">
        <v>1.7783863912375757</v>
      </c>
      <c r="K113" s="2">
        <v>1.7783593439118097</v>
      </c>
      <c r="L113" s="2">
        <v>1.7785815678005987</v>
      </c>
      <c r="M113" s="2">
        <v>1.7783975840516812</v>
      </c>
      <c r="N113" s="2">
        <v>1.7785325485190964</v>
      </c>
      <c r="O113" s="2">
        <v>1.7785293519405467</v>
      </c>
      <c r="P113" s="2">
        <v>1.7785255620371445</v>
      </c>
      <c r="Q113" s="2">
        <v>1.7785264808242252</v>
      </c>
      <c r="R113" s="2">
        <v>1.7784929635911793</v>
      </c>
      <c r="S113" s="2">
        <v>1.7785285731940117</v>
      </c>
      <c r="T113" s="2">
        <v>1.7785196122280267</v>
      </c>
      <c r="U113" s="2">
        <v>1.778528092115224</v>
      </c>
      <c r="V113" s="2">
        <v>1.7784344115198034</v>
      </c>
      <c r="W113" s="2">
        <v>1.7784696710793533</v>
      </c>
      <c r="X113" s="2">
        <v>1.7784638299562796</v>
      </c>
      <c r="Y113" s="2">
        <v>1.7784692667958393</v>
      </c>
      <c r="Z113" s="2">
        <v>1.7784646933415922</v>
      </c>
      <c r="AA113" s="2">
        <v>1.7784670720466682</v>
      </c>
      <c r="AB113" s="2">
        <v>1.7784910773044291</v>
      </c>
      <c r="AC113" s="2">
        <v>1.7785325134319199</v>
      </c>
    </row>
    <row r="114" spans="2:29">
      <c r="C114" s="2" t="s">
        <v>128</v>
      </c>
      <c r="D114" s="2" t="s">
        <v>4</v>
      </c>
      <c r="E114" s="2">
        <v>0.2376065063945445</v>
      </c>
      <c r="F114" s="2">
        <v>0.26220343512531891</v>
      </c>
      <c r="G114" s="2">
        <v>0.26211715975103994</v>
      </c>
      <c r="H114" s="2">
        <v>0.26202733706007214</v>
      </c>
      <c r="I114" s="2">
        <v>0.26120565978609511</v>
      </c>
      <c r="J114" s="2">
        <v>0.26094697974423664</v>
      </c>
      <c r="K114" s="2">
        <v>0.26080747581472563</v>
      </c>
      <c r="L114" s="2">
        <v>0.26155523281959631</v>
      </c>
      <c r="M114" s="2">
        <v>0.26101743578695885</v>
      </c>
      <c r="N114" s="2">
        <v>0.26156309012278545</v>
      </c>
      <c r="O114" s="2">
        <v>0.26155849164060024</v>
      </c>
      <c r="P114" s="2">
        <v>0.26155273414677277</v>
      </c>
      <c r="Q114" s="2">
        <v>0.26137881748146896</v>
      </c>
      <c r="R114" s="2">
        <v>0.26138175107886197</v>
      </c>
      <c r="S114" s="2">
        <v>0.2613808200681873</v>
      </c>
      <c r="T114" s="2">
        <v>0.26138104334685186</v>
      </c>
      <c r="U114" s="2">
        <v>0.26138125958545672</v>
      </c>
      <c r="V114" s="2">
        <v>0.26138542146404026</v>
      </c>
      <c r="W114" s="2">
        <v>0.26138613012713985</v>
      </c>
      <c r="X114" s="2">
        <v>0.26137974375200018</v>
      </c>
      <c r="Y114" s="2">
        <v>0.261385683953476</v>
      </c>
      <c r="Z114" s="2">
        <v>0.26138055332994781</v>
      </c>
      <c r="AA114" s="2">
        <v>0.26138334450035572</v>
      </c>
      <c r="AB114" s="2">
        <v>0.26138193202399235</v>
      </c>
      <c r="AC114" s="2">
        <v>0.26138601035878295</v>
      </c>
    </row>
    <row r="115" spans="2:29">
      <c r="C115" s="2" t="s">
        <v>129</v>
      </c>
      <c r="D115" s="2" t="s">
        <v>4</v>
      </c>
    </row>
    <row r="116" spans="2:29">
      <c r="C116" s="2" t="s">
        <v>130</v>
      </c>
      <c r="D116" s="2" t="s">
        <v>4</v>
      </c>
      <c r="E116" s="2">
        <v>2.2381421645889406</v>
      </c>
      <c r="F116" s="2">
        <v>2.2630288235897353</v>
      </c>
      <c r="G116" s="2">
        <v>2.2578747850254541</v>
      </c>
      <c r="H116" s="2">
        <v>2.2543609247738838</v>
      </c>
      <c r="I116" s="2">
        <v>2.2672114085446311</v>
      </c>
      <c r="J116" s="2">
        <v>2.2738296539454002</v>
      </c>
      <c r="K116" s="2">
        <v>2.2735552058905566</v>
      </c>
      <c r="L116" s="2">
        <v>2.2768181962955336</v>
      </c>
      <c r="M116" s="2">
        <v>2.2745493608779985</v>
      </c>
      <c r="N116" s="2">
        <v>2.2760543430960318</v>
      </c>
      <c r="O116" s="2">
        <v>2.2760509371055671</v>
      </c>
      <c r="P116" s="2">
        <v>2.2760467286712847</v>
      </c>
      <c r="Q116" s="2">
        <v>2.2760479291885432</v>
      </c>
      <c r="R116" s="2">
        <v>2.2756864622955675</v>
      </c>
      <c r="S116" s="2">
        <v>2.276050133517221</v>
      </c>
      <c r="T116" s="2">
        <v>2.2759875458084347</v>
      </c>
      <c r="U116" s="2">
        <v>2.2760497013269179</v>
      </c>
      <c r="V116" s="2">
        <v>2.2752002942756744</v>
      </c>
      <c r="W116" s="2">
        <v>2.2753067606165356</v>
      </c>
      <c r="X116" s="2">
        <v>2.2753006823414128</v>
      </c>
      <c r="Y116" s="2">
        <v>2.2753063464073486</v>
      </c>
      <c r="Z116" s="2">
        <v>2.2753015639328384</v>
      </c>
      <c r="AA116" s="2">
        <v>2.2753040778907296</v>
      </c>
      <c r="AB116" s="2">
        <v>2.2754735898962823</v>
      </c>
      <c r="AC116" s="2">
        <v>2.2760543191891602</v>
      </c>
    </row>
    <row r="117" spans="2:29">
      <c r="C117" s="2" t="s">
        <v>131</v>
      </c>
      <c r="D117" s="2" t="s">
        <v>4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</row>
    <row r="118" spans="2:29">
      <c r="C118" s="2" t="s">
        <v>132</v>
      </c>
      <c r="D118" s="2" t="s">
        <v>4</v>
      </c>
    </row>
    <row r="119" spans="2:29">
      <c r="C119" s="2" t="s">
        <v>133</v>
      </c>
      <c r="D119" s="2" t="s">
        <v>4</v>
      </c>
    </row>
    <row r="120" spans="2:29">
      <c r="C120" s="2" t="s">
        <v>41</v>
      </c>
      <c r="D120" s="2" t="s">
        <v>4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7.560959768075185E-6</v>
      </c>
      <c r="R120" s="2">
        <v>7.8131130456089485E-6</v>
      </c>
      <c r="S120" s="2">
        <v>7.849075613946862E-6</v>
      </c>
      <c r="T120" s="2">
        <v>8.097050203348725E-6</v>
      </c>
      <c r="U120" s="2">
        <v>8.1199150961152368E-6</v>
      </c>
      <c r="V120" s="2">
        <v>8.8740428346162709E-6</v>
      </c>
      <c r="W120" s="2">
        <v>9.0819342280650406E-6</v>
      </c>
      <c r="X120" s="2">
        <v>1.1419690434111678E-5</v>
      </c>
      <c r="Y120" s="2">
        <v>1.2662540416747937E-5</v>
      </c>
      <c r="Z120" s="2">
        <v>1.2986168853802179E-5</v>
      </c>
      <c r="AA120" s="2">
        <v>1.9307699093297395E-5</v>
      </c>
      <c r="AB120" s="2">
        <v>2.5241003997742409E-5</v>
      </c>
      <c r="AC120" s="2">
        <v>2.5728628692494252E-5</v>
      </c>
    </row>
    <row r="121" spans="2:29">
      <c r="C121" s="2" t="s">
        <v>42</v>
      </c>
      <c r="D121" s="2" t="s">
        <v>4</v>
      </c>
    </row>
    <row r="122" spans="2:29">
      <c r="C122" s="2" t="s">
        <v>43</v>
      </c>
      <c r="D122" s="2" t="s">
        <v>4</v>
      </c>
      <c r="E122" s="2">
        <v>5.1186903256639961E-6</v>
      </c>
      <c r="F122" s="2">
        <v>6.8669465601996717E-6</v>
      </c>
      <c r="G122" s="2">
        <v>7.5471759945779393E-6</v>
      </c>
      <c r="H122" s="2">
        <v>7.2977641649242398E-6</v>
      </c>
      <c r="I122" s="2">
        <v>4.6344253315956299E-6</v>
      </c>
      <c r="J122" s="2">
        <v>4.834435939333608E-6</v>
      </c>
      <c r="K122" s="2">
        <v>5.7875297703642643E-6</v>
      </c>
      <c r="L122" s="2">
        <v>2.2104261092129186E-5</v>
      </c>
      <c r="M122" s="2">
        <v>2.1667259816558385E-5</v>
      </c>
      <c r="N122" s="2">
        <v>2.715732370247092E-5</v>
      </c>
      <c r="O122" s="2">
        <v>3.625888201049935E-5</v>
      </c>
      <c r="P122" s="2">
        <v>6.7414355822445607E-5</v>
      </c>
      <c r="Q122" s="2">
        <v>9.2389001073571163E-5</v>
      </c>
      <c r="R122" s="2">
        <v>1.1797826749131007E-4</v>
      </c>
      <c r="S122" s="2">
        <v>1.3188395981674514E-4</v>
      </c>
      <c r="T122" s="2">
        <v>1.4109116699915618E-4</v>
      </c>
      <c r="U122" s="2">
        <v>1.4284503416111787E-4</v>
      </c>
      <c r="V122" s="2">
        <v>1.5255630829236425E-4</v>
      </c>
      <c r="W122" s="2">
        <v>1.5465154445883767E-4</v>
      </c>
      <c r="X122" s="2">
        <v>1.583730152214049E-4</v>
      </c>
      <c r="Y122" s="2">
        <v>1.7630910534583246E-4</v>
      </c>
      <c r="Z122" s="2">
        <v>1.8744217735530119E-4</v>
      </c>
      <c r="AA122" s="2">
        <v>1.9925123498640355E-4</v>
      </c>
      <c r="AB122" s="2">
        <v>2.2089442635181517E-4</v>
      </c>
      <c r="AC122" s="2">
        <v>2.5995036192958038E-4</v>
      </c>
    </row>
    <row r="123" spans="2:29">
      <c r="C123" s="2" t="s">
        <v>44</v>
      </c>
      <c r="D123" s="2" t="s">
        <v>4</v>
      </c>
      <c r="E123" s="2">
        <v>7.4016705287988838E-6</v>
      </c>
      <c r="F123" s="2">
        <v>4.846592849093438E-6</v>
      </c>
      <c r="G123" s="2">
        <v>3.7867989688419499E-6</v>
      </c>
      <c r="H123" s="2">
        <v>4.1446074137471743E-6</v>
      </c>
      <c r="I123" s="2">
        <v>1.3417151316901397E-6</v>
      </c>
      <c r="J123" s="2">
        <v>1.7778259291474211E-6</v>
      </c>
      <c r="K123" s="2">
        <v>2.2629223378077145E-6</v>
      </c>
      <c r="L123" s="2">
        <v>7.7911707293886648E-2</v>
      </c>
      <c r="M123" s="2">
        <v>8.7831168872958904E-6</v>
      </c>
      <c r="N123" s="2">
        <v>0.24099257445803179</v>
      </c>
      <c r="O123" s="2">
        <v>0.15237045690931381</v>
      </c>
      <c r="P123" s="2">
        <v>0.14761655406907748</v>
      </c>
      <c r="Q123" s="2">
        <v>0.11159945950312587</v>
      </c>
      <c r="R123" s="2">
        <v>6.3935018953179407E-2</v>
      </c>
      <c r="S123" s="2">
        <v>7.6012131648923523E-2</v>
      </c>
      <c r="T123" s="2">
        <v>0.15957772843114268</v>
      </c>
      <c r="U123" s="2">
        <v>0.10221559234540459</v>
      </c>
      <c r="V123" s="2">
        <v>5.1525270643039391E-2</v>
      </c>
      <c r="W123" s="2">
        <v>6.3093462598687006E-2</v>
      </c>
      <c r="X123" s="2">
        <v>0.10881064105761733</v>
      </c>
      <c r="Y123" s="2">
        <v>0.12328867321229427</v>
      </c>
      <c r="Z123" s="2">
        <v>0.28581177325474172</v>
      </c>
      <c r="AA123" s="2">
        <v>0.26663753999951167</v>
      </c>
      <c r="AB123" s="2">
        <v>0.353426139014962</v>
      </c>
      <c r="AC123" s="2">
        <v>0.51137709876669113</v>
      </c>
    </row>
    <row r="125" spans="2:29">
      <c r="B125" s="2" t="s">
        <v>2</v>
      </c>
      <c r="C125" s="2" t="s">
        <v>57</v>
      </c>
      <c r="D125" s="2" t="s">
        <v>48</v>
      </c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2:29">
      <c r="C126" s="2" t="s">
        <v>58</v>
      </c>
      <c r="D126" s="2" t="s">
        <v>48</v>
      </c>
      <c r="E126" s="8">
        <v>0.28796554121903084</v>
      </c>
      <c r="F126" s="8">
        <v>0.28796554121903084</v>
      </c>
      <c r="G126" s="8">
        <v>0.28796554121903084</v>
      </c>
      <c r="H126" s="8">
        <v>0.28796554121903084</v>
      </c>
      <c r="I126" s="8">
        <v>0.28796554121903101</v>
      </c>
      <c r="J126" s="8">
        <v>0.28796554121903101</v>
      </c>
      <c r="K126" s="8">
        <v>0.28796554121903101</v>
      </c>
      <c r="L126" s="8">
        <v>0.28796554121903101</v>
      </c>
      <c r="M126" s="8">
        <v>0.28796554121903101</v>
      </c>
      <c r="N126" s="8">
        <v>0.28796554121903101</v>
      </c>
      <c r="O126" s="8">
        <v>0.28796554121903101</v>
      </c>
      <c r="P126" s="8">
        <v>0.28796554121903101</v>
      </c>
      <c r="Q126" s="8">
        <v>0.28796554121903101</v>
      </c>
      <c r="R126" s="8">
        <v>0.28796554121903101</v>
      </c>
      <c r="S126" s="8">
        <v>0.28796554121903101</v>
      </c>
      <c r="T126" s="8">
        <v>0.28796554121903101</v>
      </c>
      <c r="U126" s="8">
        <v>0.28796554121903101</v>
      </c>
      <c r="V126" s="8">
        <v>0.28796554121903101</v>
      </c>
      <c r="W126" s="8">
        <v>0.28796554121903101</v>
      </c>
      <c r="X126" s="8">
        <v>0.28796554121903101</v>
      </c>
      <c r="Y126" s="8">
        <v>0.28796554121903101</v>
      </c>
      <c r="Z126" s="8">
        <v>0.28796554121903101</v>
      </c>
      <c r="AA126" s="8">
        <v>0.28796554121903101</v>
      </c>
      <c r="AB126" s="8">
        <v>0.28796554121903101</v>
      </c>
      <c r="AC126" s="2">
        <v>0.28796554121903101</v>
      </c>
    </row>
    <row r="127" spans="2:29">
      <c r="C127" s="2" t="s">
        <v>59</v>
      </c>
      <c r="D127" s="2" t="s">
        <v>48</v>
      </c>
      <c r="E127" s="8">
        <v>0.28796554121903084</v>
      </c>
      <c r="F127" s="8">
        <v>0.28796554121903084</v>
      </c>
      <c r="G127" s="8">
        <v>0.28796554121903084</v>
      </c>
      <c r="H127" s="8">
        <v>0.28796554121903084</v>
      </c>
      <c r="I127" s="8">
        <v>0.28796554121903101</v>
      </c>
      <c r="J127" s="8">
        <v>0.28796554121903101</v>
      </c>
      <c r="K127" s="8">
        <v>0.28796554121903101</v>
      </c>
      <c r="L127" s="8">
        <v>0.28796554121903101</v>
      </c>
      <c r="M127" s="8">
        <v>0.28796554121903101</v>
      </c>
      <c r="N127" s="8">
        <v>0.28796554121903101</v>
      </c>
      <c r="O127" s="8">
        <v>0.28796554121903101</v>
      </c>
      <c r="P127" s="8">
        <v>0.28796554121903101</v>
      </c>
      <c r="Q127" s="8">
        <v>0.28796554121903101</v>
      </c>
      <c r="R127" s="8">
        <v>0.28796554121903101</v>
      </c>
      <c r="S127" s="8">
        <v>0.28796554121903101</v>
      </c>
      <c r="T127" s="8">
        <v>0.28796554121903101</v>
      </c>
      <c r="U127" s="8">
        <v>0.28796554121903101</v>
      </c>
      <c r="V127" s="8">
        <v>0.28796554121903101</v>
      </c>
      <c r="W127" s="8">
        <v>0.28796554121903101</v>
      </c>
      <c r="X127" s="8">
        <v>0.28796554121903101</v>
      </c>
      <c r="Y127" s="8">
        <v>0.28796554121903101</v>
      </c>
      <c r="Z127" s="8">
        <v>0.28796554121903101</v>
      </c>
      <c r="AA127" s="8">
        <v>0.28796554121903101</v>
      </c>
      <c r="AB127" s="8">
        <v>0.28796554121903101</v>
      </c>
      <c r="AC127" s="2">
        <v>0.28796554121903101</v>
      </c>
    </row>
    <row r="128" spans="2:29">
      <c r="C128" s="2" t="s">
        <v>60</v>
      </c>
      <c r="D128" s="2" t="s">
        <v>48</v>
      </c>
      <c r="E128" s="8">
        <v>1.9195</v>
      </c>
      <c r="F128" s="8">
        <v>1.9917555142173797</v>
      </c>
      <c r="G128" s="8">
        <v>2.0640110284347593</v>
      </c>
      <c r="H128" s="8">
        <v>2.1362665426521392</v>
      </c>
      <c r="I128" s="8">
        <v>2.1378553902028523</v>
      </c>
      <c r="J128" s="8">
        <v>2.2101109044202323</v>
      </c>
      <c r="K128" s="8">
        <v>2.2116997519709454</v>
      </c>
      <c r="L128" s="8">
        <v>2.2839552661883253</v>
      </c>
      <c r="M128" s="8">
        <v>2.2839552661883253</v>
      </c>
      <c r="N128" s="8">
        <v>2.3577996279564175</v>
      </c>
      <c r="O128" s="8">
        <v>2.3577996279564175</v>
      </c>
      <c r="P128" s="8">
        <v>2.3577996279564175</v>
      </c>
      <c r="Q128" s="8">
        <v>2.3577996279564175</v>
      </c>
      <c r="R128" s="8">
        <v>2.3577996279564175</v>
      </c>
      <c r="S128" s="8">
        <v>2.3577996279564175</v>
      </c>
      <c r="T128" s="8">
        <v>2.3577996279564175</v>
      </c>
      <c r="U128" s="8">
        <v>2.3577996279564175</v>
      </c>
      <c r="V128" s="8">
        <v>2.3577996279564175</v>
      </c>
      <c r="W128" s="8">
        <v>2.3577996279564175</v>
      </c>
      <c r="X128" s="8">
        <v>2.3577996279564175</v>
      </c>
      <c r="Y128" s="8">
        <v>2.3577996279564175</v>
      </c>
      <c r="Z128" s="8">
        <v>2.3577996279564175</v>
      </c>
      <c r="AA128" s="8">
        <v>2.3577996279564175</v>
      </c>
      <c r="AB128" s="8">
        <v>2.3577996279564175</v>
      </c>
      <c r="AC128" s="2">
        <v>2.3577996279564175</v>
      </c>
    </row>
    <row r="129" spans="3:29">
      <c r="C129" s="2" t="s">
        <v>61</v>
      </c>
      <c r="D129" s="2" t="s">
        <v>48</v>
      </c>
      <c r="E129" s="8">
        <v>0.25243595712651101</v>
      </c>
      <c r="F129" s="8">
        <v>0.42519905224283161</v>
      </c>
      <c r="G129" s="8">
        <v>0.72381233746845763</v>
      </c>
      <c r="H129" s="8">
        <v>0.99155682325107797</v>
      </c>
      <c r="I129" s="8">
        <v>0.98996797570036488</v>
      </c>
      <c r="J129" s="8">
        <v>1.167712461482985</v>
      </c>
      <c r="K129" s="8">
        <v>1.1661236139322719</v>
      </c>
      <c r="L129" s="8">
        <v>1.3986096407581252</v>
      </c>
      <c r="M129" s="8">
        <v>1.3986096407581252</v>
      </c>
      <c r="N129" s="8">
        <v>1.6247949568909985</v>
      </c>
      <c r="O129" s="8">
        <v>1.6247949568909985</v>
      </c>
      <c r="P129" s="8">
        <v>1.6247949568909985</v>
      </c>
      <c r="Q129" s="8">
        <v>1.6247949568909985</v>
      </c>
      <c r="R129" s="8">
        <v>1.624794956890999</v>
      </c>
      <c r="S129" s="8">
        <v>1.624794956890999</v>
      </c>
      <c r="T129" s="8">
        <v>1.624794956891003</v>
      </c>
      <c r="U129" s="8">
        <v>1.6247949568910007</v>
      </c>
      <c r="V129" s="8">
        <v>1.6247949568909994</v>
      </c>
      <c r="W129" s="8">
        <v>1.6247949568909985</v>
      </c>
      <c r="X129" s="8">
        <v>1.6247949568909976</v>
      </c>
      <c r="Y129" s="8">
        <v>1.6247949568909976</v>
      </c>
      <c r="Z129" s="8">
        <v>1.6247949568909976</v>
      </c>
      <c r="AA129" s="8">
        <v>1.6247949568909976</v>
      </c>
      <c r="AB129" s="8">
        <v>1.6247949568909976</v>
      </c>
      <c r="AC129" s="2">
        <v>1.6247949568909976</v>
      </c>
    </row>
    <row r="130" spans="3:29">
      <c r="C130" s="2" t="s">
        <v>46</v>
      </c>
      <c r="D130" s="2" t="s">
        <v>48</v>
      </c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spans="3:29">
      <c r="C131" s="2" t="s">
        <v>62</v>
      </c>
      <c r="D131" s="2" t="s">
        <v>48</v>
      </c>
      <c r="E131" s="8">
        <v>0.48899999999999999</v>
      </c>
      <c r="F131" s="8">
        <v>0.52925</v>
      </c>
      <c r="G131" s="8">
        <v>0.56950000000000001</v>
      </c>
      <c r="H131" s="8">
        <v>0.56950000000000001</v>
      </c>
      <c r="I131" s="8">
        <v>0.60975000000000001</v>
      </c>
      <c r="J131" s="8">
        <v>0.60975000000000001</v>
      </c>
      <c r="K131" s="8">
        <v>0.65</v>
      </c>
      <c r="L131" s="8">
        <v>0.65</v>
      </c>
      <c r="M131" s="8">
        <v>0.65</v>
      </c>
      <c r="N131" s="8">
        <v>0.65</v>
      </c>
      <c r="O131" s="8">
        <v>0.65</v>
      </c>
      <c r="P131" s="8">
        <v>0.65</v>
      </c>
      <c r="Q131" s="8">
        <v>0.65</v>
      </c>
      <c r="R131" s="8">
        <v>0.65</v>
      </c>
      <c r="S131" s="8">
        <v>0.65</v>
      </c>
      <c r="T131" s="8">
        <v>0.65</v>
      </c>
      <c r="U131" s="8">
        <v>0.65</v>
      </c>
      <c r="V131" s="8">
        <v>0.65</v>
      </c>
      <c r="W131" s="8">
        <v>0.65</v>
      </c>
      <c r="X131" s="8">
        <v>0.65</v>
      </c>
      <c r="Y131" s="8">
        <v>0.65</v>
      </c>
      <c r="Z131" s="8">
        <v>0.65</v>
      </c>
      <c r="AA131" s="8">
        <v>0.65</v>
      </c>
      <c r="AB131" s="8">
        <v>0.65</v>
      </c>
      <c r="AC131" s="2">
        <v>0.65</v>
      </c>
    </row>
    <row r="132" spans="3:29">
      <c r="C132" s="2" t="s">
        <v>63</v>
      </c>
      <c r="D132" s="2" t="s">
        <v>48</v>
      </c>
      <c r="E132" s="8">
        <v>4.2390772975201489</v>
      </c>
      <c r="F132" s="8">
        <v>4.3988272975201488</v>
      </c>
      <c r="G132" s="8">
        <v>4.5541197961489432</v>
      </c>
      <c r="H132" s="8">
        <v>4.5541197961489432</v>
      </c>
      <c r="I132" s="8">
        <v>4.8138697961489436</v>
      </c>
      <c r="J132" s="8">
        <v>4.8138697961489436</v>
      </c>
      <c r="K132" s="8">
        <v>5.3718197961489436</v>
      </c>
      <c r="L132" s="8">
        <v>5.3718197961489436</v>
      </c>
      <c r="M132" s="8">
        <v>5.3718197961489436</v>
      </c>
      <c r="N132" s="8">
        <v>5.3718197961489436</v>
      </c>
      <c r="O132" s="8">
        <v>5.3718197961489436</v>
      </c>
      <c r="P132" s="8">
        <v>5.3718197961489436</v>
      </c>
      <c r="Q132" s="8">
        <v>5.3718197961489436</v>
      </c>
      <c r="R132" s="8">
        <v>5.3718197961489436</v>
      </c>
      <c r="S132" s="8">
        <v>5.3718197961489436</v>
      </c>
      <c r="T132" s="8">
        <v>5.3718197961489436</v>
      </c>
      <c r="U132" s="8">
        <v>5.3718197961489436</v>
      </c>
      <c r="V132" s="8">
        <v>5.3718197961489436</v>
      </c>
      <c r="W132" s="8">
        <v>5.3718197961489436</v>
      </c>
      <c r="X132" s="8">
        <v>5.3718197961489436</v>
      </c>
      <c r="Y132" s="8">
        <v>5.3718197961489436</v>
      </c>
      <c r="Z132" s="8">
        <v>5.3718197961489436</v>
      </c>
      <c r="AA132" s="8">
        <v>5.3718197961489436</v>
      </c>
      <c r="AB132" s="8">
        <v>5.3718197961489436</v>
      </c>
      <c r="AC132" s="2">
        <v>5.3718197961489436</v>
      </c>
    </row>
    <row r="133" spans="3:29">
      <c r="C133" s="2" t="s">
        <v>45</v>
      </c>
      <c r="D133" s="2" t="s">
        <v>48</v>
      </c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3:29">
      <c r="C134" s="2" t="s">
        <v>64</v>
      </c>
      <c r="D134" s="2" t="s">
        <v>48</v>
      </c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3:29">
      <c r="C135" s="2" t="s">
        <v>65</v>
      </c>
      <c r="D135" s="2" t="s">
        <v>48</v>
      </c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3:29">
      <c r="C136" s="2" t="s">
        <v>66</v>
      </c>
      <c r="D136" s="2" t="s">
        <v>48</v>
      </c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3:29">
      <c r="C137" s="2" t="s">
        <v>67</v>
      </c>
      <c r="D137" s="2" t="s">
        <v>48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8">
        <v>0</v>
      </c>
      <c r="AC137" s="2">
        <v>0</v>
      </c>
    </row>
    <row r="138" spans="3:29">
      <c r="C138" s="2" t="s">
        <v>68</v>
      </c>
      <c r="D138" s="2" t="s">
        <v>48</v>
      </c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spans="3:29">
      <c r="C139" s="2" t="s">
        <v>69</v>
      </c>
      <c r="D139" s="2" t="s">
        <v>48</v>
      </c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3:29">
      <c r="C140" s="2" t="s">
        <v>70</v>
      </c>
      <c r="D140" s="2" t="s">
        <v>48</v>
      </c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3:29">
      <c r="C141" s="2" t="s">
        <v>71</v>
      </c>
      <c r="D141" s="2" t="s">
        <v>48</v>
      </c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spans="3:29">
      <c r="C142" s="2" t="s">
        <v>72</v>
      </c>
      <c r="D142" s="2" t="s">
        <v>48</v>
      </c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3:29">
      <c r="C143" s="2" t="s">
        <v>73</v>
      </c>
      <c r="D143" s="2" t="s">
        <v>48</v>
      </c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spans="3:29">
      <c r="C144" s="2" t="s">
        <v>74</v>
      </c>
      <c r="D144" s="2" t="s">
        <v>48</v>
      </c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spans="3:29">
      <c r="C145" s="2" t="s">
        <v>75</v>
      </c>
      <c r="D145" s="2" t="s">
        <v>48</v>
      </c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spans="3:29">
      <c r="C146" s="2" t="s">
        <v>76</v>
      </c>
      <c r="D146" s="2" t="s">
        <v>48</v>
      </c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spans="3:29">
      <c r="C147" s="2" t="s">
        <v>77</v>
      </c>
      <c r="D147" s="2" t="s">
        <v>48</v>
      </c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3:29">
      <c r="C148" s="2" t="s">
        <v>78</v>
      </c>
      <c r="D148" s="2" t="s">
        <v>48</v>
      </c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spans="3:29">
      <c r="C149" s="2" t="s">
        <v>79</v>
      </c>
      <c r="D149" s="2" t="s">
        <v>48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8">
        <v>0</v>
      </c>
      <c r="AB149" s="8">
        <v>0</v>
      </c>
      <c r="AC149" s="2">
        <v>0</v>
      </c>
    </row>
    <row r="150" spans="3:29">
      <c r="C150" s="2" t="s">
        <v>80</v>
      </c>
      <c r="D150" s="2" t="s">
        <v>48</v>
      </c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3:29">
      <c r="C151" s="2" t="s">
        <v>81</v>
      </c>
      <c r="D151" s="2" t="s">
        <v>48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8">
        <v>0</v>
      </c>
      <c r="AC151" s="2">
        <v>0</v>
      </c>
    </row>
    <row r="152" spans="3:29">
      <c r="C152" s="2" t="s">
        <v>82</v>
      </c>
      <c r="D152" s="2" t="s">
        <v>48</v>
      </c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spans="3:29">
      <c r="C153" s="2" t="s">
        <v>83</v>
      </c>
      <c r="D153" s="2" t="s">
        <v>48</v>
      </c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spans="3:29">
      <c r="C154" s="2" t="s">
        <v>84</v>
      </c>
      <c r="D154" s="2" t="s">
        <v>48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2">
        <v>0</v>
      </c>
    </row>
    <row r="155" spans="3:29">
      <c r="C155" s="2" t="s">
        <v>85</v>
      </c>
      <c r="D155" s="2" t="s">
        <v>48</v>
      </c>
      <c r="E155" s="8">
        <v>0.11852</v>
      </c>
      <c r="F155" s="8">
        <v>0.11852</v>
      </c>
      <c r="G155" s="8">
        <v>0.11852</v>
      </c>
      <c r="H155" s="8">
        <v>0.11852</v>
      </c>
      <c r="I155" s="8">
        <v>0.11852</v>
      </c>
      <c r="J155" s="8">
        <v>0.11852</v>
      </c>
      <c r="K155" s="8">
        <v>0.11852</v>
      </c>
      <c r="L155" s="8">
        <v>0.11852</v>
      </c>
      <c r="M155" s="8">
        <v>0.11852</v>
      </c>
      <c r="N155" s="8">
        <v>0.11852</v>
      </c>
      <c r="O155" s="8">
        <v>0.11852</v>
      </c>
      <c r="P155" s="8">
        <v>0.11852</v>
      </c>
      <c r="Q155" s="8">
        <v>0.11852</v>
      </c>
      <c r="R155" s="8">
        <v>0.11852</v>
      </c>
      <c r="S155" s="8">
        <v>0.11852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v>0</v>
      </c>
      <c r="AC155" s="2">
        <v>0</v>
      </c>
    </row>
    <row r="156" spans="3:29">
      <c r="C156" s="2" t="s">
        <v>86</v>
      </c>
      <c r="D156" s="2" t="s">
        <v>48</v>
      </c>
      <c r="E156" s="8">
        <v>0.21099999999999999</v>
      </c>
      <c r="F156" s="8">
        <v>0.21099999999999999</v>
      </c>
      <c r="G156" s="8">
        <v>0.21099999999999999</v>
      </c>
      <c r="H156" s="8">
        <v>0.21099999999999999</v>
      </c>
      <c r="I156" s="8">
        <v>0.21099999999999999</v>
      </c>
      <c r="J156" s="8">
        <v>0.21099999999999999</v>
      </c>
      <c r="K156" s="8">
        <v>0.21099999999999999</v>
      </c>
      <c r="L156" s="8">
        <v>0.21099999999999999</v>
      </c>
      <c r="M156" s="8">
        <v>0.21099999999999999</v>
      </c>
      <c r="N156" s="8">
        <v>0.21099999999999999</v>
      </c>
      <c r="O156" s="8">
        <v>0.21099999999999999</v>
      </c>
      <c r="P156" s="8">
        <v>0.21099999999999999</v>
      </c>
      <c r="Q156" s="8">
        <v>0.21099999999999999</v>
      </c>
      <c r="R156" s="8">
        <v>0.21099999999999999</v>
      </c>
      <c r="S156" s="8">
        <v>0.21099999999999999</v>
      </c>
      <c r="T156" s="8">
        <v>0.21099999999999999</v>
      </c>
      <c r="U156" s="8">
        <v>0.21099999999999999</v>
      </c>
      <c r="V156" s="8">
        <v>0.21099999999999999</v>
      </c>
      <c r="W156" s="8">
        <v>0.21099999999999999</v>
      </c>
      <c r="X156" s="8">
        <v>0.21099999999999999</v>
      </c>
      <c r="Y156" s="8">
        <v>0.21099999999999999</v>
      </c>
      <c r="Z156" s="8">
        <v>0.21099999999999999</v>
      </c>
      <c r="AA156" s="8">
        <v>0.21099999999999999</v>
      </c>
      <c r="AB156" s="8">
        <v>0.21099999999999999</v>
      </c>
      <c r="AC156" s="2">
        <v>0.21099999999999999</v>
      </c>
    </row>
    <row r="157" spans="3:29">
      <c r="C157" s="2" t="s">
        <v>87</v>
      </c>
      <c r="D157" s="2" t="s">
        <v>48</v>
      </c>
      <c r="E157" s="8">
        <v>0.14000000000000001</v>
      </c>
      <c r="F157" s="8">
        <v>0.14000000000000001</v>
      </c>
      <c r="G157" s="8">
        <v>0.14000000000000001</v>
      </c>
      <c r="H157" s="8">
        <v>0.14000000000000001</v>
      </c>
      <c r="I157" s="8">
        <v>0.14000000000000001</v>
      </c>
      <c r="J157" s="8">
        <v>0.14000000000000001</v>
      </c>
      <c r="K157" s="8">
        <v>0.14000000000000001</v>
      </c>
      <c r="L157" s="8">
        <v>0.14000000000000001</v>
      </c>
      <c r="M157" s="8">
        <v>0.14000000000000001</v>
      </c>
      <c r="N157" s="8">
        <v>0.14000000000000001</v>
      </c>
      <c r="O157" s="8">
        <v>0.14000000000000001</v>
      </c>
      <c r="P157" s="8">
        <v>0.14000000000000001</v>
      </c>
      <c r="Q157" s="8">
        <v>0.14000000000000001</v>
      </c>
      <c r="R157" s="8">
        <v>0.14000000000000001</v>
      </c>
      <c r="S157" s="8">
        <v>0.14000000000000001</v>
      </c>
      <c r="T157" s="8">
        <v>0.14000000000000001</v>
      </c>
      <c r="U157" s="8">
        <v>0.14000000000000001</v>
      </c>
      <c r="V157" s="8">
        <v>0.14000000000000001</v>
      </c>
      <c r="W157" s="8">
        <v>0.14000000000000001</v>
      </c>
      <c r="X157" s="8">
        <v>0.14000000000000001</v>
      </c>
      <c r="Y157" s="8">
        <v>0.14000000000000001</v>
      </c>
      <c r="Z157" s="8">
        <v>0.14000000000000001</v>
      </c>
      <c r="AA157" s="8">
        <v>0.14000000000000001</v>
      </c>
      <c r="AB157" s="8">
        <v>0.14000000000000001</v>
      </c>
      <c r="AC157" s="2">
        <v>0.14000000000000001</v>
      </c>
    </row>
    <row r="158" spans="3:29">
      <c r="C158" s="2" t="s">
        <v>47</v>
      </c>
      <c r="D158" s="2" t="s">
        <v>48</v>
      </c>
      <c r="E158" s="8">
        <v>2.1</v>
      </c>
      <c r="F158" s="8">
        <v>2.1</v>
      </c>
      <c r="G158" s="8">
        <v>2.1</v>
      </c>
      <c r="H158" s="8">
        <v>2.1</v>
      </c>
      <c r="I158" s="8">
        <v>2.1</v>
      </c>
      <c r="J158" s="8">
        <v>2.1</v>
      </c>
      <c r="K158" s="8">
        <v>2.1</v>
      </c>
      <c r="L158" s="8">
        <v>2.1</v>
      </c>
      <c r="M158" s="8">
        <v>2.1</v>
      </c>
      <c r="N158" s="8">
        <v>2.1</v>
      </c>
      <c r="O158" s="8">
        <v>2.1</v>
      </c>
      <c r="P158" s="8">
        <v>2.1</v>
      </c>
      <c r="Q158" s="8">
        <v>2.1</v>
      </c>
      <c r="R158" s="8">
        <v>2.1</v>
      </c>
      <c r="S158" s="8">
        <v>2.1</v>
      </c>
      <c r="T158" s="8">
        <v>2.1</v>
      </c>
      <c r="U158" s="8">
        <v>2.1</v>
      </c>
      <c r="V158" s="8">
        <v>2.1</v>
      </c>
      <c r="W158" s="8">
        <v>2.1</v>
      </c>
      <c r="X158" s="8">
        <v>2.1</v>
      </c>
      <c r="Y158" s="8">
        <v>2.1</v>
      </c>
      <c r="Z158" s="8">
        <v>2.1</v>
      </c>
      <c r="AA158" s="8">
        <v>2.1</v>
      </c>
      <c r="AB158" s="8">
        <v>2.1</v>
      </c>
      <c r="AC158" s="2">
        <v>2.1</v>
      </c>
    </row>
    <row r="159" spans="3:29">
      <c r="C159" s="2" t="s">
        <v>88</v>
      </c>
      <c r="D159" s="2" t="s">
        <v>48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8">
        <v>0</v>
      </c>
      <c r="AC159" s="2">
        <v>0</v>
      </c>
    </row>
    <row r="160" spans="3:29">
      <c r="C160" s="2" t="s">
        <v>89</v>
      </c>
      <c r="D160" s="2" t="s">
        <v>48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8">
        <v>0</v>
      </c>
      <c r="AC160" s="2">
        <v>0</v>
      </c>
    </row>
    <row r="161" spans="3:29">
      <c r="C161" s="2" t="s">
        <v>90</v>
      </c>
      <c r="D161" s="2" t="s">
        <v>48</v>
      </c>
      <c r="E161" s="8">
        <v>1.8924770489592291E-6</v>
      </c>
      <c r="F161" s="8">
        <v>1.3210091478754737E-6</v>
      </c>
      <c r="G161" s="8">
        <v>1.0988398301547964E-6</v>
      </c>
      <c r="H161" s="8">
        <v>1.1882660487239072E-6</v>
      </c>
      <c r="I161" s="8">
        <v>4.0155088817939166E-7</v>
      </c>
      <c r="J161" s="8">
        <v>5.3460081173017926E-7</v>
      </c>
      <c r="K161" s="8">
        <v>6.6501371870364423E-7</v>
      </c>
      <c r="L161" s="8">
        <v>7.9132631966571942E-7</v>
      </c>
      <c r="M161" s="8">
        <v>2.7455475310189659E-6</v>
      </c>
      <c r="N161" s="8">
        <v>1.3883187383045836E-7</v>
      </c>
      <c r="O161" s="8">
        <v>1.281851334605788E-6</v>
      </c>
      <c r="P161" s="8">
        <v>2.7931396112401696E-6</v>
      </c>
      <c r="Q161" s="8">
        <v>2.400664760288107E-6</v>
      </c>
      <c r="R161" s="8">
        <v>1.5938617485000695E-6</v>
      </c>
      <c r="S161" s="8">
        <v>1.6310059032520474E-6</v>
      </c>
      <c r="T161" s="8">
        <v>1.9459006845023996E-6</v>
      </c>
      <c r="U161" s="8">
        <v>1.769670170514992E-6</v>
      </c>
      <c r="V161" s="8">
        <v>3.3620534217737585E-7</v>
      </c>
      <c r="W161" s="8">
        <v>1.0884954337875286E-7</v>
      </c>
      <c r="X161" s="8">
        <v>2.5002066524615341E-6</v>
      </c>
      <c r="Y161" s="8">
        <v>2.7882859854333475E-7</v>
      </c>
      <c r="Z161" s="8">
        <v>2.3976683783677455E-6</v>
      </c>
      <c r="AA161" s="8">
        <v>1.2545108025729945E-6</v>
      </c>
      <c r="AB161" s="8">
        <v>1.8658366389978642E-6</v>
      </c>
      <c r="AC161" s="2">
        <v>1.89868539668403E-7</v>
      </c>
    </row>
    <row r="162" spans="3:29">
      <c r="C162" s="2" t="s">
        <v>91</v>
      </c>
      <c r="D162" s="2" t="s">
        <v>48</v>
      </c>
      <c r="E162" s="8">
        <v>0.39300000000000002</v>
      </c>
      <c r="F162" s="8">
        <v>0.39300000000000002</v>
      </c>
      <c r="G162" s="8">
        <v>0.39300000000000002</v>
      </c>
      <c r="H162" s="8">
        <v>0.39300000000000002</v>
      </c>
      <c r="I162" s="8">
        <v>0.39300000000000002</v>
      </c>
      <c r="J162" s="8">
        <v>0.39300000000000002</v>
      </c>
      <c r="K162" s="8">
        <v>0.39300000000000002</v>
      </c>
      <c r="L162" s="8">
        <v>0.39300000000000002</v>
      </c>
      <c r="M162" s="8">
        <v>0.39300000000000002</v>
      </c>
      <c r="N162" s="8">
        <v>0.39300000000000002</v>
      </c>
      <c r="O162" s="8">
        <v>0.39300000000000002</v>
      </c>
      <c r="P162" s="8">
        <v>0.39300000000000002</v>
      </c>
      <c r="Q162" s="8">
        <v>0.39300000000000002</v>
      </c>
      <c r="R162" s="8">
        <v>0.39300000000000002</v>
      </c>
      <c r="S162" s="8">
        <v>0.39300000000000002</v>
      </c>
      <c r="T162" s="8">
        <v>0.39300000000000002</v>
      </c>
      <c r="U162" s="8">
        <v>0.39300000000000002</v>
      </c>
      <c r="V162" s="8">
        <v>0.39300000000000002</v>
      </c>
      <c r="W162" s="8">
        <v>0.39300000000000002</v>
      </c>
      <c r="X162" s="8">
        <v>0.39300000000000002</v>
      </c>
      <c r="Y162" s="8">
        <v>0.39300000000000002</v>
      </c>
      <c r="Z162" s="8">
        <v>0.39300000000000002</v>
      </c>
      <c r="AA162" s="8">
        <v>0.39300000000000002</v>
      </c>
      <c r="AB162" s="8">
        <v>0.39300000000000002</v>
      </c>
      <c r="AC162" s="2">
        <v>0.39300000000000002</v>
      </c>
    </row>
    <row r="163" spans="3:29">
      <c r="C163" s="2" t="s">
        <v>92</v>
      </c>
      <c r="D163" s="2" t="s">
        <v>48</v>
      </c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spans="3:29">
      <c r="C164" s="2" t="s">
        <v>93</v>
      </c>
      <c r="D164" s="2" t="s">
        <v>48</v>
      </c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spans="3:29">
      <c r="C165" s="2" t="s">
        <v>94</v>
      </c>
      <c r="D165" s="2" t="s">
        <v>48</v>
      </c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spans="3:29">
      <c r="C166" s="2" t="s">
        <v>95</v>
      </c>
      <c r="D166" s="2" t="s">
        <v>48</v>
      </c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spans="3:29">
      <c r="C167" s="2" t="s">
        <v>96</v>
      </c>
      <c r="D167" s="2" t="s">
        <v>48</v>
      </c>
      <c r="E167" s="8">
        <v>0.5413</v>
      </c>
      <c r="F167" s="8">
        <v>0.5413</v>
      </c>
      <c r="G167" s="8">
        <v>0.5413</v>
      </c>
      <c r="H167" s="8">
        <v>0.5413</v>
      </c>
      <c r="I167" s="8">
        <v>0.5413</v>
      </c>
      <c r="J167" s="8">
        <v>0.5413</v>
      </c>
      <c r="K167" s="8">
        <v>0.5413</v>
      </c>
      <c r="L167" s="8">
        <v>0.5413</v>
      </c>
      <c r="M167" s="8">
        <v>0.5413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v>0</v>
      </c>
      <c r="AC167" s="2">
        <v>0</v>
      </c>
    </row>
    <row r="168" spans="3:29">
      <c r="C168" s="2" t="s">
        <v>97</v>
      </c>
      <c r="D168" s="2" t="s">
        <v>48</v>
      </c>
      <c r="E168" s="8">
        <v>1.0049999999999999</v>
      </c>
      <c r="F168" s="8">
        <v>1.0049999999999999</v>
      </c>
      <c r="G168" s="8">
        <v>1.0049999999999999</v>
      </c>
      <c r="H168" s="8">
        <v>1.0049999999999999</v>
      </c>
      <c r="I168" s="8">
        <v>1.0049999999999999</v>
      </c>
      <c r="J168" s="8">
        <v>1.0049999999999999</v>
      </c>
      <c r="K168" s="8">
        <v>1.0049999999999999</v>
      </c>
      <c r="L168" s="8">
        <v>1.0049999999999999</v>
      </c>
      <c r="M168" s="8">
        <v>1.0049999999999999</v>
      </c>
      <c r="N168" s="8">
        <v>1.0049999999999999</v>
      </c>
      <c r="O168" s="8">
        <v>1.0049999999999999</v>
      </c>
      <c r="P168" s="8">
        <v>1.0049999999999999</v>
      </c>
      <c r="Q168" s="8">
        <v>1.0049999999999999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0</v>
      </c>
      <c r="AC168" s="2">
        <v>0</v>
      </c>
    </row>
    <row r="169" spans="3:29">
      <c r="C169" s="2" t="s">
        <v>98</v>
      </c>
      <c r="D169" s="2" t="s">
        <v>48</v>
      </c>
      <c r="E169" s="8">
        <v>0.55000000000000004</v>
      </c>
      <c r="F169" s="8">
        <v>0.55000000000000004</v>
      </c>
      <c r="G169" s="8">
        <v>0.55000000000000004</v>
      </c>
      <c r="H169" s="8">
        <v>0.55000000000000004</v>
      </c>
      <c r="I169" s="8">
        <v>0.55000000000000004</v>
      </c>
      <c r="J169" s="8">
        <v>0.55000000000000004</v>
      </c>
      <c r="K169" s="8">
        <v>0.55000000000000004</v>
      </c>
      <c r="L169" s="8">
        <v>0.55000000000000004</v>
      </c>
      <c r="M169" s="8">
        <v>0.55000000000000004</v>
      </c>
      <c r="N169" s="8">
        <v>0.55000000000000004</v>
      </c>
      <c r="O169" s="8">
        <v>0.55000000000000004</v>
      </c>
      <c r="P169" s="8">
        <v>0.55000000000000004</v>
      </c>
      <c r="Q169" s="8">
        <v>0.55000000000000004</v>
      </c>
      <c r="R169" s="8">
        <v>0.55000000000000004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2">
        <v>0</v>
      </c>
    </row>
    <row r="170" spans="3:29">
      <c r="C170" s="2" t="s">
        <v>99</v>
      </c>
      <c r="D170" s="2" t="s">
        <v>48</v>
      </c>
      <c r="E170" s="8">
        <v>0.57699999999999996</v>
      </c>
      <c r="F170" s="8">
        <v>0.57699999999999996</v>
      </c>
      <c r="G170" s="8">
        <v>0.57699999999999996</v>
      </c>
      <c r="H170" s="8">
        <v>0.57699999999999996</v>
      </c>
      <c r="I170" s="8">
        <v>0.57699999999999996</v>
      </c>
      <c r="J170" s="8">
        <v>0.57699999999999996</v>
      </c>
      <c r="K170" s="8">
        <v>0.57699999999999996</v>
      </c>
      <c r="L170" s="8">
        <v>0.57699999999999996</v>
      </c>
      <c r="M170" s="8">
        <v>0.57699999999999996</v>
      </c>
      <c r="N170" s="8">
        <v>0.57699999999999996</v>
      </c>
      <c r="O170" s="8">
        <v>0.57699999999999996</v>
      </c>
      <c r="P170" s="8">
        <v>0.57699999999999996</v>
      </c>
      <c r="Q170" s="8">
        <v>0.57699999999999996</v>
      </c>
      <c r="R170" s="8">
        <v>0.57699999999999996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v>0</v>
      </c>
      <c r="AC170" s="2">
        <v>0</v>
      </c>
    </row>
    <row r="171" spans="3:29">
      <c r="C171" s="2" t="s">
        <v>100</v>
      </c>
      <c r="D171" s="2" t="s">
        <v>48</v>
      </c>
      <c r="E171" s="8">
        <v>0.83910000000000007</v>
      </c>
      <c r="F171" s="8">
        <v>0.83910000000000007</v>
      </c>
      <c r="G171" s="8">
        <v>0.83910000000000007</v>
      </c>
      <c r="H171" s="8">
        <v>0.83910000000000007</v>
      </c>
      <c r="I171" s="8">
        <v>0.83910000000000007</v>
      </c>
      <c r="J171" s="8">
        <v>0.83910000000000007</v>
      </c>
      <c r="K171" s="8">
        <v>0.83910000000000007</v>
      </c>
      <c r="L171" s="8">
        <v>0.83910000000000007</v>
      </c>
      <c r="M171" s="8">
        <v>0.83910000000000007</v>
      </c>
      <c r="N171" s="8">
        <v>0.83910000000000007</v>
      </c>
      <c r="O171" s="8">
        <v>0.83910000000000007</v>
      </c>
      <c r="P171" s="8">
        <v>0.83910000000000007</v>
      </c>
      <c r="Q171" s="8">
        <v>0.83910000000000007</v>
      </c>
      <c r="R171" s="8">
        <v>0.83910000000000007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v>0</v>
      </c>
      <c r="AC171" s="2">
        <v>0</v>
      </c>
    </row>
    <row r="172" spans="3:29">
      <c r="C172" s="2" t="s">
        <v>101</v>
      </c>
      <c r="D172" s="2" t="s">
        <v>48</v>
      </c>
      <c r="E172" s="8">
        <v>0.64149999999999996</v>
      </c>
      <c r="F172" s="8">
        <v>0.64149999999999996</v>
      </c>
      <c r="G172" s="8">
        <v>0.64149999999999996</v>
      </c>
      <c r="H172" s="8">
        <v>0.64149999999999996</v>
      </c>
      <c r="I172" s="8">
        <v>0.64149999999999996</v>
      </c>
      <c r="J172" s="8">
        <v>0.64149999999999996</v>
      </c>
      <c r="K172" s="8">
        <v>0.64149999999999996</v>
      </c>
      <c r="L172" s="8">
        <v>0.64149999999999996</v>
      </c>
      <c r="M172" s="8">
        <v>0.64149999999999996</v>
      </c>
      <c r="N172" s="8">
        <v>0.64149999999999996</v>
      </c>
      <c r="O172" s="8">
        <v>0.64149999999999996</v>
      </c>
      <c r="P172" s="8">
        <v>0.64149999999999996</v>
      </c>
      <c r="Q172" s="8">
        <v>0.64149999999999996</v>
      </c>
      <c r="R172" s="8">
        <v>0.64149999999999996</v>
      </c>
      <c r="S172" s="8">
        <v>0.64149999999999996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v>0</v>
      </c>
      <c r="AC172" s="2">
        <v>0</v>
      </c>
    </row>
    <row r="173" spans="3:29">
      <c r="C173" s="2" t="s">
        <v>134</v>
      </c>
      <c r="D173" s="2" t="s">
        <v>48</v>
      </c>
      <c r="E173" s="8">
        <v>0.28899999999999998</v>
      </c>
      <c r="F173" s="8">
        <v>0.28899999999999998</v>
      </c>
      <c r="G173" s="8">
        <v>0.28899999999999998</v>
      </c>
      <c r="H173" s="8">
        <v>0.28899999999999998</v>
      </c>
      <c r="I173" s="8">
        <v>0.28899999999999998</v>
      </c>
      <c r="J173" s="8">
        <v>0.28899999999999998</v>
      </c>
      <c r="K173" s="8">
        <v>0.28899999999999998</v>
      </c>
      <c r="L173" s="8">
        <v>0.28899999999999998</v>
      </c>
      <c r="M173" s="8">
        <v>0.28899999999999998</v>
      </c>
      <c r="N173" s="8">
        <v>0.28899999999999998</v>
      </c>
      <c r="O173" s="8">
        <v>0.28899999999999998</v>
      </c>
      <c r="P173" s="8">
        <v>0.28899999999999998</v>
      </c>
      <c r="Q173" s="8">
        <v>0.28899999999999998</v>
      </c>
      <c r="R173" s="8">
        <v>0.28899999999999998</v>
      </c>
      <c r="S173" s="8">
        <v>0.28899999999999998</v>
      </c>
      <c r="T173" s="8">
        <v>0.28899999999999998</v>
      </c>
      <c r="U173" s="8">
        <v>0.28899999999999998</v>
      </c>
      <c r="V173" s="8">
        <v>0.28899999999999998</v>
      </c>
      <c r="W173" s="8">
        <v>0.28899999999999998</v>
      </c>
      <c r="X173" s="8">
        <v>0.28899999999999998</v>
      </c>
      <c r="Y173" s="8">
        <v>0.28899999999999998</v>
      </c>
      <c r="Z173" s="8">
        <v>0</v>
      </c>
      <c r="AA173" s="8">
        <v>0</v>
      </c>
      <c r="AB173" s="8">
        <v>0</v>
      </c>
      <c r="AC173" s="2">
        <v>0</v>
      </c>
    </row>
    <row r="174" spans="3:29">
      <c r="C174" s="2" t="s">
        <v>135</v>
      </c>
      <c r="D174" s="2" t="s">
        <v>48</v>
      </c>
      <c r="E174" s="8">
        <v>0</v>
      </c>
      <c r="F174" s="8">
        <v>0</v>
      </c>
      <c r="G174" s="8">
        <v>0.9</v>
      </c>
      <c r="H174" s="8">
        <v>0.9</v>
      </c>
      <c r="I174" s="8">
        <v>0.9</v>
      </c>
      <c r="J174" s="8">
        <v>0.9</v>
      </c>
      <c r="K174" s="8">
        <v>0.9</v>
      </c>
      <c r="L174" s="8">
        <v>0.9</v>
      </c>
      <c r="M174" s="8">
        <v>0.9</v>
      </c>
      <c r="N174" s="8">
        <v>0.9</v>
      </c>
      <c r="O174" s="8">
        <v>0.9</v>
      </c>
      <c r="P174" s="8">
        <v>0.9</v>
      </c>
      <c r="Q174" s="8">
        <v>0.9</v>
      </c>
      <c r="R174" s="8">
        <v>0.9</v>
      </c>
      <c r="S174" s="8">
        <v>0.9</v>
      </c>
      <c r="T174" s="8">
        <v>0.9</v>
      </c>
      <c r="U174" s="8">
        <v>0.9</v>
      </c>
      <c r="V174" s="8">
        <v>0.9</v>
      </c>
      <c r="W174" s="8">
        <v>0.9</v>
      </c>
      <c r="X174" s="8">
        <v>0.9</v>
      </c>
      <c r="Y174" s="8">
        <v>0.9</v>
      </c>
      <c r="Z174" s="8">
        <v>0.9</v>
      </c>
      <c r="AA174" s="8">
        <v>0.9</v>
      </c>
      <c r="AB174" s="8">
        <v>0</v>
      </c>
      <c r="AC174" s="2">
        <v>0</v>
      </c>
    </row>
    <row r="175" spans="3:29">
      <c r="C175" s="2" t="s">
        <v>102</v>
      </c>
      <c r="D175" s="2" t="s">
        <v>48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0.54129999938507389</v>
      </c>
      <c r="O175" s="8">
        <v>0.54129999297279374</v>
      </c>
      <c r="P175" s="8">
        <v>0.54129998412581115</v>
      </c>
      <c r="Q175" s="8">
        <v>0.54129998726890693</v>
      </c>
      <c r="R175" s="8">
        <v>1.5462999834940478</v>
      </c>
      <c r="S175" s="8">
        <v>3.5123999338062424</v>
      </c>
      <c r="T175" s="8">
        <v>4.1538998910915295</v>
      </c>
      <c r="U175" s="8">
        <v>4.15389991211853</v>
      </c>
      <c r="V175" s="8">
        <v>4.1538999850808747</v>
      </c>
      <c r="W175" s="8">
        <v>4.1538999935767995</v>
      </c>
      <c r="X175" s="8">
        <v>4.1538998254634425</v>
      </c>
      <c r="Y175" s="8">
        <v>4.1538999908561527</v>
      </c>
      <c r="Z175" s="8">
        <v>4.4428998950809699</v>
      </c>
      <c r="AA175" s="8">
        <v>4.4428999504829099</v>
      </c>
      <c r="AB175" s="8">
        <v>5.3428999886167414</v>
      </c>
      <c r="AC175" s="2">
        <v>5.3428999954571159</v>
      </c>
    </row>
    <row r="176" spans="3:29">
      <c r="C176" s="2" t="s">
        <v>103</v>
      </c>
      <c r="D176" s="2" t="s">
        <v>48</v>
      </c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spans="3:29">
      <c r="C177" s="2" t="s">
        <v>104</v>
      </c>
      <c r="D177" s="2" t="s">
        <v>48</v>
      </c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spans="3:29">
      <c r="C178" s="2" t="s">
        <v>105</v>
      </c>
      <c r="D178" s="2" t="s">
        <v>48</v>
      </c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 spans="3:29">
      <c r="C179" s="2" t="s">
        <v>106</v>
      </c>
      <c r="D179" s="2" t="s">
        <v>48</v>
      </c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spans="3:29">
      <c r="C180" s="2" t="s">
        <v>107</v>
      </c>
      <c r="D180" s="2" t="s">
        <v>48</v>
      </c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 spans="3:29">
      <c r="C181" s="2" t="s">
        <v>108</v>
      </c>
      <c r="D181" s="2" t="s">
        <v>48</v>
      </c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spans="3:29">
      <c r="C182" s="2" t="s">
        <v>55</v>
      </c>
      <c r="D182" s="2" t="s">
        <v>48</v>
      </c>
      <c r="E182" s="8">
        <v>1.03</v>
      </c>
      <c r="F182" s="8">
        <v>1.03</v>
      </c>
      <c r="G182" s="8">
        <v>1.03</v>
      </c>
      <c r="H182" s="8">
        <v>1.03</v>
      </c>
      <c r="I182" s="8">
        <v>1.0300000000000002</v>
      </c>
      <c r="J182" s="8">
        <v>1.0299999999999998</v>
      </c>
      <c r="K182" s="8">
        <v>1.03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2">
        <v>0</v>
      </c>
    </row>
    <row r="183" spans="3:29">
      <c r="C183" s="2" t="s">
        <v>56</v>
      </c>
      <c r="D183" s="2" t="s">
        <v>48</v>
      </c>
      <c r="E183" s="8">
        <v>2.06</v>
      </c>
      <c r="F183" s="8">
        <v>2.0599999999999996</v>
      </c>
      <c r="G183" s="8">
        <v>2.0599999999999996</v>
      </c>
      <c r="H183" s="8">
        <v>2.06</v>
      </c>
      <c r="I183" s="8">
        <v>2.06</v>
      </c>
      <c r="J183" s="8">
        <v>2.0599999999999996</v>
      </c>
      <c r="K183" s="8">
        <v>2.06</v>
      </c>
      <c r="L183" s="8">
        <v>2.06</v>
      </c>
      <c r="M183" s="8">
        <v>2.0600000000000005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2">
        <v>0</v>
      </c>
    </row>
    <row r="184" spans="3:29">
      <c r="C184" s="2" t="s">
        <v>109</v>
      </c>
      <c r="D184" s="2" t="s">
        <v>48</v>
      </c>
      <c r="E184" s="8">
        <v>3.5120000000000005</v>
      </c>
      <c r="F184" s="8">
        <v>2.6339999999999999</v>
      </c>
      <c r="G184" s="8">
        <v>2.6339999999999999</v>
      </c>
      <c r="H184" s="8">
        <v>2.6339999999999999</v>
      </c>
      <c r="I184" s="8">
        <v>1.7560000000000002</v>
      </c>
      <c r="J184" s="8">
        <v>1.2261931506849313</v>
      </c>
      <c r="K184" s="8">
        <v>0.878</v>
      </c>
      <c r="L184" s="8">
        <v>3.3676712328767115E-2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8">
        <v>0</v>
      </c>
      <c r="AC184" s="2">
        <v>0</v>
      </c>
    </row>
    <row r="185" spans="3:29">
      <c r="C185" s="2" t="s">
        <v>110</v>
      </c>
      <c r="D185" s="2" t="s">
        <v>48</v>
      </c>
      <c r="E185" s="8">
        <v>0</v>
      </c>
      <c r="F185" s="8">
        <v>0</v>
      </c>
      <c r="G185" s="8">
        <v>0</v>
      </c>
      <c r="H185" s="8">
        <v>0</v>
      </c>
      <c r="I185" s="8">
        <v>0.87799999999999978</v>
      </c>
      <c r="J185" s="8">
        <v>0.878</v>
      </c>
      <c r="K185" s="8">
        <v>0.87799999999999989</v>
      </c>
      <c r="L185" s="8">
        <v>1.756</v>
      </c>
      <c r="M185" s="8">
        <v>2.2045434782608693</v>
      </c>
      <c r="N185" s="8">
        <v>2.6339999999999999</v>
      </c>
      <c r="O185" s="8">
        <v>3.512</v>
      </c>
      <c r="P185" s="8">
        <v>3.512</v>
      </c>
      <c r="Q185" s="8">
        <v>3.5119999999999996</v>
      </c>
      <c r="R185" s="8">
        <v>3.5119999999999996</v>
      </c>
      <c r="S185" s="8">
        <v>3.512</v>
      </c>
      <c r="T185" s="8">
        <v>3.5119999999999996</v>
      </c>
      <c r="U185" s="8">
        <v>3.5120000000000005</v>
      </c>
      <c r="V185" s="8">
        <v>3.5119999999999996</v>
      </c>
      <c r="W185" s="8">
        <v>3.5119999999999996</v>
      </c>
      <c r="X185" s="8">
        <v>3.512</v>
      </c>
      <c r="Y185" s="8">
        <v>3.5120000000000005</v>
      </c>
      <c r="Z185" s="8">
        <v>3.512</v>
      </c>
      <c r="AA185" s="8">
        <v>3.512</v>
      </c>
      <c r="AB185" s="8">
        <v>3.5119999999999996</v>
      </c>
      <c r="AC185" s="2">
        <v>3.5120000000000009</v>
      </c>
    </row>
    <row r="186" spans="3:29">
      <c r="C186" s="2" t="s">
        <v>111</v>
      </c>
      <c r="D186" s="2" t="s">
        <v>48</v>
      </c>
      <c r="E186" s="8">
        <v>1.5000000000000004</v>
      </c>
      <c r="F186" s="8">
        <v>1.5</v>
      </c>
      <c r="G186" s="8">
        <v>1.5</v>
      </c>
      <c r="H186" s="8">
        <v>1.5</v>
      </c>
      <c r="I186" s="8">
        <v>1.5000000000000002</v>
      </c>
      <c r="J186" s="8">
        <v>1.5</v>
      </c>
      <c r="K186" s="8">
        <v>1.5</v>
      </c>
      <c r="L186" s="8">
        <v>0.75000000000000011</v>
      </c>
      <c r="M186" s="8">
        <v>0.75000000000000011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8">
        <v>0</v>
      </c>
      <c r="AC186" s="2">
        <v>0</v>
      </c>
    </row>
    <row r="187" spans="3:29">
      <c r="C187" s="2" t="s">
        <v>112</v>
      </c>
      <c r="D187" s="2" t="s">
        <v>48</v>
      </c>
      <c r="E187" s="8">
        <v>1.5000000000000002</v>
      </c>
      <c r="F187" s="8">
        <v>1.5</v>
      </c>
      <c r="G187" s="8">
        <v>1.5</v>
      </c>
      <c r="H187" s="8">
        <v>1.5</v>
      </c>
      <c r="I187" s="8">
        <v>1.5000000000000002</v>
      </c>
      <c r="J187" s="8">
        <v>1.5</v>
      </c>
      <c r="K187" s="8">
        <v>1.5</v>
      </c>
      <c r="L187" s="8">
        <v>1.4999999999999998</v>
      </c>
      <c r="M187" s="8">
        <v>1.5000000000000002</v>
      </c>
      <c r="N187" s="8">
        <v>1.5</v>
      </c>
      <c r="O187" s="8">
        <v>2.25</v>
      </c>
      <c r="P187" s="8">
        <v>2.2499999999999996</v>
      </c>
      <c r="Q187" s="8">
        <v>3.0000000000000004</v>
      </c>
      <c r="R187" s="8">
        <v>3.0000000000000009</v>
      </c>
      <c r="S187" s="8">
        <v>3</v>
      </c>
      <c r="T187" s="8">
        <v>3</v>
      </c>
      <c r="U187" s="8">
        <v>3.0000000000000004</v>
      </c>
      <c r="V187" s="8">
        <v>3</v>
      </c>
      <c r="W187" s="8">
        <v>3</v>
      </c>
      <c r="X187" s="8">
        <v>3</v>
      </c>
      <c r="Y187" s="8">
        <v>3.0000000000000004</v>
      </c>
      <c r="Z187" s="8">
        <v>3</v>
      </c>
      <c r="AA187" s="8">
        <v>3</v>
      </c>
      <c r="AB187" s="8">
        <v>3</v>
      </c>
      <c r="AC187" s="2">
        <v>3.0000000000000004</v>
      </c>
    </row>
    <row r="188" spans="3:29">
      <c r="C188" s="2" t="s">
        <v>113</v>
      </c>
      <c r="D188" s="2" t="s">
        <v>48</v>
      </c>
      <c r="E188" s="8">
        <v>3.2880000000000003</v>
      </c>
      <c r="F188" s="8">
        <v>3.2879999999999989</v>
      </c>
      <c r="G188" s="8">
        <v>3.2879999999999994</v>
      </c>
      <c r="H188" s="8">
        <v>3.2879999999999989</v>
      </c>
      <c r="I188" s="8">
        <v>2.4660000000000002</v>
      </c>
      <c r="J188" s="8">
        <v>2.4660000000000006</v>
      </c>
      <c r="K188" s="8">
        <v>2.4660000000000006</v>
      </c>
      <c r="L188" s="8">
        <v>2.4660000000000006</v>
      </c>
      <c r="M188" s="8">
        <v>2.4660000000000002</v>
      </c>
      <c r="N188" s="8">
        <v>2.4660000000000002</v>
      </c>
      <c r="O188" s="8">
        <v>1.6439999999999997</v>
      </c>
      <c r="P188" s="8">
        <v>1.6439999999999997</v>
      </c>
      <c r="Q188" s="8">
        <v>0.82649180327868876</v>
      </c>
      <c r="R188" s="8">
        <v>0.82199999999999984</v>
      </c>
      <c r="S188" s="8">
        <v>0.40762191780821921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2">
        <v>0</v>
      </c>
    </row>
    <row r="189" spans="3:29">
      <c r="C189" s="2" t="s">
        <v>114</v>
      </c>
      <c r="D189" s="2" t="s">
        <v>48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0.82200000000000006</v>
      </c>
      <c r="N189" s="8">
        <v>0.82199999999999995</v>
      </c>
      <c r="O189" s="8">
        <v>0.82199999999999984</v>
      </c>
      <c r="P189" s="8">
        <v>0.82200000000000006</v>
      </c>
      <c r="Q189" s="8">
        <v>0.82199999999999995</v>
      </c>
      <c r="R189" s="8">
        <v>1.6440000000000001</v>
      </c>
      <c r="S189" s="8">
        <v>1.6439999999999999</v>
      </c>
      <c r="T189" s="8">
        <v>2.4660000000000006</v>
      </c>
      <c r="U189" s="8">
        <v>2.4660000000000002</v>
      </c>
      <c r="V189" s="8">
        <v>3.2879999999999998</v>
      </c>
      <c r="W189" s="8">
        <v>3.2879999999999998</v>
      </c>
      <c r="X189" s="8">
        <v>3.2879999999999998</v>
      </c>
      <c r="Y189" s="8">
        <v>3.2880000000000003</v>
      </c>
      <c r="Z189" s="8">
        <v>3.2879999999999994</v>
      </c>
      <c r="AA189" s="8">
        <v>3.2879999999999994</v>
      </c>
      <c r="AB189" s="8">
        <v>3.2879999999999994</v>
      </c>
      <c r="AC189" s="2">
        <v>3.2880000000000003</v>
      </c>
    </row>
    <row r="190" spans="3:29">
      <c r="C190" s="2" t="s">
        <v>115</v>
      </c>
      <c r="D190" s="2" t="s">
        <v>48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v>0</v>
      </c>
      <c r="AC190" s="2">
        <v>0</v>
      </c>
    </row>
    <row r="191" spans="3:29">
      <c r="C191" s="2" t="s">
        <v>116</v>
      </c>
      <c r="D191" s="2" t="s">
        <v>48</v>
      </c>
      <c r="E191" s="8">
        <v>0</v>
      </c>
      <c r="F191" s="8">
        <v>0.74474400000000007</v>
      </c>
      <c r="G191" s="8">
        <v>0.74474400000000007</v>
      </c>
      <c r="H191" s="8">
        <v>0.74474400000000007</v>
      </c>
      <c r="I191" s="8">
        <v>0.74474400000000007</v>
      </c>
      <c r="J191" s="8">
        <v>0.74474400000000007</v>
      </c>
      <c r="K191" s="8">
        <v>0.74474400000000007</v>
      </c>
      <c r="L191" s="8">
        <v>0.74474400000000007</v>
      </c>
      <c r="M191" s="8">
        <v>0.74474400000000007</v>
      </c>
      <c r="N191" s="8">
        <v>0.74474400000000007</v>
      </c>
      <c r="O191" s="8">
        <v>0.74474400000000007</v>
      </c>
      <c r="P191" s="8">
        <v>0.74474400000000007</v>
      </c>
      <c r="Q191" s="8">
        <v>0.74474400000000007</v>
      </c>
      <c r="R191" s="8">
        <v>0.74474400000000007</v>
      </c>
      <c r="S191" s="8">
        <v>0.74474400000000007</v>
      </c>
      <c r="T191" s="8">
        <v>0.74474400000000007</v>
      </c>
      <c r="U191" s="8">
        <v>0.74474400000000007</v>
      </c>
      <c r="V191" s="8">
        <v>0.74474400000000007</v>
      </c>
      <c r="W191" s="8">
        <v>0.74474400000000007</v>
      </c>
      <c r="X191" s="8">
        <v>0.74474400000000007</v>
      </c>
      <c r="Y191" s="8">
        <v>0.74474400000000007</v>
      </c>
      <c r="Z191" s="8">
        <v>0.74474400000000007</v>
      </c>
      <c r="AA191" s="8">
        <v>0.74474400000000007</v>
      </c>
      <c r="AB191" s="8">
        <v>0.74474400000000007</v>
      </c>
      <c r="AC191" s="2">
        <v>0.74474400000000007</v>
      </c>
    </row>
    <row r="192" spans="3:29">
      <c r="C192" s="2" t="s">
        <v>117</v>
      </c>
      <c r="D192" s="2" t="s">
        <v>48</v>
      </c>
      <c r="E192" s="8">
        <v>0.72399999999999998</v>
      </c>
      <c r="F192" s="8">
        <v>0.72399999999999998</v>
      </c>
      <c r="G192" s="8">
        <v>0.72399999999999998</v>
      </c>
      <c r="H192" s="8">
        <v>0.72399999999999998</v>
      </c>
      <c r="I192" s="8">
        <v>0.72399999999999998</v>
      </c>
      <c r="J192" s="8">
        <v>0.72399999999999998</v>
      </c>
      <c r="K192" s="8">
        <v>0.72399999999999998</v>
      </c>
      <c r="L192" s="8">
        <v>0.72399999999999998</v>
      </c>
      <c r="M192" s="8">
        <v>0.72399999999999998</v>
      </c>
      <c r="N192" s="8">
        <v>0.72399999999999998</v>
      </c>
      <c r="O192" s="8">
        <v>0.72399999999999998</v>
      </c>
      <c r="P192" s="8">
        <v>0.72399999999999998</v>
      </c>
      <c r="Q192" s="8">
        <v>0.72399999999999998</v>
      </c>
      <c r="R192" s="8">
        <v>0.72399999999999998</v>
      </c>
      <c r="S192" s="8">
        <v>0.72399999999999998</v>
      </c>
      <c r="T192" s="8">
        <v>0.72399999999999998</v>
      </c>
      <c r="U192" s="8">
        <v>0.72399999999999998</v>
      </c>
      <c r="V192" s="8">
        <v>0.72399999999999998</v>
      </c>
      <c r="W192" s="8">
        <v>0.72399999999999998</v>
      </c>
      <c r="X192" s="8">
        <v>0.72399999999999998</v>
      </c>
      <c r="Y192" s="8">
        <v>0.72399999999999998</v>
      </c>
      <c r="Z192" s="8">
        <v>0.72399999999999998</v>
      </c>
      <c r="AA192" s="8">
        <v>0.72399999999999998</v>
      </c>
      <c r="AB192" s="8">
        <v>0.72399999999999998</v>
      </c>
      <c r="AC192" s="2">
        <v>0.72399999999999998</v>
      </c>
    </row>
    <row r="193" spans="3:29">
      <c r="C193" s="2" t="s">
        <v>118</v>
      </c>
      <c r="D193" s="2" t="s">
        <v>48</v>
      </c>
      <c r="E193" s="8">
        <v>1.256</v>
      </c>
      <c r="F193" s="8">
        <v>1.256</v>
      </c>
      <c r="G193" s="8">
        <v>1.256</v>
      </c>
      <c r="H193" s="8">
        <v>1.256</v>
      </c>
      <c r="I193" s="8">
        <v>1.256</v>
      </c>
      <c r="J193" s="8">
        <v>1.256</v>
      </c>
      <c r="K193" s="8">
        <v>1.256</v>
      </c>
      <c r="L193" s="8">
        <v>1.256</v>
      </c>
      <c r="M193" s="8">
        <v>1.256</v>
      </c>
      <c r="N193" s="8">
        <v>1.256</v>
      </c>
      <c r="O193" s="8">
        <v>1.256</v>
      </c>
      <c r="P193" s="8">
        <v>1.256</v>
      </c>
      <c r="Q193" s="8">
        <v>1.256</v>
      </c>
      <c r="R193" s="8">
        <v>1.256</v>
      </c>
      <c r="S193" s="8">
        <v>1.256</v>
      </c>
      <c r="T193" s="8">
        <v>1.256</v>
      </c>
      <c r="U193" s="8">
        <v>1.256</v>
      </c>
      <c r="V193" s="8">
        <v>1.256</v>
      </c>
      <c r="W193" s="8">
        <v>1.256</v>
      </c>
      <c r="X193" s="8">
        <v>1.256</v>
      </c>
      <c r="Y193" s="8">
        <v>1.256</v>
      </c>
      <c r="Z193" s="8">
        <v>1.256</v>
      </c>
      <c r="AA193" s="8">
        <v>1.256</v>
      </c>
      <c r="AB193" s="8">
        <v>1.256</v>
      </c>
      <c r="AC193" s="2">
        <v>1.256</v>
      </c>
    </row>
    <row r="194" spans="3:29">
      <c r="C194" s="2" t="s">
        <v>119</v>
      </c>
      <c r="D194" s="2" t="s">
        <v>48</v>
      </c>
      <c r="E194" s="8">
        <v>0.67399999999999993</v>
      </c>
      <c r="F194" s="8">
        <v>0.67399999999999993</v>
      </c>
      <c r="G194" s="8">
        <v>0.67399999999999993</v>
      </c>
      <c r="H194" s="8">
        <v>0.67399999999999993</v>
      </c>
      <c r="I194" s="8">
        <v>0.67399999999999993</v>
      </c>
      <c r="J194" s="8">
        <v>0.749</v>
      </c>
      <c r="K194" s="8">
        <v>0.749</v>
      </c>
      <c r="L194" s="8">
        <v>0.749</v>
      </c>
      <c r="M194" s="8">
        <v>0.749</v>
      </c>
      <c r="N194" s="8">
        <v>0.749</v>
      </c>
      <c r="O194" s="8">
        <v>0.749</v>
      </c>
      <c r="P194" s="8">
        <v>0.749</v>
      </c>
      <c r="Q194" s="8">
        <v>0.749</v>
      </c>
      <c r="R194" s="8">
        <v>0.749</v>
      </c>
      <c r="S194" s="8">
        <v>0.749</v>
      </c>
      <c r="T194" s="8">
        <v>0.749</v>
      </c>
      <c r="U194" s="8">
        <v>0.749</v>
      </c>
      <c r="V194" s="8">
        <v>0.749</v>
      </c>
      <c r="W194" s="8">
        <v>0.749</v>
      </c>
      <c r="X194" s="8">
        <v>0.749</v>
      </c>
      <c r="Y194" s="8">
        <v>0.749</v>
      </c>
      <c r="Z194" s="8">
        <v>0.749</v>
      </c>
      <c r="AA194" s="8">
        <v>0.749</v>
      </c>
      <c r="AB194" s="8">
        <v>0.749</v>
      </c>
      <c r="AC194" s="2">
        <v>0.749</v>
      </c>
    </row>
    <row r="195" spans="3:29">
      <c r="C195" s="2" t="s">
        <v>120</v>
      </c>
      <c r="D195" s="2" t="s">
        <v>48</v>
      </c>
      <c r="E195" s="8">
        <v>0.28599999999999998</v>
      </c>
      <c r="F195" s="8">
        <v>0.28599999999999998</v>
      </c>
      <c r="G195" s="8">
        <v>0.28599999999999998</v>
      </c>
      <c r="H195" s="8">
        <v>0.28599999999999998</v>
      </c>
      <c r="I195" s="8">
        <v>0.28599999999999998</v>
      </c>
      <c r="J195" s="8">
        <v>0.28599999999999998</v>
      </c>
      <c r="K195" s="8">
        <v>0.28599999999999998</v>
      </c>
      <c r="L195" s="8">
        <v>0.28599999999999998</v>
      </c>
      <c r="M195" s="8">
        <v>0.28599999999999998</v>
      </c>
      <c r="N195" s="8">
        <v>0.28599999999999998</v>
      </c>
      <c r="O195" s="8">
        <v>0.28599999999999998</v>
      </c>
      <c r="P195" s="8">
        <v>0.28599999999999998</v>
      </c>
      <c r="Q195" s="8">
        <v>0.28599999999999998</v>
      </c>
      <c r="R195" s="8">
        <v>0.28599999999999998</v>
      </c>
      <c r="S195" s="8">
        <v>0.28599999999999998</v>
      </c>
      <c r="T195" s="8">
        <v>0.28599999999999998</v>
      </c>
      <c r="U195" s="8">
        <v>0.28599999999999998</v>
      </c>
      <c r="V195" s="8">
        <v>0.28599999999999998</v>
      </c>
      <c r="W195" s="8">
        <v>0.28599999999999998</v>
      </c>
      <c r="X195" s="8">
        <v>0.28599999999999998</v>
      </c>
      <c r="Y195" s="8">
        <v>0.28599999999999998</v>
      </c>
      <c r="Z195" s="8">
        <v>0.28599999999999998</v>
      </c>
      <c r="AA195" s="8">
        <v>0.28599999999999998</v>
      </c>
      <c r="AB195" s="8">
        <v>0.28599999999999998</v>
      </c>
      <c r="AC195" s="2">
        <v>0.28599999999999998</v>
      </c>
    </row>
    <row r="196" spans="3:29">
      <c r="C196" s="2" t="s">
        <v>121</v>
      </c>
      <c r="D196" s="2" t="s">
        <v>48</v>
      </c>
      <c r="E196" s="8">
        <v>0.61499999999999999</v>
      </c>
      <c r="F196" s="8">
        <v>0.61499999999999999</v>
      </c>
      <c r="G196" s="8">
        <v>0.61499999999999999</v>
      </c>
      <c r="H196" s="8">
        <v>0.61499999999999999</v>
      </c>
      <c r="I196" s="8">
        <v>0.61499999999999999</v>
      </c>
      <c r="J196" s="8">
        <v>0.61499999999999999</v>
      </c>
      <c r="K196" s="8">
        <v>0.61499999999999999</v>
      </c>
      <c r="L196" s="8">
        <v>0.61499999999999999</v>
      </c>
      <c r="M196" s="8">
        <v>0.61499999999999999</v>
      </c>
      <c r="N196" s="8">
        <v>0.61499999999999999</v>
      </c>
      <c r="O196" s="8">
        <v>0.61499999999999999</v>
      </c>
      <c r="P196" s="8">
        <v>0.61499999999999999</v>
      </c>
      <c r="Q196" s="8">
        <v>0.61499999999999999</v>
      </c>
      <c r="R196" s="8">
        <v>0.61499999999999999</v>
      </c>
      <c r="S196" s="8">
        <v>0.61499999999999999</v>
      </c>
      <c r="T196" s="8">
        <v>0.61499999999999999</v>
      </c>
      <c r="U196" s="8">
        <v>0.61499999999999999</v>
      </c>
      <c r="V196" s="8">
        <v>0.61499999999999999</v>
      </c>
      <c r="W196" s="8">
        <v>0.61499999999999999</v>
      </c>
      <c r="X196" s="8">
        <v>0.61499999999999999</v>
      </c>
      <c r="Y196" s="8">
        <v>0.61499999999999999</v>
      </c>
      <c r="Z196" s="8">
        <v>0.61499999999999999</v>
      </c>
      <c r="AA196" s="8">
        <v>0.61499999999999999</v>
      </c>
      <c r="AB196" s="8">
        <v>0.61499999999999999</v>
      </c>
      <c r="AC196" s="2">
        <v>0.61499999999999999</v>
      </c>
    </row>
    <row r="197" spans="3:29">
      <c r="C197" s="2" t="s">
        <v>122</v>
      </c>
      <c r="D197" s="2" t="s">
        <v>48</v>
      </c>
      <c r="E197" s="8">
        <v>1.008</v>
      </c>
      <c r="F197" s="8">
        <v>1.008</v>
      </c>
      <c r="G197" s="8">
        <v>1.008</v>
      </c>
      <c r="H197" s="8">
        <v>1.008</v>
      </c>
      <c r="I197" s="8">
        <v>1.008</v>
      </c>
      <c r="J197" s="8">
        <v>1.008</v>
      </c>
      <c r="K197" s="8">
        <v>1.008</v>
      </c>
      <c r="L197" s="8">
        <v>1.008</v>
      </c>
      <c r="M197" s="8">
        <v>1.008</v>
      </c>
      <c r="N197" s="8">
        <v>1.008</v>
      </c>
      <c r="O197" s="8">
        <v>1.008</v>
      </c>
      <c r="P197" s="8">
        <v>1.008</v>
      </c>
      <c r="Q197" s="8">
        <v>1.008</v>
      </c>
      <c r="R197" s="8">
        <v>1.008</v>
      </c>
      <c r="S197" s="8">
        <v>1.008</v>
      </c>
      <c r="T197" s="8">
        <v>1.008</v>
      </c>
      <c r="U197" s="8">
        <v>1.008</v>
      </c>
      <c r="V197" s="8">
        <v>1.008</v>
      </c>
      <c r="W197" s="8">
        <v>1.008</v>
      </c>
      <c r="X197" s="8">
        <v>1.008</v>
      </c>
      <c r="Y197" s="8">
        <v>1.008</v>
      </c>
      <c r="Z197" s="8">
        <v>1.008</v>
      </c>
      <c r="AA197" s="8">
        <v>1.008</v>
      </c>
      <c r="AB197" s="8">
        <v>1.008</v>
      </c>
      <c r="AC197" s="2">
        <v>1.008</v>
      </c>
    </row>
    <row r="198" spans="3:29">
      <c r="C198" s="2" t="s">
        <v>123</v>
      </c>
      <c r="D198" s="2" t="s">
        <v>48</v>
      </c>
      <c r="E198" s="8">
        <v>2.1030000000000002</v>
      </c>
      <c r="F198" s="8">
        <v>2.1030000000000002</v>
      </c>
      <c r="G198" s="8">
        <v>2.1030000000000002</v>
      </c>
      <c r="H198" s="8">
        <v>2.1030000000000002</v>
      </c>
      <c r="I198" s="8">
        <v>2.1030000000000002</v>
      </c>
      <c r="J198" s="8">
        <v>2.1030000000000002</v>
      </c>
      <c r="K198" s="8">
        <v>2.1030000000000002</v>
      </c>
      <c r="L198" s="8">
        <v>2.1030000000000002</v>
      </c>
      <c r="M198" s="8">
        <v>2.1030000000000002</v>
      </c>
      <c r="N198" s="8">
        <v>2.1030000000000002</v>
      </c>
      <c r="O198" s="8">
        <v>2.1030000000000002</v>
      </c>
      <c r="P198" s="8">
        <v>2.1030000000000002</v>
      </c>
      <c r="Q198" s="8">
        <v>2.1030000000000002</v>
      </c>
      <c r="R198" s="8">
        <v>2.1030000000000002</v>
      </c>
      <c r="S198" s="8">
        <v>2.1030000000000002</v>
      </c>
      <c r="T198" s="8">
        <v>2.1030000000000002</v>
      </c>
      <c r="U198" s="8">
        <v>2.1030000000000002</v>
      </c>
      <c r="V198" s="8">
        <v>2.1030000000000002</v>
      </c>
      <c r="W198" s="8">
        <v>2.1030000000000002</v>
      </c>
      <c r="X198" s="8">
        <v>2.1030000000000002</v>
      </c>
      <c r="Y198" s="8">
        <v>2.1030000000000002</v>
      </c>
      <c r="Z198" s="8">
        <v>2.1030000000000002</v>
      </c>
      <c r="AA198" s="8">
        <v>2.1030000000000002</v>
      </c>
      <c r="AB198" s="8">
        <v>2.1030000000000002</v>
      </c>
      <c r="AC198" s="2">
        <v>2.1030000000000002</v>
      </c>
    </row>
    <row r="199" spans="3:29">
      <c r="C199" s="2" t="s">
        <v>124</v>
      </c>
      <c r="D199" s="2" t="s">
        <v>48</v>
      </c>
      <c r="E199" s="8">
        <v>1.0449999999999999</v>
      </c>
      <c r="F199" s="8">
        <v>1.0449999999999999</v>
      </c>
      <c r="G199" s="8">
        <v>1.0449999999999999</v>
      </c>
      <c r="H199" s="8">
        <v>1.0449999999999999</v>
      </c>
      <c r="I199" s="8">
        <v>1.0449999999999999</v>
      </c>
      <c r="J199" s="8">
        <v>1.0449999999999999</v>
      </c>
      <c r="K199" s="8">
        <v>1.0449999999999999</v>
      </c>
      <c r="L199" s="8">
        <v>1.0449999999999999</v>
      </c>
      <c r="M199" s="8">
        <v>1.0449999999999999</v>
      </c>
      <c r="N199" s="8">
        <v>1.0449999999999999</v>
      </c>
      <c r="O199" s="8">
        <v>1.0449999999999999</v>
      </c>
      <c r="P199" s="8">
        <v>1.0449999999999999</v>
      </c>
      <c r="Q199" s="8">
        <v>1.0449999999999999</v>
      </c>
      <c r="R199" s="8">
        <v>1.0449999999999999</v>
      </c>
      <c r="S199" s="8">
        <v>1.0449999999999999</v>
      </c>
      <c r="T199" s="8">
        <v>1.0449999999999999</v>
      </c>
      <c r="U199" s="8">
        <v>1.0449999999999999</v>
      </c>
      <c r="V199" s="8">
        <v>1.0449999999999999</v>
      </c>
      <c r="W199" s="8">
        <v>1.0449999999999999</v>
      </c>
      <c r="X199" s="8">
        <v>1.0449999999999999</v>
      </c>
      <c r="Y199" s="8">
        <v>1.0449999999999999</v>
      </c>
      <c r="Z199" s="8">
        <v>1.0449999999999999</v>
      </c>
      <c r="AA199" s="8">
        <v>1.0449999999999999</v>
      </c>
      <c r="AB199" s="8">
        <v>1.0449999999999999</v>
      </c>
      <c r="AC199" s="2">
        <v>1.0449999999999999</v>
      </c>
    </row>
    <row r="200" spans="3:29">
      <c r="C200" s="2" t="s">
        <v>125</v>
      </c>
      <c r="D200" s="2" t="s">
        <v>48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8">
        <v>0</v>
      </c>
      <c r="AC200" s="2">
        <v>0</v>
      </c>
    </row>
    <row r="201" spans="3:29">
      <c r="C201" s="2" t="s">
        <v>126</v>
      </c>
      <c r="D201" s="2" t="s">
        <v>48</v>
      </c>
      <c r="E201" s="8">
        <v>0.99210000000000009</v>
      </c>
      <c r="F201" s="8">
        <v>0.99210000000000009</v>
      </c>
      <c r="G201" s="8">
        <v>0.99210000000000009</v>
      </c>
      <c r="H201" s="8">
        <v>0.99210000000000009</v>
      </c>
      <c r="I201" s="8">
        <v>0.99210000000000009</v>
      </c>
      <c r="J201" s="8">
        <v>0.99210000000000009</v>
      </c>
      <c r="K201" s="8">
        <v>0.99210000000000009</v>
      </c>
      <c r="L201" s="8">
        <v>0.99210000000000009</v>
      </c>
      <c r="M201" s="8">
        <v>0.99210000000000009</v>
      </c>
      <c r="N201" s="8">
        <v>0.99210000000000009</v>
      </c>
      <c r="O201" s="8">
        <v>0.99210000000000009</v>
      </c>
      <c r="P201" s="8">
        <v>0.99210000000000009</v>
      </c>
      <c r="Q201" s="8">
        <v>0.99210000000000009</v>
      </c>
      <c r="R201" s="8">
        <v>0.99210000000000009</v>
      </c>
      <c r="S201" s="8">
        <v>0.99210000000000009</v>
      </c>
      <c r="T201" s="8">
        <v>0.99210000000000009</v>
      </c>
      <c r="U201" s="8">
        <v>0.99210000000000009</v>
      </c>
      <c r="V201" s="8">
        <v>0.99210000000000009</v>
      </c>
      <c r="W201" s="8">
        <v>0.99210000000000009</v>
      </c>
      <c r="X201" s="8">
        <v>0.99210000000000009</v>
      </c>
      <c r="Y201" s="8">
        <v>0.99210000000000009</v>
      </c>
      <c r="Z201" s="8">
        <v>0.99210000000000009</v>
      </c>
      <c r="AA201" s="8">
        <v>0.99210000000000009</v>
      </c>
      <c r="AB201" s="8">
        <v>0.99210000000000009</v>
      </c>
      <c r="AC201" s="2">
        <v>0.99210000000000009</v>
      </c>
    </row>
    <row r="202" spans="3:29">
      <c r="C202" s="2" t="s">
        <v>127</v>
      </c>
      <c r="D202" s="2" t="s">
        <v>48</v>
      </c>
      <c r="E202" s="8">
        <v>0.35134000000000004</v>
      </c>
      <c r="F202" s="8">
        <v>0.35134000000000004</v>
      </c>
      <c r="G202" s="8">
        <v>0.35134000000000004</v>
      </c>
      <c r="H202" s="8">
        <v>0.35134000000000004</v>
      </c>
      <c r="I202" s="8">
        <v>0.35134000000000004</v>
      </c>
      <c r="J202" s="8">
        <v>0.35134000000000004</v>
      </c>
      <c r="K202" s="8">
        <v>0.35134000000000004</v>
      </c>
      <c r="L202" s="8">
        <v>0.35134000000000004</v>
      </c>
      <c r="M202" s="8">
        <v>0.35134000000000004</v>
      </c>
      <c r="N202" s="8">
        <v>0.35134000000000004</v>
      </c>
      <c r="O202" s="8">
        <v>0.35134000000000004</v>
      </c>
      <c r="P202" s="8">
        <v>0.35134000000000004</v>
      </c>
      <c r="Q202" s="8">
        <v>0.35134000000000004</v>
      </c>
      <c r="R202" s="8">
        <v>0.35134000000000004</v>
      </c>
      <c r="S202" s="8">
        <v>0.35134000000000004</v>
      </c>
      <c r="T202" s="8">
        <v>0.35134000000000004</v>
      </c>
      <c r="U202" s="8">
        <v>0.35134000000000004</v>
      </c>
      <c r="V202" s="8">
        <v>0.35134000000000004</v>
      </c>
      <c r="W202" s="8">
        <v>0.35134000000000004</v>
      </c>
      <c r="X202" s="8">
        <v>0.35134000000000004</v>
      </c>
      <c r="Y202" s="8">
        <v>0.35134000000000004</v>
      </c>
      <c r="Z202" s="8">
        <v>0.35134000000000004</v>
      </c>
      <c r="AA202" s="8">
        <v>0.35134000000000004</v>
      </c>
      <c r="AB202" s="8">
        <v>0.35134000000000004</v>
      </c>
      <c r="AC202" s="2">
        <v>0.35134000000000004</v>
      </c>
    </row>
    <row r="203" spans="3:29">
      <c r="C203" s="2" t="s">
        <v>128</v>
      </c>
      <c r="D203" s="2" t="s">
        <v>48</v>
      </c>
      <c r="E203" s="8">
        <v>4.2800000000000005E-2</v>
      </c>
      <c r="F203" s="8">
        <v>4.2800000000000005E-2</v>
      </c>
      <c r="G203" s="8">
        <v>4.2800000000000005E-2</v>
      </c>
      <c r="H203" s="8">
        <v>4.2800000000000005E-2</v>
      </c>
      <c r="I203" s="8">
        <v>4.2800000000000005E-2</v>
      </c>
      <c r="J203" s="8">
        <v>4.2800000000000005E-2</v>
      </c>
      <c r="K203" s="8">
        <v>4.2800000000000005E-2</v>
      </c>
      <c r="L203" s="8">
        <v>4.2800000000000005E-2</v>
      </c>
      <c r="M203" s="8">
        <v>4.2800000000000005E-2</v>
      </c>
      <c r="N203" s="8">
        <v>4.2800000000000005E-2</v>
      </c>
      <c r="O203" s="8">
        <v>4.2800000000000005E-2</v>
      </c>
      <c r="P203" s="8">
        <v>4.2800000000000005E-2</v>
      </c>
      <c r="Q203" s="8">
        <v>4.2800000000000005E-2</v>
      </c>
      <c r="R203" s="8">
        <v>4.2800000000000005E-2</v>
      </c>
      <c r="S203" s="8">
        <v>4.2800000000000005E-2</v>
      </c>
      <c r="T203" s="8">
        <v>4.2800000000000005E-2</v>
      </c>
      <c r="U203" s="8">
        <v>4.2800000000000005E-2</v>
      </c>
      <c r="V203" s="8">
        <v>4.2800000000000005E-2</v>
      </c>
      <c r="W203" s="8">
        <v>4.2800000000000005E-2</v>
      </c>
      <c r="X203" s="8">
        <v>4.2800000000000005E-2</v>
      </c>
      <c r="Y203" s="8">
        <v>4.2800000000000005E-2</v>
      </c>
      <c r="Z203" s="8">
        <v>4.2800000000000005E-2</v>
      </c>
      <c r="AA203" s="8">
        <v>4.2800000000000005E-2</v>
      </c>
      <c r="AB203" s="8">
        <v>4.2800000000000005E-2</v>
      </c>
      <c r="AC203" s="2">
        <v>4.2800000000000005E-2</v>
      </c>
    </row>
    <row r="204" spans="3:29">
      <c r="C204" s="2" t="s">
        <v>129</v>
      </c>
      <c r="D204" s="2" t="s">
        <v>48</v>
      </c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 spans="3:29">
      <c r="C205" s="2" t="s">
        <v>130</v>
      </c>
      <c r="D205" s="2" t="s">
        <v>48</v>
      </c>
      <c r="E205" s="8">
        <v>0.44669999999999999</v>
      </c>
      <c r="F205" s="8">
        <v>0.44669999999999999</v>
      </c>
      <c r="G205" s="8">
        <v>0.44669999999999999</v>
      </c>
      <c r="H205" s="8">
        <v>0.44669999999999999</v>
      </c>
      <c r="I205" s="8">
        <v>0.44669999999999999</v>
      </c>
      <c r="J205" s="8">
        <v>0.44669999999999999</v>
      </c>
      <c r="K205" s="8">
        <v>0.44669999999999999</v>
      </c>
      <c r="L205" s="8">
        <v>0.44669999999999999</v>
      </c>
      <c r="M205" s="8">
        <v>0.44669999999999999</v>
      </c>
      <c r="N205" s="8">
        <v>0.44669999999999999</v>
      </c>
      <c r="O205" s="8">
        <v>0.44669999999999999</v>
      </c>
      <c r="P205" s="8">
        <v>0.44669999999999999</v>
      </c>
      <c r="Q205" s="8">
        <v>0.44669999999999999</v>
      </c>
      <c r="R205" s="8">
        <v>0.44669999999999999</v>
      </c>
      <c r="S205" s="8">
        <v>0.44669999999999999</v>
      </c>
      <c r="T205" s="8">
        <v>0.44669999999999999</v>
      </c>
      <c r="U205" s="8">
        <v>0.44669999999999999</v>
      </c>
      <c r="V205" s="8">
        <v>0.44669999999999999</v>
      </c>
      <c r="W205" s="8">
        <v>0.44669999999999999</v>
      </c>
      <c r="X205" s="8">
        <v>0.44669999999999999</v>
      </c>
      <c r="Y205" s="8">
        <v>0.44669999999999999</v>
      </c>
      <c r="Z205" s="8">
        <v>0.44669999999999999</v>
      </c>
      <c r="AA205" s="8">
        <v>0.44669999999999999</v>
      </c>
      <c r="AB205" s="8">
        <v>0.44669999999999999</v>
      </c>
      <c r="AC205" s="2">
        <v>0.44669999999999999</v>
      </c>
    </row>
    <row r="206" spans="3:29">
      <c r="C206" s="2" t="s">
        <v>131</v>
      </c>
      <c r="D206" s="2" t="s">
        <v>48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8">
        <v>0</v>
      </c>
      <c r="AC206" s="2">
        <v>0</v>
      </c>
    </row>
    <row r="207" spans="3:29">
      <c r="C207" s="2" t="s">
        <v>132</v>
      </c>
      <c r="D207" s="2" t="s">
        <v>48</v>
      </c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 spans="3:29">
      <c r="C208" s="2" t="s">
        <v>133</v>
      </c>
      <c r="D208" s="2" t="s">
        <v>48</v>
      </c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 spans="2:29">
      <c r="C209" s="2" t="s">
        <v>41</v>
      </c>
      <c r="D209" s="2" t="s">
        <v>48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9.7872632309758956E-7</v>
      </c>
      <c r="R209" s="8">
        <v>1.0133269609114668E-6</v>
      </c>
      <c r="S209" s="8">
        <v>1.0147557720437927E-6</v>
      </c>
      <c r="T209" s="8">
        <v>1.0468158712362864E-6</v>
      </c>
      <c r="U209" s="8">
        <v>1.0496577664003056E-6</v>
      </c>
      <c r="V209" s="8">
        <v>1.1468608753002993E-6</v>
      </c>
      <c r="W209" s="8">
        <v>1.1735832653823818E-6</v>
      </c>
      <c r="X209" s="8">
        <v>1.4776861296526497E-6</v>
      </c>
      <c r="Y209" s="8">
        <v>1.6363125744987211E-6</v>
      </c>
      <c r="Z209" s="8">
        <v>1.6789340789733417E-6</v>
      </c>
      <c r="AA209" s="8">
        <v>2.4956554599350138E-6</v>
      </c>
      <c r="AB209" s="8">
        <v>3.262165886288826E-6</v>
      </c>
      <c r="AC209" s="2">
        <v>3.3244286034911402E-6</v>
      </c>
    </row>
    <row r="210" spans="2:29">
      <c r="C210" s="2" t="s">
        <v>42</v>
      </c>
      <c r="D210" s="2" t="s">
        <v>48</v>
      </c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 spans="2:29">
      <c r="C211" s="2" t="s">
        <v>43</v>
      </c>
      <c r="D211" s="2" t="s">
        <v>48</v>
      </c>
      <c r="E211" s="8">
        <v>1.5491522731281293E-6</v>
      </c>
      <c r="F211" s="8">
        <v>2.0272814100582693E-6</v>
      </c>
      <c r="G211" s="8">
        <v>2.5253129736400195E-6</v>
      </c>
      <c r="H211" s="8">
        <v>2.7507898501231093E-6</v>
      </c>
      <c r="I211" s="8">
        <v>2.7730255319296055E-6</v>
      </c>
      <c r="J211" s="8">
        <v>2.8738810744599167E-6</v>
      </c>
      <c r="K211" s="8">
        <v>3.0079354694496854E-6</v>
      </c>
      <c r="L211" s="8">
        <v>5.9522912082352601E-6</v>
      </c>
      <c r="M211" s="8">
        <v>6.1057493007345558E-6</v>
      </c>
      <c r="N211" s="8">
        <v>6.47297494861201E-6</v>
      </c>
      <c r="O211" s="8">
        <v>8.4530440356226369E-6</v>
      </c>
      <c r="P211" s="8">
        <v>1.4413237983595096E-5</v>
      </c>
      <c r="Q211" s="8">
        <v>1.9160029998798496E-5</v>
      </c>
      <c r="R211" s="8">
        <v>2.3896728303712426E-5</v>
      </c>
      <c r="S211" s="8">
        <v>2.542325026230254E-5</v>
      </c>
      <c r="T211" s="8">
        <v>2.6193068395073216E-5</v>
      </c>
      <c r="U211" s="8">
        <v>2.7851139300160753E-5</v>
      </c>
      <c r="V211" s="8">
        <v>2.8350456756529962E-5</v>
      </c>
      <c r="W211" s="8">
        <v>2.851542018886733E-5</v>
      </c>
      <c r="X211" s="8">
        <v>3.1490922054388894E-5</v>
      </c>
      <c r="Y211" s="8">
        <v>3.1920596426680395E-5</v>
      </c>
      <c r="Z211" s="8">
        <v>3.3451939584528137E-5</v>
      </c>
      <c r="AA211" s="8">
        <v>3.5006367942691963E-5</v>
      </c>
      <c r="AB211" s="8">
        <v>3.9415166902558771E-5</v>
      </c>
      <c r="AC211" s="2">
        <v>3.982679964017794E-5</v>
      </c>
    </row>
    <row r="212" spans="2:29">
      <c r="C212" s="2" t="s">
        <v>44</v>
      </c>
      <c r="D212" s="2" t="s">
        <v>48</v>
      </c>
      <c r="E212" s="8">
        <v>3.633652372325713E-6</v>
      </c>
      <c r="F212" s="8">
        <v>2.5436115937971238E-6</v>
      </c>
      <c r="G212" s="8">
        <v>2.087464797018157E-6</v>
      </c>
      <c r="H212" s="8">
        <v>2.3438443892409566E-6</v>
      </c>
      <c r="I212" s="8">
        <v>7.6714610219852375E-7</v>
      </c>
      <c r="J212" s="8">
        <v>1.0128263610020838E-6</v>
      </c>
      <c r="K212" s="8">
        <v>1.284126482037351E-6</v>
      </c>
      <c r="L212" s="8">
        <v>0.65371337675440344</v>
      </c>
      <c r="M212" s="8">
        <v>5.2036751978512541E-6</v>
      </c>
      <c r="N212" s="8">
        <v>2.1780352917321366</v>
      </c>
      <c r="O212" s="8">
        <v>1.4248975773087187</v>
      </c>
      <c r="P212" s="8">
        <v>1.584545828980807</v>
      </c>
      <c r="Q212" s="8">
        <v>1.9759639225628534</v>
      </c>
      <c r="R212" s="8">
        <v>1.3898990500891624</v>
      </c>
      <c r="S212" s="8">
        <v>1.9622258887914943</v>
      </c>
      <c r="T212" s="8">
        <v>1.7771163379135158</v>
      </c>
      <c r="U212" s="8">
        <v>2.064828843108343</v>
      </c>
      <c r="V212" s="8">
        <v>1.4524695970641623</v>
      </c>
      <c r="W212" s="8">
        <v>1.5675546892733303</v>
      </c>
      <c r="X212" s="8">
        <v>1.9915200426544923</v>
      </c>
      <c r="Y212" s="8">
        <v>2.46153814657628</v>
      </c>
      <c r="Z212" s="8">
        <v>2.9315599655057025</v>
      </c>
      <c r="AA212" s="8">
        <v>3.4015777959575866</v>
      </c>
      <c r="AB212" s="8">
        <v>3.8715946096442999</v>
      </c>
      <c r="AC212" s="2">
        <v>4.3416136168181438</v>
      </c>
    </row>
    <row r="213" spans="2:29"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</row>
    <row r="214" spans="2:29">
      <c r="B214" s="2" t="s">
        <v>49</v>
      </c>
      <c r="C214" s="2" t="s">
        <v>57</v>
      </c>
      <c r="D214" s="2" t="s">
        <v>50</v>
      </c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</row>
    <row r="215" spans="2:29">
      <c r="C215" s="2" t="s">
        <v>58</v>
      </c>
      <c r="D215" s="2" t="s">
        <v>50</v>
      </c>
      <c r="E215" s="12">
        <v>1.1788623485962247E-7</v>
      </c>
      <c r="F215" s="12">
        <v>8.6610938512196688E-8</v>
      </c>
      <c r="G215" s="12">
        <v>7.2154197401163088E-8</v>
      </c>
      <c r="H215" s="12">
        <v>8.2682625881874883E-8</v>
      </c>
      <c r="I215" s="12">
        <v>2.7081157580718016E-8</v>
      </c>
      <c r="J215" s="12">
        <v>3.5498975014769265E-8</v>
      </c>
      <c r="K215" s="12">
        <v>4.5095023026031167E-8</v>
      </c>
      <c r="L215" s="12">
        <v>5.3205410355023653E-8</v>
      </c>
      <c r="M215" s="12">
        <v>1.8732980990812551E-7</v>
      </c>
      <c r="N215" s="12">
        <v>8.7821695834652964E-9</v>
      </c>
      <c r="O215" s="12">
        <v>8.7418250141732212E-8</v>
      </c>
      <c r="P215" s="12">
        <v>1.9572358011255233E-7</v>
      </c>
      <c r="Q215" s="12">
        <v>1.6892052809904305E-7</v>
      </c>
      <c r="R215" s="12">
        <v>1.1366017678220944E-7</v>
      </c>
      <c r="S215" s="12">
        <v>1.1362628472616088E-7</v>
      </c>
      <c r="T215" s="12">
        <v>1.3631731258342418E-7</v>
      </c>
      <c r="U215" s="12">
        <v>1.2438762895532806E-7</v>
      </c>
      <c r="V215" s="12">
        <v>2.3294401566813867E-8</v>
      </c>
      <c r="W215" s="12">
        <v>6.7611775932358824E-9</v>
      </c>
      <c r="X215" s="12">
        <v>1.7970706479035017E-7</v>
      </c>
      <c r="Y215" s="12">
        <v>1.9666275870670329E-8</v>
      </c>
      <c r="Z215" s="12">
        <v>1.7211786099745369E-7</v>
      </c>
      <c r="AA215" s="12">
        <v>9.1273415490295462E-8</v>
      </c>
      <c r="AB215" s="12">
        <v>1.3346784428804317E-7</v>
      </c>
      <c r="AC215" s="2">
        <v>1.368856137524246E-8</v>
      </c>
    </row>
    <row r="216" spans="2:29">
      <c r="C216" s="2" t="s">
        <v>59</v>
      </c>
      <c r="D216" s="2" t="s">
        <v>50</v>
      </c>
      <c r="E216" s="12">
        <v>7.9095560196436563E-8</v>
      </c>
      <c r="F216" s="12">
        <v>5.7337950668133551E-8</v>
      </c>
      <c r="G216" s="12">
        <v>4.7521222726470225E-8</v>
      </c>
      <c r="H216" s="12">
        <v>5.5144817982865936E-8</v>
      </c>
      <c r="I216" s="12">
        <v>1.7754133575500149E-8</v>
      </c>
      <c r="J216" s="12">
        <v>2.3051817193158023E-8</v>
      </c>
      <c r="K216" s="12">
        <v>2.9347191390935559E-8</v>
      </c>
      <c r="L216" s="12">
        <v>3.4372216031765986E-8</v>
      </c>
      <c r="M216" s="12">
        <v>1.2137760986521231E-7</v>
      </c>
      <c r="N216" s="12">
        <v>4.5452771670088453E-9</v>
      </c>
      <c r="O216" s="12">
        <v>5.6223584135538904E-8</v>
      </c>
      <c r="P216" s="12">
        <v>1.2624514986392402E-7</v>
      </c>
      <c r="Q216" s="12">
        <v>1.0899333306389363E-7</v>
      </c>
      <c r="R216" s="12">
        <v>7.3134010630403247E-8</v>
      </c>
      <c r="S216" s="12">
        <v>7.2935782624121539E-8</v>
      </c>
      <c r="T216" s="12">
        <v>8.7207963697045681E-8</v>
      </c>
      <c r="U216" s="12">
        <v>7.9584171245999945E-8</v>
      </c>
      <c r="V216" s="12">
        <v>1.4871083262324634E-8</v>
      </c>
      <c r="W216" s="12">
        <v>3.4494031777155271E-9</v>
      </c>
      <c r="X216" s="12">
        <v>1.1485726414111681E-7</v>
      </c>
      <c r="Y216" s="12">
        <v>1.2537744848284882E-8</v>
      </c>
      <c r="Z216" s="12">
        <v>1.0976950757816016E-7</v>
      </c>
      <c r="AA216" s="12">
        <v>5.8307944097035708E-8</v>
      </c>
      <c r="AB216" s="12">
        <v>8.4951748132820819E-8</v>
      </c>
      <c r="AC216" s="2">
        <v>7.9505225032239773E-9</v>
      </c>
    </row>
    <row r="217" spans="2:29">
      <c r="C217" s="2" t="s">
        <v>60</v>
      </c>
      <c r="D217" s="2" t="s">
        <v>50</v>
      </c>
      <c r="E217" s="12">
        <v>7.5807624697221909E-2</v>
      </c>
      <c r="F217" s="12">
        <v>8.2216032885008852E-2</v>
      </c>
      <c r="G217" s="12">
        <v>9.1465237951626241E-2</v>
      </c>
      <c r="H217" s="12">
        <v>9.911933701482678E-2</v>
      </c>
      <c r="I217" s="12">
        <v>9.9123892051946369E-2</v>
      </c>
      <c r="J217" s="12">
        <v>0.10354641649720871</v>
      </c>
      <c r="K217" s="12">
        <v>0.10347284632778234</v>
      </c>
      <c r="L217" s="12">
        <v>0.10923894902783983</v>
      </c>
      <c r="M217" s="12">
        <v>0.10923893601195411</v>
      </c>
      <c r="N217" s="12">
        <v>0.11443977063493607</v>
      </c>
      <c r="O217" s="12">
        <v>0.11443961048487039</v>
      </c>
      <c r="P217" s="12">
        <v>0.11443998027257987</v>
      </c>
      <c r="Q217" s="12">
        <v>0.11443985191492398</v>
      </c>
      <c r="R217" s="12">
        <v>0.11443798782705258</v>
      </c>
      <c r="S217" s="12">
        <v>0.11443824494907627</v>
      </c>
      <c r="T217" s="12">
        <v>0.11443812817475622</v>
      </c>
      <c r="U217" s="12">
        <v>0.11443715757313598</v>
      </c>
      <c r="V217" s="12">
        <v>0.11443786972104938</v>
      </c>
      <c r="W217" s="12">
        <v>0.11443601886462725</v>
      </c>
      <c r="X217" s="12">
        <v>0.11443954842341011</v>
      </c>
      <c r="Y217" s="12">
        <v>0.11443864801032276</v>
      </c>
      <c r="Z217" s="12">
        <v>0.11443804913678469</v>
      </c>
      <c r="AA217" s="12">
        <v>0.11443781328708241</v>
      </c>
      <c r="AB217" s="12">
        <v>0.11443676509615057</v>
      </c>
      <c r="AC217" s="2">
        <v>0.11443690974781012</v>
      </c>
    </row>
    <row r="218" spans="2:29">
      <c r="C218" s="2" t="s">
        <v>61</v>
      </c>
      <c r="D218" s="2" t="s">
        <v>50</v>
      </c>
      <c r="E218" s="12">
        <v>0.56550434692196794</v>
      </c>
      <c r="F218" s="12">
        <v>0.38477401037779252</v>
      </c>
      <c r="G218" s="12">
        <v>0.26026409580608423</v>
      </c>
      <c r="H218" s="12">
        <v>0.21318354367416653</v>
      </c>
      <c r="I218" s="12">
        <v>0.21397157883221035</v>
      </c>
      <c r="J218" s="12">
        <v>0.19593411962586751</v>
      </c>
      <c r="K218" s="12">
        <v>0.19622494491284306</v>
      </c>
      <c r="L218" s="12">
        <v>0.17838906529685766</v>
      </c>
      <c r="M218" s="12">
        <v>0.17836431190423088</v>
      </c>
      <c r="N218" s="12">
        <v>0.16606773302088482</v>
      </c>
      <c r="O218" s="12">
        <v>0.16606733117117364</v>
      </c>
      <c r="P218" s="12">
        <v>0.16606764816030511</v>
      </c>
      <c r="Q218" s="12">
        <v>0.16606752101922856</v>
      </c>
      <c r="R218" s="12">
        <v>0.16606496980063121</v>
      </c>
      <c r="S218" s="12">
        <v>0.16606530780261974</v>
      </c>
      <c r="T218" s="12">
        <v>0.16606510971673474</v>
      </c>
      <c r="U218" s="12">
        <v>0.16606372285622767</v>
      </c>
      <c r="V218" s="12">
        <v>0.16605099623414757</v>
      </c>
      <c r="W218" s="12">
        <v>0.16606229453912252</v>
      </c>
      <c r="X218" s="12">
        <v>0.16606709963843283</v>
      </c>
      <c r="Y218" s="12">
        <v>0.16606608840031395</v>
      </c>
      <c r="Z218" s="12">
        <v>0.16606495762198853</v>
      </c>
      <c r="AA218" s="12">
        <v>0.16606475549439725</v>
      </c>
      <c r="AB218" s="12">
        <v>0.1660631684736889</v>
      </c>
      <c r="AC218" s="2">
        <v>0.16606357992309678</v>
      </c>
    </row>
    <row r="219" spans="2:29">
      <c r="C219" s="2" t="s">
        <v>46</v>
      </c>
      <c r="D219" s="2" t="s">
        <v>50</v>
      </c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</row>
    <row r="220" spans="2:29">
      <c r="C220" s="2" t="s">
        <v>62</v>
      </c>
      <c r="D220" s="2" t="s">
        <v>50</v>
      </c>
      <c r="E220" s="12">
        <v>1.404061131458231</v>
      </c>
      <c r="F220" s="12">
        <v>1.3847750531095486</v>
      </c>
      <c r="G220" s="12">
        <v>1.3379959208150511</v>
      </c>
      <c r="H220" s="12">
        <v>1.3379793347045359</v>
      </c>
      <c r="I220" s="12">
        <v>1.3228400328772452</v>
      </c>
      <c r="J220" s="12">
        <v>1.3228326062336622</v>
      </c>
      <c r="K220" s="12">
        <v>1.3777996997473967</v>
      </c>
      <c r="L220" s="12">
        <v>1.3778061814346132</v>
      </c>
      <c r="M220" s="12">
        <v>1.3778061814346132</v>
      </c>
      <c r="N220" s="12">
        <v>1.3777779490032431</v>
      </c>
      <c r="O220" s="12">
        <v>1.3777763109296728</v>
      </c>
      <c r="P220" s="12">
        <v>1.3777741286002256</v>
      </c>
      <c r="Q220" s="12">
        <v>1.3777729998087744</v>
      </c>
      <c r="R220" s="12">
        <v>1.3777433361462563</v>
      </c>
      <c r="S220" s="12">
        <v>1.3777489489479315</v>
      </c>
      <c r="T220" s="12">
        <v>1.3777384401448662</v>
      </c>
      <c r="U220" s="12">
        <v>1.3777701081922473</v>
      </c>
      <c r="V220" s="12">
        <v>1.3777605580905716</v>
      </c>
      <c r="W220" s="12">
        <v>1.3777389600987875</v>
      </c>
      <c r="X220" s="12">
        <v>1.3777350563214614</v>
      </c>
      <c r="Y220" s="12">
        <v>1.3777206932149515</v>
      </c>
      <c r="Z220" s="12">
        <v>1.3777013220988314</v>
      </c>
      <c r="AA220" s="12">
        <v>1.3776857344717366</v>
      </c>
      <c r="AB220" s="12">
        <v>1.3776713875834483</v>
      </c>
      <c r="AC220" s="2">
        <v>1.3776637126509619</v>
      </c>
    </row>
    <row r="221" spans="2:29">
      <c r="C221" s="2" t="s">
        <v>63</v>
      </c>
      <c r="D221" s="2" t="s">
        <v>50</v>
      </c>
      <c r="E221" s="12">
        <v>0.15928058088358873</v>
      </c>
      <c r="F221" s="12">
        <v>0.16596324119754621</v>
      </c>
      <c r="G221" s="12">
        <v>0.16632997264526278</v>
      </c>
      <c r="H221" s="12">
        <v>0.16619985301627282</v>
      </c>
      <c r="I221" s="12">
        <v>0.16738424841418745</v>
      </c>
      <c r="J221" s="12">
        <v>0.16743824448535211</v>
      </c>
      <c r="K221" s="12">
        <v>0.16661992791319982</v>
      </c>
      <c r="L221" s="12">
        <v>0.16671705002098294</v>
      </c>
      <c r="M221" s="12">
        <v>0.1666239598464534</v>
      </c>
      <c r="N221" s="12">
        <v>0.16671364452432691</v>
      </c>
      <c r="O221" s="12">
        <v>0.16671342948165049</v>
      </c>
      <c r="P221" s="12">
        <v>0.16671314307469526</v>
      </c>
      <c r="Q221" s="12">
        <v>0.16671301258176377</v>
      </c>
      <c r="R221" s="12">
        <v>0.16670943816581615</v>
      </c>
      <c r="S221" s="12">
        <v>0.16671011459816892</v>
      </c>
      <c r="T221" s="12">
        <v>0.16670883990066004</v>
      </c>
      <c r="U221" s="12">
        <v>0.16671267420468663</v>
      </c>
      <c r="V221" s="12">
        <v>0.16662735932835618</v>
      </c>
      <c r="W221" s="12">
        <v>0.16670892731869169</v>
      </c>
      <c r="X221" s="12">
        <v>0.16670842190488369</v>
      </c>
      <c r="Y221" s="12">
        <v>0.16670671483346161</v>
      </c>
      <c r="Z221" s="12">
        <v>0.16670434398003317</v>
      </c>
      <c r="AA221" s="12">
        <v>0.1667024723955472</v>
      </c>
      <c r="AB221" s="12">
        <v>0.16670073002585084</v>
      </c>
      <c r="AC221" s="2">
        <v>0.16669982151843865</v>
      </c>
    </row>
    <row r="222" spans="2:29">
      <c r="C222" s="2" t="s">
        <v>45</v>
      </c>
      <c r="D222" s="2" t="s">
        <v>50</v>
      </c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</row>
    <row r="223" spans="2:29">
      <c r="C223" s="2" t="s">
        <v>64</v>
      </c>
      <c r="D223" s="2" t="s">
        <v>50</v>
      </c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</row>
    <row r="224" spans="2:29">
      <c r="C224" s="2" t="s">
        <v>65</v>
      </c>
      <c r="D224" s="2" t="s">
        <v>50</v>
      </c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</row>
    <row r="225" spans="3:28">
      <c r="C225" s="2" t="s">
        <v>66</v>
      </c>
      <c r="D225" s="2" t="s">
        <v>50</v>
      </c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</row>
    <row r="226" spans="3:28">
      <c r="C226" s="2" t="s">
        <v>67</v>
      </c>
      <c r="D226" s="2" t="s">
        <v>50</v>
      </c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</row>
    <row r="227" spans="3:28">
      <c r="C227" s="2" t="s">
        <v>68</v>
      </c>
      <c r="D227" s="2" t="s">
        <v>50</v>
      </c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</row>
    <row r="228" spans="3:28">
      <c r="C228" s="2" t="s">
        <v>69</v>
      </c>
      <c r="D228" s="2" t="s">
        <v>50</v>
      </c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</row>
    <row r="229" spans="3:28">
      <c r="C229" s="2" t="s">
        <v>70</v>
      </c>
      <c r="D229" s="2" t="s">
        <v>50</v>
      </c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</row>
    <row r="230" spans="3:28">
      <c r="C230" s="2" t="s">
        <v>71</v>
      </c>
      <c r="D230" s="2" t="s">
        <v>50</v>
      </c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</row>
    <row r="231" spans="3:28">
      <c r="C231" s="2" t="s">
        <v>72</v>
      </c>
      <c r="D231" s="2" t="s">
        <v>50</v>
      </c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</row>
    <row r="232" spans="3:28">
      <c r="C232" s="2" t="s">
        <v>73</v>
      </c>
      <c r="D232" s="2" t="s">
        <v>50</v>
      </c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</row>
    <row r="233" spans="3:28">
      <c r="C233" s="2" t="s">
        <v>74</v>
      </c>
      <c r="D233" s="2" t="s">
        <v>50</v>
      </c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</row>
    <row r="234" spans="3:28">
      <c r="C234" s="2" t="s">
        <v>75</v>
      </c>
      <c r="D234" s="2" t="s">
        <v>50</v>
      </c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</row>
    <row r="235" spans="3:28">
      <c r="C235" s="2" t="s">
        <v>76</v>
      </c>
      <c r="D235" s="2" t="s">
        <v>50</v>
      </c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</row>
    <row r="236" spans="3:28">
      <c r="C236" s="2" t="s">
        <v>77</v>
      </c>
      <c r="D236" s="2" t="s">
        <v>50</v>
      </c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</row>
    <row r="237" spans="3:28">
      <c r="C237" s="2" t="s">
        <v>78</v>
      </c>
      <c r="D237" s="2" t="s">
        <v>50</v>
      </c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</row>
    <row r="238" spans="3:28">
      <c r="C238" s="2" t="s">
        <v>79</v>
      </c>
      <c r="D238" s="2" t="s">
        <v>50</v>
      </c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</row>
    <row r="239" spans="3:28">
      <c r="C239" s="2" t="s">
        <v>80</v>
      </c>
      <c r="D239" s="2" t="s">
        <v>50</v>
      </c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</row>
    <row r="240" spans="3:28">
      <c r="C240" s="2" t="s">
        <v>81</v>
      </c>
      <c r="D240" s="2" t="s">
        <v>50</v>
      </c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</row>
    <row r="241" spans="3:29">
      <c r="C241" s="2" t="s">
        <v>82</v>
      </c>
      <c r="D241" s="2" t="s">
        <v>50</v>
      </c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</row>
    <row r="242" spans="3:29">
      <c r="C242" s="2" t="s">
        <v>83</v>
      </c>
      <c r="D242" s="2" t="s">
        <v>50</v>
      </c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</row>
    <row r="243" spans="3:29">
      <c r="C243" s="2" t="s">
        <v>84</v>
      </c>
      <c r="D243" s="2" t="s">
        <v>50</v>
      </c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</row>
    <row r="244" spans="3:29">
      <c r="C244" s="2" t="s">
        <v>85</v>
      </c>
      <c r="D244" s="2" t="s">
        <v>50</v>
      </c>
      <c r="E244" s="12">
        <v>0.45273073571739714</v>
      </c>
      <c r="F244" s="12">
        <v>0.45273094671255454</v>
      </c>
      <c r="G244" s="12">
        <v>0.45273126644623923</v>
      </c>
      <c r="H244" s="12">
        <v>0.49929377893498378</v>
      </c>
      <c r="I244" s="12">
        <v>0.50625507854307095</v>
      </c>
      <c r="J244" s="12">
        <v>0.50592009043692643</v>
      </c>
      <c r="K244" s="12">
        <v>0.50603015559405895</v>
      </c>
      <c r="L244" s="12">
        <v>0.51019790155970013</v>
      </c>
      <c r="M244" s="12">
        <v>0.50847523979271236</v>
      </c>
      <c r="N244" s="12">
        <v>0.51208462387755338</v>
      </c>
      <c r="O244" s="12">
        <v>0.51207869984308763</v>
      </c>
      <c r="P244" s="12">
        <v>0.51229835150902314</v>
      </c>
      <c r="Q244" s="12">
        <v>0.51232933483813292</v>
      </c>
      <c r="R244" s="12">
        <v>0.51240588860050895</v>
      </c>
      <c r="S244" s="12">
        <v>0.51269209045069208</v>
      </c>
      <c r="T244" s="12"/>
      <c r="U244" s="12"/>
      <c r="V244" s="12"/>
      <c r="W244" s="12"/>
      <c r="X244" s="12"/>
      <c r="Y244" s="12"/>
      <c r="Z244" s="12"/>
      <c r="AA244" s="12"/>
      <c r="AB244" s="12"/>
    </row>
    <row r="245" spans="3:29">
      <c r="C245" s="2" t="s">
        <v>86</v>
      </c>
      <c r="D245" s="2" t="s">
        <v>50</v>
      </c>
      <c r="E245" s="12">
        <v>8.0099974224288439E-2</v>
      </c>
      <c r="F245" s="12">
        <v>8.0100011029795443E-2</v>
      </c>
      <c r="G245" s="12">
        <v>8.0100009016600693E-2</v>
      </c>
      <c r="H245" s="12">
        <v>8.0100013231290373E-2</v>
      </c>
      <c r="I245" s="12">
        <v>8.0100003654513641E-2</v>
      </c>
      <c r="J245" s="12">
        <v>8.0100002606722204E-2</v>
      </c>
      <c r="K245" s="12">
        <v>8.0100003811337681E-2</v>
      </c>
      <c r="L245" s="12">
        <v>8.0100004447708845E-2</v>
      </c>
      <c r="M245" s="12">
        <v>8.0100016399893906E-2</v>
      </c>
      <c r="N245" s="12">
        <v>8.0100000761556586E-2</v>
      </c>
      <c r="O245" s="12">
        <v>8.0100007597933398E-2</v>
      </c>
      <c r="P245" s="12">
        <v>8.0100013322780314E-2</v>
      </c>
      <c r="Q245" s="12">
        <v>8.0100011862228787E-2</v>
      </c>
      <c r="R245" s="12">
        <v>8.0100009702467251E-2</v>
      </c>
      <c r="S245" s="12">
        <v>8.0100007568131834E-2</v>
      </c>
      <c r="T245" s="12">
        <v>8.0100009271996481E-2</v>
      </c>
      <c r="U245" s="12">
        <v>8.0100008332965336E-2</v>
      </c>
      <c r="V245" s="12">
        <v>8.0100001405319282E-2</v>
      </c>
      <c r="W245" s="12">
        <v>8.0100000477741753E-2</v>
      </c>
      <c r="X245" s="12">
        <v>8.0100012830277456E-2</v>
      </c>
      <c r="Y245" s="12">
        <v>8.0100001286760508E-2</v>
      </c>
      <c r="Z245" s="12">
        <v>8.0100012080996028E-2</v>
      </c>
      <c r="AA245" s="12">
        <v>8.0100006876121982E-2</v>
      </c>
      <c r="AB245" s="12">
        <v>8.0100009508597123E-2</v>
      </c>
      <c r="AC245" s="2">
        <v>8.0100001024231551E-2</v>
      </c>
    </row>
    <row r="246" spans="3:29">
      <c r="C246" s="2" t="s">
        <v>87</v>
      </c>
      <c r="D246" s="2" t="s">
        <v>50</v>
      </c>
      <c r="E246" s="12">
        <v>1.2500038707831423E-2</v>
      </c>
      <c r="F246" s="12">
        <v>1.2500027005853613E-2</v>
      </c>
      <c r="G246" s="12">
        <v>1.2500021799439476E-2</v>
      </c>
      <c r="H246" s="12">
        <v>1.2500028166129702E-2</v>
      </c>
      <c r="I246" s="12">
        <v>1.2500008078673984E-2</v>
      </c>
      <c r="J246" s="12">
        <v>1.2500006746447228E-2</v>
      </c>
      <c r="K246" s="12">
        <v>1.250000914000491E-2</v>
      </c>
      <c r="L246" s="12">
        <v>1.2500010227197926E-2</v>
      </c>
      <c r="M246" s="12">
        <v>1.2500037226070062E-2</v>
      </c>
      <c r="N246" s="12">
        <v>1.2500001685575472E-2</v>
      </c>
      <c r="O246" s="12">
        <v>1.2500016552134908E-2</v>
      </c>
      <c r="P246" s="12">
        <v>1.2500030259073069E-2</v>
      </c>
      <c r="Q246" s="12">
        <v>1.2500026482511398E-2</v>
      </c>
      <c r="R246" s="12">
        <v>1.2500020573741824E-2</v>
      </c>
      <c r="S246" s="12">
        <v>1.2500017088008039E-2</v>
      </c>
      <c r="T246" s="12">
        <v>1.2500020433755879E-2</v>
      </c>
      <c r="U246" s="12">
        <v>1.250001846579008E-2</v>
      </c>
      <c r="V246" s="12">
        <v>1.2500003229910343E-2</v>
      </c>
      <c r="W246" s="12">
        <v>1.2500001068491967E-2</v>
      </c>
      <c r="X246" s="12">
        <v>1.2500027317148223E-2</v>
      </c>
      <c r="Y246" s="12">
        <v>1.2500002798870612E-2</v>
      </c>
      <c r="Z246" s="12">
        <v>1.2500025117372415E-2</v>
      </c>
      <c r="AA246" s="12">
        <v>1.2500014060498034E-2</v>
      </c>
      <c r="AB246" s="12">
        <v>1.250001955908449E-2</v>
      </c>
      <c r="AC246" s="2">
        <v>1.2500002061776505E-2</v>
      </c>
    </row>
    <row r="247" spans="3:29">
      <c r="C247" s="2" t="s">
        <v>47</v>
      </c>
      <c r="D247" s="2" t="s">
        <v>50</v>
      </c>
      <c r="E247" s="12">
        <v>7.2637565644117271E-4</v>
      </c>
      <c r="F247" s="12">
        <v>1.127933765120338E-3</v>
      </c>
      <c r="G247" s="12">
        <v>6.9524036837058216E-4</v>
      </c>
      <c r="H247" s="12">
        <v>2.6942233910335034E-4</v>
      </c>
      <c r="I247" s="12">
        <v>9.7244478581346209E-4</v>
      </c>
      <c r="J247" s="12">
        <v>1.2937761304309429E-3</v>
      </c>
      <c r="K247" s="12">
        <v>1.3828486187273132E-3</v>
      </c>
      <c r="L247" s="12">
        <v>2.0213031217293479E-3</v>
      </c>
      <c r="M247" s="12">
        <v>1.3516579569505457E-3</v>
      </c>
      <c r="N247" s="12">
        <v>1.554662550226574E-3</v>
      </c>
      <c r="O247" s="12">
        <v>1.5042647626214948E-3</v>
      </c>
      <c r="P247" s="12">
        <v>1.0259726434715584E-3</v>
      </c>
      <c r="Q247" s="12">
        <v>3.4623849955884851E-4</v>
      </c>
      <c r="R247" s="12">
        <v>4.1388352387374916E-4</v>
      </c>
      <c r="S247" s="12">
        <v>2.1653043298345589E-7</v>
      </c>
      <c r="T247" s="12">
        <v>4.7437393728710919E-4</v>
      </c>
      <c r="U247" s="12">
        <v>2.2499630614136147E-7</v>
      </c>
      <c r="V247" s="12">
        <v>5.093087174993661E-5</v>
      </c>
      <c r="W247" s="12">
        <v>1.245242278982849E-8</v>
      </c>
      <c r="X247" s="12">
        <v>3.2742866236339734E-7</v>
      </c>
      <c r="Y247" s="12">
        <v>3.082776153858088E-8</v>
      </c>
      <c r="Z247" s="12">
        <v>1.422188813426879E-4</v>
      </c>
      <c r="AA247" s="12">
        <v>1.4687619914275971E-7</v>
      </c>
      <c r="AB247" s="12">
        <v>2.1970195580889684E-7</v>
      </c>
      <c r="AC247" s="2">
        <v>2.6078074193064898E-4</v>
      </c>
    </row>
    <row r="248" spans="3:29">
      <c r="C248" s="2" t="s">
        <v>88</v>
      </c>
      <c r="D248" s="2" t="s">
        <v>50</v>
      </c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</row>
    <row r="249" spans="3:29">
      <c r="C249" s="2" t="s">
        <v>89</v>
      </c>
      <c r="D249" s="2" t="s">
        <v>50</v>
      </c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</row>
    <row r="250" spans="3:29">
      <c r="C250" s="2" t="s">
        <v>90</v>
      </c>
      <c r="D250" s="2" t="s">
        <v>50</v>
      </c>
      <c r="E250" s="12">
        <v>0.17288035149877309</v>
      </c>
      <c r="F250" s="12">
        <v>0.15717267073347196</v>
      </c>
      <c r="G250" s="12">
        <v>0.14981018839075896</v>
      </c>
      <c r="H250" s="12">
        <v>0.14706178373244139</v>
      </c>
      <c r="I250" s="12">
        <v>0.14259739862163798</v>
      </c>
      <c r="J250" s="12">
        <v>0.14013594301268401</v>
      </c>
      <c r="K250" s="12">
        <v>0.13934888970535517</v>
      </c>
      <c r="L250" s="12">
        <v>0.14172315165300939</v>
      </c>
      <c r="M250" s="12">
        <v>0.13638320786002114</v>
      </c>
      <c r="N250" s="12">
        <v>0.14019042237555063</v>
      </c>
      <c r="O250" s="12">
        <v>0.13857974037291548</v>
      </c>
      <c r="P250" s="12">
        <v>0.1380841868822292</v>
      </c>
      <c r="Q250" s="12">
        <v>0.136395529652658</v>
      </c>
      <c r="R250" s="12">
        <v>0.1344942769317588</v>
      </c>
      <c r="S250" s="12">
        <v>0.13270275977679982</v>
      </c>
      <c r="T250" s="12">
        <v>0.13357898656042305</v>
      </c>
      <c r="U250" s="12">
        <v>0.1317230014288828</v>
      </c>
      <c r="V250" s="12">
        <v>0.12909091197860931</v>
      </c>
      <c r="W250" s="12">
        <v>0.12871089335403135</v>
      </c>
      <c r="X250" s="12">
        <v>0.12995743946622706</v>
      </c>
      <c r="Y250" s="12">
        <v>0.12911160756182086</v>
      </c>
      <c r="Z250" s="12">
        <v>0.13094961294749916</v>
      </c>
      <c r="AA250" s="12">
        <v>0.13014037542566823</v>
      </c>
      <c r="AB250" s="12">
        <v>0.1299984987381862</v>
      </c>
      <c r="AC250" s="2">
        <v>0.13158337988965518</v>
      </c>
    </row>
    <row r="251" spans="3:29">
      <c r="C251" s="2" t="s">
        <v>91</v>
      </c>
      <c r="D251" s="2" t="s">
        <v>50</v>
      </c>
      <c r="E251" s="12">
        <v>2.5502470145536953E-3</v>
      </c>
      <c r="F251" s="12">
        <v>3.0395848115125899E-3</v>
      </c>
      <c r="G251" s="12">
        <v>1.5253081270817539E-3</v>
      </c>
      <c r="H251" s="12">
        <v>1.5227172122832281E-3</v>
      </c>
      <c r="I251" s="12">
        <v>1.8009497905914526E-3</v>
      </c>
      <c r="J251" s="12">
        <v>1.9829630699875296E-3</v>
      </c>
      <c r="K251" s="12">
        <v>1.8013874590932328E-3</v>
      </c>
      <c r="L251" s="12">
        <v>1.2976014387909497E-2</v>
      </c>
      <c r="M251" s="12">
        <v>2.6008309791769046E-3</v>
      </c>
      <c r="N251" s="12">
        <v>2.9629752359988815E-3</v>
      </c>
      <c r="O251" s="12">
        <v>3.0353436711095601E-3</v>
      </c>
      <c r="P251" s="12">
        <v>2.895034127672147E-3</v>
      </c>
      <c r="Q251" s="12">
        <v>2.1475736329870363E-3</v>
      </c>
      <c r="R251" s="12">
        <v>2.4165516167940376E-3</v>
      </c>
      <c r="S251" s="12">
        <v>1.2687999902575374E-3</v>
      </c>
      <c r="T251" s="12">
        <v>3.2077247043965991E-3</v>
      </c>
      <c r="U251" s="12">
        <v>1.8807061709847103E-3</v>
      </c>
      <c r="V251" s="12">
        <v>2.5570190805105034E-3</v>
      </c>
      <c r="W251" s="12">
        <v>1.6059713959538308E-3</v>
      </c>
      <c r="X251" s="12">
        <v>1.514074917546732E-3</v>
      </c>
      <c r="Y251" s="12">
        <v>6.9349360269510465E-4</v>
      </c>
      <c r="Z251" s="12">
        <v>2.5098926457762728E-3</v>
      </c>
      <c r="AA251" s="12">
        <v>4.2262377515769217E-4</v>
      </c>
      <c r="AB251" s="12">
        <v>4.8212614855253186E-4</v>
      </c>
      <c r="AC251" s="2">
        <v>1.1838076284879499E-3</v>
      </c>
    </row>
    <row r="252" spans="3:29">
      <c r="C252" s="2" t="s">
        <v>92</v>
      </c>
      <c r="D252" s="2" t="s">
        <v>50</v>
      </c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</row>
    <row r="253" spans="3:29">
      <c r="C253" s="2" t="s">
        <v>93</v>
      </c>
      <c r="D253" s="2" t="s">
        <v>50</v>
      </c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</row>
    <row r="254" spans="3:29">
      <c r="C254" s="2" t="s">
        <v>94</v>
      </c>
      <c r="D254" s="2" t="s">
        <v>50</v>
      </c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</row>
    <row r="255" spans="3:29">
      <c r="C255" s="2" t="s">
        <v>95</v>
      </c>
      <c r="D255" s="2" t="s">
        <v>50</v>
      </c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</row>
    <row r="256" spans="3:29">
      <c r="C256" s="2" t="s">
        <v>96</v>
      </c>
      <c r="D256" s="2" t="s">
        <v>50</v>
      </c>
      <c r="E256" s="12">
        <v>9.6665281522721417E-3</v>
      </c>
      <c r="F256" s="12">
        <v>2.3757348745229775E-2</v>
      </c>
      <c r="G256" s="12">
        <v>1.1707729642733856E-2</v>
      </c>
      <c r="H256" s="12">
        <v>1.0206566057004901E-2</v>
      </c>
      <c r="I256" s="12">
        <v>2.2341583977164632E-2</v>
      </c>
      <c r="J256" s="12">
        <v>3.1251713309609831E-2</v>
      </c>
      <c r="K256" s="12">
        <v>4.0545596470458876E-2</v>
      </c>
      <c r="L256" s="12">
        <v>0.16656542764137702</v>
      </c>
      <c r="M256" s="12">
        <v>7.6977882960564195E-2</v>
      </c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</row>
    <row r="257" spans="3:29">
      <c r="C257" s="2" t="s">
        <v>97</v>
      </c>
      <c r="D257" s="2" t="s">
        <v>50</v>
      </c>
      <c r="E257" s="12">
        <v>0.13075933782375254</v>
      </c>
      <c r="F257" s="12">
        <v>0.58473566361769247</v>
      </c>
      <c r="G257" s="12">
        <v>0.43795033992187354</v>
      </c>
      <c r="H257" s="12">
        <v>0.36836452701938055</v>
      </c>
      <c r="I257" s="12">
        <v>0.47888158218105564</v>
      </c>
      <c r="J257" s="12">
        <v>0.55578914258179801</v>
      </c>
      <c r="K257" s="12">
        <v>0.53039828764881403</v>
      </c>
      <c r="L257" s="12">
        <v>0.74529967321038726</v>
      </c>
      <c r="M257" s="12">
        <v>0.59118123806972944</v>
      </c>
      <c r="N257" s="12">
        <v>0.77660451353050119</v>
      </c>
      <c r="O257" s="12">
        <v>0.75350770630514952</v>
      </c>
      <c r="P257" s="12">
        <v>0.7428334821383874</v>
      </c>
      <c r="Q257" s="12">
        <v>0.72765721404463146</v>
      </c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</row>
    <row r="258" spans="3:29">
      <c r="C258" s="2" t="s">
        <v>98</v>
      </c>
      <c r="D258" s="2" t="s">
        <v>50</v>
      </c>
      <c r="E258" s="12">
        <v>1.6297400256094139E-2</v>
      </c>
      <c r="F258" s="12">
        <v>3.0729690005209229E-2</v>
      </c>
      <c r="G258" s="12">
        <v>1.7723605634724544E-2</v>
      </c>
      <c r="H258" s="12">
        <v>1.3950566419825472E-2</v>
      </c>
      <c r="I258" s="12">
        <v>3.2997666216108015E-2</v>
      </c>
      <c r="J258" s="12">
        <v>6.078021150515437E-2</v>
      </c>
      <c r="K258" s="12">
        <v>7.4537279147343552E-2</v>
      </c>
      <c r="L258" s="12">
        <v>0.20115104926544225</v>
      </c>
      <c r="M258" s="12">
        <v>0.12486824851265568</v>
      </c>
      <c r="N258" s="12">
        <v>0.23278417668593721</v>
      </c>
      <c r="O258" s="12">
        <v>0.18992084897392361</v>
      </c>
      <c r="P258" s="12">
        <v>0.18206877042853706</v>
      </c>
      <c r="Q258" s="12">
        <v>0.16507096121527345</v>
      </c>
      <c r="R258" s="12">
        <v>0.1361195136293227</v>
      </c>
      <c r="S258" s="12"/>
      <c r="T258" s="12"/>
      <c r="U258" s="12"/>
      <c r="V258" s="12"/>
      <c r="W258" s="12"/>
      <c r="X258" s="12"/>
      <c r="Y258" s="12"/>
      <c r="Z258" s="12"/>
      <c r="AA258" s="12"/>
      <c r="AB258" s="12"/>
    </row>
    <row r="259" spans="3:29">
      <c r="C259" s="2" t="s">
        <v>99</v>
      </c>
      <c r="D259" s="2" t="s">
        <v>50</v>
      </c>
      <c r="E259" s="12">
        <v>2.9653137454401873E-2</v>
      </c>
      <c r="F259" s="12">
        <v>0.11060470832011426</v>
      </c>
      <c r="G259" s="12">
        <v>9.2101818865107321E-2</v>
      </c>
      <c r="H259" s="12">
        <v>8.4862154409174398E-2</v>
      </c>
      <c r="I259" s="12">
        <v>0.21525093573523532</v>
      </c>
      <c r="J259" s="12">
        <v>0.29942427695909174</v>
      </c>
      <c r="K259" s="12">
        <v>0.29978156821594953</v>
      </c>
      <c r="L259" s="12">
        <v>0.45504483243066307</v>
      </c>
      <c r="M259" s="12">
        <v>0.30580725742303966</v>
      </c>
      <c r="N259" s="12">
        <v>0.57659794149946386</v>
      </c>
      <c r="O259" s="12">
        <v>0.49155487752952026</v>
      </c>
      <c r="P259" s="12">
        <v>0.47724847767407474</v>
      </c>
      <c r="Q259" s="12">
        <v>0.47152255148798689</v>
      </c>
      <c r="R259" s="12">
        <v>0.52945993029941685</v>
      </c>
      <c r="S259" s="12"/>
      <c r="T259" s="12"/>
      <c r="U259" s="12"/>
      <c r="V259" s="12"/>
      <c r="W259" s="12"/>
      <c r="X259" s="12"/>
      <c r="Y259" s="12"/>
      <c r="Z259" s="12"/>
      <c r="AA259" s="12"/>
      <c r="AB259" s="12"/>
    </row>
    <row r="260" spans="3:29">
      <c r="C260" s="2" t="s">
        <v>100</v>
      </c>
      <c r="D260" s="2" t="s">
        <v>50</v>
      </c>
      <c r="E260" s="12">
        <v>0.30800035026744554</v>
      </c>
      <c r="F260" s="12">
        <v>0.74129896224967917</v>
      </c>
      <c r="G260" s="12">
        <v>0.6762848177044013</v>
      </c>
      <c r="H260" s="12">
        <v>0.62009845653859919</v>
      </c>
      <c r="I260" s="12">
        <v>0.68219010273659952</v>
      </c>
      <c r="J260" s="12">
        <v>0.72471603636555026</v>
      </c>
      <c r="K260" s="12">
        <v>0.7123190296347548</v>
      </c>
      <c r="L260" s="12">
        <v>0.79794184560860515</v>
      </c>
      <c r="M260" s="12">
        <v>0.7189907241154162</v>
      </c>
      <c r="N260" s="12">
        <v>0.81743446070643389</v>
      </c>
      <c r="O260" s="12">
        <v>0.80215205382099086</v>
      </c>
      <c r="P260" s="12">
        <v>0.79837012672822083</v>
      </c>
      <c r="Q260" s="12">
        <v>0.78817764260878809</v>
      </c>
      <c r="R260" s="12">
        <v>0.74734423566650898</v>
      </c>
      <c r="S260" s="12"/>
      <c r="T260" s="12"/>
      <c r="U260" s="12"/>
      <c r="V260" s="12"/>
      <c r="W260" s="12"/>
      <c r="X260" s="12"/>
      <c r="Y260" s="12"/>
      <c r="Z260" s="12"/>
      <c r="AA260" s="12"/>
      <c r="AB260" s="12"/>
    </row>
    <row r="261" spans="3:29">
      <c r="C261" s="2" t="s">
        <v>101</v>
      </c>
      <c r="D261" s="2" t="s">
        <v>50</v>
      </c>
      <c r="E261" s="12">
        <v>5.9305563571995075E-2</v>
      </c>
      <c r="F261" s="12">
        <v>0.27840276675082476</v>
      </c>
      <c r="G261" s="12">
        <v>0.19936524688241597</v>
      </c>
      <c r="H261" s="12">
        <v>0.1795988770032855</v>
      </c>
      <c r="I261" s="12">
        <v>0.30292144115978631</v>
      </c>
      <c r="J261" s="12">
        <v>0.34561481469167121</v>
      </c>
      <c r="K261" s="12">
        <v>0.33801686976861417</v>
      </c>
      <c r="L261" s="12">
        <v>0.5887904926436891</v>
      </c>
      <c r="M261" s="12">
        <v>0.36512270400468871</v>
      </c>
      <c r="N261" s="12">
        <v>0.68140209041429967</v>
      </c>
      <c r="O261" s="12">
        <v>0.64456289395160482</v>
      </c>
      <c r="P261" s="12">
        <v>0.63807818610519607</v>
      </c>
      <c r="Q261" s="12">
        <v>0.60091334195099855</v>
      </c>
      <c r="R261" s="12">
        <v>0.66048935825166466</v>
      </c>
      <c r="S261" s="12">
        <v>0.7142174630299114</v>
      </c>
      <c r="T261" s="12"/>
      <c r="U261" s="12"/>
      <c r="V261" s="12"/>
      <c r="W261" s="12"/>
      <c r="X261" s="12"/>
      <c r="Y261" s="12"/>
      <c r="Z261" s="12"/>
      <c r="AA261" s="12"/>
      <c r="AB261" s="12"/>
    </row>
    <row r="262" spans="3:29">
      <c r="C262" s="2" t="s">
        <v>134</v>
      </c>
      <c r="D262" s="2" t="s">
        <v>50</v>
      </c>
      <c r="E262" s="12">
        <v>0.22138298960642466</v>
      </c>
      <c r="F262" s="12">
        <v>0.37782053420940137</v>
      </c>
      <c r="G262" s="12">
        <v>0.34510098164377184</v>
      </c>
      <c r="H262" s="12">
        <v>0.2899960777223321</v>
      </c>
      <c r="I262" s="12">
        <v>0.35168834410248129</v>
      </c>
      <c r="J262" s="12">
        <v>0.42893922812638391</v>
      </c>
      <c r="K262" s="12">
        <v>0.39139591992700135</v>
      </c>
      <c r="L262" s="12">
        <v>0.68460962672495851</v>
      </c>
      <c r="M262" s="12">
        <v>0.43557838725760073</v>
      </c>
      <c r="N262" s="12">
        <v>0.73785558481946445</v>
      </c>
      <c r="O262" s="12">
        <v>0.70596969990141489</v>
      </c>
      <c r="P262" s="12">
        <v>0.69738216529020203</v>
      </c>
      <c r="Q262" s="12">
        <v>0.66829448458007368</v>
      </c>
      <c r="R262" s="12">
        <v>0.69942693698838321</v>
      </c>
      <c r="S262" s="12">
        <v>0.74998435756969561</v>
      </c>
      <c r="T262" s="12">
        <v>0.77560558866371021</v>
      </c>
      <c r="U262" s="12">
        <v>0.73426739594746759</v>
      </c>
      <c r="V262" s="12">
        <v>0.71525963141803972</v>
      </c>
      <c r="W262" s="12">
        <v>0.70479981574224082</v>
      </c>
      <c r="X262" s="12">
        <v>0.72236758202445928</v>
      </c>
      <c r="Y262" s="12">
        <v>0.70303172076749776</v>
      </c>
      <c r="Z262" s="12"/>
      <c r="AA262" s="12"/>
      <c r="AB262" s="12"/>
    </row>
    <row r="263" spans="3:29">
      <c r="C263" s="2" t="s">
        <v>135</v>
      </c>
      <c r="D263" s="2" t="s">
        <v>50</v>
      </c>
      <c r="E263" s="12"/>
      <c r="F263" s="12"/>
      <c r="G263" s="12">
        <v>4.2095201567063166E-2</v>
      </c>
      <c r="H263" s="12">
        <v>3.0828716114668763E-2</v>
      </c>
      <c r="I263" s="12">
        <v>8.3208769737233124E-2</v>
      </c>
      <c r="J263" s="12">
        <v>0.13926263590439364</v>
      </c>
      <c r="K263" s="12">
        <v>0.15139676328858853</v>
      </c>
      <c r="L263" s="12">
        <v>0.31357441341642928</v>
      </c>
      <c r="M263" s="12">
        <v>0.1737037492258644</v>
      </c>
      <c r="N263" s="12">
        <v>0.33467032380887818</v>
      </c>
      <c r="O263" s="12">
        <v>0.28170581588063187</v>
      </c>
      <c r="P263" s="12">
        <v>0.26766829596544645</v>
      </c>
      <c r="Q263" s="12">
        <v>0.25985886712511497</v>
      </c>
      <c r="R263" s="12">
        <v>0.21000170884077488</v>
      </c>
      <c r="S263" s="12">
        <v>0.16723810194916197</v>
      </c>
      <c r="T263" s="12">
        <v>0.17927718254465175</v>
      </c>
      <c r="U263" s="12">
        <v>0.14998968613576061</v>
      </c>
      <c r="V263" s="12">
        <v>0.1205589365195274</v>
      </c>
      <c r="W263" s="12">
        <v>0.12398263280590713</v>
      </c>
      <c r="X263" s="12">
        <v>0.13956847250669763</v>
      </c>
      <c r="Y263" s="12">
        <v>0.14453427908681923</v>
      </c>
      <c r="Z263" s="12">
        <v>0.18677365882925576</v>
      </c>
      <c r="AA263" s="12">
        <v>0.16684418516926866</v>
      </c>
      <c r="AB263" s="12"/>
    </row>
    <row r="264" spans="3:29">
      <c r="C264" s="2" t="s">
        <v>102</v>
      </c>
      <c r="D264" s="2" t="s">
        <v>50</v>
      </c>
      <c r="E264" s="12"/>
      <c r="F264" s="12"/>
      <c r="G264" s="12"/>
      <c r="H264" s="12"/>
      <c r="I264" s="12"/>
      <c r="J264" s="12"/>
      <c r="K264" s="12"/>
      <c r="L264" s="12"/>
      <c r="M264" s="12"/>
      <c r="N264" s="12">
        <v>0.4542564076558121</v>
      </c>
      <c r="O264" s="12">
        <v>0.40009024303869345</v>
      </c>
      <c r="P264" s="12">
        <v>0.39462010870986108</v>
      </c>
      <c r="Q264" s="12">
        <v>0.40728867459275142</v>
      </c>
      <c r="R264" s="12">
        <v>0.3907255480477943</v>
      </c>
      <c r="S264" s="12">
        <v>0.44296842976485529</v>
      </c>
      <c r="T264" s="12">
        <v>0.53467684017742667</v>
      </c>
      <c r="U264" s="12">
        <v>0.45209381795248221</v>
      </c>
      <c r="V264" s="12">
        <v>0.39475609598874278</v>
      </c>
      <c r="W264" s="12">
        <v>0.38424500633561964</v>
      </c>
      <c r="X264" s="12">
        <v>0.41343237482930451</v>
      </c>
      <c r="Y264" s="12">
        <v>0.41249832136315601</v>
      </c>
      <c r="Z264" s="12">
        <v>0.52001394304348381</v>
      </c>
      <c r="AA264" s="12">
        <v>0.47851767774905773</v>
      </c>
      <c r="AB264" s="12">
        <v>0.46509051424519382</v>
      </c>
      <c r="AC264" s="2">
        <v>0.5159186398212855</v>
      </c>
    </row>
    <row r="265" spans="3:29">
      <c r="C265" s="2" t="s">
        <v>103</v>
      </c>
      <c r="D265" s="2" t="s">
        <v>50</v>
      </c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</row>
    <row r="266" spans="3:29">
      <c r="C266" s="2" t="s">
        <v>104</v>
      </c>
      <c r="D266" s="2" t="s">
        <v>50</v>
      </c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</row>
    <row r="267" spans="3:29">
      <c r="C267" s="2" t="s">
        <v>105</v>
      </c>
      <c r="D267" s="2" t="s">
        <v>50</v>
      </c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</row>
    <row r="268" spans="3:29">
      <c r="C268" s="2" t="s">
        <v>106</v>
      </c>
      <c r="D268" s="2" t="s">
        <v>50</v>
      </c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</row>
    <row r="269" spans="3:29">
      <c r="C269" s="2" t="s">
        <v>107</v>
      </c>
      <c r="D269" s="2" t="s">
        <v>50</v>
      </c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</row>
    <row r="270" spans="3:29">
      <c r="C270" s="2" t="s">
        <v>108</v>
      </c>
      <c r="D270" s="2" t="s">
        <v>50</v>
      </c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</row>
    <row r="271" spans="3:29">
      <c r="C271" s="2" t="s">
        <v>55</v>
      </c>
      <c r="D271" s="2" t="s">
        <v>50</v>
      </c>
      <c r="E271" s="12">
        <v>0.79648647518017779</v>
      </c>
      <c r="F271" s="12">
        <v>0.61867671699561744</v>
      </c>
      <c r="G271" s="12">
        <v>0.69671726238922016</v>
      </c>
      <c r="H271" s="12">
        <v>0.69902767377203323</v>
      </c>
      <c r="I271" s="12">
        <v>0.67138866214023296</v>
      </c>
      <c r="J271" s="12">
        <v>0.75858493171480834</v>
      </c>
      <c r="K271" s="12">
        <v>0.7593550687721532</v>
      </c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</row>
    <row r="272" spans="3:29">
      <c r="C272" s="2" t="s">
        <v>56</v>
      </c>
      <c r="D272" s="2" t="s">
        <v>50</v>
      </c>
      <c r="E272" s="12">
        <v>0.78598804941160849</v>
      </c>
      <c r="F272" s="12">
        <v>0.75152534547226091</v>
      </c>
      <c r="G272" s="12">
        <v>0.71641993461392695</v>
      </c>
      <c r="H272" s="12">
        <v>0.71513637379724004</v>
      </c>
      <c r="I272" s="12">
        <v>0.76451263737827668</v>
      </c>
      <c r="J272" s="12">
        <v>0.69190390488425946</v>
      </c>
      <c r="K272" s="12">
        <v>0.73878599416087898</v>
      </c>
      <c r="L272" s="12">
        <v>0.75890582158781239</v>
      </c>
      <c r="M272" s="12">
        <v>0.88899794996756709</v>
      </c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</row>
    <row r="273" spans="3:29">
      <c r="C273" s="2" t="s">
        <v>109</v>
      </c>
      <c r="D273" s="2" t="s">
        <v>50</v>
      </c>
      <c r="E273" s="12">
        <v>0.8508709033764994</v>
      </c>
      <c r="F273" s="12">
        <v>0.85164064092918301</v>
      </c>
      <c r="G273" s="12">
        <v>0.85208675935690981</v>
      </c>
      <c r="H273" s="12">
        <v>0.87028840309055633</v>
      </c>
      <c r="I273" s="12">
        <v>0.85894583357742182</v>
      </c>
      <c r="J273" s="12">
        <v>0.97699999872095067</v>
      </c>
      <c r="K273" s="12">
        <v>0.9763308203904828</v>
      </c>
      <c r="L273" s="12">
        <v>0.97699992500571797</v>
      </c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</row>
    <row r="274" spans="3:29">
      <c r="C274" s="2" t="s">
        <v>110</v>
      </c>
      <c r="D274" s="2" t="s">
        <v>50</v>
      </c>
      <c r="E274" s="12"/>
      <c r="F274" s="12"/>
      <c r="G274" s="12"/>
      <c r="H274" s="12"/>
      <c r="I274" s="12">
        <v>0.64136680382143929</v>
      </c>
      <c r="J274" s="12">
        <v>0.84712561587769752</v>
      </c>
      <c r="K274" s="12">
        <v>0.54138753640026949</v>
      </c>
      <c r="L274" s="12">
        <v>0.64555356155169419</v>
      </c>
      <c r="M274" s="12">
        <v>0.81099214618248183</v>
      </c>
      <c r="N274" s="12">
        <v>0.87840095893330139</v>
      </c>
      <c r="O274" s="12">
        <v>0.84134080193946703</v>
      </c>
      <c r="P274" s="12">
        <v>0.80180231208721597</v>
      </c>
      <c r="Q274" s="12">
        <v>0.89381669096620786</v>
      </c>
      <c r="R274" s="12">
        <v>0.9335569583940424</v>
      </c>
      <c r="S274" s="12">
        <v>0.93737127235068418</v>
      </c>
      <c r="T274" s="12">
        <v>0.90511688984002137</v>
      </c>
      <c r="U274" s="12">
        <v>0.93747954847130932</v>
      </c>
      <c r="V274" s="12">
        <v>0.93737127386026331</v>
      </c>
      <c r="W274" s="12">
        <v>0.89138535613474656</v>
      </c>
      <c r="X274" s="12">
        <v>0.93737127282903332</v>
      </c>
      <c r="Y274" s="12">
        <v>0.93367565563717625</v>
      </c>
      <c r="Z274" s="12">
        <v>0.83115932867750353</v>
      </c>
      <c r="AA274" s="12">
        <v>0.93737127336467552</v>
      </c>
      <c r="AB274" s="12">
        <v>0.93355695819719287</v>
      </c>
      <c r="AC274" s="2">
        <v>0.83155780054132578</v>
      </c>
    </row>
    <row r="275" spans="3:29">
      <c r="C275" s="2" t="s">
        <v>111</v>
      </c>
      <c r="D275" s="2" t="s">
        <v>50</v>
      </c>
      <c r="E275" s="12">
        <v>0.87422815018654854</v>
      </c>
      <c r="F275" s="12">
        <v>0.89669864448962466</v>
      </c>
      <c r="G275" s="12">
        <v>0.89669864649920916</v>
      </c>
      <c r="H275" s="12">
        <v>0.89669863600655708</v>
      </c>
      <c r="I275" s="12">
        <v>0.89691803846614238</v>
      </c>
      <c r="J275" s="12">
        <v>0.85654795203362155</v>
      </c>
      <c r="K275" s="12">
        <v>0.89669863597729893</v>
      </c>
      <c r="L275" s="12">
        <v>0.97699999999999976</v>
      </c>
      <c r="M275" s="12">
        <v>0.81683609536756641</v>
      </c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</row>
    <row r="276" spans="3:29">
      <c r="C276" s="2" t="s">
        <v>112</v>
      </c>
      <c r="D276" s="2" t="s">
        <v>50</v>
      </c>
      <c r="E276" s="12">
        <v>0.86488525420266316</v>
      </c>
      <c r="F276" s="12">
        <v>0.89669864448603231</v>
      </c>
      <c r="G276" s="12">
        <v>0.89669864649979902</v>
      </c>
      <c r="H276" s="12">
        <v>0.89669863600653688</v>
      </c>
      <c r="I276" s="12">
        <v>0.89691803846594786</v>
      </c>
      <c r="J276" s="12">
        <v>0.81639726718602368</v>
      </c>
      <c r="K276" s="12">
        <v>0.89669863597819677</v>
      </c>
      <c r="L276" s="12">
        <v>0.8966986392738181</v>
      </c>
      <c r="M276" s="12">
        <v>0.89691803820342619</v>
      </c>
      <c r="N276" s="12">
        <v>0.89669863161706598</v>
      </c>
      <c r="O276" s="12">
        <v>0.74348676751288867</v>
      </c>
      <c r="P276" s="12">
        <v>0.90679909898919941</v>
      </c>
      <c r="Q276" s="12">
        <v>0.88232787558005743</v>
      </c>
      <c r="R276" s="12">
        <v>0.89460958141438163</v>
      </c>
      <c r="S276" s="12">
        <v>0.89669863330265842</v>
      </c>
      <c r="T276" s="12">
        <v>0.83647261078282054</v>
      </c>
      <c r="U276" s="12">
        <v>0.89691804159204425</v>
      </c>
      <c r="V276" s="12">
        <v>0.89669863251033299</v>
      </c>
      <c r="W276" s="12">
        <v>0.89669863082687795</v>
      </c>
      <c r="X276" s="12">
        <v>0.89669863888914381</v>
      </c>
      <c r="Y276" s="12">
        <v>0.8969180346280704</v>
      </c>
      <c r="Z276" s="12">
        <v>0.89669863942330974</v>
      </c>
      <c r="AA276" s="12">
        <v>0.8966986325198798</v>
      </c>
      <c r="AB276" s="12">
        <v>0.89669863896041901</v>
      </c>
      <c r="AC276" s="2">
        <v>0.89691803357047062</v>
      </c>
    </row>
    <row r="277" spans="3:29">
      <c r="C277" s="2" t="s">
        <v>113</v>
      </c>
      <c r="D277" s="2" t="s">
        <v>50</v>
      </c>
      <c r="E277" s="12">
        <v>0.87422815419378375</v>
      </c>
      <c r="F277" s="12">
        <v>0.78427672697609541</v>
      </c>
      <c r="G277" s="12">
        <v>0.74814111212028889</v>
      </c>
      <c r="H277" s="12">
        <v>0.78427671987781367</v>
      </c>
      <c r="I277" s="12">
        <v>0.7527705002922741</v>
      </c>
      <c r="J277" s="12">
        <v>0.72003562487785522</v>
      </c>
      <c r="K277" s="12">
        <v>0.75215617318614503</v>
      </c>
      <c r="L277" s="12">
        <v>0.72003562552950418</v>
      </c>
      <c r="M277" s="12">
        <v>0.75277050655954358</v>
      </c>
      <c r="N277" s="12">
        <v>0.74680274188024487</v>
      </c>
      <c r="O277" s="12">
        <v>0.88197674316624775</v>
      </c>
      <c r="P277" s="12">
        <v>0.77624661572583287</v>
      </c>
      <c r="Q277" s="12">
        <v>0.97699999999999976</v>
      </c>
      <c r="R277" s="12">
        <v>0.8966986605519367</v>
      </c>
      <c r="S277" s="12">
        <v>0.97699999999999976</v>
      </c>
      <c r="T277" s="12"/>
      <c r="U277" s="12"/>
      <c r="V277" s="12"/>
      <c r="W277" s="12"/>
      <c r="X277" s="12"/>
      <c r="Y277" s="12"/>
      <c r="Z277" s="12"/>
      <c r="AA277" s="12"/>
      <c r="AB277" s="12"/>
    </row>
    <row r="278" spans="3:29">
      <c r="C278" s="2" t="s">
        <v>114</v>
      </c>
      <c r="D278" s="2" t="s">
        <v>50</v>
      </c>
      <c r="E278" s="12"/>
      <c r="F278" s="12"/>
      <c r="G278" s="12"/>
      <c r="H278" s="12"/>
      <c r="I278" s="12"/>
      <c r="J278" s="12"/>
      <c r="K278" s="12"/>
      <c r="L278" s="12"/>
      <c r="M278" s="12">
        <v>0.77503293703918019</v>
      </c>
      <c r="N278" s="12">
        <v>0.88752055645185401</v>
      </c>
      <c r="O278" s="12">
        <v>0.81639733026819872</v>
      </c>
      <c r="P278" s="12">
        <v>0.97699999999999987</v>
      </c>
      <c r="Q278" s="12">
        <v>0.81683615729647907</v>
      </c>
      <c r="R278" s="12">
        <v>0.70703152564875515</v>
      </c>
      <c r="S278" s="12">
        <v>0.87169865921096523</v>
      </c>
      <c r="T278" s="12">
        <v>0.74070141026062408</v>
      </c>
      <c r="U278" s="12">
        <v>0.856289649835272</v>
      </c>
      <c r="V278" s="12">
        <v>0.79936507387208122</v>
      </c>
      <c r="W278" s="12">
        <v>0.88419863164232493</v>
      </c>
      <c r="X278" s="12">
        <v>0.83438358434007276</v>
      </c>
      <c r="Y278" s="12">
        <v>0.89691803634718481</v>
      </c>
      <c r="Z278" s="12">
        <v>0.85654796772871344</v>
      </c>
      <c r="AA278" s="12">
        <v>0.89669863776460457</v>
      </c>
      <c r="AB278" s="12">
        <v>0.85654796452107784</v>
      </c>
      <c r="AC278" s="2">
        <v>0.89691803464608988</v>
      </c>
    </row>
    <row r="279" spans="3:29">
      <c r="C279" s="2" t="s">
        <v>115</v>
      </c>
      <c r="D279" s="2" t="s">
        <v>50</v>
      </c>
    </row>
    <row r="280" spans="3:29">
      <c r="C280" s="2" t="s">
        <v>116</v>
      </c>
      <c r="D280" s="2" t="s">
        <v>50</v>
      </c>
      <c r="F280" s="2">
        <v>9.3023183035826889E-3</v>
      </c>
      <c r="G280" s="2">
        <v>9.7046245423869307E-3</v>
      </c>
      <c r="H280" s="2">
        <v>9.6618866726253683E-3</v>
      </c>
      <c r="I280" s="2">
        <v>5.6766213844604346E-3</v>
      </c>
      <c r="J280" s="2">
        <v>4.5319839258346102E-3</v>
      </c>
      <c r="K280" s="2">
        <v>4.7565592114785574E-3</v>
      </c>
      <c r="L280" s="2">
        <v>5.1248164309133353E-3</v>
      </c>
      <c r="M280" s="2">
        <v>4.9243440556368317E-3</v>
      </c>
      <c r="N280" s="2">
        <v>8.6236558996925679E-3</v>
      </c>
      <c r="O280" s="2">
        <v>7.7227691158298917E-3</v>
      </c>
      <c r="P280" s="2">
        <v>8.4122863226494954E-3</v>
      </c>
      <c r="Q280" s="2">
        <v>8.1875807137408649E-3</v>
      </c>
      <c r="R280" s="2">
        <v>7.1420604743004899E-3</v>
      </c>
      <c r="S280" s="2">
        <v>9.9429644432471372E-3</v>
      </c>
      <c r="T280" s="2">
        <v>8.5366688609646649E-3</v>
      </c>
      <c r="U280" s="2">
        <v>1.0494863356858482E-2</v>
      </c>
      <c r="V280" s="2">
        <v>1.0278909999578379E-2</v>
      </c>
      <c r="W280" s="2">
        <v>9.8718968203995467E-3</v>
      </c>
      <c r="X280" s="2">
        <v>1.2364178655507598E-2</v>
      </c>
      <c r="Y280" s="2">
        <v>1.3359031948741154E-2</v>
      </c>
      <c r="Z280" s="2">
        <v>1.6361539518104776E-2</v>
      </c>
      <c r="AA280" s="2">
        <v>1.270525014141217E-2</v>
      </c>
      <c r="AB280" s="2">
        <v>2.0131042748763289E-2</v>
      </c>
      <c r="AC280" s="2">
        <v>2.2716362256836129E-2</v>
      </c>
    </row>
    <row r="281" spans="3:29">
      <c r="C281" s="2" t="s">
        <v>117</v>
      </c>
      <c r="D281" s="2" t="s">
        <v>50</v>
      </c>
      <c r="E281" s="2">
        <v>0.50831941523783963</v>
      </c>
      <c r="F281" s="2">
        <v>0.50831966971508669</v>
      </c>
      <c r="G281" s="2">
        <v>0.50831968278391138</v>
      </c>
      <c r="H281" s="2">
        <v>0.50831968411127537</v>
      </c>
      <c r="I281" s="2">
        <v>0.50831970949112393</v>
      </c>
      <c r="J281" s="2">
        <v>0.50831970437559826</v>
      </c>
      <c r="K281" s="2">
        <v>0.50831970217391498</v>
      </c>
      <c r="L281" s="2">
        <v>0.50831969993987391</v>
      </c>
      <c r="M281" s="2">
        <v>0.50831965666728118</v>
      </c>
      <c r="N281" s="2">
        <v>0.50831971762206751</v>
      </c>
      <c r="O281" s="2">
        <v>0.50831969670174459</v>
      </c>
      <c r="P281" s="2">
        <v>0.50831965696020109</v>
      </c>
      <c r="Q281" s="2">
        <v>0.50831966769016312</v>
      </c>
      <c r="R281" s="2">
        <v>0.50831969253957854</v>
      </c>
      <c r="S281" s="2">
        <v>0.50831968596189048</v>
      </c>
      <c r="T281" s="2">
        <v>0.508319687985198</v>
      </c>
      <c r="U281" s="2">
        <v>0.50831969153468026</v>
      </c>
      <c r="V281" s="2">
        <v>0.50831971479701898</v>
      </c>
      <c r="W281" s="2">
        <v>0.50831971853781777</v>
      </c>
      <c r="X281" s="2">
        <v>0.50831968337634126</v>
      </c>
      <c r="Y281" s="2">
        <v>0.50831971624893046</v>
      </c>
      <c r="Z281" s="2">
        <v>0.50831968669628913</v>
      </c>
      <c r="AA281" s="2">
        <v>0.50831970294568907</v>
      </c>
      <c r="AB281" s="2">
        <v>0.50831969499971219</v>
      </c>
      <c r="AC281" s="2">
        <v>0.50831971779476726</v>
      </c>
    </row>
    <row r="282" spans="3:29">
      <c r="C282" s="2" t="s">
        <v>118</v>
      </c>
      <c r="D282" s="2" t="s">
        <v>50</v>
      </c>
      <c r="E282" s="2">
        <v>0.43692337231226525</v>
      </c>
      <c r="F282" s="2">
        <v>0.44321444063672277</v>
      </c>
      <c r="G282" s="2">
        <v>0.44321444986348918</v>
      </c>
      <c r="H282" s="2">
        <v>0.44299767950931884</v>
      </c>
      <c r="I282" s="2">
        <v>0.44321447254876079</v>
      </c>
      <c r="J282" s="2">
        <v>0.44321447124338037</v>
      </c>
      <c r="K282" s="2">
        <v>0.44321446812414123</v>
      </c>
      <c r="L282" s="2">
        <v>0.44321446847600326</v>
      </c>
      <c r="M282" s="2">
        <v>0.4432144265812174</v>
      </c>
      <c r="N282" s="2">
        <v>0.44321448095502647</v>
      </c>
      <c r="O282" s="2">
        <v>0.44321446091830274</v>
      </c>
      <c r="P282" s="2">
        <v>0.44321443625842527</v>
      </c>
      <c r="Q282" s="2">
        <v>0.44321444314332048</v>
      </c>
      <c r="R282" s="2">
        <v>0.44321445511226654</v>
      </c>
      <c r="S282" s="2">
        <v>0.44321445763135686</v>
      </c>
      <c r="T282" s="2">
        <v>0.44321445309426738</v>
      </c>
      <c r="U282" s="2">
        <v>0.44321445600284787</v>
      </c>
      <c r="V282" s="2">
        <v>0.443214478342909</v>
      </c>
      <c r="W282" s="2">
        <v>0.443214481734437</v>
      </c>
      <c r="X282" s="2">
        <v>0.44321444567931084</v>
      </c>
      <c r="Y282" s="2">
        <v>0.44321447939149178</v>
      </c>
      <c r="Z282" s="2">
        <v>0.44321444916533231</v>
      </c>
      <c r="AA282" s="2">
        <v>0.44321446463542313</v>
      </c>
      <c r="AB282" s="2">
        <v>0.44321445721721481</v>
      </c>
      <c r="AC282" s="2">
        <v>0.44321448069412595</v>
      </c>
    </row>
    <row r="283" spans="3:29">
      <c r="C283" s="2" t="s">
        <v>119</v>
      </c>
      <c r="D283" s="2" t="s">
        <v>50</v>
      </c>
      <c r="E283" s="2">
        <v>0.27197349259624121</v>
      </c>
      <c r="F283" s="2">
        <v>0.27197362723852797</v>
      </c>
      <c r="G283" s="2">
        <v>0.27197364206221397</v>
      </c>
      <c r="H283" s="2">
        <v>0.2719736376446204</v>
      </c>
      <c r="I283" s="2">
        <v>0.27197367995137711</v>
      </c>
      <c r="J283" s="2">
        <v>0.30514282778573021</v>
      </c>
      <c r="K283" s="2">
        <v>0.30514282338774218</v>
      </c>
      <c r="L283" s="2">
        <v>0.30514282281523375</v>
      </c>
      <c r="M283" s="2">
        <v>0.30514275869085122</v>
      </c>
      <c r="N283" s="2">
        <v>0.30514284281416548</v>
      </c>
      <c r="O283" s="2">
        <v>0.30514280976418601</v>
      </c>
      <c r="P283" s="2">
        <v>0.30514277327023331</v>
      </c>
      <c r="Q283" s="2">
        <v>0.30514278446054155</v>
      </c>
      <c r="R283" s="2">
        <v>0.30514280228648766</v>
      </c>
      <c r="S283" s="2">
        <v>0.30514280538417599</v>
      </c>
      <c r="T283" s="2">
        <v>0.30514279756875151</v>
      </c>
      <c r="U283" s="2">
        <v>0.30514280211781375</v>
      </c>
      <c r="V283" s="2">
        <v>0.30514283846604623</v>
      </c>
      <c r="W283" s="2">
        <v>0.30514284412132919</v>
      </c>
      <c r="X283" s="2">
        <v>0.30514278551989249</v>
      </c>
      <c r="Y283" s="2">
        <v>0.30514284019819138</v>
      </c>
      <c r="Z283" s="2">
        <v>0.30514279132009936</v>
      </c>
      <c r="AA283" s="2">
        <v>0.3051428170085197</v>
      </c>
      <c r="AB283" s="2">
        <v>0.30514280423907403</v>
      </c>
      <c r="AC283" s="2">
        <v>0.30514284249593993</v>
      </c>
    </row>
    <row r="284" spans="3:29">
      <c r="C284" s="2" t="s">
        <v>120</v>
      </c>
      <c r="D284" s="2" t="s">
        <v>50</v>
      </c>
      <c r="E284" s="2">
        <v>0.16852668214230834</v>
      </c>
      <c r="F284" s="2">
        <v>0.16852678920845243</v>
      </c>
      <c r="G284" s="2">
        <v>0.16852680710089452</v>
      </c>
      <c r="H284" s="2">
        <v>0.16852679588401137</v>
      </c>
      <c r="I284" s="2">
        <v>0.16852685348060525</v>
      </c>
      <c r="J284" s="2">
        <v>0.16852685196192532</v>
      </c>
      <c r="K284" s="2">
        <v>0.16852684490556283</v>
      </c>
      <c r="L284" s="2">
        <v>0.16852684360444847</v>
      </c>
      <c r="M284" s="2">
        <v>0.16852675077519913</v>
      </c>
      <c r="N284" s="2">
        <v>0.16852687184563694</v>
      </c>
      <c r="O284" s="2">
        <v>0.16852682266128985</v>
      </c>
      <c r="P284" s="2">
        <v>0.1685267714327417</v>
      </c>
      <c r="Q284" s="2">
        <v>0.16852678686358391</v>
      </c>
      <c r="R284" s="2">
        <v>0.1685268102910463</v>
      </c>
      <c r="S284" s="2">
        <v>0.16852681790468929</v>
      </c>
      <c r="T284" s="2">
        <v>0.16852680478559134</v>
      </c>
      <c r="U284" s="2">
        <v>0.16852681162558589</v>
      </c>
      <c r="V284" s="2">
        <v>0.16852686556879323</v>
      </c>
      <c r="W284" s="2">
        <v>0.16852687372598349</v>
      </c>
      <c r="X284" s="2">
        <v>0.16852678441516702</v>
      </c>
      <c r="Y284" s="2">
        <v>0.16852686774999229</v>
      </c>
      <c r="Z284" s="2">
        <v>0.16852679234841214</v>
      </c>
      <c r="AA284" s="2">
        <v>0.1685268313502673</v>
      </c>
      <c r="AB284" s="2">
        <v>0.16852681185522428</v>
      </c>
      <c r="AC284" s="2">
        <v>0.16852687088827142</v>
      </c>
    </row>
    <row r="285" spans="3:29">
      <c r="C285" s="2" t="s">
        <v>121</v>
      </c>
      <c r="D285" s="2" t="s">
        <v>50</v>
      </c>
      <c r="E285" s="2">
        <v>0.20857405271443499</v>
      </c>
      <c r="F285" s="2">
        <v>0.20857408916889053</v>
      </c>
      <c r="G285" s="2">
        <v>0.20857409209448236</v>
      </c>
      <c r="H285" s="2">
        <v>0.20857409426171092</v>
      </c>
      <c r="I285" s="2">
        <v>0.20857409819747727</v>
      </c>
      <c r="J285" s="2">
        <v>0.20857409559642487</v>
      </c>
      <c r="K285" s="2">
        <v>0.20857409542692784</v>
      </c>
      <c r="L285" s="2">
        <v>0.20857409396979421</v>
      </c>
      <c r="M285" s="2">
        <v>0.20857408260167545</v>
      </c>
      <c r="N285" s="2">
        <v>0.20857409958313164</v>
      </c>
      <c r="O285" s="2">
        <v>0.20857409428183715</v>
      </c>
      <c r="P285" s="2">
        <v>0.20857407885628007</v>
      </c>
      <c r="Q285" s="2">
        <v>0.20857408254426155</v>
      </c>
      <c r="R285" s="2">
        <v>0.2085740931978676</v>
      </c>
      <c r="S285" s="2">
        <v>0.20857408837646566</v>
      </c>
      <c r="T285" s="2">
        <v>0.20857409063724661</v>
      </c>
      <c r="U285" s="2">
        <v>0.20857409171077909</v>
      </c>
      <c r="V285" s="2">
        <v>0.20857409856507522</v>
      </c>
      <c r="W285" s="2">
        <v>0.20857409976457553</v>
      </c>
      <c r="X285" s="2">
        <v>0.20857408983521805</v>
      </c>
      <c r="Y285" s="2">
        <v>0.20857409909256275</v>
      </c>
      <c r="Z285" s="2">
        <v>0.20857409064607862</v>
      </c>
      <c r="AA285" s="2">
        <v>0.20857409567298241</v>
      </c>
      <c r="AB285" s="2">
        <v>0.20857409304792504</v>
      </c>
      <c r="AC285" s="2">
        <v>0.20857409963933374</v>
      </c>
    </row>
    <row r="286" spans="3:29">
      <c r="C286" s="2" t="s">
        <v>122</v>
      </c>
      <c r="D286" s="2" t="s">
        <v>50</v>
      </c>
      <c r="E286" s="2">
        <v>0.58438834228181935</v>
      </c>
      <c r="F286" s="2">
        <v>0.58438845081290991</v>
      </c>
      <c r="G286" s="2">
        <v>0.58438845666205441</v>
      </c>
      <c r="H286" s="2">
        <v>0.58438845462512945</v>
      </c>
      <c r="I286" s="2">
        <v>0.58438847053552834</v>
      </c>
      <c r="J286" s="2">
        <v>0.58438846967845948</v>
      </c>
      <c r="K286" s="2">
        <v>0.58438846786114518</v>
      </c>
      <c r="L286" s="2">
        <v>0.58438846848818937</v>
      </c>
      <c r="M286" s="2">
        <v>0.58438844433810799</v>
      </c>
      <c r="N286" s="2">
        <v>0.5843884752242231</v>
      </c>
      <c r="O286" s="2">
        <v>0.58438846291476021</v>
      </c>
      <c r="P286" s="2">
        <v>0.58438845095540448</v>
      </c>
      <c r="Q286" s="2">
        <v>0.58438845498590508</v>
      </c>
      <c r="R286" s="2">
        <v>0.58438845979006038</v>
      </c>
      <c r="S286" s="2">
        <v>0.58438846235938746</v>
      </c>
      <c r="T286" s="2">
        <v>0.58438845820858554</v>
      </c>
      <c r="U286" s="2">
        <v>0.58438845976670761</v>
      </c>
      <c r="V286" s="2">
        <v>0.58438847357027079</v>
      </c>
      <c r="W286" s="2">
        <v>0.58438847568208308</v>
      </c>
      <c r="X286" s="2">
        <v>0.58438845300482101</v>
      </c>
      <c r="Y286" s="2">
        <v>0.58438847418148365</v>
      </c>
      <c r="Z286" s="2">
        <v>0.58438845544184437</v>
      </c>
      <c r="AA286" s="2">
        <v>0.58438846514129383</v>
      </c>
      <c r="AB286" s="2">
        <v>0.58438846047876358</v>
      </c>
      <c r="AC286" s="2">
        <v>0.58438847504200409</v>
      </c>
    </row>
    <row r="287" spans="3:29">
      <c r="C287" s="2" t="s">
        <v>123</v>
      </c>
      <c r="D287" s="2" t="s">
        <v>50</v>
      </c>
      <c r="E287" s="2">
        <v>0.78665708313749871</v>
      </c>
      <c r="F287" s="2">
        <v>0.80255945419574137</v>
      </c>
      <c r="G287" s="2">
        <v>0.80078653964353974</v>
      </c>
      <c r="H287" s="2">
        <v>0.7997516231116355</v>
      </c>
      <c r="I287" s="2">
        <v>0.80495007108464689</v>
      </c>
      <c r="J287" s="2">
        <v>0.80671220369400054</v>
      </c>
      <c r="K287" s="2">
        <v>0.80668244975607173</v>
      </c>
      <c r="L287" s="2">
        <v>0.80748916860784736</v>
      </c>
      <c r="M287" s="2">
        <v>0.80676067787401418</v>
      </c>
      <c r="N287" s="2">
        <v>0.80748918340289144</v>
      </c>
      <c r="O287" s="2">
        <v>0.80748915520180087</v>
      </c>
      <c r="P287" s="2">
        <v>0.80748912841308584</v>
      </c>
      <c r="Q287" s="2">
        <v>0.80748913725068661</v>
      </c>
      <c r="R287" s="2">
        <v>0.80748914594740695</v>
      </c>
      <c r="S287" s="2">
        <v>0.80748915465283855</v>
      </c>
      <c r="T287" s="2">
        <v>0.80748914473107347</v>
      </c>
      <c r="U287" s="2">
        <v>0.80748914732868771</v>
      </c>
      <c r="V287" s="2">
        <v>0.80676074207113979</v>
      </c>
      <c r="W287" s="2">
        <v>0.80678584319785451</v>
      </c>
      <c r="X287" s="2">
        <v>0.80680649642063951</v>
      </c>
      <c r="Y287" s="2">
        <v>0.80700097921399827</v>
      </c>
      <c r="Z287" s="2">
        <v>0.80712154933792368</v>
      </c>
      <c r="AA287" s="2">
        <v>0.80733438965780679</v>
      </c>
      <c r="AB287" s="2">
        <v>0.80748915071352501</v>
      </c>
      <c r="AC287" s="2">
        <v>0.807489183209259</v>
      </c>
    </row>
    <row r="288" spans="3:29">
      <c r="C288" s="2" t="s">
        <v>124</v>
      </c>
      <c r="D288" s="2" t="s">
        <v>50</v>
      </c>
      <c r="E288" s="2">
        <v>0.59606413681300785</v>
      </c>
      <c r="F288" s="2">
        <v>0.59606428730462602</v>
      </c>
      <c r="G288" s="2">
        <v>0.59606429421697904</v>
      </c>
      <c r="H288" s="2">
        <v>0.59606429092975155</v>
      </c>
      <c r="I288" s="2">
        <v>0.59606431055672893</v>
      </c>
      <c r="J288" s="2">
        <v>0.59606431010381644</v>
      </c>
      <c r="K288" s="2">
        <v>0.59606430756503559</v>
      </c>
      <c r="L288" s="2">
        <v>0.59606430944480282</v>
      </c>
      <c r="M288" s="2">
        <v>0.59606428033976921</v>
      </c>
      <c r="N288" s="2">
        <v>0.59606431622843137</v>
      </c>
      <c r="O288" s="2">
        <v>0.59606430140185729</v>
      </c>
      <c r="P288" s="2">
        <v>0.59606429068114808</v>
      </c>
      <c r="Q288" s="2">
        <v>0.5960642948953202</v>
      </c>
      <c r="R288" s="2">
        <v>0.5960642974488678</v>
      </c>
      <c r="S288" s="2">
        <v>0.59606430310607683</v>
      </c>
      <c r="T288" s="2">
        <v>0.5960642961498378</v>
      </c>
      <c r="U288" s="2">
        <v>0.59606429811906492</v>
      </c>
      <c r="V288" s="2">
        <v>0.59606431436920504</v>
      </c>
      <c r="W288" s="2">
        <v>0.59606431679717498</v>
      </c>
      <c r="X288" s="2">
        <v>0.59606428997724015</v>
      </c>
      <c r="Y288" s="2">
        <v>0.59606431502997137</v>
      </c>
      <c r="Z288" s="2">
        <v>0.59606429302775099</v>
      </c>
      <c r="AA288" s="2">
        <v>0.59606430433864577</v>
      </c>
      <c r="AB288" s="2">
        <v>0.59606429934336225</v>
      </c>
      <c r="AC288" s="2">
        <v>0.59606431607332355</v>
      </c>
    </row>
    <row r="289" spans="2:29">
      <c r="C289" s="2" t="s">
        <v>125</v>
      </c>
      <c r="D289" s="2" t="s">
        <v>50</v>
      </c>
    </row>
    <row r="290" spans="2:29">
      <c r="C290" s="2" t="s">
        <v>126</v>
      </c>
      <c r="D290" s="2" t="s">
        <v>50</v>
      </c>
      <c r="E290" s="2">
        <v>0.40416826912238701</v>
      </c>
      <c r="F290" s="2">
        <v>0.4116227895037608</v>
      </c>
      <c r="G290" s="2">
        <v>0.41055732696846886</v>
      </c>
      <c r="H290" s="2">
        <v>0.40953915074081021</v>
      </c>
      <c r="I290" s="2">
        <v>0.41270923836143708</v>
      </c>
      <c r="J290" s="2">
        <v>0.41465314258304015</v>
      </c>
      <c r="K290" s="2">
        <v>0.41441398929463025</v>
      </c>
      <c r="L290" s="2">
        <v>0.41557282616438862</v>
      </c>
      <c r="M290" s="2">
        <v>0.41458648300569179</v>
      </c>
      <c r="N290" s="2">
        <v>0.41528897520210828</v>
      </c>
      <c r="O290" s="2">
        <v>0.4152885783140895</v>
      </c>
      <c r="P290" s="2">
        <v>0.41528806764246212</v>
      </c>
      <c r="Q290" s="2">
        <v>0.41528821126697751</v>
      </c>
      <c r="R290" s="2">
        <v>0.41522059216659357</v>
      </c>
      <c r="S290" s="2">
        <v>0.41528847738558261</v>
      </c>
      <c r="T290" s="2">
        <v>0.41532583568978415</v>
      </c>
      <c r="U290" s="2">
        <v>0.4152884298220485</v>
      </c>
      <c r="V290" s="2">
        <v>0.41492438994497338</v>
      </c>
      <c r="W290" s="2">
        <v>0.41493830457251824</v>
      </c>
      <c r="X290" s="2">
        <v>0.41493758931205926</v>
      </c>
      <c r="Y290" s="2">
        <v>0.41493825617887214</v>
      </c>
      <c r="Z290" s="2">
        <v>0.41493769543243036</v>
      </c>
      <c r="AA290" s="2">
        <v>0.41493798840532692</v>
      </c>
      <c r="AB290" s="2">
        <v>0.41504031257572482</v>
      </c>
      <c r="AC290" s="2">
        <v>0.41528897182192692</v>
      </c>
    </row>
    <row r="291" spans="2:29">
      <c r="C291" s="2" t="s">
        <v>127</v>
      </c>
      <c r="D291" s="2" t="s">
        <v>50</v>
      </c>
      <c r="E291" s="2">
        <v>0.57702398408555555</v>
      </c>
      <c r="F291" s="2">
        <v>0.57762578387380459</v>
      </c>
      <c r="G291" s="2">
        <v>0.5775539082089447</v>
      </c>
      <c r="H291" s="2">
        <v>0.57745150559327074</v>
      </c>
      <c r="I291" s="2">
        <v>0.57770493434463877</v>
      </c>
      <c r="J291" s="2">
        <v>0.57782246575523621</v>
      </c>
      <c r="K291" s="2">
        <v>0.57781367770302039</v>
      </c>
      <c r="L291" s="2">
        <v>0.57788588133435859</v>
      </c>
      <c r="M291" s="2">
        <v>0.5778261024561675</v>
      </c>
      <c r="N291" s="2">
        <v>0.57786995428821897</v>
      </c>
      <c r="O291" s="2">
        <v>0.577868915675402</v>
      </c>
      <c r="P291" s="2">
        <v>0.57786768428309054</v>
      </c>
      <c r="Q291" s="2">
        <v>0.57786798280978813</v>
      </c>
      <c r="R291" s="2">
        <v>0.5778570925947375</v>
      </c>
      <c r="S291" s="2">
        <v>0.57786866264982484</v>
      </c>
      <c r="T291" s="2">
        <v>0.57786575110738014</v>
      </c>
      <c r="U291" s="2">
        <v>0.57786850634063758</v>
      </c>
      <c r="V291" s="2">
        <v>0.57783806821262107</v>
      </c>
      <c r="W291" s="2">
        <v>0.5778495245337788</v>
      </c>
      <c r="X291" s="2">
        <v>0.57784762667167533</v>
      </c>
      <c r="Y291" s="2">
        <v>0.57784939317644379</v>
      </c>
      <c r="Z291" s="2">
        <v>0.57784790719756818</v>
      </c>
      <c r="AA291" s="2">
        <v>0.57784868007192169</v>
      </c>
      <c r="AB291" s="2">
        <v>0.57785647971394483</v>
      </c>
      <c r="AC291" s="2">
        <v>0.5778699428879075</v>
      </c>
    </row>
    <row r="292" spans="2:29">
      <c r="C292" s="2" t="s">
        <v>128</v>
      </c>
      <c r="D292" s="2" t="s">
        <v>50</v>
      </c>
      <c r="E292" s="2">
        <v>0.63373902827888151</v>
      </c>
      <c r="F292" s="2">
        <v>0.69934343427356416</v>
      </c>
      <c r="G292" s="2">
        <v>0.69911332242734581</v>
      </c>
      <c r="H292" s="2">
        <v>0.6988737492533823</v>
      </c>
      <c r="I292" s="2">
        <v>0.69668218907655621</v>
      </c>
      <c r="J292" s="2">
        <v>0.69599224316198471</v>
      </c>
      <c r="K292" s="2">
        <v>0.69562016124356041</v>
      </c>
      <c r="L292" s="2">
        <v>0.69761456284832357</v>
      </c>
      <c r="M292" s="2">
        <v>0.69618016202299859</v>
      </c>
      <c r="N292" s="2">
        <v>0.69763551968053983</v>
      </c>
      <c r="O292" s="2">
        <v>0.69762325470650421</v>
      </c>
      <c r="P292" s="2">
        <v>0.69760789844122806</v>
      </c>
      <c r="Q292" s="2">
        <v>0.69714403160465188</v>
      </c>
      <c r="R292" s="2">
        <v>0.69715185603332352</v>
      </c>
      <c r="S292" s="2">
        <v>0.69714937286142209</v>
      </c>
      <c r="T292" s="2">
        <v>0.69714996838553489</v>
      </c>
      <c r="U292" s="2">
        <v>0.69715054513254993</v>
      </c>
      <c r="V292" s="2">
        <v>0.69716164560673044</v>
      </c>
      <c r="W292" s="2">
        <v>0.69716353573790124</v>
      </c>
      <c r="X292" s="2">
        <v>0.69714650213374341</v>
      </c>
      <c r="Y292" s="2">
        <v>0.69716234571297953</v>
      </c>
      <c r="Z292" s="2">
        <v>0.69714866142285392</v>
      </c>
      <c r="AA292" s="2">
        <v>0.69715610597329536</v>
      </c>
      <c r="AB292" s="2">
        <v>0.69715233864633297</v>
      </c>
      <c r="AC292" s="2">
        <v>0.69716321629428302</v>
      </c>
    </row>
    <row r="293" spans="2:29">
      <c r="C293" s="2" t="s">
        <v>129</v>
      </c>
      <c r="D293" s="2" t="s">
        <v>50</v>
      </c>
    </row>
    <row r="294" spans="2:29">
      <c r="C294" s="2" t="s">
        <v>130</v>
      </c>
      <c r="D294" s="2" t="s">
        <v>50</v>
      </c>
      <c r="E294" s="2">
        <v>0.5719625719479482</v>
      </c>
      <c r="F294" s="2">
        <v>0.57832241705273868</v>
      </c>
      <c r="G294" s="2">
        <v>0.57700529019646207</v>
      </c>
      <c r="H294" s="2">
        <v>0.57610731482262212</v>
      </c>
      <c r="I294" s="2">
        <v>0.57939128662056272</v>
      </c>
      <c r="J294" s="2">
        <v>0.5810825950285351</v>
      </c>
      <c r="K294" s="2">
        <v>0.58101245917309297</v>
      </c>
      <c r="L294" s="2">
        <v>0.58184632415888349</v>
      </c>
      <c r="M294" s="2">
        <v>0.58126651785288941</v>
      </c>
      <c r="N294" s="2">
        <v>0.58165111965065786</v>
      </c>
      <c r="O294" s="2">
        <v>0.58165024924166542</v>
      </c>
      <c r="P294" s="2">
        <v>0.58164917376624026</v>
      </c>
      <c r="Q294" s="2">
        <v>0.58164948056129095</v>
      </c>
      <c r="R294" s="2">
        <v>0.58155710683407591</v>
      </c>
      <c r="S294" s="2">
        <v>0.58165004388274566</v>
      </c>
      <c r="T294" s="2">
        <v>0.5816340494443869</v>
      </c>
      <c r="U294" s="2">
        <v>0.58164993343548221</v>
      </c>
      <c r="V294" s="2">
        <v>0.58143286543625206</v>
      </c>
      <c r="W294" s="2">
        <v>0.58146007316376302</v>
      </c>
      <c r="X294" s="2">
        <v>0.58145851984604835</v>
      </c>
      <c r="Y294" s="2">
        <v>0.58145996731161664</v>
      </c>
      <c r="Z294" s="2">
        <v>0.58145874513884122</v>
      </c>
      <c r="AA294" s="2">
        <v>0.5814593875867804</v>
      </c>
      <c r="AB294" s="2">
        <v>0.58150270678437477</v>
      </c>
      <c r="AC294" s="2">
        <v>0.58165111354119969</v>
      </c>
    </row>
    <row r="295" spans="2:29">
      <c r="C295" s="2" t="s">
        <v>131</v>
      </c>
      <c r="D295" s="2" t="s">
        <v>50</v>
      </c>
    </row>
    <row r="296" spans="2:29">
      <c r="C296" s="2" t="s">
        <v>132</v>
      </c>
      <c r="D296" s="2" t="s">
        <v>50</v>
      </c>
    </row>
    <row r="297" spans="2:29">
      <c r="C297" s="2" t="s">
        <v>133</v>
      </c>
      <c r="D297" s="2" t="s">
        <v>50</v>
      </c>
    </row>
    <row r="298" spans="2:29">
      <c r="C298" s="2" t="s">
        <v>41</v>
      </c>
      <c r="D298" s="2" t="s">
        <v>50</v>
      </c>
      <c r="Q298" s="2">
        <v>0.88188418031312588</v>
      </c>
      <c r="R298" s="2">
        <v>0.88017778695691373</v>
      </c>
      <c r="S298" s="2">
        <v>0.88298408604713141</v>
      </c>
      <c r="T298" s="2">
        <v>0.88298317294082729</v>
      </c>
      <c r="U298" s="2">
        <v>0.88307920611489743</v>
      </c>
      <c r="V298" s="2">
        <v>0.88329684118072438</v>
      </c>
      <c r="W298" s="2">
        <v>0.88340598680744509</v>
      </c>
      <c r="X298" s="2">
        <v>0.8822019800451375</v>
      </c>
      <c r="Y298" s="2">
        <v>0.88338591531434174</v>
      </c>
      <c r="Z298" s="2">
        <v>0.88296460560196488</v>
      </c>
      <c r="AA298" s="2">
        <v>0.88316487365538954</v>
      </c>
      <c r="AB298" s="2">
        <v>0.8832760965768075</v>
      </c>
      <c r="AC298" s="2">
        <v>0.88347755967298902</v>
      </c>
    </row>
    <row r="299" spans="2:29">
      <c r="C299" s="2" t="s">
        <v>42</v>
      </c>
      <c r="D299" s="2" t="s">
        <v>50</v>
      </c>
    </row>
    <row r="300" spans="2:29">
      <c r="C300" s="2" t="s">
        <v>43</v>
      </c>
      <c r="D300" s="2" t="s">
        <v>50</v>
      </c>
      <c r="E300" s="2">
        <v>0.37719040908877749</v>
      </c>
      <c r="F300" s="2">
        <v>0.38667449189142533</v>
      </c>
      <c r="G300" s="2">
        <v>0.3411655426727927</v>
      </c>
      <c r="H300" s="2">
        <v>0.30285050709397709</v>
      </c>
      <c r="I300" s="2">
        <v>0.19078222740233389</v>
      </c>
      <c r="J300" s="2">
        <v>0.19203169319944405</v>
      </c>
      <c r="K300" s="2">
        <v>0.21964464368845582</v>
      </c>
      <c r="L300" s="2">
        <v>0.42392372751846097</v>
      </c>
      <c r="M300" s="2">
        <v>0.40509876250748189</v>
      </c>
      <c r="N300" s="2">
        <v>0.47893760321948492</v>
      </c>
      <c r="O300" s="2">
        <v>0.48966286755130939</v>
      </c>
      <c r="P300" s="2">
        <v>0.53393295304055755</v>
      </c>
      <c r="Q300" s="2">
        <v>0.55045266739833154</v>
      </c>
      <c r="R300" s="2">
        <v>0.56358504744030136</v>
      </c>
      <c r="S300" s="2">
        <v>0.59218417783294997</v>
      </c>
      <c r="T300" s="2">
        <v>0.61490686618727397</v>
      </c>
      <c r="U300" s="2">
        <v>0.58548810421166286</v>
      </c>
      <c r="V300" s="2">
        <v>0.61427947478594769</v>
      </c>
      <c r="W300" s="2">
        <v>0.61911365079656011</v>
      </c>
      <c r="X300" s="2">
        <v>0.57410549285979728</v>
      </c>
      <c r="Y300" s="2">
        <v>0.63052111966408597</v>
      </c>
      <c r="Z300" s="2">
        <v>0.63964927284546458</v>
      </c>
      <c r="AA300" s="2">
        <v>0.64975534758057718</v>
      </c>
      <c r="AB300" s="2">
        <v>0.6397602927395859</v>
      </c>
      <c r="AC300" s="2">
        <v>0.74509373383023203</v>
      </c>
    </row>
    <row r="301" spans="2:29">
      <c r="C301" s="2" t="s">
        <v>44</v>
      </c>
      <c r="D301" s="2" t="s">
        <v>50</v>
      </c>
      <c r="E301" s="6">
        <v>0.232531753592395</v>
      </c>
      <c r="F301" s="6">
        <v>0.21751120541292901</v>
      </c>
      <c r="G301" s="6">
        <v>0.20708516279087449</v>
      </c>
      <c r="H301" s="6">
        <v>0.20186011595789841</v>
      </c>
      <c r="I301" s="6">
        <v>0.19965405205027428</v>
      </c>
      <c r="J301" s="6">
        <v>0.20037804429477152</v>
      </c>
      <c r="K301" s="6">
        <v>0.20116746395294335</v>
      </c>
      <c r="L301" s="6">
        <v>1.3605397761872933E-2</v>
      </c>
      <c r="M301" s="6">
        <v>0.19267899627726409</v>
      </c>
      <c r="N301" s="6">
        <v>1.2630910052255143E-2</v>
      </c>
      <c r="O301" s="6">
        <v>1.2207114428454994E-2</v>
      </c>
      <c r="P301" s="6">
        <v>1.0634722261864108E-2</v>
      </c>
      <c r="Q301" s="6">
        <v>6.4473162598623398E-3</v>
      </c>
      <c r="R301" s="6">
        <v>5.2511138451903491E-3</v>
      </c>
      <c r="S301" s="6">
        <v>4.4221126771147468E-3</v>
      </c>
      <c r="T301" s="6">
        <v>1.0250671425959328E-2</v>
      </c>
      <c r="U301" s="6">
        <v>5.6510478598346282E-3</v>
      </c>
      <c r="V301" s="6">
        <v>4.049571999497621E-3</v>
      </c>
      <c r="W301" s="6">
        <v>4.5947041705333407E-3</v>
      </c>
      <c r="X301" s="6">
        <v>6.2370981917155609E-3</v>
      </c>
      <c r="Y301" s="6">
        <v>5.7175833220515617E-3</v>
      </c>
      <c r="Z301" s="6">
        <v>1.1129540292203869E-2</v>
      </c>
      <c r="AA301" s="6">
        <v>8.9482226096908399E-3</v>
      </c>
      <c r="AB301" s="6">
        <v>1.0420886928280167E-2</v>
      </c>
      <c r="AC301" s="2">
        <v>1.3445779908100775E-2</v>
      </c>
    </row>
    <row r="302" spans="2:29"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spans="2:29">
      <c r="B303" s="2" t="s">
        <v>51</v>
      </c>
      <c r="C303" s="2" t="s">
        <v>57</v>
      </c>
      <c r="D303" s="2" t="s">
        <v>27</v>
      </c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spans="2:29">
      <c r="C304" s="2" t="s">
        <v>58</v>
      </c>
      <c r="D304" s="2" t="s">
        <v>27</v>
      </c>
      <c r="E304" s="6">
        <v>4.4466469668654519E-6</v>
      </c>
      <c r="F304" s="6">
        <v>6.2611209444392575E-6</v>
      </c>
      <c r="G304" s="6">
        <v>5.3739810098782814E-6</v>
      </c>
      <c r="H304" s="6">
        <v>6.3381675397646165E-6</v>
      </c>
      <c r="I304" s="6">
        <v>2.3471946558346764E-6</v>
      </c>
      <c r="J304" s="6">
        <v>3.2651364696956317E-6</v>
      </c>
      <c r="K304" s="6">
        <v>4.2487887719852491E-6</v>
      </c>
      <c r="L304" s="6">
        <v>5.7279192012117925E-6</v>
      </c>
      <c r="M304" s="6">
        <v>1.9346144611289503E-5</v>
      </c>
      <c r="N304" s="6">
        <v>1.0180646229756986E-6</v>
      </c>
      <c r="O304" s="6">
        <v>1.0157246176909166E-5</v>
      </c>
      <c r="P304" s="6">
        <v>2.3150810944589607E-5</v>
      </c>
      <c r="Q304" s="6">
        <v>2.0281541952632404E-5</v>
      </c>
      <c r="R304" s="6">
        <v>1.3691284741645039E-5</v>
      </c>
      <c r="S304" s="6">
        <v>1.4055817876295923E-5</v>
      </c>
      <c r="T304" s="6">
        <v>1.748578797792613E-5</v>
      </c>
      <c r="U304" s="6">
        <v>1.594018689762661E-5</v>
      </c>
      <c r="V304" s="6">
        <v>2.9628513227224144E-6</v>
      </c>
      <c r="W304" s="6">
        <v>8.7723629161868788E-7</v>
      </c>
      <c r="X304" s="6">
        <v>2.3962936603177473E-5</v>
      </c>
      <c r="Y304" s="6">
        <v>2.6464904177994245E-6</v>
      </c>
      <c r="Z304" s="6">
        <v>2.4114550663196577E-5</v>
      </c>
      <c r="AA304" s="6">
        <v>1.2707287146389933E-5</v>
      </c>
      <c r="AB304" s="6">
        <v>1.9112043507479912E-5</v>
      </c>
      <c r="AC304" s="2">
        <v>2.0118631832573783E-6</v>
      </c>
    </row>
    <row r="305" spans="3:29">
      <c r="C305" s="2" t="s">
        <v>59</v>
      </c>
      <c r="D305" s="2" t="s">
        <v>27</v>
      </c>
      <c r="E305" s="6">
        <v>2.9773927656112537E-6</v>
      </c>
      <c r="F305" s="6">
        <v>4.137807959879538E-6</v>
      </c>
      <c r="G305" s="6">
        <v>3.5335474922555744E-6</v>
      </c>
      <c r="H305" s="6">
        <v>4.2226858901396932E-6</v>
      </c>
      <c r="I305" s="6">
        <v>1.5363444592011886E-6</v>
      </c>
      <c r="J305" s="6">
        <v>2.1174736962594004E-6</v>
      </c>
      <c r="K305" s="6">
        <v>2.7605664613101526E-6</v>
      </c>
      <c r="L305" s="6">
        <v>3.6903810286516263E-6</v>
      </c>
      <c r="M305" s="6">
        <v>1.2509559276833031E-5</v>
      </c>
      <c r="N305" s="6">
        <v>5.3033789670736321E-7</v>
      </c>
      <c r="O305" s="6">
        <v>6.520169957930392E-6</v>
      </c>
      <c r="P305" s="6">
        <v>1.4898880226499184E-5</v>
      </c>
      <c r="Q305" s="6">
        <v>1.3059207554456559E-5</v>
      </c>
      <c r="R305" s="6">
        <v>8.7926988006435981E-6</v>
      </c>
      <c r="S305" s="6">
        <v>9.0071284224430309E-6</v>
      </c>
      <c r="T305" s="6">
        <v>1.1168127966535552E-5</v>
      </c>
      <c r="U305" s="6">
        <v>1.0182190219781656E-5</v>
      </c>
      <c r="V305" s="6">
        <v>1.8876434019078511E-6</v>
      </c>
      <c r="W305" s="6">
        <v>4.4687196461467207E-7</v>
      </c>
      <c r="X305" s="6">
        <v>1.5287775733186974E-5</v>
      </c>
      <c r="Y305" s="6">
        <v>1.6839292837843708E-6</v>
      </c>
      <c r="Z305" s="6">
        <v>1.5348724174983644E-5</v>
      </c>
      <c r="AA305" s="6">
        <v>8.1018836988186593E-6</v>
      </c>
      <c r="AB305" s="6">
        <v>1.2141739164352543E-5</v>
      </c>
      <c r="AC305" s="2">
        <v>1.1719800518714649E-6</v>
      </c>
    </row>
    <row r="306" spans="3:29">
      <c r="C306" s="2" t="s">
        <v>60</v>
      </c>
      <c r="D306" s="2" t="s">
        <v>27</v>
      </c>
      <c r="E306" s="6">
        <v>22.160361570673022</v>
      </c>
      <c r="F306" s="6">
        <v>42.732307080729633</v>
      </c>
      <c r="G306" s="6">
        <v>51.688307690607942</v>
      </c>
      <c r="H306" s="6">
        <v>60.239692169283877</v>
      </c>
      <c r="I306" s="6">
        <v>65.397919317893979</v>
      </c>
      <c r="J306" s="6">
        <v>73.430790983091882</v>
      </c>
      <c r="K306" s="6">
        <v>75.293307599351365</v>
      </c>
      <c r="L306" s="6">
        <v>90.505258016754794</v>
      </c>
      <c r="M306" s="6">
        <v>88.667626678887189</v>
      </c>
      <c r="N306" s="6">
        <v>104.8176141272087</v>
      </c>
      <c r="O306" s="6">
        <v>105.606762049395</v>
      </c>
      <c r="P306" s="6">
        <v>107.2680622765058</v>
      </c>
      <c r="Q306" s="6">
        <v>108.87735516219036</v>
      </c>
      <c r="R306" s="6">
        <v>110.14630235269045</v>
      </c>
      <c r="S306" s="6">
        <v>112.37743935794835</v>
      </c>
      <c r="T306" s="6">
        <v>116.49883514559434</v>
      </c>
      <c r="U306" s="6">
        <v>116.74385811224997</v>
      </c>
      <c r="V306" s="6">
        <v>117.48473997719441</v>
      </c>
      <c r="W306" s="6">
        <v>119.39568446905821</v>
      </c>
      <c r="X306" s="6">
        <v>122.50846004280743</v>
      </c>
      <c r="Y306" s="6">
        <v>123.55939776417925</v>
      </c>
      <c r="Z306" s="6">
        <v>127.79836166272374</v>
      </c>
      <c r="AA306" s="6">
        <v>127.50484426475003</v>
      </c>
      <c r="AB306" s="6">
        <v>130.0571576054808</v>
      </c>
      <c r="AC306" s="2">
        <v>133.69726088837371</v>
      </c>
    </row>
    <row r="307" spans="3:29">
      <c r="C307" s="2" t="s">
        <v>61</v>
      </c>
      <c r="D307" s="2" t="s">
        <v>27</v>
      </c>
      <c r="E307" s="6">
        <v>22.160208205889159</v>
      </c>
      <c r="F307" s="6">
        <v>42.732191126887159</v>
      </c>
      <c r="G307" s="6">
        <v>51.688210258825883</v>
      </c>
      <c r="H307" s="6">
        <v>60.239582805097427</v>
      </c>
      <c r="I307" s="6">
        <v>65.397883359834807</v>
      </c>
      <c r="J307" s="6">
        <v>73.430743514792326</v>
      </c>
      <c r="K307" s="6">
        <v>75.293248085568749</v>
      </c>
      <c r="L307" s="6">
        <v>90.505188435476654</v>
      </c>
      <c r="M307" s="6">
        <v>88.667381300616015</v>
      </c>
      <c r="N307" s="6">
        <v>104.81760195158172</v>
      </c>
      <c r="O307" s="6">
        <v>105.60664876147965</v>
      </c>
      <c r="P307" s="6">
        <v>107.26781418349589</v>
      </c>
      <c r="Q307" s="6">
        <v>108.87713964397527</v>
      </c>
      <c r="R307" s="6">
        <v>110.14618112384724</v>
      </c>
      <c r="S307" s="6">
        <v>112.37729207076828</v>
      </c>
      <c r="T307" s="6">
        <v>116.49866089940535</v>
      </c>
      <c r="U307" s="6">
        <v>116.74369865678237</v>
      </c>
      <c r="V307" s="6">
        <v>117.48470977914367</v>
      </c>
      <c r="W307" s="6">
        <v>119.39567460116712</v>
      </c>
      <c r="X307" s="6">
        <v>122.50823205998657</v>
      </c>
      <c r="Y307" s="6">
        <v>123.55937252786221</v>
      </c>
      <c r="Z307" s="6">
        <v>127.79814536133037</v>
      </c>
      <c r="AA307" s="6">
        <v>127.50472949291606</v>
      </c>
      <c r="AB307" s="6">
        <v>130.05698907225448</v>
      </c>
      <c r="AC307" s="2">
        <v>133.69724370981677</v>
      </c>
    </row>
    <row r="308" spans="3:29">
      <c r="C308" s="2" t="s">
        <v>46</v>
      </c>
      <c r="D308" s="2" t="s">
        <v>27</v>
      </c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spans="3:29">
      <c r="C309" s="2" t="s">
        <v>62</v>
      </c>
      <c r="D309" s="2" t="s">
        <v>27</v>
      </c>
      <c r="E309" s="6">
        <v>93.440892821411268</v>
      </c>
      <c r="F309" s="6">
        <v>181.08586894273157</v>
      </c>
      <c r="G309" s="6">
        <v>197.16823280724043</v>
      </c>
      <c r="H309" s="6">
        <v>204.25115689627708</v>
      </c>
      <c r="I309" s="6">
        <v>239.63597432235832</v>
      </c>
      <c r="J309" s="6">
        <v>253.22661611489923</v>
      </c>
      <c r="K309" s="6">
        <v>286.4459084372196</v>
      </c>
      <c r="L309" s="6">
        <v>317.99362492259417</v>
      </c>
      <c r="M309" s="6">
        <v>311.82908543708902</v>
      </c>
      <c r="N309" s="6">
        <v>342.4855165505727</v>
      </c>
      <c r="O309" s="6">
        <v>345.03507537404795</v>
      </c>
      <c r="P309" s="6">
        <v>351.57490660936253</v>
      </c>
      <c r="Q309" s="6">
        <v>358.41357830858783</v>
      </c>
      <c r="R309" s="6">
        <v>361.36100763317376</v>
      </c>
      <c r="S309" s="6">
        <v>372.19480299619852</v>
      </c>
      <c r="T309" s="6">
        <v>382.26251669168778</v>
      </c>
      <c r="U309" s="6">
        <v>385.39596710995909</v>
      </c>
      <c r="V309" s="6">
        <v>384.51248402922272</v>
      </c>
      <c r="W309" s="6">
        <v>392.51880032121454</v>
      </c>
      <c r="X309" s="6">
        <v>402.51083544888274</v>
      </c>
      <c r="Y309" s="6">
        <v>406.29165730160798</v>
      </c>
      <c r="Z309" s="6">
        <v>417.32010302865342</v>
      </c>
      <c r="AA309" s="6">
        <v>417.35767898556037</v>
      </c>
      <c r="AB309" s="6">
        <v>426.19503896353888</v>
      </c>
      <c r="AC309" s="2">
        <v>435.4166353890032</v>
      </c>
    </row>
    <row r="310" spans="3:29">
      <c r="C310" s="2" t="s">
        <v>63</v>
      </c>
      <c r="D310" s="2" t="s">
        <v>27</v>
      </c>
      <c r="E310" s="6">
        <v>93.440839263161877</v>
      </c>
      <c r="F310" s="6">
        <v>181.0858296454121</v>
      </c>
      <c r="G310" s="6">
        <v>197.16820014503261</v>
      </c>
      <c r="H310" s="6">
        <v>204.25111966663027</v>
      </c>
      <c r="I310" s="6">
        <v>239.63596229411468</v>
      </c>
      <c r="J310" s="6">
        <v>253.22660025259677</v>
      </c>
      <c r="K310" s="6">
        <v>286.44588832867407</v>
      </c>
      <c r="L310" s="6">
        <v>317.9936019187432</v>
      </c>
      <c r="M310" s="6">
        <v>311.82900266286231</v>
      </c>
      <c r="N310" s="6">
        <v>342.48551254307887</v>
      </c>
      <c r="O310" s="6">
        <v>345.03503792494178</v>
      </c>
      <c r="P310" s="6">
        <v>351.57482346340106</v>
      </c>
      <c r="Q310" s="6">
        <v>358.41350599577356</v>
      </c>
      <c r="R310" s="6">
        <v>361.36096621613973</v>
      </c>
      <c r="S310" s="6">
        <v>372.19475396564798</v>
      </c>
      <c r="T310" s="6">
        <v>382.26245858990393</v>
      </c>
      <c r="U310" s="6">
        <v>385.39591391622776</v>
      </c>
      <c r="V310" s="6">
        <v>384.51247399385431</v>
      </c>
      <c r="W310" s="6">
        <v>392.51879703079231</v>
      </c>
      <c r="X310" s="6">
        <v>402.51075858828523</v>
      </c>
      <c r="Y310" s="6">
        <v>406.29164889858964</v>
      </c>
      <c r="Z310" s="6">
        <v>417.32003051221983</v>
      </c>
      <c r="AA310" s="6">
        <v>417.35764034501045</v>
      </c>
      <c r="AB310" s="6">
        <v>426.19498264258613</v>
      </c>
      <c r="AC310" s="2">
        <v>435.4166296592374</v>
      </c>
    </row>
    <row r="311" spans="3:29">
      <c r="C311" s="2" t="s">
        <v>45</v>
      </c>
      <c r="D311" s="2" t="s">
        <v>27</v>
      </c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spans="3:29">
      <c r="C312" s="2" t="s">
        <v>64</v>
      </c>
      <c r="D312" s="2" t="s">
        <v>27</v>
      </c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spans="3:29">
      <c r="C313" s="2" t="s">
        <v>65</v>
      </c>
      <c r="D313" s="2" t="s">
        <v>27</v>
      </c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spans="3:29">
      <c r="C314" s="2" t="s">
        <v>66</v>
      </c>
      <c r="D314" s="2" t="s">
        <v>27</v>
      </c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spans="3:29">
      <c r="C315" s="2" t="s">
        <v>67</v>
      </c>
      <c r="D315" s="2" t="s">
        <v>27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0</v>
      </c>
      <c r="W315" s="6">
        <v>0</v>
      </c>
      <c r="X315" s="6">
        <v>0</v>
      </c>
      <c r="Y315" s="6">
        <v>0</v>
      </c>
      <c r="Z315" s="6">
        <v>0</v>
      </c>
      <c r="AA315" s="6">
        <v>0</v>
      </c>
      <c r="AB315" s="6">
        <v>0</v>
      </c>
      <c r="AC315" s="2">
        <v>0</v>
      </c>
    </row>
    <row r="316" spans="3:29">
      <c r="C316" s="2" t="s">
        <v>68</v>
      </c>
      <c r="D316" s="2" t="s">
        <v>27</v>
      </c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spans="3:29">
      <c r="C317" s="2" t="s">
        <v>69</v>
      </c>
      <c r="D317" s="2" t="s">
        <v>27</v>
      </c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spans="3:29">
      <c r="C318" s="2" t="s">
        <v>70</v>
      </c>
      <c r="D318" s="2" t="s">
        <v>27</v>
      </c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spans="3:29">
      <c r="C319" s="2" t="s">
        <v>71</v>
      </c>
      <c r="D319" s="2" t="s">
        <v>27</v>
      </c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spans="3:29">
      <c r="C320" s="2" t="s">
        <v>72</v>
      </c>
      <c r="D320" s="2" t="s">
        <v>27</v>
      </c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spans="3:29">
      <c r="C321" s="2" t="s">
        <v>73</v>
      </c>
      <c r="D321" s="2" t="s">
        <v>27</v>
      </c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spans="3:29">
      <c r="C322" s="2" t="s">
        <v>74</v>
      </c>
      <c r="D322" s="2" t="s">
        <v>27</v>
      </c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spans="3:29">
      <c r="C323" s="2" t="s">
        <v>75</v>
      </c>
      <c r="D323" s="2" t="s">
        <v>27</v>
      </c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spans="3:29">
      <c r="C324" s="2" t="s">
        <v>76</v>
      </c>
      <c r="D324" s="2" t="s">
        <v>27</v>
      </c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spans="3:29">
      <c r="C325" s="2" t="s">
        <v>77</v>
      </c>
      <c r="D325" s="2" t="s">
        <v>27</v>
      </c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spans="3:29">
      <c r="C326" s="2" t="s">
        <v>78</v>
      </c>
      <c r="D326" s="2" t="s">
        <v>27</v>
      </c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spans="3:29">
      <c r="C327" s="2" t="s">
        <v>79</v>
      </c>
      <c r="D327" s="2" t="s">
        <v>27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2">
        <v>0</v>
      </c>
    </row>
    <row r="328" spans="3:29">
      <c r="C328" s="2" t="s">
        <v>80</v>
      </c>
      <c r="D328" s="2" t="s">
        <v>27</v>
      </c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spans="3:29">
      <c r="C329" s="2" t="s">
        <v>81</v>
      </c>
      <c r="D329" s="2" t="s">
        <v>27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2">
        <v>0</v>
      </c>
    </row>
    <row r="330" spans="3:29">
      <c r="C330" s="2" t="s">
        <v>82</v>
      </c>
      <c r="D330" s="2" t="s">
        <v>27</v>
      </c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spans="3:29">
      <c r="C331" s="2" t="s">
        <v>83</v>
      </c>
      <c r="D331" s="2" t="s">
        <v>27</v>
      </c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spans="3:29">
      <c r="C332" s="2" t="s">
        <v>84</v>
      </c>
      <c r="D332" s="2" t="s">
        <v>27</v>
      </c>
      <c r="E332" s="6">
        <v>0</v>
      </c>
      <c r="F332" s="6">
        <v>0</v>
      </c>
      <c r="G332" s="6">
        <v>0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6">
        <v>0</v>
      </c>
      <c r="Y332" s="6">
        <v>0</v>
      </c>
      <c r="Z332" s="6">
        <v>0</v>
      </c>
      <c r="AA332" s="6">
        <v>0</v>
      </c>
      <c r="AB332" s="6">
        <v>0</v>
      </c>
      <c r="AC332" s="2">
        <v>0</v>
      </c>
    </row>
    <row r="333" spans="3:29">
      <c r="C333" s="2" t="s">
        <v>85</v>
      </c>
      <c r="D333" s="2" t="s">
        <v>27</v>
      </c>
      <c r="E333" s="6">
        <v>7.9975728449381007</v>
      </c>
      <c r="F333" s="6">
        <v>13.213230113130207</v>
      </c>
      <c r="G333" s="6">
        <v>13.826661627829411</v>
      </c>
      <c r="H333" s="6">
        <v>15.94303116202429</v>
      </c>
      <c r="I333" s="6">
        <v>16.843118927134466</v>
      </c>
      <c r="J333" s="6">
        <v>17.117218744516293</v>
      </c>
      <c r="K333" s="6">
        <v>17.558381268525185</v>
      </c>
      <c r="L333" s="6">
        <v>19.454647628909203</v>
      </c>
      <c r="M333" s="6">
        <v>19.301881943171441</v>
      </c>
      <c r="N333" s="6">
        <v>21.23648505084925</v>
      </c>
      <c r="O333" s="6">
        <v>21.497562441419145</v>
      </c>
      <c r="P333" s="6">
        <v>22.011930766644149</v>
      </c>
      <c r="Q333" s="6">
        <v>22.439528064852627</v>
      </c>
      <c r="R333" s="6">
        <v>22.761075892016688</v>
      </c>
      <c r="S333" s="6">
        <v>23.320992224603444</v>
      </c>
      <c r="T333" s="6">
        <v>0</v>
      </c>
      <c r="U333" s="6">
        <v>0</v>
      </c>
      <c r="V333" s="6">
        <v>0</v>
      </c>
      <c r="W333" s="6">
        <v>0</v>
      </c>
      <c r="X333" s="6">
        <v>0</v>
      </c>
      <c r="Y333" s="6">
        <v>0</v>
      </c>
      <c r="Z333" s="6">
        <v>0</v>
      </c>
      <c r="AA333" s="6">
        <v>0</v>
      </c>
      <c r="AB333" s="6">
        <v>0</v>
      </c>
      <c r="AC333" s="2">
        <v>0</v>
      </c>
    </row>
    <row r="334" spans="3:29">
      <c r="C334" s="2" t="s">
        <v>86</v>
      </c>
      <c r="D334" s="2" t="s">
        <v>27</v>
      </c>
      <c r="E334" s="6">
        <v>2.7039042669167599</v>
      </c>
      <c r="F334" s="6">
        <v>4.5689712093069561</v>
      </c>
      <c r="G334" s="6">
        <v>4.7402773524265989</v>
      </c>
      <c r="H334" s="6">
        <v>5.1013688162546593</v>
      </c>
      <c r="I334" s="6">
        <v>5.2558112519793285</v>
      </c>
      <c r="J334" s="6">
        <v>5.6927117795372375</v>
      </c>
      <c r="K334" s="6">
        <v>5.8997848837115736</v>
      </c>
      <c r="L334" s="6">
        <v>6.8719978143981644</v>
      </c>
      <c r="M334" s="6">
        <v>6.5394025310803201</v>
      </c>
      <c r="N334" s="6">
        <v>7.6393607038832663</v>
      </c>
      <c r="O334" s="6">
        <v>7.5601952020239871</v>
      </c>
      <c r="P334" s="6">
        <v>7.6966744895796424</v>
      </c>
      <c r="Q334" s="6">
        <v>7.8766856398300655</v>
      </c>
      <c r="R334" s="6">
        <v>7.7624908231480036</v>
      </c>
      <c r="S334" s="6">
        <v>8.0524167383226057</v>
      </c>
      <c r="T334" s="6">
        <v>8.3350417313378706</v>
      </c>
      <c r="U334" s="6">
        <v>8.4313431956233007</v>
      </c>
      <c r="V334" s="6">
        <v>8.3426053633867259</v>
      </c>
      <c r="W334" s="6">
        <v>8.4450686670031008</v>
      </c>
      <c r="X334" s="6">
        <v>8.8047746267355738</v>
      </c>
      <c r="Y334" s="6">
        <v>8.9607202770353425</v>
      </c>
      <c r="Z334" s="6">
        <v>9.4285542991618865</v>
      </c>
      <c r="AA334" s="6">
        <v>9.3759271876833754</v>
      </c>
      <c r="AB334" s="6">
        <v>9.6854425040948353</v>
      </c>
      <c r="AC334" s="2">
        <v>10.056704458723885</v>
      </c>
    </row>
    <row r="335" spans="3:29">
      <c r="C335" s="2" t="s">
        <v>87</v>
      </c>
      <c r="D335" s="2" t="s">
        <v>27</v>
      </c>
      <c r="E335" s="6">
        <v>0.29043252212777354</v>
      </c>
      <c r="F335" s="6">
        <v>0.49010928587523178</v>
      </c>
      <c r="G335" s="6">
        <v>0.51024946951626904</v>
      </c>
      <c r="H335" s="6">
        <v>0.54451555524276385</v>
      </c>
      <c r="I335" s="6">
        <v>0.5565089125878302</v>
      </c>
      <c r="J335" s="6">
        <v>0.65668026473201857</v>
      </c>
      <c r="K335" s="6">
        <v>0.68342295786709284</v>
      </c>
      <c r="L335" s="6">
        <v>0.83349473952914199</v>
      </c>
      <c r="M335" s="6">
        <v>0.77279273853858255</v>
      </c>
      <c r="N335" s="6">
        <v>0.88696246241147136</v>
      </c>
      <c r="O335" s="6">
        <v>0.90035977796235889</v>
      </c>
      <c r="P335" s="6">
        <v>0.92269894532491947</v>
      </c>
      <c r="Q335" s="6">
        <v>0.93689099244632612</v>
      </c>
      <c r="R335" s="6">
        <v>0.92870919133363039</v>
      </c>
      <c r="S335" s="6">
        <v>0.97260505880400638</v>
      </c>
      <c r="T335" s="6">
        <v>1.0107649874076163</v>
      </c>
      <c r="U335" s="6">
        <v>1.0203097200655111</v>
      </c>
      <c r="V335" s="6">
        <v>1.0088732888503664</v>
      </c>
      <c r="W335" s="6">
        <v>1.0118510208409195</v>
      </c>
      <c r="X335" s="6">
        <v>1.0506031880231579</v>
      </c>
      <c r="Y335" s="6">
        <v>1.069294518696086</v>
      </c>
      <c r="Z335" s="6">
        <v>1.1088266602938757</v>
      </c>
      <c r="AA335" s="6">
        <v>1.1060421535965039</v>
      </c>
      <c r="AB335" s="6">
        <v>1.13264880685563</v>
      </c>
      <c r="AC335" s="2">
        <v>1.1646364021799198</v>
      </c>
    </row>
    <row r="336" spans="3:29">
      <c r="C336" s="2" t="s">
        <v>47</v>
      </c>
      <c r="D336" s="2" t="s">
        <v>27</v>
      </c>
      <c r="E336" s="6">
        <v>0.48923601365873343</v>
      </c>
      <c r="F336" s="6">
        <v>1.1418756562266501</v>
      </c>
      <c r="G336" s="6">
        <v>0.69930630199507393</v>
      </c>
      <c r="H336" s="6">
        <v>0.28545685707511731</v>
      </c>
      <c r="I336" s="6">
        <v>1.0700901479060902</v>
      </c>
      <c r="J336" s="6">
        <v>1.4496309758412236</v>
      </c>
      <c r="K336" s="6">
        <v>1.5838673089239179</v>
      </c>
      <c r="L336" s="6">
        <v>2.855401665133448</v>
      </c>
      <c r="M336" s="6">
        <v>1.7212255491708386</v>
      </c>
      <c r="N336" s="6">
        <v>1.9517438499302484</v>
      </c>
      <c r="O336" s="6">
        <v>1.9555773870161774</v>
      </c>
      <c r="P336" s="6">
        <v>1.336622201764146</v>
      </c>
      <c r="Q336" s="6">
        <v>0.45984069292416446</v>
      </c>
      <c r="R336" s="6">
        <v>0.56058038708302071</v>
      </c>
      <c r="S336" s="6">
        <v>2.1610242475793707E-4</v>
      </c>
      <c r="T336" s="6">
        <v>0.66814121127374171</v>
      </c>
      <c r="U336" s="6">
        <v>2.3015718479420756E-4</v>
      </c>
      <c r="V336" s="6">
        <v>7.4301324532535865E-2</v>
      </c>
      <c r="W336" s="6">
        <v>1.270031522134776E-5</v>
      </c>
      <c r="X336" s="6">
        <v>3.5632964874522308E-4</v>
      </c>
      <c r="Y336" s="6">
        <v>3.2357437860197802E-5</v>
      </c>
      <c r="Z336" s="6">
        <v>0.21776901181320027</v>
      </c>
      <c r="AA336" s="6">
        <v>1.6060114795827128E-4</v>
      </c>
      <c r="AB336" s="6">
        <v>2.4734577281215796E-4</v>
      </c>
      <c r="AC336" s="2">
        <v>0.4098846377461145</v>
      </c>
    </row>
    <row r="337" spans="3:29">
      <c r="C337" s="2" t="s">
        <v>88</v>
      </c>
      <c r="D337" s="2" t="s">
        <v>27</v>
      </c>
      <c r="E337" s="6">
        <v>0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  <c r="V337" s="6">
        <v>0</v>
      </c>
      <c r="W337" s="6">
        <v>0</v>
      </c>
      <c r="X337" s="6">
        <v>0</v>
      </c>
      <c r="Y337" s="6">
        <v>0</v>
      </c>
      <c r="Z337" s="6">
        <v>0</v>
      </c>
      <c r="AA337" s="6">
        <v>0</v>
      </c>
      <c r="AB337" s="6">
        <v>0</v>
      </c>
      <c r="AC337" s="2">
        <v>0</v>
      </c>
    </row>
    <row r="338" spans="3:29">
      <c r="C338" s="2" t="s">
        <v>89</v>
      </c>
      <c r="D338" s="2" t="s">
        <v>27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  <c r="V338" s="6">
        <v>0</v>
      </c>
      <c r="W338" s="6">
        <v>0</v>
      </c>
      <c r="X338" s="6">
        <v>0</v>
      </c>
      <c r="Y338" s="6">
        <v>0</v>
      </c>
      <c r="Z338" s="6">
        <v>0</v>
      </c>
      <c r="AA338" s="6">
        <v>0</v>
      </c>
      <c r="AB338" s="6">
        <v>0</v>
      </c>
      <c r="AC338" s="2">
        <v>0</v>
      </c>
    </row>
    <row r="339" spans="3:29">
      <c r="C339" s="2" t="s">
        <v>90</v>
      </c>
      <c r="D339" s="2" t="s">
        <v>27</v>
      </c>
      <c r="E339" s="6">
        <v>4.7804696955143234E-5</v>
      </c>
      <c r="F339" s="6">
        <v>5.0078879852663096E-5</v>
      </c>
      <c r="G339" s="6">
        <v>4.1407711671385036E-5</v>
      </c>
      <c r="H339" s="6">
        <v>4.6377564779465776E-5</v>
      </c>
      <c r="I339" s="6">
        <v>1.5750996508921963E-5</v>
      </c>
      <c r="J339" s="6">
        <v>2.1084850447034894E-5</v>
      </c>
      <c r="K339" s="6">
        <v>2.6796868637941597E-5</v>
      </c>
      <c r="L339" s="6">
        <v>3.6298064410405202E-5</v>
      </c>
      <c r="M339" s="6">
        <v>1.1920931554256079E-4</v>
      </c>
      <c r="N339" s="6">
        <v>6.8850504614605895E-6</v>
      </c>
      <c r="O339" s="6">
        <v>6.3405945300324204E-5</v>
      </c>
      <c r="P339" s="6">
        <v>1.4082859947468616E-4</v>
      </c>
      <c r="Q339" s="6">
        <v>1.2188995284552222E-4</v>
      </c>
      <c r="R339" s="6">
        <v>8.0557913337012799E-5</v>
      </c>
      <c r="S339" s="6">
        <v>8.3531329672265178E-5</v>
      </c>
      <c r="T339" s="6">
        <v>1.0503981526263273E-4</v>
      </c>
      <c r="U339" s="6">
        <v>9.5494017924555223E-5</v>
      </c>
      <c r="V339" s="6">
        <v>1.7881536011825844E-5</v>
      </c>
      <c r="W339" s="6">
        <v>5.8943486212165259E-6</v>
      </c>
      <c r="X339" s="6">
        <v>1.4172437913105085E-4</v>
      </c>
      <c r="Y339" s="6">
        <v>1.5916732629824643E-5</v>
      </c>
      <c r="Z339" s="6">
        <v>1.4302747207539413E-4</v>
      </c>
      <c r="AA339" s="6">
        <v>7.4437330666046864E-5</v>
      </c>
      <c r="AB339" s="6">
        <v>1.1308271969928624E-4</v>
      </c>
      <c r="AC339" s="2">
        <v>1.1938405853889958E-5</v>
      </c>
    </row>
    <row r="340" spans="3:29">
      <c r="C340" s="2" t="s">
        <v>91</v>
      </c>
      <c r="D340" s="2" t="s">
        <v>27</v>
      </c>
      <c r="E340" s="6">
        <v>0.30092763139011314</v>
      </c>
      <c r="F340" s="6">
        <v>0.51854004254935548</v>
      </c>
      <c r="G340" s="6">
        <v>0.28697365118042983</v>
      </c>
      <c r="H340" s="6">
        <v>0.28920279590417153</v>
      </c>
      <c r="I340" s="6">
        <v>0.37085124151367543</v>
      </c>
      <c r="J340" s="6">
        <v>0.4096518935589783</v>
      </c>
      <c r="K340" s="6">
        <v>0.38606961656024713</v>
      </c>
      <c r="L340" s="6">
        <v>2.7206145690872519</v>
      </c>
      <c r="M340" s="6">
        <v>0.59241996136824049</v>
      </c>
      <c r="N340" s="6">
        <v>0.69183071790538886</v>
      </c>
      <c r="O340" s="6">
        <v>0.73451444983195258</v>
      </c>
      <c r="P340" s="6">
        <v>0.70454722178670603</v>
      </c>
      <c r="Q340" s="6">
        <v>0.52207270580279275</v>
      </c>
      <c r="R340" s="6">
        <v>0.61075668372379921</v>
      </c>
      <c r="S340" s="6">
        <v>0.31891476660074364</v>
      </c>
      <c r="T340" s="6">
        <v>0.83540478915092165</v>
      </c>
      <c r="U340" s="6">
        <v>0.47277606104106012</v>
      </c>
      <c r="V340" s="6">
        <v>0.65638132225471335</v>
      </c>
      <c r="W340" s="6">
        <v>0.40923704027980023</v>
      </c>
      <c r="X340" s="6">
        <v>0.39718503902418423</v>
      </c>
      <c r="Y340" s="6">
        <v>0.17746545170329686</v>
      </c>
      <c r="Z340" s="6">
        <v>0.69254490985210548</v>
      </c>
      <c r="AA340" s="6">
        <v>0.11168772988604132</v>
      </c>
      <c r="AB340" s="6">
        <v>0.12725718803153063</v>
      </c>
      <c r="AC340" s="2">
        <v>0.34081566035695926</v>
      </c>
    </row>
    <row r="341" spans="3:29">
      <c r="C341" s="2" t="s">
        <v>92</v>
      </c>
      <c r="D341" s="2" t="s">
        <v>27</v>
      </c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spans="3:29">
      <c r="C342" s="2" t="s">
        <v>93</v>
      </c>
      <c r="D342" s="2" t="s">
        <v>27</v>
      </c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spans="3:29">
      <c r="C343" s="2" t="s">
        <v>94</v>
      </c>
      <c r="D343" s="2" t="s">
        <v>27</v>
      </c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spans="3:29">
      <c r="C344" s="2" t="s">
        <v>95</v>
      </c>
      <c r="D344" s="2" t="s">
        <v>27</v>
      </c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spans="3:29">
      <c r="C345" s="2" t="s">
        <v>96</v>
      </c>
      <c r="D345" s="2" t="s">
        <v>27</v>
      </c>
      <c r="E345" s="6">
        <v>1.3450286548317687</v>
      </c>
      <c r="F345" s="6">
        <v>4.4730864433326909</v>
      </c>
      <c r="G345" s="6">
        <v>2.2623482538589106</v>
      </c>
      <c r="H345" s="6">
        <v>1.9987842409998948</v>
      </c>
      <c r="I345" s="6">
        <v>4.7934804381866263</v>
      </c>
      <c r="J345" s="6">
        <v>6.7727598389787049</v>
      </c>
      <c r="K345" s="6">
        <v>8.8911420666023631</v>
      </c>
      <c r="L345" s="6">
        <v>37.516706873682395</v>
      </c>
      <c r="M345" s="6">
        <v>17.638482088300634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6">
        <v>0</v>
      </c>
      <c r="X345" s="6">
        <v>0</v>
      </c>
      <c r="Y345" s="6">
        <v>0</v>
      </c>
      <c r="Z345" s="6">
        <v>0</v>
      </c>
      <c r="AA345" s="6">
        <v>0</v>
      </c>
      <c r="AB345" s="6">
        <v>0</v>
      </c>
      <c r="AC345" s="2">
        <v>0</v>
      </c>
    </row>
    <row r="346" spans="3:29">
      <c r="C346" s="2" t="s">
        <v>97</v>
      </c>
      <c r="D346" s="2" t="s">
        <v>27</v>
      </c>
      <c r="E346" s="6">
        <v>24.722704138169895</v>
      </c>
      <c r="F346" s="6">
        <v>159.30056652330771</v>
      </c>
      <c r="G346" s="6">
        <v>126.81812032313097</v>
      </c>
      <c r="H346" s="6">
        <v>113.66892850052508</v>
      </c>
      <c r="I346" s="6">
        <v>156.14517792290644</v>
      </c>
      <c r="J346" s="6">
        <v>186.01077235128031</v>
      </c>
      <c r="K346" s="6">
        <v>182.56088615579355</v>
      </c>
      <c r="L346" s="6">
        <v>274.90773401769297</v>
      </c>
      <c r="M346" s="6">
        <v>220.46894947618816</v>
      </c>
      <c r="N346" s="6">
        <v>307.43159121080964</v>
      </c>
      <c r="O346" s="6">
        <v>301.05533685508129</v>
      </c>
      <c r="P346" s="6">
        <v>303.06493608229812</v>
      </c>
      <c r="Q346" s="6">
        <v>303.01498355865886</v>
      </c>
      <c r="R346" s="6">
        <v>0</v>
      </c>
      <c r="S346" s="6">
        <v>0</v>
      </c>
      <c r="T346" s="6">
        <v>0</v>
      </c>
      <c r="U346" s="6">
        <v>0</v>
      </c>
      <c r="V346" s="6">
        <v>0</v>
      </c>
      <c r="W346" s="6">
        <v>0</v>
      </c>
      <c r="X346" s="6">
        <v>0</v>
      </c>
      <c r="Y346" s="6">
        <v>0</v>
      </c>
      <c r="Z346" s="6">
        <v>0</v>
      </c>
      <c r="AA346" s="6">
        <v>0</v>
      </c>
      <c r="AB346" s="6">
        <v>0</v>
      </c>
      <c r="AC346" s="2">
        <v>0</v>
      </c>
    </row>
    <row r="347" spans="3:29">
      <c r="C347" s="2" t="s">
        <v>98</v>
      </c>
      <c r="D347" s="2" t="s">
        <v>27</v>
      </c>
      <c r="E347" s="6">
        <v>2.1094727713575665</v>
      </c>
      <c r="F347" s="6">
        <v>5.6889715998736001</v>
      </c>
      <c r="G347" s="6">
        <v>3.3301949370193875</v>
      </c>
      <c r="H347" s="6">
        <v>2.6954967683420468</v>
      </c>
      <c r="I347" s="6">
        <v>6.9110948833856245</v>
      </c>
      <c r="J347" s="6">
        <v>12.554955353808749</v>
      </c>
      <c r="K347" s="6">
        <v>15.768486861387625</v>
      </c>
      <c r="L347" s="6">
        <v>45.273389850566041</v>
      </c>
      <c r="M347" s="6">
        <v>28.196614286527247</v>
      </c>
      <c r="N347" s="6">
        <v>56.517404047446846</v>
      </c>
      <c r="O347" s="6">
        <v>46.778946849725735</v>
      </c>
      <c r="P347" s="6">
        <v>45.929272187794012</v>
      </c>
      <c r="Q347" s="6">
        <v>42.886445318397683</v>
      </c>
      <c r="R347" s="6">
        <v>35.73672902027181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  <c r="X347" s="6">
        <v>0</v>
      </c>
      <c r="Y347" s="6">
        <v>0</v>
      </c>
      <c r="Z347" s="6">
        <v>0</v>
      </c>
      <c r="AA347" s="6">
        <v>0</v>
      </c>
      <c r="AB347" s="6">
        <v>0</v>
      </c>
      <c r="AC347" s="2">
        <v>0</v>
      </c>
    </row>
    <row r="348" spans="3:29">
      <c r="C348" s="2" t="s">
        <v>99</v>
      </c>
      <c r="D348" s="2" t="s">
        <v>27</v>
      </c>
      <c r="E348" s="6">
        <v>3.7381308599034377</v>
      </c>
      <c r="F348" s="6">
        <v>18.798958355857778</v>
      </c>
      <c r="G348" s="6">
        <v>16.331437748324564</v>
      </c>
      <c r="H348" s="6">
        <v>15.729238231798103</v>
      </c>
      <c r="I348" s="6">
        <v>42.334186073320652</v>
      </c>
      <c r="J348" s="6">
        <v>59.769556613430893</v>
      </c>
      <c r="K348" s="6">
        <v>61.59190214979855</v>
      </c>
      <c r="L348" s="6">
        <v>99.931247188536076</v>
      </c>
      <c r="M348" s="6">
        <v>67.987486027608256</v>
      </c>
      <c r="N348" s="6">
        <v>134.06888880230449</v>
      </c>
      <c r="O348" s="6">
        <v>116.54946574617813</v>
      </c>
      <c r="P348" s="6">
        <v>115.4956173952761</v>
      </c>
      <c r="Q348" s="6">
        <v>117.05489116795974</v>
      </c>
      <c r="R348" s="6">
        <v>130.65863295230977</v>
      </c>
      <c r="S348" s="6">
        <v>0</v>
      </c>
      <c r="T348" s="6">
        <v>0</v>
      </c>
      <c r="U348" s="6">
        <v>0</v>
      </c>
      <c r="V348" s="6">
        <v>0</v>
      </c>
      <c r="W348" s="6">
        <v>0</v>
      </c>
      <c r="X348" s="6">
        <v>0</v>
      </c>
      <c r="Y348" s="6">
        <v>0</v>
      </c>
      <c r="Z348" s="6">
        <v>0</v>
      </c>
      <c r="AA348" s="6">
        <v>0</v>
      </c>
      <c r="AB348" s="6">
        <v>0</v>
      </c>
      <c r="AC348" s="2">
        <v>0</v>
      </c>
    </row>
    <row r="349" spans="3:29">
      <c r="C349" s="2" t="s">
        <v>100</v>
      </c>
      <c r="D349" s="2" t="s">
        <v>27</v>
      </c>
      <c r="E349" s="6">
        <v>46.404618151071993</v>
      </c>
      <c r="F349" s="6">
        <v>166.92733692784813</v>
      </c>
      <c r="G349" s="6">
        <v>162.59583083903996</v>
      </c>
      <c r="H349" s="6">
        <v>157.78671418225446</v>
      </c>
      <c r="I349" s="6">
        <v>183.12240997344892</v>
      </c>
      <c r="J349" s="6">
        <v>200.14200242637438</v>
      </c>
      <c r="K349" s="6">
        <v>202.22894933470582</v>
      </c>
      <c r="L349" s="6">
        <v>243.99299271596902</v>
      </c>
      <c r="M349" s="6">
        <v>220.6783287620278</v>
      </c>
      <c r="N349" s="6">
        <v>268.68531242488024</v>
      </c>
      <c r="O349" s="6">
        <v>265.96637969188538</v>
      </c>
      <c r="P349" s="6">
        <v>269.91558002308142</v>
      </c>
      <c r="Q349" s="6">
        <v>271.79632073891207</v>
      </c>
      <c r="R349" s="6">
        <v>261.97028846013166</v>
      </c>
      <c r="S349" s="6">
        <v>0</v>
      </c>
      <c r="T349" s="6">
        <v>0</v>
      </c>
      <c r="U349" s="6">
        <v>0</v>
      </c>
      <c r="V349" s="6">
        <v>0</v>
      </c>
      <c r="W349" s="6">
        <v>0</v>
      </c>
      <c r="X349" s="6">
        <v>0</v>
      </c>
      <c r="Y349" s="6">
        <v>0</v>
      </c>
      <c r="Z349" s="6">
        <v>0</v>
      </c>
      <c r="AA349" s="6">
        <v>0</v>
      </c>
      <c r="AB349" s="6">
        <v>0</v>
      </c>
      <c r="AC349" s="2">
        <v>0</v>
      </c>
    </row>
    <row r="350" spans="3:29">
      <c r="C350" s="2" t="s">
        <v>101</v>
      </c>
      <c r="D350" s="2" t="s">
        <v>27</v>
      </c>
      <c r="E350" s="6">
        <v>7.5935319590360075</v>
      </c>
      <c r="F350" s="6">
        <v>50.203452638680034</v>
      </c>
      <c r="G350" s="6">
        <v>38.232711014350194</v>
      </c>
      <c r="H350" s="6">
        <v>35.956807782277941</v>
      </c>
      <c r="I350" s="6">
        <v>64.910590107815452</v>
      </c>
      <c r="J350" s="6">
        <v>75.763660516447004</v>
      </c>
      <c r="K350" s="6">
        <v>76.343603610272453</v>
      </c>
      <c r="L350" s="6">
        <v>140.58607798073226</v>
      </c>
      <c r="M350" s="6">
        <v>89.245990632130969</v>
      </c>
      <c r="N350" s="6">
        <v>174.44214444189595</v>
      </c>
      <c r="O350" s="6">
        <v>166.44636067797637</v>
      </c>
      <c r="P350" s="6">
        <v>168.02194016338646</v>
      </c>
      <c r="Q350" s="6">
        <v>162.37099401544498</v>
      </c>
      <c r="R350" s="6">
        <v>178.81260475182577</v>
      </c>
      <c r="S350" s="6">
        <v>196.71507800624113</v>
      </c>
      <c r="T350" s="6">
        <v>0</v>
      </c>
      <c r="U350" s="6">
        <v>0</v>
      </c>
      <c r="V350" s="6">
        <v>0</v>
      </c>
      <c r="W350" s="6">
        <v>0</v>
      </c>
      <c r="X350" s="6">
        <v>0</v>
      </c>
      <c r="Y350" s="6">
        <v>0</v>
      </c>
      <c r="Z350" s="6">
        <v>0</v>
      </c>
      <c r="AA350" s="6">
        <v>0</v>
      </c>
      <c r="AB350" s="6">
        <v>0</v>
      </c>
      <c r="AC350" s="2">
        <v>0</v>
      </c>
    </row>
    <row r="351" spans="3:29">
      <c r="C351" s="2" t="s">
        <v>134</v>
      </c>
      <c r="D351" s="2" t="s">
        <v>27</v>
      </c>
      <c r="E351" s="6">
        <v>11.71794030914479</v>
      </c>
      <c r="F351" s="6">
        <v>30.026652003769161</v>
      </c>
      <c r="G351" s="6">
        <v>28.870371272363563</v>
      </c>
      <c r="H351" s="6">
        <v>25.988503853261964</v>
      </c>
      <c r="I351" s="6">
        <v>33.423041586746329</v>
      </c>
      <c r="J351" s="6">
        <v>41.854752501301469</v>
      </c>
      <c r="K351" s="6">
        <v>39.354238959406118</v>
      </c>
      <c r="L351" s="6">
        <v>73.011707888976701</v>
      </c>
      <c r="M351" s="6">
        <v>47.41435316369099</v>
      </c>
      <c r="N351" s="6">
        <v>84.453599709556542</v>
      </c>
      <c r="O351" s="6">
        <v>81.577706544067894</v>
      </c>
      <c r="P351" s="6">
        <v>82.239133737778104</v>
      </c>
      <c r="Q351" s="6">
        <v>80.627171975125123</v>
      </c>
      <c r="R351" s="6">
        <v>84.94028918682946</v>
      </c>
      <c r="S351" s="6">
        <v>92.717038023185495</v>
      </c>
      <c r="T351" s="6">
        <v>98.0907616058023</v>
      </c>
      <c r="U351" s="6">
        <v>94.479823051214865</v>
      </c>
      <c r="V351" s="6">
        <v>92.912588814148677</v>
      </c>
      <c r="W351" s="6">
        <v>93.112352364786972</v>
      </c>
      <c r="X351" s="6">
        <v>97.536617288298146</v>
      </c>
      <c r="Y351" s="6">
        <v>96.189814984622885</v>
      </c>
      <c r="Z351" s="6">
        <v>0</v>
      </c>
      <c r="AA351" s="6">
        <v>0</v>
      </c>
      <c r="AB351" s="6">
        <v>0</v>
      </c>
      <c r="AC351" s="2">
        <v>0</v>
      </c>
    </row>
    <row r="352" spans="3:29">
      <c r="C352" s="2" t="s">
        <v>135</v>
      </c>
      <c r="D352" s="2" t="s">
        <v>27</v>
      </c>
      <c r="E352" s="6">
        <v>0</v>
      </c>
      <c r="F352" s="6">
        <v>0</v>
      </c>
      <c r="G352" s="6">
        <v>12.067793210251086</v>
      </c>
      <c r="H352" s="6">
        <v>9.3585452526589012</v>
      </c>
      <c r="I352" s="6">
        <v>26.565056291528862</v>
      </c>
      <c r="J352" s="6">
        <v>45.128414295896235</v>
      </c>
      <c r="K352" s="6">
        <v>50.360110725334621</v>
      </c>
      <c r="L352" s="6">
        <v>110.70287629522046</v>
      </c>
      <c r="M352" s="6">
        <v>62.663745750509499</v>
      </c>
      <c r="N352" s="6">
        <v>127.64538896889701</v>
      </c>
      <c r="O352" s="6">
        <v>109.62015287798937</v>
      </c>
      <c r="P352" s="6">
        <v>106.85343433096861</v>
      </c>
      <c r="Q352" s="6">
        <v>105.99749448594108</v>
      </c>
      <c r="R352" s="6">
        <v>86.68551155105817</v>
      </c>
      <c r="S352" s="6">
        <v>72.201135011737435</v>
      </c>
      <c r="T352" s="6">
        <v>79.463806303522375</v>
      </c>
      <c r="U352" s="6">
        <v>67.841106567845486</v>
      </c>
      <c r="V352" s="6">
        <v>55.067136048578945</v>
      </c>
      <c r="W352" s="6">
        <v>57.123397063111497</v>
      </c>
      <c r="X352" s="6">
        <v>66.110800836654931</v>
      </c>
      <c r="Y352" s="6">
        <v>69.530431065432865</v>
      </c>
      <c r="Z352" s="6">
        <v>91.484766291803581</v>
      </c>
      <c r="AA352" s="6">
        <v>82.28036337399017</v>
      </c>
      <c r="AB352" s="6">
        <v>0</v>
      </c>
      <c r="AC352" s="2">
        <v>0</v>
      </c>
    </row>
    <row r="353" spans="3:29">
      <c r="C353" s="2" t="s">
        <v>102</v>
      </c>
      <c r="D353" s="2" t="s">
        <v>27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101.03552567055996</v>
      </c>
      <c r="O353" s="6">
        <v>90.296340865356754</v>
      </c>
      <c r="P353" s="6">
        <v>90.790926383042489</v>
      </c>
      <c r="Q353" s="6">
        <v>96.176356357083264</v>
      </c>
      <c r="R353" s="6">
        <v>263.71903440633463</v>
      </c>
      <c r="S353" s="6">
        <v>687.95325898986368</v>
      </c>
      <c r="T353" s="6">
        <v>991.51245977918677</v>
      </c>
      <c r="U353" s="6">
        <v>857.82081215301491</v>
      </c>
      <c r="V353" s="6">
        <v>755.32114198307806</v>
      </c>
      <c r="W353" s="6">
        <v>747.7707709261839</v>
      </c>
      <c r="X353" s="6">
        <v>824.09321372171541</v>
      </c>
      <c r="Y353" s="6">
        <v>835.14492825509785</v>
      </c>
      <c r="Z353" s="6">
        <v>1135.1486494177118</v>
      </c>
      <c r="AA353" s="6">
        <v>1056.5297371636323</v>
      </c>
      <c r="AB353" s="6">
        <v>1257.4062350965321</v>
      </c>
      <c r="AC353" s="2">
        <v>1415.5460659069831</v>
      </c>
    </row>
    <row r="354" spans="3:29">
      <c r="C354" s="2" t="s">
        <v>103</v>
      </c>
      <c r="D354" s="2" t="s">
        <v>27</v>
      </c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spans="3:29">
      <c r="C355" s="2" t="s">
        <v>104</v>
      </c>
      <c r="D355" s="2" t="s">
        <v>27</v>
      </c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spans="3:29">
      <c r="C356" s="2" t="s">
        <v>105</v>
      </c>
      <c r="D356" s="2" t="s">
        <v>27</v>
      </c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spans="3:29">
      <c r="C357" s="2" t="s">
        <v>106</v>
      </c>
      <c r="D357" s="2" t="s">
        <v>27</v>
      </c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spans="3:29">
      <c r="C358" s="2" t="s">
        <v>107</v>
      </c>
      <c r="D358" s="2" t="s">
        <v>27</v>
      </c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spans="3:29">
      <c r="C359" s="2" t="s">
        <v>108</v>
      </c>
      <c r="D359" s="2" t="s">
        <v>27</v>
      </c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spans="3:29">
      <c r="C360" s="2" t="s">
        <v>55</v>
      </c>
      <c r="D360" s="2" t="s">
        <v>27</v>
      </c>
      <c r="E360" s="6">
        <v>118.41613415772535</v>
      </c>
      <c r="F360" s="6">
        <v>163.50923074082107</v>
      </c>
      <c r="G360" s="6">
        <v>193.54187544586338</v>
      </c>
      <c r="H360" s="6">
        <v>202.35248469578343</v>
      </c>
      <c r="I360" s="6">
        <v>212.94943296937385</v>
      </c>
      <c r="J360" s="6">
        <v>251.6443275207458</v>
      </c>
      <c r="K360" s="6">
        <v>257.52049019902699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  <c r="X360" s="6">
        <v>0</v>
      </c>
      <c r="Y360" s="6">
        <v>0</v>
      </c>
      <c r="Z360" s="6">
        <v>0</v>
      </c>
      <c r="AA360" s="6">
        <v>0</v>
      </c>
      <c r="AB360" s="6">
        <v>0</v>
      </c>
      <c r="AC360" s="2">
        <v>0</v>
      </c>
    </row>
    <row r="361" spans="3:29">
      <c r="C361" s="2" t="s">
        <v>56</v>
      </c>
      <c r="D361" s="2" t="s">
        <v>27</v>
      </c>
      <c r="E361" s="6">
        <v>233.74502423363529</v>
      </c>
      <c r="F361" s="6">
        <v>397.23922696740181</v>
      </c>
      <c r="G361" s="6">
        <v>398.0302043195295</v>
      </c>
      <c r="H361" s="6">
        <v>413.986787155478</v>
      </c>
      <c r="I361" s="6">
        <v>483.92428608315089</v>
      </c>
      <c r="J361" s="6">
        <v>460.18444655755627</v>
      </c>
      <c r="K361" s="6">
        <v>501.45329604189601</v>
      </c>
      <c r="L361" s="6">
        <v>567.156305922662</v>
      </c>
      <c r="M361" s="6">
        <v>651.25704012318465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  <c r="V361" s="6">
        <v>0</v>
      </c>
      <c r="W361" s="6">
        <v>0</v>
      </c>
      <c r="X361" s="6">
        <v>0</v>
      </c>
      <c r="Y361" s="6">
        <v>0</v>
      </c>
      <c r="Z361" s="6">
        <v>0</v>
      </c>
      <c r="AA361" s="6">
        <v>0</v>
      </c>
      <c r="AB361" s="6">
        <v>0</v>
      </c>
      <c r="AC361" s="2">
        <v>0</v>
      </c>
    </row>
    <row r="362" spans="3:29">
      <c r="C362" s="2" t="s">
        <v>109</v>
      </c>
      <c r="D362" s="2" t="s">
        <v>27</v>
      </c>
      <c r="E362" s="6">
        <v>431.39005801676763</v>
      </c>
      <c r="F362" s="6">
        <v>575.59024298980398</v>
      </c>
      <c r="G362" s="6">
        <v>605.31400926722199</v>
      </c>
      <c r="H362" s="6">
        <v>643.75401341358258</v>
      </c>
      <c r="I362" s="6">
        <v>462.94306514688196</v>
      </c>
      <c r="J362" s="6">
        <v>383.94665476192807</v>
      </c>
      <c r="K362" s="6">
        <v>280.85151355589363</v>
      </c>
      <c r="L362" s="6">
        <v>11.869081122971261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  <c r="X362" s="6">
        <v>0</v>
      </c>
      <c r="Y362" s="6">
        <v>0</v>
      </c>
      <c r="Z362" s="6">
        <v>0</v>
      </c>
      <c r="AA362" s="6">
        <v>0</v>
      </c>
      <c r="AB362" s="6">
        <v>0</v>
      </c>
      <c r="AC362" s="2">
        <v>0</v>
      </c>
    </row>
    <row r="363" spans="3:29">
      <c r="C363" s="2" t="s">
        <v>110</v>
      </c>
      <c r="D363" s="2" t="s">
        <v>27</v>
      </c>
      <c r="E363" s="6">
        <v>0</v>
      </c>
      <c r="F363" s="6">
        <v>0</v>
      </c>
      <c r="G363" s="6">
        <v>0</v>
      </c>
      <c r="H363" s="6">
        <v>0</v>
      </c>
      <c r="I363" s="6">
        <v>173.31024910673196</v>
      </c>
      <c r="J363" s="6">
        <v>238.84394618634582</v>
      </c>
      <c r="K363" s="6">
        <v>158.33149011025384</v>
      </c>
      <c r="L363" s="6">
        <v>413.59081543255809</v>
      </c>
      <c r="M363" s="6">
        <v>637.91444784014311</v>
      </c>
      <c r="N363" s="6">
        <v>899.91213062986947</v>
      </c>
      <c r="O363" s="6">
        <v>1158.753984994182</v>
      </c>
      <c r="P363" s="6">
        <v>1127.4226861686152</v>
      </c>
      <c r="Q363" s="6">
        <v>1274.6155956015937</v>
      </c>
      <c r="R363" s="6">
        <v>1340.9298925485941</v>
      </c>
      <c r="S363" s="6">
        <v>1381.2057227431503</v>
      </c>
      <c r="T363" s="6">
        <v>1374.2799899040367</v>
      </c>
      <c r="U363" s="6">
        <v>1432.2773980909874</v>
      </c>
      <c r="V363" s="6">
        <v>1435.6227233493264</v>
      </c>
      <c r="W363" s="6">
        <v>1392.3700691889746</v>
      </c>
      <c r="X363" s="6">
        <v>1498.3895764916479</v>
      </c>
      <c r="Y363" s="6">
        <v>1506.7977836435355</v>
      </c>
      <c r="Z363" s="6">
        <v>1384.9164726261615</v>
      </c>
      <c r="AA363" s="6">
        <v>1555.3197419672274</v>
      </c>
      <c r="AB363" s="6">
        <v>1580.3018589513811</v>
      </c>
      <c r="AC363" s="2">
        <v>1444.017087012362</v>
      </c>
    </row>
    <row r="364" spans="3:29">
      <c r="C364" s="2" t="s">
        <v>111</v>
      </c>
      <c r="D364" s="2" t="s">
        <v>27</v>
      </c>
      <c r="E364" s="6">
        <v>189.27627283108106</v>
      </c>
      <c r="F364" s="6">
        <v>345.1270872589194</v>
      </c>
      <c r="G364" s="6">
        <v>362.75959429969515</v>
      </c>
      <c r="H364" s="6">
        <v>377.68325389166273</v>
      </c>
      <c r="I364" s="6">
        <v>412.68097157064597</v>
      </c>
      <c r="J364" s="6">
        <v>412.98487295669185</v>
      </c>
      <c r="K364" s="6">
        <v>441.510725111547</v>
      </c>
      <c r="L364" s="6">
        <v>264.33137049729561</v>
      </c>
      <c r="M364" s="6">
        <v>218.7837244779675</v>
      </c>
      <c r="N364" s="6">
        <v>0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6">
        <v>0</v>
      </c>
      <c r="X364" s="6">
        <v>0</v>
      </c>
      <c r="Y364" s="6">
        <v>0</v>
      </c>
      <c r="Z364" s="6">
        <v>0</v>
      </c>
      <c r="AA364" s="6">
        <v>0</v>
      </c>
      <c r="AB364" s="6">
        <v>0</v>
      </c>
      <c r="AC364" s="2">
        <v>0</v>
      </c>
    </row>
    <row r="365" spans="3:29">
      <c r="C365" s="2" t="s">
        <v>112</v>
      </c>
      <c r="D365" s="2" t="s">
        <v>27</v>
      </c>
      <c r="E365" s="6">
        <v>187.25746912827398</v>
      </c>
      <c r="F365" s="6">
        <v>345.12708725753691</v>
      </c>
      <c r="G365" s="6">
        <v>362.75959429993429</v>
      </c>
      <c r="H365" s="6">
        <v>377.6832538916546</v>
      </c>
      <c r="I365" s="6">
        <v>412.68097157055797</v>
      </c>
      <c r="J365" s="6">
        <v>394.08606574831913</v>
      </c>
      <c r="K365" s="6">
        <v>441.51072511197879</v>
      </c>
      <c r="L365" s="6">
        <v>486.26055941052317</v>
      </c>
      <c r="M365" s="6">
        <v>478.94407910549228</v>
      </c>
      <c r="N365" s="6">
        <v>523.16591991086545</v>
      </c>
      <c r="O365" s="6">
        <v>659.0610749684954</v>
      </c>
      <c r="P365" s="6">
        <v>812.94906481750786</v>
      </c>
      <c r="Q365" s="6">
        <v>1074.7706567908781</v>
      </c>
      <c r="R365" s="6">
        <v>1099.3137840429827</v>
      </c>
      <c r="S365" s="6">
        <v>1131.0037794869129</v>
      </c>
      <c r="T365" s="6">
        <v>1087.4667681622782</v>
      </c>
      <c r="U365" s="6">
        <v>1172.6726191324642</v>
      </c>
      <c r="V365" s="6">
        <v>1174.8585246892194</v>
      </c>
      <c r="W365" s="6">
        <v>1196.1990794316541</v>
      </c>
      <c r="X365" s="6">
        <v>1226.3434827042713</v>
      </c>
      <c r="Y365" s="6">
        <v>1238.6048939543687</v>
      </c>
      <c r="Z365" s="6">
        <v>1273.3772364349588</v>
      </c>
      <c r="AA365" s="6">
        <v>1273.1888731627805</v>
      </c>
      <c r="AB365" s="6">
        <v>1298.565454563131</v>
      </c>
      <c r="AC365" s="2">
        <v>1327.1160957146681</v>
      </c>
    </row>
    <row r="366" spans="3:29">
      <c r="C366" s="2" t="s">
        <v>113</v>
      </c>
      <c r="D366" s="2" t="s">
        <v>27</v>
      </c>
      <c r="E366" s="6">
        <v>414.9254901268834</v>
      </c>
      <c r="F366" s="6">
        <v>661.67147550156164</v>
      </c>
      <c r="G366" s="6">
        <v>663.43209465135283</v>
      </c>
      <c r="H366" s="6">
        <v>724.48941781151291</v>
      </c>
      <c r="I366" s="6">
        <v>570.92736615372803</v>
      </c>
      <c r="J366" s="6">
        <v>573.31035961244493</v>
      </c>
      <c r="K366" s="6">
        <v>611.54211090116655</v>
      </c>
      <c r="L366" s="6">
        <v>646.05213356848412</v>
      </c>
      <c r="M366" s="6">
        <v>664.94231873936076</v>
      </c>
      <c r="N366" s="6">
        <v>721.59374867727695</v>
      </c>
      <c r="O366" s="6">
        <v>568.18683885430778</v>
      </c>
      <c r="P366" s="6">
        <v>511.88748214715804</v>
      </c>
      <c r="Q366" s="6">
        <v>326.71472730815503</v>
      </c>
      <c r="R366" s="6">
        <v>301.91514839198425</v>
      </c>
      <c r="S366" s="6">
        <v>166.77626757097244</v>
      </c>
      <c r="T366" s="6">
        <v>0</v>
      </c>
      <c r="U366" s="6">
        <v>0</v>
      </c>
      <c r="V366" s="6">
        <v>0</v>
      </c>
      <c r="W366" s="6">
        <v>0</v>
      </c>
      <c r="X366" s="6">
        <v>0</v>
      </c>
      <c r="Y366" s="6">
        <v>0</v>
      </c>
      <c r="Z366" s="6">
        <v>0</v>
      </c>
      <c r="AA366" s="6">
        <v>0</v>
      </c>
      <c r="AB366" s="6">
        <v>0</v>
      </c>
      <c r="AC366" s="2">
        <v>0</v>
      </c>
    </row>
    <row r="367" spans="3:29">
      <c r="C367" s="2" t="s">
        <v>114</v>
      </c>
      <c r="D367" s="2" t="s">
        <v>27</v>
      </c>
      <c r="E367" s="6">
        <v>0</v>
      </c>
      <c r="F367" s="6">
        <v>0</v>
      </c>
      <c r="G367" s="6">
        <v>0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  <c r="M367" s="6">
        <v>227.51540264302093</v>
      </c>
      <c r="N367" s="6">
        <v>283.76048489613726</v>
      </c>
      <c r="O367" s="6">
        <v>263.68176071820682</v>
      </c>
      <c r="P367" s="6">
        <v>319.36061757395964</v>
      </c>
      <c r="Q367" s="6">
        <v>273.76205492055317</v>
      </c>
      <c r="R367" s="6">
        <v>480.18808508172242</v>
      </c>
      <c r="S367" s="6">
        <v>602.53015866211024</v>
      </c>
      <c r="T367" s="6">
        <v>794.01890076477798</v>
      </c>
      <c r="U367" s="6">
        <v>921.48458609419538</v>
      </c>
      <c r="V367" s="6">
        <v>1151.8335038222215</v>
      </c>
      <c r="W367" s="6">
        <v>1292.7847347898557</v>
      </c>
      <c r="X367" s="6">
        <v>1253.9430183496556</v>
      </c>
      <c r="Y367" s="6">
        <v>1357.5109663212875</v>
      </c>
      <c r="Z367" s="6">
        <v>1334.949570841974</v>
      </c>
      <c r="AA367" s="6">
        <v>1395.4150130950709</v>
      </c>
      <c r="AB367" s="6">
        <v>1361.9201345224269</v>
      </c>
      <c r="AC367" s="2">
        <v>1454.5192426414119</v>
      </c>
    </row>
    <row r="368" spans="3:29">
      <c r="C368" s="2" t="s">
        <v>115</v>
      </c>
      <c r="D368" s="2" t="s">
        <v>27</v>
      </c>
      <c r="E368" s="6">
        <v>0</v>
      </c>
      <c r="F368" s="6">
        <v>2.1861522854971431E-9</v>
      </c>
      <c r="G368" s="6">
        <v>7.9714546247694491E-10</v>
      </c>
      <c r="H368" s="6">
        <v>1.1438618987216293E-8</v>
      </c>
      <c r="I368" s="6">
        <v>0</v>
      </c>
      <c r="J368" s="6">
        <v>0</v>
      </c>
      <c r="K368" s="6">
        <v>0</v>
      </c>
      <c r="L368" s="6">
        <v>0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v>0</v>
      </c>
      <c r="S368" s="6">
        <v>0</v>
      </c>
      <c r="T368" s="6">
        <v>0</v>
      </c>
      <c r="U368" s="6">
        <v>0</v>
      </c>
      <c r="V368" s="6">
        <v>0</v>
      </c>
      <c r="W368" s="6">
        <v>0</v>
      </c>
      <c r="X368" s="6">
        <v>0</v>
      </c>
      <c r="Y368" s="6">
        <v>0</v>
      </c>
      <c r="Z368" s="6">
        <v>0</v>
      </c>
      <c r="AA368" s="6">
        <v>0</v>
      </c>
      <c r="AB368" s="6">
        <v>0</v>
      </c>
      <c r="AC368" s="2">
        <v>0</v>
      </c>
    </row>
    <row r="369" spans="3:29">
      <c r="C369" s="2" t="s">
        <v>116</v>
      </c>
      <c r="D369" s="2" t="s">
        <v>27</v>
      </c>
      <c r="E369" s="6">
        <v>0</v>
      </c>
      <c r="F369" s="6">
        <v>1.6356016946976148</v>
      </c>
      <c r="G369" s="6">
        <v>1.5720762604477254</v>
      </c>
      <c r="H369" s="6">
        <v>1.6027401873020035</v>
      </c>
      <c r="I369" s="6">
        <v>1.3101113861899591</v>
      </c>
      <c r="J369" s="6">
        <v>1.3681372392953421</v>
      </c>
      <c r="K369" s="6">
        <v>1.4458405948154562</v>
      </c>
      <c r="L369" s="6">
        <v>2.1026930045063925</v>
      </c>
      <c r="M369" s="6">
        <v>1.7287880271042251</v>
      </c>
      <c r="N369" s="6">
        <v>3.3375812900421509</v>
      </c>
      <c r="O369" s="6">
        <v>3.0780034348691561</v>
      </c>
      <c r="P369" s="6">
        <v>3.4045712351957409</v>
      </c>
      <c r="Q369" s="6">
        <v>3.3858460615874364</v>
      </c>
      <c r="R369" s="6">
        <v>2.9951224298168335</v>
      </c>
      <c r="S369" s="6">
        <v>4.2473847989662072</v>
      </c>
      <c r="T369" s="6">
        <v>3.7581183705713319</v>
      </c>
      <c r="U369" s="6">
        <v>4.5621445941086796</v>
      </c>
      <c r="V369" s="6">
        <v>4.2000584106622467</v>
      </c>
      <c r="W369" s="6">
        <v>4.0146230470534938</v>
      </c>
      <c r="X369" s="6">
        <v>5.2304345442635238</v>
      </c>
      <c r="Y369" s="6">
        <v>5.7421003428076869</v>
      </c>
      <c r="Z369" s="6">
        <v>7.51263279212914</v>
      </c>
      <c r="AA369" s="6">
        <v>5.9093313318317886</v>
      </c>
      <c r="AB369" s="6">
        <v>9.3251593530355859</v>
      </c>
      <c r="AC369" s="2">
        <v>11.072841891982424</v>
      </c>
    </row>
    <row r="370" spans="3:29">
      <c r="C370" s="2" t="s">
        <v>117</v>
      </c>
      <c r="D370" s="2" t="s">
        <v>27</v>
      </c>
      <c r="E370" s="6">
        <v>55.562770303339562</v>
      </c>
      <c r="F370" s="6">
        <v>93.781712593055005</v>
      </c>
      <c r="G370" s="6">
        <v>98.303240619454499</v>
      </c>
      <c r="H370" s="6">
        <v>102.96411659637282</v>
      </c>
      <c r="I370" s="6">
        <v>110.19222691346832</v>
      </c>
      <c r="J370" s="6">
        <v>113.93631490350822</v>
      </c>
      <c r="K370" s="6">
        <v>116.86788694982602</v>
      </c>
      <c r="L370" s="6">
        <v>129.04600200466777</v>
      </c>
      <c r="M370" s="6">
        <v>127.12290300496186</v>
      </c>
      <c r="N370" s="6">
        <v>139.43276669969251</v>
      </c>
      <c r="O370" s="6">
        <v>140.60895842269159</v>
      </c>
      <c r="P370" s="6">
        <v>143.38083972207824</v>
      </c>
      <c r="Q370" s="6">
        <v>145.97178058509152</v>
      </c>
      <c r="R370" s="6">
        <v>147.29032346325215</v>
      </c>
      <c r="S370" s="6">
        <v>150.73356369851834</v>
      </c>
      <c r="T370" s="6">
        <v>156.20517339085814</v>
      </c>
      <c r="U370" s="6">
        <v>157.6960582433216</v>
      </c>
      <c r="V370" s="6">
        <v>158.39180493860169</v>
      </c>
      <c r="W370" s="6">
        <v>161.41840876419204</v>
      </c>
      <c r="X370" s="6">
        <v>166.17513530875127</v>
      </c>
      <c r="Y370" s="6">
        <v>168.13439438252738</v>
      </c>
      <c r="Z370" s="6">
        <v>173.12186885208479</v>
      </c>
      <c r="AA370" s="6">
        <v>173.18005708257689</v>
      </c>
      <c r="AB370" s="6">
        <v>176.72146125536517</v>
      </c>
      <c r="AC370" s="2">
        <v>181.12731249713846</v>
      </c>
    </row>
    <row r="371" spans="3:29">
      <c r="C371" s="2" t="s">
        <v>118</v>
      </c>
      <c r="D371" s="2" t="s">
        <v>27</v>
      </c>
      <c r="E371" s="6">
        <v>84.856195587238886</v>
      </c>
      <c r="F371" s="6">
        <v>142.53730739193725</v>
      </c>
      <c r="G371" s="6">
        <v>149.52245014982799</v>
      </c>
      <c r="H371" s="6">
        <v>156.59755245881217</v>
      </c>
      <c r="I371" s="6">
        <v>166.34497309795279</v>
      </c>
      <c r="J371" s="6">
        <v>171.2148636331446</v>
      </c>
      <c r="K371" s="6">
        <v>175.69503734443873</v>
      </c>
      <c r="L371" s="6">
        <v>193.24208937298013</v>
      </c>
      <c r="M371" s="6">
        <v>190.7125240394771</v>
      </c>
      <c r="N371" s="6">
        <v>208.22117401853797</v>
      </c>
      <c r="O371" s="6">
        <v>210.37797936305114</v>
      </c>
      <c r="P371" s="6">
        <v>214.41469844331851</v>
      </c>
      <c r="Q371" s="6">
        <v>218.04785400300409</v>
      </c>
      <c r="R371" s="6">
        <v>220.54077051731105</v>
      </c>
      <c r="S371" s="6">
        <v>225.33065105422219</v>
      </c>
      <c r="T371" s="6">
        <v>234.11844816272924</v>
      </c>
      <c r="U371" s="6">
        <v>236.17631236421829</v>
      </c>
      <c r="V371" s="6">
        <v>238.13825700438832</v>
      </c>
      <c r="W371" s="6">
        <v>242.58598171486722</v>
      </c>
      <c r="X371" s="6">
        <v>249.52459144597091</v>
      </c>
      <c r="Y371" s="6">
        <v>252.24413387721131</v>
      </c>
      <c r="Z371" s="6">
        <v>259.66356918034569</v>
      </c>
      <c r="AA371" s="6">
        <v>259.69851284609138</v>
      </c>
      <c r="AB371" s="6">
        <v>264.79072776138173</v>
      </c>
      <c r="AC371" s="2">
        <v>271.33590975891599</v>
      </c>
    </row>
    <row r="372" spans="3:29">
      <c r="C372" s="2" t="s">
        <v>119</v>
      </c>
      <c r="D372" s="2" t="s">
        <v>27</v>
      </c>
      <c r="E372" s="6">
        <v>27.736502619244632</v>
      </c>
      <c r="F372" s="6">
        <v>46.268452012081454</v>
      </c>
      <c r="G372" s="6">
        <v>48.411648422669657</v>
      </c>
      <c r="H372" s="6">
        <v>50.856420512606405</v>
      </c>
      <c r="I372" s="6">
        <v>53.809436671287088</v>
      </c>
      <c r="J372" s="6">
        <v>68.152609363880742</v>
      </c>
      <c r="K372" s="6">
        <v>69.929155363296601</v>
      </c>
      <c r="L372" s="6">
        <v>77.188163601930881</v>
      </c>
      <c r="M372" s="6">
        <v>76.340800191706364</v>
      </c>
      <c r="N372" s="6">
        <v>83.729330368815084</v>
      </c>
      <c r="O372" s="6">
        <v>84.611903662488459</v>
      </c>
      <c r="P372" s="6">
        <v>86.412624766384695</v>
      </c>
      <c r="Q372" s="6">
        <v>88.009619386707982</v>
      </c>
      <c r="R372" s="6">
        <v>88.931931815935215</v>
      </c>
      <c r="S372" s="6">
        <v>90.992384649189802</v>
      </c>
      <c r="T372" s="6">
        <v>94.786513071339442</v>
      </c>
      <c r="U372" s="6">
        <v>95.96199472242057</v>
      </c>
      <c r="V372" s="6">
        <v>96.631253246437112</v>
      </c>
      <c r="W372" s="6">
        <v>98.614080397941166</v>
      </c>
      <c r="X372" s="6">
        <v>101.78249342833249</v>
      </c>
      <c r="Y372" s="6">
        <v>103.05472360167215</v>
      </c>
      <c r="Z372" s="6">
        <v>105.8910303031266</v>
      </c>
      <c r="AA372" s="6">
        <v>106.11048902144292</v>
      </c>
      <c r="AB372" s="6">
        <v>108.19395945464315</v>
      </c>
      <c r="AC372" s="2">
        <v>110.75887591206649</v>
      </c>
    </row>
    <row r="373" spans="3:29">
      <c r="C373" s="2" t="s">
        <v>120</v>
      </c>
      <c r="D373" s="2" t="s">
        <v>27</v>
      </c>
      <c r="E373" s="6">
        <v>7.9279276808074384</v>
      </c>
      <c r="F373" s="6">
        <v>13.089031307916827</v>
      </c>
      <c r="G373" s="6">
        <v>13.741224798847117</v>
      </c>
      <c r="H373" s="6">
        <v>14.366644151040054</v>
      </c>
      <c r="I373" s="6">
        <v>15.585334461103677</v>
      </c>
      <c r="J373" s="6">
        <v>16.205571424763921</v>
      </c>
      <c r="K373" s="6">
        <v>16.65478942884813</v>
      </c>
      <c r="L373" s="6">
        <v>18.475466320532217</v>
      </c>
      <c r="M373" s="6">
        <v>18.055964560826833</v>
      </c>
      <c r="N373" s="6">
        <v>19.900879342026098</v>
      </c>
      <c r="O373" s="6">
        <v>20.0219253948442</v>
      </c>
      <c r="P373" s="6">
        <v>20.372708313583018</v>
      </c>
      <c r="Q373" s="6">
        <v>20.737014944204848</v>
      </c>
      <c r="R373" s="6">
        <v>20.738095629511946</v>
      </c>
      <c r="S373" s="6">
        <v>21.191675609662564</v>
      </c>
      <c r="T373" s="6">
        <v>21.910000721038553</v>
      </c>
      <c r="U373" s="6">
        <v>22.011998070328783</v>
      </c>
      <c r="V373" s="6">
        <v>22.019741498860839</v>
      </c>
      <c r="W373" s="6">
        <v>22.362719831788105</v>
      </c>
      <c r="X373" s="6">
        <v>22.992604896431036</v>
      </c>
      <c r="Y373" s="6">
        <v>23.336130309720836</v>
      </c>
      <c r="Z373" s="6">
        <v>24.200701278348713</v>
      </c>
      <c r="AA373" s="6">
        <v>24.161171019986622</v>
      </c>
      <c r="AB373" s="6">
        <v>24.666682032685284</v>
      </c>
      <c r="AC373" s="2">
        <v>25.491242582740654</v>
      </c>
    </row>
    <row r="374" spans="3:29">
      <c r="C374" s="2" t="s">
        <v>121</v>
      </c>
      <c r="D374" s="2" t="s">
        <v>27</v>
      </c>
      <c r="E374" s="6">
        <v>19.522357747252581</v>
      </c>
      <c r="F374" s="6">
        <v>33.779464619395355</v>
      </c>
      <c r="G374" s="6">
        <v>35.41356948319271</v>
      </c>
      <c r="H374" s="6">
        <v>36.955585415752829</v>
      </c>
      <c r="I374" s="6">
        <v>40.437158980666766</v>
      </c>
      <c r="J374" s="6">
        <v>42.338725628036777</v>
      </c>
      <c r="K374" s="6">
        <v>43.411957501263387</v>
      </c>
      <c r="L374" s="6">
        <v>48.065246044416682</v>
      </c>
      <c r="M374" s="6">
        <v>47.185576492196503</v>
      </c>
      <c r="N374" s="6">
        <v>51.88274930673014</v>
      </c>
      <c r="O374" s="6">
        <v>52.196449608312378</v>
      </c>
      <c r="P374" s="6">
        <v>53.169787208276951</v>
      </c>
      <c r="Q374" s="6">
        <v>54.218745830386169</v>
      </c>
      <c r="R374" s="6">
        <v>54.401196336245704</v>
      </c>
      <c r="S374" s="6">
        <v>55.817784398696141</v>
      </c>
      <c r="T374" s="6">
        <v>57.394769088427914</v>
      </c>
      <c r="U374" s="6">
        <v>57.925623786283552</v>
      </c>
      <c r="V374" s="6">
        <v>57.853350751353098</v>
      </c>
      <c r="W374" s="6">
        <v>58.837260442413651</v>
      </c>
      <c r="X374" s="6">
        <v>60.44933235505551</v>
      </c>
      <c r="Y374" s="6">
        <v>61.268880703297228</v>
      </c>
      <c r="Z374" s="6">
        <v>63.197178084870835</v>
      </c>
      <c r="AA374" s="6">
        <v>63.116731065732559</v>
      </c>
      <c r="AB374" s="6">
        <v>64.4524731306267</v>
      </c>
      <c r="AC374" s="2">
        <v>66.323536475763291</v>
      </c>
    </row>
    <row r="375" spans="3:29">
      <c r="C375" s="2" t="s">
        <v>122</v>
      </c>
      <c r="D375" s="2" t="s">
        <v>27</v>
      </c>
      <c r="E375" s="6">
        <v>87.453136139070281</v>
      </c>
      <c r="F375" s="6">
        <v>153.11523146188648</v>
      </c>
      <c r="G375" s="6">
        <v>160.74737091488302</v>
      </c>
      <c r="H375" s="6">
        <v>167.5694794859586</v>
      </c>
      <c r="I375" s="6">
        <v>183.16496435330629</v>
      </c>
      <c r="J375" s="6">
        <v>191.72248105557122</v>
      </c>
      <c r="K375" s="6">
        <v>196.39922227002691</v>
      </c>
      <c r="L375" s="6">
        <v>216.67446308929217</v>
      </c>
      <c r="M375" s="6">
        <v>213.13368995304577</v>
      </c>
      <c r="N375" s="6">
        <v>233.37967775858715</v>
      </c>
      <c r="O375" s="6">
        <v>234.84303923539534</v>
      </c>
      <c r="P375" s="6">
        <v>239.13438656328762</v>
      </c>
      <c r="Q375" s="6">
        <v>243.55789477817586</v>
      </c>
      <c r="R375" s="6">
        <v>245.41482566090809</v>
      </c>
      <c r="S375" s="6">
        <v>251.51771749572251</v>
      </c>
      <c r="T375" s="6">
        <v>258.6769032575038</v>
      </c>
      <c r="U375" s="6">
        <v>260.83574848846678</v>
      </c>
      <c r="V375" s="6">
        <v>261.27546069863263</v>
      </c>
      <c r="W375" s="6">
        <v>265.8622307310668</v>
      </c>
      <c r="X375" s="6">
        <v>272.77997995264519</v>
      </c>
      <c r="Y375" s="6">
        <v>275.7863393295911</v>
      </c>
      <c r="Z375" s="6">
        <v>283.69417551782931</v>
      </c>
      <c r="AA375" s="6">
        <v>283.65817769739942</v>
      </c>
      <c r="AB375" s="6">
        <v>289.29331715278624</v>
      </c>
      <c r="AC375" s="2">
        <v>296.2533633947441</v>
      </c>
    </row>
    <row r="376" spans="3:29">
      <c r="C376" s="2" t="s">
        <v>123</v>
      </c>
      <c r="D376" s="2" t="s">
        <v>27</v>
      </c>
      <c r="E376" s="6">
        <v>244.60720642897169</v>
      </c>
      <c r="F376" s="6">
        <v>436.16715828833628</v>
      </c>
      <c r="G376" s="6">
        <v>457.9908892620677</v>
      </c>
      <c r="H376" s="6">
        <v>476.72095641844516</v>
      </c>
      <c r="I376" s="6">
        <v>521.37750125228615</v>
      </c>
      <c r="J376" s="6">
        <v>546.12995707273797</v>
      </c>
      <c r="K376" s="6">
        <v>558.55417810479548</v>
      </c>
      <c r="L376" s="6">
        <v>615.49506768122831</v>
      </c>
      <c r="M376" s="6">
        <v>605.61730632336673</v>
      </c>
      <c r="N376" s="6">
        <v>662.03538745187439</v>
      </c>
      <c r="O376" s="6">
        <v>666.67411567435943</v>
      </c>
      <c r="P376" s="6">
        <v>678.82341517660143</v>
      </c>
      <c r="Q376" s="6">
        <v>690.96949465974478</v>
      </c>
      <c r="R376" s="6">
        <v>697.00438777189117</v>
      </c>
      <c r="S376" s="6">
        <v>714.86927540798354</v>
      </c>
      <c r="T376" s="6">
        <v>735.85366374011596</v>
      </c>
      <c r="U376" s="6">
        <v>741.40621061793468</v>
      </c>
      <c r="V376" s="6">
        <v>743.01051569888602</v>
      </c>
      <c r="W376" s="6">
        <v>756.18392485560526</v>
      </c>
      <c r="X376" s="6">
        <v>775.42212279459818</v>
      </c>
      <c r="Y376" s="6">
        <v>783.07449084733139</v>
      </c>
      <c r="Z376" s="6">
        <v>805.81292322836987</v>
      </c>
      <c r="AA376" s="6">
        <v>805.4779052646054</v>
      </c>
      <c r="AB376" s="6">
        <v>821.47884144157842</v>
      </c>
      <c r="AC376" s="2">
        <v>840.22455745343177</v>
      </c>
    </row>
    <row r="377" spans="3:29">
      <c r="C377" s="2" t="s">
        <v>124</v>
      </c>
      <c r="D377" s="2" t="s">
        <v>27</v>
      </c>
      <c r="E377" s="6">
        <v>92.763827195103687</v>
      </c>
      <c r="F377" s="6">
        <v>161.76123801468648</v>
      </c>
      <c r="G377" s="6">
        <v>170.04960205501894</v>
      </c>
      <c r="H377" s="6">
        <v>177.16981516122144</v>
      </c>
      <c r="I377" s="6">
        <v>192.7848312228594</v>
      </c>
      <c r="J377" s="6">
        <v>201.22743580420828</v>
      </c>
      <c r="K377" s="6">
        <v>206.03522022315539</v>
      </c>
      <c r="L377" s="6">
        <v>226.96626352690578</v>
      </c>
      <c r="M377" s="6">
        <v>223.19270835567519</v>
      </c>
      <c r="N377" s="6">
        <v>243.97411816833792</v>
      </c>
      <c r="O377" s="6">
        <v>245.64808066900966</v>
      </c>
      <c r="P377" s="6">
        <v>250.04557996586558</v>
      </c>
      <c r="Q377" s="6">
        <v>254.33024970259959</v>
      </c>
      <c r="R377" s="6">
        <v>256.45455368663642</v>
      </c>
      <c r="S377" s="6">
        <v>262.57155183729935</v>
      </c>
      <c r="T377" s="6">
        <v>270.87331964552646</v>
      </c>
      <c r="U377" s="6">
        <v>272.46320128114894</v>
      </c>
      <c r="V377" s="6">
        <v>273.39040949891546</v>
      </c>
      <c r="W377" s="6">
        <v>278.03705755817555</v>
      </c>
      <c r="X377" s="6">
        <v>285.18375722019664</v>
      </c>
      <c r="Y377" s="6">
        <v>288.01945596393415</v>
      </c>
      <c r="Z377" s="6">
        <v>296.92908555990721</v>
      </c>
      <c r="AA377" s="6">
        <v>296.51661340268788</v>
      </c>
      <c r="AB377" s="6">
        <v>302.43167317245695</v>
      </c>
      <c r="AC377" s="2">
        <v>309.70785824496505</v>
      </c>
    </row>
    <row r="378" spans="3:29">
      <c r="C378" s="2" t="s">
        <v>125</v>
      </c>
      <c r="D378" s="2" t="s">
        <v>27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6">
        <v>0</v>
      </c>
      <c r="X378" s="6">
        <v>0</v>
      </c>
      <c r="Y378" s="6">
        <v>0</v>
      </c>
      <c r="Z378" s="6">
        <v>0</v>
      </c>
      <c r="AA378" s="6">
        <v>0</v>
      </c>
      <c r="AB378" s="6">
        <v>0</v>
      </c>
      <c r="AC378" s="2">
        <v>0</v>
      </c>
    </row>
    <row r="379" spans="3:29">
      <c r="C379" s="2" t="s">
        <v>126</v>
      </c>
      <c r="D379" s="2" t="s">
        <v>27</v>
      </c>
      <c r="E379" s="6">
        <v>59.263837427649953</v>
      </c>
      <c r="F379" s="6">
        <v>105.46517146660491</v>
      </c>
      <c r="G379" s="6">
        <v>110.72884494854685</v>
      </c>
      <c r="H379" s="6">
        <v>115.22407711139475</v>
      </c>
      <c r="I379" s="6">
        <v>126.11640730665026</v>
      </c>
      <c r="J379" s="6">
        <v>132.15107293718702</v>
      </c>
      <c r="K379" s="6">
        <v>135.05165185321638</v>
      </c>
      <c r="L379" s="6">
        <v>148.86472944293291</v>
      </c>
      <c r="M379" s="6">
        <v>146.3957753819229</v>
      </c>
      <c r="N379" s="6">
        <v>160.01388567489488</v>
      </c>
      <c r="O379" s="6">
        <v>161.15826395062638</v>
      </c>
      <c r="P379" s="6">
        <v>164.09894350250747</v>
      </c>
      <c r="Q379" s="6">
        <v>166.98815730144608</v>
      </c>
      <c r="R379" s="6">
        <v>168.46773260225319</v>
      </c>
      <c r="S379" s="6">
        <v>172.84842531336304</v>
      </c>
      <c r="T379" s="6">
        <v>177.97806822340013</v>
      </c>
      <c r="U379" s="6">
        <v>179.24447848205747</v>
      </c>
      <c r="V379" s="6">
        <v>179.66404299445924</v>
      </c>
      <c r="W379" s="6">
        <v>182.88615029215734</v>
      </c>
      <c r="X379" s="6">
        <v>187.52000167400948</v>
      </c>
      <c r="Y379" s="6">
        <v>189.2849291462104</v>
      </c>
      <c r="Z379" s="6">
        <v>194.80152375284709</v>
      </c>
      <c r="AA379" s="6">
        <v>194.65551041437277</v>
      </c>
      <c r="AB379" s="6">
        <v>198.57114413502524</v>
      </c>
      <c r="AC379" s="2">
        <v>203.00344904619959</v>
      </c>
    </row>
    <row r="380" spans="3:29">
      <c r="C380" s="2" t="s">
        <v>127</v>
      </c>
      <c r="D380" s="2" t="s">
        <v>27</v>
      </c>
      <c r="E380" s="6">
        <v>29.284381003513619</v>
      </c>
      <c r="F380" s="6">
        <v>52.089036784665353</v>
      </c>
      <c r="G380" s="6">
        <v>54.747293971599497</v>
      </c>
      <c r="H380" s="6">
        <v>57.004881623436439</v>
      </c>
      <c r="I380" s="6">
        <v>62.307171005615224</v>
      </c>
      <c r="J380" s="6">
        <v>65.245668258374721</v>
      </c>
      <c r="K380" s="6">
        <v>66.699313157950854</v>
      </c>
      <c r="L380" s="6">
        <v>73.4621170643901</v>
      </c>
      <c r="M380" s="6">
        <v>72.358984705864174</v>
      </c>
      <c r="N380" s="6">
        <v>79.057148097893034</v>
      </c>
      <c r="O380" s="6">
        <v>79.596566563602451</v>
      </c>
      <c r="P380" s="6">
        <v>81.071065039989094</v>
      </c>
      <c r="Q380" s="6">
        <v>82.539353032503328</v>
      </c>
      <c r="R380" s="6">
        <v>83.26024376917195</v>
      </c>
      <c r="S380" s="6">
        <v>85.444454241769392</v>
      </c>
      <c r="T380" s="6">
        <v>87.883041416750515</v>
      </c>
      <c r="U380" s="6">
        <v>88.584805053567933</v>
      </c>
      <c r="V380" s="6">
        <v>88.763460961029367</v>
      </c>
      <c r="W380" s="6">
        <v>90.372022901403469</v>
      </c>
      <c r="X380" s="6">
        <v>92.656030383678171</v>
      </c>
      <c r="Y380" s="6">
        <v>93.545567668460279</v>
      </c>
      <c r="Z380" s="6">
        <v>96.18835191399701</v>
      </c>
      <c r="AA380" s="6">
        <v>96.147762421633004</v>
      </c>
      <c r="AB380" s="6">
        <v>98.055861310384671</v>
      </c>
      <c r="AC380" s="2">
        <v>100.20274690975798</v>
      </c>
    </row>
    <row r="381" spans="3:29">
      <c r="C381" s="2" t="s">
        <v>128</v>
      </c>
      <c r="D381" s="2" t="s">
        <v>27</v>
      </c>
      <c r="E381" s="6">
        <v>4.1313632705976167</v>
      </c>
      <c r="F381" s="6">
        <v>7.2454668870229861</v>
      </c>
      <c r="G381" s="6">
        <v>7.5778955488482769</v>
      </c>
      <c r="H381" s="6">
        <v>7.9985907405829284</v>
      </c>
      <c r="I381" s="6">
        <v>8.297744855772029</v>
      </c>
      <c r="J381" s="6">
        <v>8.4083060873136866</v>
      </c>
      <c r="K381" s="6">
        <v>8.6217063616790757</v>
      </c>
      <c r="L381" s="6">
        <v>9.5076747251812552</v>
      </c>
      <c r="M381" s="6">
        <v>9.4541368876628979</v>
      </c>
      <c r="N381" s="6">
        <v>10.353564007659489</v>
      </c>
      <c r="O381" s="6">
        <v>10.48764781030356</v>
      </c>
      <c r="P381" s="6">
        <v>10.739581625134914</v>
      </c>
      <c r="Q381" s="6">
        <v>10.945818007833177</v>
      </c>
      <c r="R381" s="6">
        <v>11.105246826687598</v>
      </c>
      <c r="S381" s="6">
        <v>11.37026597249146</v>
      </c>
      <c r="T381" s="6">
        <v>11.846259347521251</v>
      </c>
      <c r="U381" s="6">
        <v>12.037368913364961</v>
      </c>
      <c r="V381" s="6">
        <v>12.151703759410337</v>
      </c>
      <c r="W381" s="6">
        <v>12.430872748245697</v>
      </c>
      <c r="X381" s="6">
        <v>12.853894598182919</v>
      </c>
      <c r="Y381" s="6">
        <v>13.013866649802752</v>
      </c>
      <c r="Z381" s="6">
        <v>13.316897411744931</v>
      </c>
      <c r="AA381" s="6">
        <v>13.370292844389988</v>
      </c>
      <c r="AB381" s="6">
        <v>13.627697546194764</v>
      </c>
      <c r="AC381" s="2">
        <v>13.911282736854782</v>
      </c>
    </row>
    <row r="382" spans="3:29">
      <c r="C382" s="2" t="s">
        <v>129</v>
      </c>
      <c r="D382" s="2" t="s">
        <v>27</v>
      </c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spans="3:29">
      <c r="C383" s="2" t="s">
        <v>130</v>
      </c>
      <c r="D383" s="2" t="s">
        <v>27</v>
      </c>
      <c r="E383" s="6">
        <v>37.421546806743102</v>
      </c>
      <c r="F383" s="6">
        <v>66.567145158447076</v>
      </c>
      <c r="G383" s="6">
        <v>69.894293154640437</v>
      </c>
      <c r="H383" s="6">
        <v>72.729205856625569</v>
      </c>
      <c r="I383" s="6">
        <v>79.52379225065404</v>
      </c>
      <c r="J383" s="6">
        <v>83.321292754884482</v>
      </c>
      <c r="K383" s="6">
        <v>85.177204995259487</v>
      </c>
      <c r="L383" s="6">
        <v>93.864788256563187</v>
      </c>
      <c r="M383" s="6">
        <v>92.36098498989665</v>
      </c>
      <c r="N383" s="6">
        <v>100.94253435693038</v>
      </c>
      <c r="O383" s="6">
        <v>101.64818801022203</v>
      </c>
      <c r="P383" s="6">
        <v>103.50912286994662</v>
      </c>
      <c r="Q383" s="6">
        <v>105.34431047936961</v>
      </c>
      <c r="R383" s="6">
        <v>106.27925456760275</v>
      </c>
      <c r="S383" s="6">
        <v>109.05340134116689</v>
      </c>
      <c r="T383" s="6">
        <v>112.24550307620002</v>
      </c>
      <c r="U383" s="6">
        <v>113.07194942971766</v>
      </c>
      <c r="V383" s="6">
        <v>113.31274527684489</v>
      </c>
      <c r="W383" s="6">
        <v>115.36629913438648</v>
      </c>
      <c r="X383" s="6">
        <v>118.27544428955677</v>
      </c>
      <c r="Y383" s="6">
        <v>119.38929647545559</v>
      </c>
      <c r="Z383" s="6">
        <v>122.83844547100466</v>
      </c>
      <c r="AA383" s="6">
        <v>122.7521630305833</v>
      </c>
      <c r="AB383" s="6">
        <v>125.20069937971653</v>
      </c>
      <c r="AC383" s="2">
        <v>127.98592505446989</v>
      </c>
    </row>
    <row r="384" spans="3:29">
      <c r="C384" s="2" t="s">
        <v>131</v>
      </c>
      <c r="D384" s="2" t="s">
        <v>27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0</v>
      </c>
      <c r="P384" s="6">
        <v>0</v>
      </c>
      <c r="Q384" s="6">
        <v>0</v>
      </c>
      <c r="R384" s="6">
        <v>0</v>
      </c>
      <c r="S384" s="6">
        <v>0</v>
      </c>
      <c r="T384" s="6">
        <v>0</v>
      </c>
      <c r="U384" s="6">
        <v>0</v>
      </c>
      <c r="V384" s="6">
        <v>0</v>
      </c>
      <c r="W384" s="6">
        <v>0</v>
      </c>
      <c r="X384" s="6">
        <v>0</v>
      </c>
      <c r="Y384" s="6">
        <v>0</v>
      </c>
      <c r="Z384" s="6">
        <v>0</v>
      </c>
      <c r="AA384" s="6">
        <v>0</v>
      </c>
      <c r="AB384" s="6">
        <v>0</v>
      </c>
      <c r="AC384" s="2">
        <v>0</v>
      </c>
    </row>
    <row r="385" spans="2:29">
      <c r="C385" s="2" t="s">
        <v>132</v>
      </c>
      <c r="D385" s="2" t="s">
        <v>27</v>
      </c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spans="2:29">
      <c r="C386" s="2" t="s">
        <v>133</v>
      </c>
      <c r="D386" s="2" t="s">
        <v>27</v>
      </c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spans="2:29">
      <c r="C387" s="2" t="s">
        <v>41</v>
      </c>
      <c r="D387" s="2" t="s">
        <v>27</v>
      </c>
      <c r="E387" s="6">
        <v>0</v>
      </c>
      <c r="F387" s="6">
        <v>0</v>
      </c>
      <c r="G387" s="6">
        <v>0</v>
      </c>
      <c r="H387" s="6">
        <v>0</v>
      </c>
      <c r="I387" s="6">
        <v>0</v>
      </c>
      <c r="J387" s="6">
        <v>0</v>
      </c>
      <c r="K387" s="6">
        <v>0</v>
      </c>
      <c r="L387" s="6">
        <v>0</v>
      </c>
      <c r="M387" s="6">
        <v>0</v>
      </c>
      <c r="N387" s="6">
        <v>0</v>
      </c>
      <c r="O387" s="6">
        <v>0</v>
      </c>
      <c r="P387" s="6">
        <v>0</v>
      </c>
      <c r="Q387" s="6">
        <v>3.4962006952953385E-4</v>
      </c>
      <c r="R387" s="6">
        <v>3.6464090034437501E-4</v>
      </c>
      <c r="S387" s="6">
        <v>3.7581736719235792E-4</v>
      </c>
      <c r="T387" s="6">
        <v>3.990879669530271E-4</v>
      </c>
      <c r="U387" s="6">
        <v>4.0314169731529446E-4</v>
      </c>
      <c r="V387" s="6">
        <v>4.4204814670693654E-4</v>
      </c>
      <c r="W387" s="6">
        <v>4.6069970477742648E-4</v>
      </c>
      <c r="X387" s="6">
        <v>5.9321643259177504E-4</v>
      </c>
      <c r="Y387" s="6">
        <v>6.6485509252173453E-4</v>
      </c>
      <c r="Z387" s="6">
        <v>7.0075276510023687E-4</v>
      </c>
      <c r="AA387" s="6">
        <v>1.04163983303472E-3</v>
      </c>
      <c r="AB387" s="6">
        <v>1.3889816153493273E-3</v>
      </c>
      <c r="AC387" s="2">
        <v>1.4478967416950497E-3</v>
      </c>
    </row>
    <row r="388" spans="2:29">
      <c r="C388" s="2" t="s">
        <v>42</v>
      </c>
      <c r="D388" s="2" t="s">
        <v>27</v>
      </c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spans="2:29">
      <c r="C389" s="2" t="s">
        <v>43</v>
      </c>
      <c r="D389" s="2" t="s">
        <v>27</v>
      </c>
      <c r="E389" s="6">
        <v>8.6852290241425282E-5</v>
      </c>
      <c r="F389" s="6">
        <v>1.9261024324512295E-4</v>
      </c>
      <c r="G389" s="6">
        <v>2.2151254453950831E-4</v>
      </c>
      <c r="H389" s="6">
        <v>2.2827428072913581E-4</v>
      </c>
      <c r="I389" s="6">
        <v>1.5166397107081831E-4</v>
      </c>
      <c r="J389" s="6">
        <v>1.6241636649734652E-4</v>
      </c>
      <c r="K389" s="6">
        <v>1.986093626244731E-4</v>
      </c>
      <c r="L389" s="6">
        <v>8.9214930449858353E-4</v>
      </c>
      <c r="M389" s="6">
        <v>8.44629204222714E-4</v>
      </c>
      <c r="N389" s="6">
        <v>1.2206372158614759E-3</v>
      </c>
      <c r="O389" s="6">
        <v>1.6049732465308378E-3</v>
      </c>
      <c r="P389" s="6">
        <v>3.0649833626609896E-3</v>
      </c>
      <c r="Q389" s="6">
        <v>4.3157767993798127E-3</v>
      </c>
      <c r="R389" s="6">
        <v>5.5724004913140328E-3</v>
      </c>
      <c r="S389" s="6">
        <v>6.3794865918448164E-3</v>
      </c>
      <c r="T389" s="6">
        <v>6.9805486062224746E-3</v>
      </c>
      <c r="U389" s="6">
        <v>7.1808778517779889E-3</v>
      </c>
      <c r="V389" s="6">
        <v>7.8371183249927971E-3</v>
      </c>
      <c r="W389" s="6">
        <v>8.0989786789563527E-3</v>
      </c>
      <c r="X389" s="6">
        <v>8.3642331276094113E-3</v>
      </c>
      <c r="Y389" s="6">
        <v>9.5523874142800867E-3</v>
      </c>
      <c r="Z389" s="6">
        <v>1.0258264794849849E-2</v>
      </c>
      <c r="AA389" s="6">
        <v>1.0995788772189867E-2</v>
      </c>
      <c r="AB389" s="6">
        <v>1.2325553883176943E-2</v>
      </c>
      <c r="AC389" s="2">
        <v>1.483507524284421E-2</v>
      </c>
    </row>
    <row r="390" spans="2:29">
      <c r="C390" s="2" t="s">
        <v>44</v>
      </c>
      <c r="D390" s="2" t="s">
        <v>27</v>
      </c>
      <c r="E390" s="6">
        <v>1.2354709834001707E-4</v>
      </c>
      <c r="F390" s="6">
        <v>1.385772687922566E-4</v>
      </c>
      <c r="G390" s="6">
        <v>1.1291765057317376E-4</v>
      </c>
      <c r="H390" s="6">
        <v>1.2971089991052647E-4</v>
      </c>
      <c r="I390" s="6">
        <v>4.4868517169735881E-5</v>
      </c>
      <c r="J390" s="6">
        <v>6.1660053389412902E-5</v>
      </c>
      <c r="K390" s="6">
        <v>8.0689463234687777E-5</v>
      </c>
      <c r="L390" s="6">
        <v>4.7421886351274383</v>
      </c>
      <c r="M390" s="6">
        <v>3.4118077547354536E-4</v>
      </c>
      <c r="N390" s="6">
        <v>14.616352495503845</v>
      </c>
      <c r="O390" s="6">
        <v>9.4623604038269225</v>
      </c>
      <c r="P390" s="6">
        <v>9.3799622137431555</v>
      </c>
      <c r="Q390" s="6">
        <v>7.3330762822917119</v>
      </c>
      <c r="R390" s="6">
        <v>4.3907243729332759</v>
      </c>
      <c r="S390" s="6">
        <v>5.1744963394614292</v>
      </c>
      <c r="T390" s="6">
        <v>11.019485355779663</v>
      </c>
      <c r="U390" s="6">
        <v>7.1632054425270555</v>
      </c>
      <c r="V390" s="6">
        <v>3.7644137296198465</v>
      </c>
      <c r="W390" s="6">
        <v>4.6329840348211606</v>
      </c>
      <c r="X390" s="6">
        <v>8.0731734593988076</v>
      </c>
      <c r="Y390" s="6">
        <v>9.1608345775347573</v>
      </c>
      <c r="Z390" s="6">
        <v>21.42288361404632</v>
      </c>
      <c r="AA390" s="6">
        <v>19.91961157301407</v>
      </c>
      <c r="AB390" s="6">
        <v>26.574210198521335</v>
      </c>
      <c r="AC390" s="2">
        <v>39.083792328381506</v>
      </c>
    </row>
    <row r="391" spans="2:29"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spans="2:29">
      <c r="B392" s="2" t="s">
        <v>52</v>
      </c>
      <c r="C392" s="2" t="s">
        <v>57</v>
      </c>
      <c r="D392" s="2" t="s">
        <v>27</v>
      </c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spans="2:29">
      <c r="C393" s="2" t="s">
        <v>58</v>
      </c>
      <c r="D393" s="2" t="s">
        <v>27</v>
      </c>
      <c r="E393" s="6">
        <v>1.1895089567638188E-4</v>
      </c>
      <c r="F393" s="6">
        <v>8.7393144107671835E-5</v>
      </c>
      <c r="G393" s="6">
        <v>7.280584046050091E-5</v>
      </c>
      <c r="H393" s="6">
        <v>8.3429353878642553E-5</v>
      </c>
      <c r="I393" s="6">
        <v>2.7325734459290925E-5</v>
      </c>
      <c r="J393" s="6">
        <v>3.5819575361182516E-5</v>
      </c>
      <c r="K393" s="6">
        <v>4.5502287742762958E-5</v>
      </c>
      <c r="L393" s="6">
        <v>5.3685922059482239E-5</v>
      </c>
      <c r="M393" s="6">
        <v>1.8902163345866705E-4</v>
      </c>
      <c r="N393" s="6">
        <v>8.8614836089983558E-6</v>
      </c>
      <c r="O393" s="6">
        <v>8.8207746775553861E-5</v>
      </c>
      <c r="P393" s="6">
        <v>1.9749120995423704E-4</v>
      </c>
      <c r="Q393" s="6">
        <v>1.7044609270484731E-4</v>
      </c>
      <c r="R393" s="6">
        <v>1.1468667098477746E-4</v>
      </c>
      <c r="S393" s="6">
        <v>1.1465247284087972E-4</v>
      </c>
      <c r="T393" s="6">
        <v>1.3754842918941595E-4</v>
      </c>
      <c r="U393" s="6">
        <v>1.25511005529328E-4</v>
      </c>
      <c r="V393" s="6">
        <v>2.350477928078174E-5</v>
      </c>
      <c r="W393" s="6">
        <v>6.8222395218592033E-6</v>
      </c>
      <c r="X393" s="6">
        <v>1.8133004537502126E-4</v>
      </c>
      <c r="Y393" s="6">
        <v>1.9843887051110672E-5</v>
      </c>
      <c r="Z393" s="6">
        <v>1.736723015365603E-4</v>
      </c>
      <c r="AA393" s="6">
        <v>9.2097729110965758E-5</v>
      </c>
      <c r="AB393" s="6">
        <v>1.3467322661516595E-4</v>
      </c>
      <c r="AC393" s="2">
        <v>1.381218628320039E-5</v>
      </c>
    </row>
    <row r="394" spans="2:29">
      <c r="C394" s="2" t="s">
        <v>59</v>
      </c>
      <c r="D394" s="2" t="s">
        <v>27</v>
      </c>
      <c r="E394" s="6">
        <v>1.1971483872474371E-4</v>
      </c>
      <c r="F394" s="6">
        <v>8.6783676605809871E-5</v>
      </c>
      <c r="G394" s="6">
        <v>7.1925598612275973E-5</v>
      </c>
      <c r="H394" s="6">
        <v>8.3464267462405074E-5</v>
      </c>
      <c r="I394" s="6">
        <v>2.687171356280898E-5</v>
      </c>
      <c r="J394" s="6">
        <v>3.4890006098161709E-5</v>
      </c>
      <c r="K394" s="6">
        <v>4.4418350102896436E-5</v>
      </c>
      <c r="L394" s="6">
        <v>5.2023960493300875E-5</v>
      </c>
      <c r="M394" s="6">
        <v>1.837107032774186E-4</v>
      </c>
      <c r="N394" s="6">
        <v>6.8794900959844116E-6</v>
      </c>
      <c r="O394" s="6">
        <v>8.5097030612046157E-5</v>
      </c>
      <c r="P394" s="6">
        <v>1.9107795327836448E-4</v>
      </c>
      <c r="Q394" s="6">
        <v>1.6496651970617383E-4</v>
      </c>
      <c r="R394" s="6">
        <v>1.1069175395140401E-4</v>
      </c>
      <c r="S394" s="6">
        <v>1.103917265700465E-4</v>
      </c>
      <c r="T394" s="6">
        <v>1.3199334177009197E-4</v>
      </c>
      <c r="U394" s="6">
        <v>1.2045437445661464E-4</v>
      </c>
      <c r="V394" s="6">
        <v>2.2508081743020971E-5</v>
      </c>
      <c r="W394" s="6">
        <v>5.2208334335235812E-6</v>
      </c>
      <c r="X394" s="6">
        <v>1.73841854319891E-4</v>
      </c>
      <c r="Y394" s="6">
        <v>1.8976464655623405E-5</v>
      </c>
      <c r="Z394" s="6">
        <v>1.6614129622418447E-4</v>
      </c>
      <c r="AA394" s="6">
        <v>8.8251807138253063E-5</v>
      </c>
      <c r="AB394" s="6">
        <v>1.2857845373176683E-4</v>
      </c>
      <c r="AC394" s="2">
        <v>1.2033488566072322E-5</v>
      </c>
    </row>
    <row r="395" spans="2:29">
      <c r="C395" s="2" t="s">
        <v>60</v>
      </c>
      <c r="D395" s="2" t="s">
        <v>27</v>
      </c>
      <c r="E395" s="6">
        <v>0</v>
      </c>
      <c r="F395" s="6">
        <v>0</v>
      </c>
      <c r="G395" s="6">
        <v>0</v>
      </c>
      <c r="H395" s="6">
        <v>0</v>
      </c>
      <c r="I395" s="6">
        <v>0</v>
      </c>
      <c r="J395" s="6">
        <v>0</v>
      </c>
      <c r="K395" s="6">
        <v>0</v>
      </c>
      <c r="L395" s="6">
        <v>0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  <c r="V395" s="6">
        <v>0</v>
      </c>
      <c r="W395" s="6">
        <v>0</v>
      </c>
      <c r="X395" s="6">
        <v>0</v>
      </c>
      <c r="Y395" s="6">
        <v>0</v>
      </c>
      <c r="Z395" s="6">
        <v>0</v>
      </c>
      <c r="AA395" s="6">
        <v>0</v>
      </c>
      <c r="AB395" s="6">
        <v>0</v>
      </c>
      <c r="AC395" s="2">
        <v>0</v>
      </c>
    </row>
    <row r="396" spans="2:29">
      <c r="C396" s="2" t="s">
        <v>61</v>
      </c>
      <c r="D396" s="2" t="s">
        <v>27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v>0</v>
      </c>
      <c r="S396" s="6">
        <v>0</v>
      </c>
      <c r="T396" s="6">
        <v>0</v>
      </c>
      <c r="U396" s="6">
        <v>0</v>
      </c>
      <c r="V396" s="6">
        <v>0</v>
      </c>
      <c r="W396" s="6">
        <v>0</v>
      </c>
      <c r="X396" s="6">
        <v>0</v>
      </c>
      <c r="Y396" s="6">
        <v>0</v>
      </c>
      <c r="Z396" s="6">
        <v>0</v>
      </c>
      <c r="AA396" s="6">
        <v>0</v>
      </c>
      <c r="AB396" s="6">
        <v>0</v>
      </c>
      <c r="AC396" s="2">
        <v>0</v>
      </c>
    </row>
    <row r="397" spans="2:29">
      <c r="C397" s="2" t="s">
        <v>46</v>
      </c>
      <c r="D397" s="2" t="s">
        <v>27</v>
      </c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spans="2:29">
      <c r="C398" s="2" t="s">
        <v>62</v>
      </c>
      <c r="D398" s="2" t="s">
        <v>27</v>
      </c>
      <c r="E398" s="6">
        <v>0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  <c r="V398" s="6">
        <v>0</v>
      </c>
      <c r="W398" s="6">
        <v>0</v>
      </c>
      <c r="X398" s="6">
        <v>0</v>
      </c>
      <c r="Y398" s="6">
        <v>0</v>
      </c>
      <c r="Z398" s="6">
        <v>0</v>
      </c>
      <c r="AA398" s="6">
        <v>0</v>
      </c>
      <c r="AB398" s="6">
        <v>0</v>
      </c>
      <c r="AC398" s="2">
        <v>0</v>
      </c>
    </row>
    <row r="399" spans="2:29">
      <c r="C399" s="2" t="s">
        <v>63</v>
      </c>
      <c r="D399" s="2" t="s">
        <v>27</v>
      </c>
      <c r="E399" s="6">
        <v>0</v>
      </c>
      <c r="F399" s="6">
        <v>0</v>
      </c>
      <c r="G399" s="6">
        <v>0</v>
      </c>
      <c r="H399" s="6">
        <v>0</v>
      </c>
      <c r="I399" s="6">
        <v>0</v>
      </c>
      <c r="J399" s="6">
        <v>0</v>
      </c>
      <c r="K399" s="6">
        <v>0</v>
      </c>
      <c r="L399" s="6">
        <v>0</v>
      </c>
      <c r="M399" s="6">
        <v>0</v>
      </c>
      <c r="N399" s="6">
        <v>0</v>
      </c>
      <c r="O399" s="6">
        <v>0</v>
      </c>
      <c r="P399" s="6">
        <v>0</v>
      </c>
      <c r="Q399" s="6">
        <v>0</v>
      </c>
      <c r="R399" s="6">
        <v>0</v>
      </c>
      <c r="S399" s="6">
        <v>0</v>
      </c>
      <c r="T399" s="6">
        <v>0</v>
      </c>
      <c r="U399" s="6">
        <v>0</v>
      </c>
      <c r="V399" s="6">
        <v>0</v>
      </c>
      <c r="W399" s="6">
        <v>0</v>
      </c>
      <c r="X399" s="6">
        <v>0</v>
      </c>
      <c r="Y399" s="6">
        <v>0</v>
      </c>
      <c r="Z399" s="6">
        <v>0</v>
      </c>
      <c r="AA399" s="6">
        <v>0</v>
      </c>
      <c r="AB399" s="6">
        <v>0</v>
      </c>
      <c r="AC399" s="2">
        <v>0</v>
      </c>
    </row>
    <row r="400" spans="2:29">
      <c r="C400" s="2" t="s">
        <v>45</v>
      </c>
      <c r="D400" s="2" t="s">
        <v>27</v>
      </c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spans="3:29">
      <c r="C401" s="2" t="s">
        <v>64</v>
      </c>
      <c r="D401" s="2" t="s">
        <v>27</v>
      </c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spans="3:29">
      <c r="C402" s="2" t="s">
        <v>65</v>
      </c>
      <c r="D402" s="2" t="s">
        <v>27</v>
      </c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spans="3:29">
      <c r="C403" s="2" t="s">
        <v>66</v>
      </c>
      <c r="D403" s="2" t="s">
        <v>27</v>
      </c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spans="3:29">
      <c r="C404" s="2" t="s">
        <v>67</v>
      </c>
      <c r="D404" s="2" t="s">
        <v>27</v>
      </c>
      <c r="E404" s="6">
        <v>0</v>
      </c>
      <c r="F404" s="6">
        <v>0</v>
      </c>
      <c r="G404" s="6">
        <v>0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 s="6">
        <v>0</v>
      </c>
      <c r="P404" s="6">
        <v>0</v>
      </c>
      <c r="Q404" s="6">
        <v>0</v>
      </c>
      <c r="R404" s="6">
        <v>0</v>
      </c>
      <c r="S404" s="6">
        <v>0</v>
      </c>
      <c r="T404" s="6">
        <v>0</v>
      </c>
      <c r="U404" s="6">
        <v>0</v>
      </c>
      <c r="V404" s="6">
        <v>0</v>
      </c>
      <c r="W404" s="6">
        <v>0</v>
      </c>
      <c r="X404" s="6">
        <v>0</v>
      </c>
      <c r="Y404" s="6">
        <v>0</v>
      </c>
      <c r="Z404" s="6">
        <v>0</v>
      </c>
      <c r="AA404" s="6">
        <v>0</v>
      </c>
      <c r="AB404" s="6">
        <v>0</v>
      </c>
      <c r="AC404" s="2">
        <v>0</v>
      </c>
    </row>
    <row r="405" spans="3:29">
      <c r="C405" s="2" t="s">
        <v>68</v>
      </c>
      <c r="D405" s="2" t="s">
        <v>27</v>
      </c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spans="3:29">
      <c r="C406" s="2" t="s">
        <v>69</v>
      </c>
      <c r="D406" s="2" t="s">
        <v>27</v>
      </c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spans="3:29">
      <c r="C407" s="2" t="s">
        <v>70</v>
      </c>
      <c r="D407" s="2" t="s">
        <v>27</v>
      </c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spans="3:29">
      <c r="C408" s="2" t="s">
        <v>71</v>
      </c>
      <c r="D408" s="2" t="s">
        <v>27</v>
      </c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spans="3:29">
      <c r="C409" s="2" t="s">
        <v>72</v>
      </c>
      <c r="D409" s="2" t="s">
        <v>27</v>
      </c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spans="3:29">
      <c r="C410" s="2" t="s">
        <v>73</v>
      </c>
      <c r="D410" s="2" t="s">
        <v>27</v>
      </c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spans="3:29">
      <c r="C411" s="2" t="s">
        <v>74</v>
      </c>
      <c r="D411" s="2" t="s">
        <v>27</v>
      </c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spans="3:29">
      <c r="C412" s="2" t="s">
        <v>75</v>
      </c>
      <c r="D412" s="2" t="s">
        <v>27</v>
      </c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spans="3:29">
      <c r="C413" s="2" t="s">
        <v>76</v>
      </c>
      <c r="D413" s="2" t="s">
        <v>27</v>
      </c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spans="3:29">
      <c r="C414" s="2" t="s">
        <v>77</v>
      </c>
      <c r="D414" s="2" t="s">
        <v>27</v>
      </c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spans="3:29">
      <c r="C415" s="2" t="s">
        <v>78</v>
      </c>
      <c r="D415" s="2" t="s">
        <v>27</v>
      </c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spans="3:29">
      <c r="C416" s="2" t="s">
        <v>79</v>
      </c>
      <c r="D416" s="2" t="s">
        <v>27</v>
      </c>
      <c r="E416" s="6">
        <v>0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6">
        <v>0</v>
      </c>
      <c r="M416" s="6">
        <v>0</v>
      </c>
      <c r="N416" s="6">
        <v>0</v>
      </c>
      <c r="O416" s="6">
        <v>0</v>
      </c>
      <c r="P416" s="6">
        <v>0</v>
      </c>
      <c r="Q416" s="6">
        <v>0</v>
      </c>
      <c r="R416" s="6">
        <v>0</v>
      </c>
      <c r="S416" s="6">
        <v>0</v>
      </c>
      <c r="T416" s="6">
        <v>0</v>
      </c>
      <c r="U416" s="6">
        <v>0</v>
      </c>
      <c r="V416" s="6">
        <v>0</v>
      </c>
      <c r="W416" s="6">
        <v>0</v>
      </c>
      <c r="X416" s="6">
        <v>0</v>
      </c>
      <c r="Y416" s="6">
        <v>0</v>
      </c>
      <c r="Z416" s="6">
        <v>0</v>
      </c>
      <c r="AA416" s="6">
        <v>0</v>
      </c>
      <c r="AB416" s="6">
        <v>0</v>
      </c>
      <c r="AC416" s="2">
        <v>0</v>
      </c>
    </row>
    <row r="417" spans="3:29">
      <c r="C417" s="2" t="s">
        <v>80</v>
      </c>
      <c r="D417" s="2" t="s">
        <v>27</v>
      </c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spans="3:29">
      <c r="C418" s="2" t="s">
        <v>81</v>
      </c>
      <c r="D418" s="2" t="s">
        <v>27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  <c r="V418" s="6">
        <v>0</v>
      </c>
      <c r="W418" s="6">
        <v>0</v>
      </c>
      <c r="X418" s="6">
        <v>0</v>
      </c>
      <c r="Y418" s="6">
        <v>0</v>
      </c>
      <c r="Z418" s="6">
        <v>0</v>
      </c>
      <c r="AA418" s="6">
        <v>0</v>
      </c>
      <c r="AB418" s="6">
        <v>0</v>
      </c>
      <c r="AC418" s="2">
        <v>0</v>
      </c>
    </row>
    <row r="419" spans="3:29">
      <c r="C419" s="2" t="s">
        <v>82</v>
      </c>
      <c r="D419" s="2" t="s">
        <v>27</v>
      </c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spans="3:29">
      <c r="C420" s="2" t="s">
        <v>83</v>
      </c>
      <c r="D420" s="2" t="s">
        <v>27</v>
      </c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spans="3:29">
      <c r="C421" s="2" t="s">
        <v>84</v>
      </c>
      <c r="D421" s="2" t="s">
        <v>27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  <c r="V421" s="6">
        <v>0</v>
      </c>
      <c r="W421" s="6">
        <v>0</v>
      </c>
      <c r="X421" s="6">
        <v>0</v>
      </c>
      <c r="Y421" s="6">
        <v>0</v>
      </c>
      <c r="Z421" s="6">
        <v>0</v>
      </c>
      <c r="AA421" s="6">
        <v>0</v>
      </c>
      <c r="AB421" s="6">
        <v>0</v>
      </c>
      <c r="AC421" s="2">
        <v>0</v>
      </c>
    </row>
    <row r="422" spans="3:29">
      <c r="C422" s="2" t="s">
        <v>85</v>
      </c>
      <c r="D422" s="2" t="s">
        <v>27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  <c r="V422" s="6">
        <v>0</v>
      </c>
      <c r="W422" s="6">
        <v>0</v>
      </c>
      <c r="X422" s="6">
        <v>0</v>
      </c>
      <c r="Y422" s="6">
        <v>0</v>
      </c>
      <c r="Z422" s="6">
        <v>0</v>
      </c>
      <c r="AA422" s="6">
        <v>0</v>
      </c>
      <c r="AB422" s="6">
        <v>0</v>
      </c>
      <c r="AC422" s="2">
        <v>0</v>
      </c>
    </row>
    <row r="423" spans="3:29">
      <c r="C423" s="2" t="s">
        <v>86</v>
      </c>
      <c r="D423" s="2" t="s">
        <v>27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v>0</v>
      </c>
      <c r="S423" s="6">
        <v>0</v>
      </c>
      <c r="T423" s="6">
        <v>0</v>
      </c>
      <c r="U423" s="6">
        <v>0</v>
      </c>
      <c r="V423" s="6">
        <v>0</v>
      </c>
      <c r="W423" s="6">
        <v>0</v>
      </c>
      <c r="X423" s="6">
        <v>0</v>
      </c>
      <c r="Y423" s="6">
        <v>0</v>
      </c>
      <c r="Z423" s="6">
        <v>0</v>
      </c>
      <c r="AA423" s="6">
        <v>0</v>
      </c>
      <c r="AB423" s="6">
        <v>0</v>
      </c>
      <c r="AC423" s="2">
        <v>0</v>
      </c>
    </row>
    <row r="424" spans="3:29">
      <c r="C424" s="2" t="s">
        <v>87</v>
      </c>
      <c r="D424" s="2" t="s">
        <v>27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 s="6">
        <v>0</v>
      </c>
      <c r="P424" s="6">
        <v>0</v>
      </c>
      <c r="Q424" s="6">
        <v>0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  <c r="W424" s="6">
        <v>0</v>
      </c>
      <c r="X424" s="6">
        <v>0</v>
      </c>
      <c r="Y424" s="6">
        <v>0</v>
      </c>
      <c r="Z424" s="6">
        <v>0</v>
      </c>
      <c r="AA424" s="6">
        <v>0</v>
      </c>
      <c r="AB424" s="6">
        <v>0</v>
      </c>
      <c r="AC424" s="2">
        <v>0</v>
      </c>
    </row>
    <row r="425" spans="3:29">
      <c r="C425" s="2" t="s">
        <v>47</v>
      </c>
      <c r="D425" s="2" t="s">
        <v>27</v>
      </c>
      <c r="E425" s="6">
        <v>4.0087219727675448E-2</v>
      </c>
      <c r="F425" s="6">
        <v>6.2248408629461231E-2</v>
      </c>
      <c r="G425" s="6">
        <v>3.8368925449635702E-2</v>
      </c>
      <c r="H425" s="6">
        <v>1.4868880050435702E-2</v>
      </c>
      <c r="I425" s="6">
        <v>5.3667282839473363E-2</v>
      </c>
      <c r="J425" s="6">
        <v>7.1400917086222898E-2</v>
      </c>
      <c r="K425" s="6">
        <v>7.631664957032297E-2</v>
      </c>
      <c r="L425" s="6">
        <v>0.11155167668199928</v>
      </c>
      <c r="M425" s="6">
        <v>7.4595299328186732E-2</v>
      </c>
      <c r="N425" s="6">
        <v>8.5798716821904181E-2</v>
      </c>
      <c r="O425" s="6">
        <v>8.3017363719555065E-2</v>
      </c>
      <c r="P425" s="6">
        <v>5.6621378247908374E-2</v>
      </c>
      <c r="Q425" s="6">
        <v>1.9108210313653735E-2</v>
      </c>
      <c r="R425" s="6">
        <v>2.2841403915544473E-2</v>
      </c>
      <c r="S425" s="6">
        <v>1.1949881535490967E-5</v>
      </c>
      <c r="T425" s="6">
        <v>2.6179748851000988E-2</v>
      </c>
      <c r="U425" s="6">
        <v>1.241709614332946E-5</v>
      </c>
      <c r="V425" s="6">
        <v>2.810772950135502E-3</v>
      </c>
      <c r="W425" s="6">
        <v>6.8722430892505489E-7</v>
      </c>
      <c r="X425" s="6">
        <v>1.8070133018511175E-5</v>
      </c>
      <c r="Y425" s="6">
        <v>1.7013225037912022E-6</v>
      </c>
      <c r="Z425" s="6">
        <v>7.8487756235402616E-3</v>
      </c>
      <c r="AA425" s="6">
        <v>8.1058036782906242E-6</v>
      </c>
      <c r="AB425" s="6">
        <v>1.21249115371814E-5</v>
      </c>
      <c r="AC425" s="2">
        <v>1.4391967585668658E-2</v>
      </c>
    </row>
    <row r="426" spans="3:29">
      <c r="C426" s="2" t="s">
        <v>88</v>
      </c>
      <c r="D426" s="2" t="s">
        <v>27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0</v>
      </c>
      <c r="W426" s="6">
        <v>0</v>
      </c>
      <c r="X426" s="6">
        <v>0</v>
      </c>
      <c r="Y426" s="6">
        <v>0</v>
      </c>
      <c r="Z426" s="6">
        <v>0</v>
      </c>
      <c r="AA426" s="6">
        <v>0</v>
      </c>
      <c r="AB426" s="6">
        <v>0</v>
      </c>
      <c r="AC426" s="2">
        <v>0</v>
      </c>
    </row>
    <row r="427" spans="3:29">
      <c r="C427" s="2" t="s">
        <v>89</v>
      </c>
      <c r="D427" s="2" t="s">
        <v>27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0</v>
      </c>
      <c r="M427" s="6">
        <v>0</v>
      </c>
      <c r="N427" s="6">
        <v>0</v>
      </c>
      <c r="O427" s="6">
        <v>0</v>
      </c>
      <c r="P427" s="6">
        <v>0</v>
      </c>
      <c r="Q427" s="6">
        <v>0</v>
      </c>
      <c r="R427" s="6">
        <v>0</v>
      </c>
      <c r="S427" s="6">
        <v>0</v>
      </c>
      <c r="T427" s="6">
        <v>0</v>
      </c>
      <c r="U427" s="6">
        <v>0</v>
      </c>
      <c r="V427" s="6">
        <v>0</v>
      </c>
      <c r="W427" s="6">
        <v>0</v>
      </c>
      <c r="X427" s="6">
        <v>0</v>
      </c>
      <c r="Y427" s="6">
        <v>0</v>
      </c>
      <c r="Z427" s="6">
        <v>0</v>
      </c>
      <c r="AA427" s="6">
        <v>0</v>
      </c>
      <c r="AB427" s="6">
        <v>0</v>
      </c>
      <c r="AC427" s="2">
        <v>0</v>
      </c>
    </row>
    <row r="428" spans="3:29">
      <c r="C428" s="2" t="s">
        <v>90</v>
      </c>
      <c r="D428" s="2" t="s">
        <v>27</v>
      </c>
      <c r="E428" s="6">
        <v>8.5980827203929215E-6</v>
      </c>
      <c r="F428" s="6">
        <v>5.4564253617421236E-6</v>
      </c>
      <c r="G428" s="6">
        <v>4.3261453236864433E-6</v>
      </c>
      <c r="H428" s="6">
        <v>4.5923912284337158E-6</v>
      </c>
      <c r="I428" s="6">
        <v>1.5047957451625318E-6</v>
      </c>
      <c r="J428" s="6">
        <v>1.968813211954434E-6</v>
      </c>
      <c r="K428" s="6">
        <v>2.4353393053799883E-6</v>
      </c>
      <c r="L428" s="6">
        <v>2.947282553036587E-6</v>
      </c>
      <c r="M428" s="6">
        <v>9.8404561122172217E-6</v>
      </c>
      <c r="N428" s="6">
        <v>5.1148498654732363E-7</v>
      </c>
      <c r="O428" s="6">
        <v>4.6683430688459553E-6</v>
      </c>
      <c r="P428" s="6">
        <v>1.0135891469111421E-5</v>
      </c>
      <c r="Q428" s="6">
        <v>8.6051216625665871E-6</v>
      </c>
      <c r="R428" s="6">
        <v>5.6335196475865849E-6</v>
      </c>
      <c r="S428" s="6">
        <v>5.6880165145994342E-6</v>
      </c>
      <c r="T428" s="6">
        <v>6.8309982795469238E-6</v>
      </c>
      <c r="U428" s="6">
        <v>6.1260326809761676E-6</v>
      </c>
      <c r="V428" s="6">
        <v>1.1405797052631563E-6</v>
      </c>
      <c r="W428" s="6">
        <v>3.6818600535734751E-7</v>
      </c>
      <c r="X428" s="6">
        <v>8.5389095492618199E-6</v>
      </c>
      <c r="Y428" s="6">
        <v>9.4608022580142687E-7</v>
      </c>
      <c r="Z428" s="6">
        <v>8.2512300481312092E-6</v>
      </c>
      <c r="AA428" s="6">
        <v>4.2905386792928261E-6</v>
      </c>
      <c r="AB428" s="6">
        <v>6.3743706803199793E-6</v>
      </c>
      <c r="AC428" s="2">
        <v>6.5656754116291883E-7</v>
      </c>
    </row>
    <row r="429" spans="3:29">
      <c r="C429" s="2" t="s">
        <v>91</v>
      </c>
      <c r="D429" s="2" t="s">
        <v>27</v>
      </c>
      <c r="E429" s="6">
        <v>3.9508579764286719E-2</v>
      </c>
      <c r="F429" s="6">
        <v>4.7089430275041734E-2</v>
      </c>
      <c r="G429" s="6">
        <v>2.363016502323816E-2</v>
      </c>
      <c r="H429" s="6">
        <v>2.359002641572451E-2</v>
      </c>
      <c r="I429" s="6">
        <v>2.790042221283022E-2</v>
      </c>
      <c r="J429" s="6">
        <v>3.0720182858031009E-2</v>
      </c>
      <c r="K429" s="6">
        <v>2.7907202599519912E-2</v>
      </c>
      <c r="L429" s="6">
        <v>0.20102519345835723</v>
      </c>
      <c r="M429" s="6">
        <v>4.0292229579267362E-2</v>
      </c>
      <c r="N429" s="6">
        <v>4.5902590134608838E-2</v>
      </c>
      <c r="O429" s="6">
        <v>4.7023726273449577E-2</v>
      </c>
      <c r="P429" s="6">
        <v>4.4850042407944567E-2</v>
      </c>
      <c r="Q429" s="6">
        <v>3.3270339576653152E-2</v>
      </c>
      <c r="R429" s="6">
        <v>3.7437362640470234E-2</v>
      </c>
      <c r="S429" s="6">
        <v>1.9656325577069186E-2</v>
      </c>
      <c r="T429" s="6">
        <v>4.9694263583994383E-2</v>
      </c>
      <c r="U429" s="6">
        <v>2.9136012843265394E-2</v>
      </c>
      <c r="V429" s="6">
        <v>3.9613493016413551E-2</v>
      </c>
      <c r="W429" s="6">
        <v>2.4879805224400506E-2</v>
      </c>
      <c r="X429" s="6">
        <v>2.3456139467129027E-2</v>
      </c>
      <c r="Y429" s="6">
        <v>1.0743644502568725E-2</v>
      </c>
      <c r="Z429" s="6">
        <v>3.8883407461924771E-2</v>
      </c>
      <c r="AA429" s="6">
        <v>6.5473128821694768E-3</v>
      </c>
      <c r="AB429" s="6">
        <v>7.4691272209447372E-3</v>
      </c>
      <c r="AC429" s="2">
        <v>1.8339618808993027E-2</v>
      </c>
    </row>
    <row r="430" spans="3:29">
      <c r="C430" s="2" t="s">
        <v>92</v>
      </c>
      <c r="D430" s="2" t="s">
        <v>27</v>
      </c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spans="3:29">
      <c r="C431" s="2" t="s">
        <v>93</v>
      </c>
      <c r="D431" s="2" t="s">
        <v>27</v>
      </c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spans="3:29">
      <c r="C432" s="2" t="s">
        <v>94</v>
      </c>
      <c r="D432" s="2" t="s">
        <v>27</v>
      </c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spans="3:29">
      <c r="C433" s="2" t="s">
        <v>95</v>
      </c>
      <c r="D433" s="2" t="s">
        <v>27</v>
      </c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spans="3:29">
      <c r="C434" s="2" t="s">
        <v>96</v>
      </c>
      <c r="D434" s="2" t="s">
        <v>27</v>
      </c>
      <c r="E434" s="6">
        <v>0.2704361004452267</v>
      </c>
      <c r="F434" s="6">
        <v>0.66464863603247915</v>
      </c>
      <c r="G434" s="6">
        <v>0.32754187437024213</v>
      </c>
      <c r="H434" s="6">
        <v>0.28554449745684762</v>
      </c>
      <c r="I434" s="6">
        <v>0.62504042334307808</v>
      </c>
      <c r="J434" s="6">
        <v>0.87431509499059423</v>
      </c>
      <c r="K434" s="6">
        <v>1.1343258744991391</v>
      </c>
      <c r="L434" s="6">
        <v>4.6599258814280242</v>
      </c>
      <c r="M434" s="6">
        <v>2.1535755299580659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  <c r="V434" s="6">
        <v>0</v>
      </c>
      <c r="W434" s="6">
        <v>0</v>
      </c>
      <c r="X434" s="6">
        <v>0</v>
      </c>
      <c r="Y434" s="6">
        <v>0</v>
      </c>
      <c r="Z434" s="6">
        <v>0</v>
      </c>
      <c r="AA434" s="6">
        <v>0</v>
      </c>
      <c r="AB434" s="6">
        <v>0</v>
      </c>
      <c r="AC434" s="2">
        <v>0</v>
      </c>
    </row>
    <row r="435" spans="3:29">
      <c r="C435" s="2" t="s">
        <v>97</v>
      </c>
      <c r="D435" s="2" t="s">
        <v>27</v>
      </c>
      <c r="E435" s="6">
        <v>2.6246882529986757</v>
      </c>
      <c r="F435" s="6">
        <v>11.737202504614963</v>
      </c>
      <c r="G435" s="6">
        <v>8.7908300219375519</v>
      </c>
      <c r="H435" s="6">
        <v>7.3940573803789462</v>
      </c>
      <c r="I435" s="6">
        <v>9.6124290949087143</v>
      </c>
      <c r="J435" s="6">
        <v>11.156168713892521</v>
      </c>
      <c r="K435" s="6">
        <v>10.64650661414999</v>
      </c>
      <c r="L435" s="6">
        <v>14.960149919661902</v>
      </c>
      <c r="M435" s="6">
        <v>11.866582354877686</v>
      </c>
      <c r="N435" s="6">
        <v>15.588521460981202</v>
      </c>
      <c r="O435" s="6">
        <v>15.124907010073946</v>
      </c>
      <c r="P435" s="6">
        <v>14.91064689491385</v>
      </c>
      <c r="Q435" s="6">
        <v>14.606018764693966</v>
      </c>
      <c r="R435" s="6">
        <v>0</v>
      </c>
      <c r="S435" s="6">
        <v>0</v>
      </c>
      <c r="T435" s="6">
        <v>0</v>
      </c>
      <c r="U435" s="6">
        <v>0</v>
      </c>
      <c r="V435" s="6">
        <v>0</v>
      </c>
      <c r="W435" s="6">
        <v>0</v>
      </c>
      <c r="X435" s="6">
        <v>0</v>
      </c>
      <c r="Y435" s="6">
        <v>0</v>
      </c>
      <c r="Z435" s="6">
        <v>0</v>
      </c>
      <c r="AA435" s="6">
        <v>0</v>
      </c>
      <c r="AB435" s="6">
        <v>0</v>
      </c>
      <c r="AC435" s="2">
        <v>0</v>
      </c>
    </row>
    <row r="436" spans="3:29">
      <c r="C436" s="2" t="s">
        <v>98</v>
      </c>
      <c r="D436" s="2" t="s">
        <v>27</v>
      </c>
      <c r="E436" s="6">
        <v>0.43971689682962478</v>
      </c>
      <c r="F436" s="6">
        <v>0.82911162009254924</v>
      </c>
      <c r="G436" s="6">
        <v>0.47819705890937597</v>
      </c>
      <c r="H436" s="6">
        <v>0.37639744246002715</v>
      </c>
      <c r="I436" s="6">
        <v>0.89030343264356715</v>
      </c>
      <c r="J436" s="6">
        <v>1.6398987305782691</v>
      </c>
      <c r="K436" s="6">
        <v>2.011075421218647</v>
      </c>
      <c r="L436" s="6">
        <v>5.4272162300210445</v>
      </c>
      <c r="M436" s="6">
        <v>3.3690452394702608</v>
      </c>
      <c r="N436" s="6">
        <v>6.2807033143279352</v>
      </c>
      <c r="O436" s="6">
        <v>5.124216441995638</v>
      </c>
      <c r="P436" s="6">
        <v>4.9123610811782727</v>
      </c>
      <c r="Q436" s="6">
        <v>4.4537465903570501</v>
      </c>
      <c r="R436" s="6">
        <v>3.6726133733300297</v>
      </c>
      <c r="S436" s="6">
        <v>0</v>
      </c>
      <c r="T436" s="6">
        <v>0</v>
      </c>
      <c r="U436" s="6">
        <v>0</v>
      </c>
      <c r="V436" s="6">
        <v>0</v>
      </c>
      <c r="W436" s="6">
        <v>0</v>
      </c>
      <c r="X436" s="6">
        <v>0</v>
      </c>
      <c r="Y436" s="6">
        <v>0</v>
      </c>
      <c r="Z436" s="6">
        <v>0</v>
      </c>
      <c r="AA436" s="6">
        <v>0</v>
      </c>
      <c r="AB436" s="6">
        <v>0</v>
      </c>
      <c r="AC436" s="2">
        <v>0</v>
      </c>
    </row>
    <row r="437" spans="3:29">
      <c r="C437" s="2" t="s">
        <v>99</v>
      </c>
      <c r="D437" s="2" t="s">
        <v>27</v>
      </c>
      <c r="E437" s="6">
        <v>0.5096000795084793</v>
      </c>
      <c r="F437" s="6">
        <v>1.9007826150138249</v>
      </c>
      <c r="G437" s="6">
        <v>1.5828036506662115</v>
      </c>
      <c r="H437" s="6">
        <v>1.4583873527944842</v>
      </c>
      <c r="I437" s="6">
        <v>3.699166542954369</v>
      </c>
      <c r="J437" s="6">
        <v>5.145716387675912</v>
      </c>
      <c r="K437" s="6">
        <v>5.1518565694081948</v>
      </c>
      <c r="L437" s="6">
        <v>7.8201129018192779</v>
      </c>
      <c r="M437" s="6">
        <v>5.2554102558856668</v>
      </c>
      <c r="N437" s="6">
        <v>9.9090478127107566</v>
      </c>
      <c r="O437" s="6">
        <v>8.4475514625397352</v>
      </c>
      <c r="P437" s="6">
        <v>8.2016907162687573</v>
      </c>
      <c r="Q437" s="6">
        <v>8.1032885676200017</v>
      </c>
      <c r="R437" s="6">
        <v>9.0989637434498274</v>
      </c>
      <c r="S437" s="6">
        <v>0</v>
      </c>
      <c r="T437" s="6">
        <v>0</v>
      </c>
      <c r="U437" s="6">
        <v>0</v>
      </c>
      <c r="V437" s="6">
        <v>0</v>
      </c>
      <c r="W437" s="6">
        <v>0</v>
      </c>
      <c r="X437" s="6">
        <v>0</v>
      </c>
      <c r="Y437" s="6">
        <v>0</v>
      </c>
      <c r="Z437" s="6">
        <v>0</v>
      </c>
      <c r="AA437" s="6">
        <v>0</v>
      </c>
      <c r="AB437" s="6">
        <v>0</v>
      </c>
      <c r="AC437" s="2">
        <v>0</v>
      </c>
    </row>
    <row r="438" spans="3:29">
      <c r="C438" s="2" t="s">
        <v>100</v>
      </c>
      <c r="D438" s="2" t="s">
        <v>27</v>
      </c>
      <c r="E438" s="6">
        <v>2.7167538031757554</v>
      </c>
      <c r="F438" s="6">
        <v>6.5387158593595958</v>
      </c>
      <c r="G438" s="6">
        <v>5.9652508477119426</v>
      </c>
      <c r="H438" s="6">
        <v>5.4696523516347337</v>
      </c>
      <c r="I438" s="6">
        <v>6.0173391182484224</v>
      </c>
      <c r="J438" s="6">
        <v>6.3924441849138711</v>
      </c>
      <c r="K438" s="6">
        <v>6.2830949093216875</v>
      </c>
      <c r="L438" s="6">
        <v>7.038341163858699</v>
      </c>
      <c r="M438" s="6">
        <v>6.3419433857543437</v>
      </c>
      <c r="N438" s="6">
        <v>7.2102780988488169</v>
      </c>
      <c r="O438" s="6">
        <v>7.0754778072528657</v>
      </c>
      <c r="P438" s="6">
        <v>7.042118868525379</v>
      </c>
      <c r="Q438" s="6">
        <v>6.9522148474058145</v>
      </c>
      <c r="R438" s="6">
        <v>6.5920389141293336</v>
      </c>
      <c r="S438" s="6">
        <v>0</v>
      </c>
      <c r="T438" s="6">
        <v>0</v>
      </c>
      <c r="U438" s="6">
        <v>0</v>
      </c>
      <c r="V438" s="6">
        <v>0</v>
      </c>
      <c r="W438" s="6">
        <v>0</v>
      </c>
      <c r="X438" s="6">
        <v>0</v>
      </c>
      <c r="Y438" s="6">
        <v>0</v>
      </c>
      <c r="Z438" s="6">
        <v>0</v>
      </c>
      <c r="AA438" s="6">
        <v>0</v>
      </c>
      <c r="AB438" s="6">
        <v>0</v>
      </c>
      <c r="AC438" s="2">
        <v>0</v>
      </c>
    </row>
    <row r="439" spans="3:29">
      <c r="C439" s="2" t="s">
        <v>101</v>
      </c>
      <c r="D439" s="2" t="s">
        <v>27</v>
      </c>
      <c r="E439" s="6">
        <v>1.0997909561607182</v>
      </c>
      <c r="F439" s="6">
        <v>5.1628350967608672</v>
      </c>
      <c r="G439" s="6">
        <v>3.6971252322365187</v>
      </c>
      <c r="H439" s="6">
        <v>3.3305681418076416</v>
      </c>
      <c r="I439" s="6">
        <v>5.6175212130017158</v>
      </c>
      <c r="J439" s="6">
        <v>6.4092477099830312</v>
      </c>
      <c r="K439" s="6">
        <v>6.2683477571204094</v>
      </c>
      <c r="L439" s="6">
        <v>10.918814692602023</v>
      </c>
      <c r="M439" s="6">
        <v>6.7710114122062768</v>
      </c>
      <c r="N439" s="6">
        <v>12.636248800450351</v>
      </c>
      <c r="O439" s="6">
        <v>11.953084984753442</v>
      </c>
      <c r="P439" s="6">
        <v>11.832829436820457</v>
      </c>
      <c r="Q439" s="6">
        <v>11.143626653370138</v>
      </c>
      <c r="R439" s="6">
        <v>12.248433015289546</v>
      </c>
      <c r="S439" s="6">
        <v>13.244792887243856</v>
      </c>
      <c r="T439" s="6">
        <v>0</v>
      </c>
      <c r="U439" s="6">
        <v>0</v>
      </c>
      <c r="V439" s="6">
        <v>0</v>
      </c>
      <c r="W439" s="6">
        <v>0</v>
      </c>
      <c r="X439" s="6">
        <v>0</v>
      </c>
      <c r="Y439" s="6">
        <v>0</v>
      </c>
      <c r="Z439" s="6">
        <v>0</v>
      </c>
      <c r="AA439" s="6">
        <v>0</v>
      </c>
      <c r="AB439" s="6">
        <v>0</v>
      </c>
      <c r="AC439" s="2">
        <v>0</v>
      </c>
    </row>
    <row r="440" spans="3:29">
      <c r="C440" s="2" t="s">
        <v>134</v>
      </c>
      <c r="D440" s="2" t="s">
        <v>27</v>
      </c>
      <c r="E440" s="6">
        <v>1.6813860954216266</v>
      </c>
      <c r="F440" s="6">
        <v>2.8695167316776664</v>
      </c>
      <c r="G440" s="6">
        <v>2.6210143475059153</v>
      </c>
      <c r="H440" s="6">
        <v>2.2024970106148944</v>
      </c>
      <c r="I440" s="6">
        <v>2.6710448383908174</v>
      </c>
      <c r="J440" s="6">
        <v>3.2577591224816356</v>
      </c>
      <c r="K440" s="6">
        <v>2.9726207001719809</v>
      </c>
      <c r="L440" s="6">
        <v>5.1995553462059219</v>
      </c>
      <c r="M440" s="6">
        <v>3.308183004950497</v>
      </c>
      <c r="N440" s="6">
        <v>5.6039541382570466</v>
      </c>
      <c r="O440" s="6">
        <v>5.3617833931752532</v>
      </c>
      <c r="P440" s="6">
        <v>5.296561754805861</v>
      </c>
      <c r="Q440" s="6">
        <v>5.0756431468268923</v>
      </c>
      <c r="R440" s="6">
        <v>5.3120916322718115</v>
      </c>
      <c r="S440" s="6">
        <v>5.6960711969932323</v>
      </c>
      <c r="T440" s="6">
        <v>5.8906623974537853</v>
      </c>
      <c r="U440" s="6">
        <v>5.5767021308293403</v>
      </c>
      <c r="V440" s="6">
        <v>5.4323396798494983</v>
      </c>
      <c r="W440" s="6">
        <v>5.3528982165770591</v>
      </c>
      <c r="X440" s="6">
        <v>5.4863239960692063</v>
      </c>
      <c r="Y440" s="6">
        <v>5.3394696766914844</v>
      </c>
      <c r="Z440" s="6">
        <v>0</v>
      </c>
      <c r="AA440" s="6">
        <v>0</v>
      </c>
      <c r="AB440" s="6">
        <v>0</v>
      </c>
      <c r="AC440" s="2">
        <v>0</v>
      </c>
    </row>
    <row r="441" spans="3:29">
      <c r="C441" s="2" t="s">
        <v>135</v>
      </c>
      <c r="D441" s="2" t="s">
        <v>27</v>
      </c>
      <c r="E441" s="6">
        <v>0</v>
      </c>
      <c r="F441" s="6">
        <v>0</v>
      </c>
      <c r="G441" s="6">
        <v>0.99563570746417795</v>
      </c>
      <c r="H441" s="6">
        <v>0.72916079354414554</v>
      </c>
      <c r="I441" s="6">
        <v>1.9680538218250379</v>
      </c>
      <c r="J441" s="6">
        <v>3.2938398644107183</v>
      </c>
      <c r="K441" s="6">
        <v>3.580836245301696</v>
      </c>
      <c r="L441" s="6">
        <v>7.4166620261253851</v>
      </c>
      <c r="M441" s="6">
        <v>4.1084410766901449</v>
      </c>
      <c r="N441" s="6">
        <v>7.9156224987275863</v>
      </c>
      <c r="O441" s="6">
        <v>6.6629059572087046</v>
      </c>
      <c r="P441" s="6">
        <v>6.3308905361747394</v>
      </c>
      <c r="Q441" s="6">
        <v>6.1461819252432193</v>
      </c>
      <c r="R441" s="6">
        <v>4.9669604175020075</v>
      </c>
      <c r="S441" s="6">
        <v>3.955515587301579</v>
      </c>
      <c r="T441" s="6">
        <v>4.2402639215461031</v>
      </c>
      <c r="U441" s="6">
        <v>3.5475560564830095</v>
      </c>
      <c r="V441" s="6">
        <v>2.8514599665598617</v>
      </c>
      <c r="W441" s="6">
        <v>2.9324372311253151</v>
      </c>
      <c r="X441" s="6">
        <v>3.3010735117284122</v>
      </c>
      <c r="Y441" s="6">
        <v>3.4185247689614484</v>
      </c>
      <c r="Z441" s="6">
        <v>4.4175705786295572</v>
      </c>
      <c r="AA441" s="6">
        <v>3.9461986676235421</v>
      </c>
      <c r="AB441" s="6">
        <v>0</v>
      </c>
      <c r="AC441" s="2">
        <v>0</v>
      </c>
    </row>
    <row r="442" spans="3:29">
      <c r="C442" s="2" t="s">
        <v>102</v>
      </c>
      <c r="D442" s="2" t="s">
        <v>27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6.4619627408954123</v>
      </c>
      <c r="O442" s="6">
        <v>5.6914292661872219</v>
      </c>
      <c r="P442" s="6">
        <v>5.6136145234922203</v>
      </c>
      <c r="Q442" s="6">
        <v>5.7938295128915955</v>
      </c>
      <c r="R442" s="6">
        <v>15.877821715301348</v>
      </c>
      <c r="S442" s="6">
        <v>40.888586407340263</v>
      </c>
      <c r="T442" s="6">
        <v>58.36772411182757</v>
      </c>
      <c r="U442" s="6">
        <v>49.352590929001209</v>
      </c>
      <c r="V442" s="6">
        <v>43.093348527740496</v>
      </c>
      <c r="W442" s="6">
        <v>41.945910855303488</v>
      </c>
      <c r="X442" s="6">
        <v>45.132133278254429</v>
      </c>
      <c r="Y442" s="6">
        <v>45.030169603338202</v>
      </c>
      <c r="Z442" s="6">
        <v>60.716520787738702</v>
      </c>
      <c r="AA442" s="6">
        <v>55.871442062886032</v>
      </c>
      <c r="AB442" s="6">
        <v>65.304015673841008</v>
      </c>
      <c r="AC442" s="2">
        <v>72.440864632832145</v>
      </c>
    </row>
    <row r="443" spans="3:29">
      <c r="C443" s="2" t="s">
        <v>103</v>
      </c>
      <c r="D443" s="2" t="s">
        <v>27</v>
      </c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spans="3:29">
      <c r="C444" s="2" t="s">
        <v>104</v>
      </c>
      <c r="D444" s="2" t="s">
        <v>27</v>
      </c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spans="3:29">
      <c r="C445" s="2" t="s">
        <v>105</v>
      </c>
      <c r="D445" s="2" t="s">
        <v>27</v>
      </c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spans="3:29">
      <c r="C446" s="2" t="s">
        <v>106</v>
      </c>
      <c r="D446" s="2" t="s">
        <v>27</v>
      </c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spans="3:29">
      <c r="C447" s="2" t="s">
        <v>107</v>
      </c>
      <c r="D447" s="2" t="s">
        <v>27</v>
      </c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spans="3:29">
      <c r="C448" s="2" t="s">
        <v>108</v>
      </c>
      <c r="D448" s="2" t="s">
        <v>27</v>
      </c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spans="3:29">
      <c r="C449" s="2" t="s">
        <v>55</v>
      </c>
      <c r="D449" s="2" t="s">
        <v>27</v>
      </c>
      <c r="E449" s="6">
        <v>-229.96922138418267</v>
      </c>
      <c r="F449" s="6">
        <v>-178.63028102745784</v>
      </c>
      <c r="G449" s="6">
        <v>-201.1628964827346</v>
      </c>
      <c r="H449" s="6">
        <v>-201.82998063712964</v>
      </c>
      <c r="I449" s="6">
        <v>-193.84977986428464</v>
      </c>
      <c r="J449" s="6">
        <v>-219.02592390004389</v>
      </c>
      <c r="K449" s="6">
        <v>-219.24828526455627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  <c r="W449" s="6">
        <v>0</v>
      </c>
      <c r="X449" s="6">
        <v>0</v>
      </c>
      <c r="Y449" s="6">
        <v>0</v>
      </c>
      <c r="Z449" s="6">
        <v>0</v>
      </c>
      <c r="AA449" s="6">
        <v>0</v>
      </c>
      <c r="AB449" s="6">
        <v>0</v>
      </c>
      <c r="AC449" s="2">
        <v>0</v>
      </c>
    </row>
    <row r="450" spans="3:29">
      <c r="C450" s="2" t="s">
        <v>56</v>
      </c>
      <c r="D450" s="2" t="s">
        <v>27</v>
      </c>
      <c r="E450" s="6">
        <v>-453.8760302227879</v>
      </c>
      <c r="F450" s="6">
        <v>-433.97522477613535</v>
      </c>
      <c r="G450" s="6">
        <v>-413.7032823062105</v>
      </c>
      <c r="H450" s="6">
        <v>-412.96207830385521</v>
      </c>
      <c r="I450" s="6">
        <v>-441.47485597034978</v>
      </c>
      <c r="J450" s="6">
        <v>-399.54627539134049</v>
      </c>
      <c r="K450" s="6">
        <v>-426.61876915934585</v>
      </c>
      <c r="L450" s="6">
        <v>-438.23714860944085</v>
      </c>
      <c r="M450" s="6">
        <v>-513.36004498991144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  <c r="V450" s="6">
        <v>0</v>
      </c>
      <c r="W450" s="6">
        <v>0</v>
      </c>
      <c r="X450" s="6">
        <v>0</v>
      </c>
      <c r="Y450" s="6">
        <v>0</v>
      </c>
      <c r="Z450" s="6">
        <v>0</v>
      </c>
      <c r="AA450" s="6">
        <v>0</v>
      </c>
      <c r="AB450" s="6">
        <v>0</v>
      </c>
      <c r="AC450" s="2">
        <v>0</v>
      </c>
    </row>
    <row r="451" spans="3:29">
      <c r="C451" s="2" t="s">
        <v>109</v>
      </c>
      <c r="D451" s="2" t="s">
        <v>27</v>
      </c>
      <c r="E451" s="6">
        <v>-837.66865430036523</v>
      </c>
      <c r="F451" s="6">
        <v>-628.81983636151745</v>
      </c>
      <c r="G451" s="6">
        <v>-629.14923364863489</v>
      </c>
      <c r="H451" s="6">
        <v>-642.58865173654408</v>
      </c>
      <c r="I451" s="6">
        <v>-422.80914629615063</v>
      </c>
      <c r="J451" s="6">
        <v>-335.82075488835687</v>
      </c>
      <c r="K451" s="6">
        <v>-240.29547879209321</v>
      </c>
      <c r="L451" s="6">
        <v>-9.2231294040347755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6">
        <v>0</v>
      </c>
      <c r="S451" s="6">
        <v>0</v>
      </c>
      <c r="T451" s="6">
        <v>0</v>
      </c>
      <c r="U451" s="6">
        <v>0</v>
      </c>
      <c r="V451" s="6">
        <v>0</v>
      </c>
      <c r="W451" s="6">
        <v>0</v>
      </c>
      <c r="X451" s="6">
        <v>0</v>
      </c>
      <c r="Y451" s="6">
        <v>0</v>
      </c>
      <c r="Z451" s="6">
        <v>0</v>
      </c>
      <c r="AA451" s="6">
        <v>0</v>
      </c>
      <c r="AB451" s="6">
        <v>0</v>
      </c>
      <c r="AC451" s="2">
        <v>0</v>
      </c>
    </row>
    <row r="452" spans="3:29">
      <c r="C452" s="2" t="s">
        <v>110</v>
      </c>
      <c r="D452" s="2" t="s">
        <v>27</v>
      </c>
      <c r="E452" s="6">
        <v>0</v>
      </c>
      <c r="F452" s="6">
        <v>0</v>
      </c>
      <c r="G452" s="6">
        <v>0</v>
      </c>
      <c r="H452" s="6">
        <v>0</v>
      </c>
      <c r="I452" s="6">
        <v>-157.85381346866427</v>
      </c>
      <c r="J452" s="6">
        <v>-208.49536982041016</v>
      </c>
      <c r="K452" s="6">
        <v>-133.24682019086924</v>
      </c>
      <c r="L452" s="6">
        <v>-317.76852460104413</v>
      </c>
      <c r="M452" s="6">
        <v>-501.17500268343719</v>
      </c>
      <c r="N452" s="6">
        <v>-648.57866183275416</v>
      </c>
      <c r="O452" s="6">
        <v>-828.28642344204593</v>
      </c>
      <c r="P452" s="6">
        <v>-789.3614191245008</v>
      </c>
      <c r="Q452" s="6">
        <v>-879.94808817850549</v>
      </c>
      <c r="R452" s="6">
        <v>-919.07173925848701</v>
      </c>
      <c r="S452" s="6">
        <v>-922.82686970948737</v>
      </c>
      <c r="T452" s="6">
        <v>-891.07295135856111</v>
      </c>
      <c r="U452" s="6">
        <v>-922.93346580050081</v>
      </c>
      <c r="V452" s="6">
        <v>-922.82687119564355</v>
      </c>
      <c r="W452" s="6">
        <v>-877.55447832730272</v>
      </c>
      <c r="X452" s="6">
        <v>-922.8268701804144</v>
      </c>
      <c r="Y452" s="6">
        <v>-919.18859477620504</v>
      </c>
      <c r="Z452" s="6">
        <v>-818.26292754825079</v>
      </c>
      <c r="AA452" s="6">
        <v>-922.82687070774546</v>
      </c>
      <c r="AB452" s="6">
        <v>-919.07173906469177</v>
      </c>
      <c r="AC452" s="2">
        <v>-818.65521665887866</v>
      </c>
    </row>
    <row r="453" spans="3:29">
      <c r="C453" s="2" t="s">
        <v>111</v>
      </c>
      <c r="D453" s="2" t="s">
        <v>27</v>
      </c>
      <c r="E453" s="6">
        <v>-126.36093682796377</v>
      </c>
      <c r="F453" s="6">
        <v>-129.60882207453034</v>
      </c>
      <c r="G453" s="6">
        <v>-129.60882236499569</v>
      </c>
      <c r="H453" s="6">
        <v>-129.60882084838778</v>
      </c>
      <c r="I453" s="6">
        <v>-129.64053327989623</v>
      </c>
      <c r="J453" s="6">
        <v>-123.80544098693967</v>
      </c>
      <c r="K453" s="6">
        <v>-129.6088208441588</v>
      </c>
      <c r="L453" s="6">
        <v>-70.607789999999994</v>
      </c>
      <c r="M453" s="6">
        <v>-59.032744612214032</v>
      </c>
      <c r="N453" s="6">
        <v>0</v>
      </c>
      <c r="O453" s="6">
        <v>0</v>
      </c>
      <c r="P453" s="6">
        <v>0</v>
      </c>
      <c r="Q453" s="6">
        <v>0</v>
      </c>
      <c r="R453" s="6">
        <v>0</v>
      </c>
      <c r="S453" s="6">
        <v>0</v>
      </c>
      <c r="T453" s="6">
        <v>0</v>
      </c>
      <c r="U453" s="6">
        <v>0</v>
      </c>
      <c r="V453" s="6">
        <v>0</v>
      </c>
      <c r="W453" s="6">
        <v>0</v>
      </c>
      <c r="X453" s="6">
        <v>0</v>
      </c>
      <c r="Y453" s="6">
        <v>0</v>
      </c>
      <c r="Z453" s="6">
        <v>0</v>
      </c>
      <c r="AA453" s="6">
        <v>0</v>
      </c>
      <c r="AB453" s="6">
        <v>0</v>
      </c>
      <c r="AC453" s="2">
        <v>0</v>
      </c>
    </row>
    <row r="454" spans="3:29">
      <c r="C454" s="2" t="s">
        <v>112</v>
      </c>
      <c r="D454" s="2" t="s">
        <v>27</v>
      </c>
      <c r="E454" s="6">
        <v>-125.01051464245295</v>
      </c>
      <c r="F454" s="6">
        <v>-129.60882207401113</v>
      </c>
      <c r="G454" s="6">
        <v>-129.60882236508095</v>
      </c>
      <c r="H454" s="6">
        <v>-129.60882084838485</v>
      </c>
      <c r="I454" s="6">
        <v>-129.64053327986812</v>
      </c>
      <c r="J454" s="6">
        <v>-118.00206099906787</v>
      </c>
      <c r="K454" s="6">
        <v>-129.60882084428857</v>
      </c>
      <c r="L454" s="6">
        <v>-129.60882132063765</v>
      </c>
      <c r="M454" s="6">
        <v>-129.64053324192326</v>
      </c>
      <c r="N454" s="6">
        <v>-129.60882021393073</v>
      </c>
      <c r="O454" s="6">
        <v>-161.19536606446937</v>
      </c>
      <c r="P454" s="6">
        <v>-196.60311265184825</v>
      </c>
      <c r="Q454" s="6">
        <v>-255.06334227268303</v>
      </c>
      <c r="R454" s="6">
        <v>-258.61373779526951</v>
      </c>
      <c r="S454" s="6">
        <v>-259.21764091513251</v>
      </c>
      <c r="T454" s="6">
        <v>-241.80750232509777</v>
      </c>
      <c r="U454" s="6">
        <v>-259.2810674634282</v>
      </c>
      <c r="V454" s="6">
        <v>-259.21764068608707</v>
      </c>
      <c r="W454" s="6">
        <v>-259.2176401994339</v>
      </c>
      <c r="X454" s="6">
        <v>-259.2176425300737</v>
      </c>
      <c r="Y454" s="6">
        <v>-259.28106545028265</v>
      </c>
      <c r="Z454" s="6">
        <v>-259.21764268449039</v>
      </c>
      <c r="AA454" s="6">
        <v>-259.21764068884687</v>
      </c>
      <c r="AB454" s="6">
        <v>-259.21764255067797</v>
      </c>
      <c r="AC454" s="2">
        <v>-259.28106514455169</v>
      </c>
    </row>
    <row r="455" spans="3:29">
      <c r="C455" s="2" t="s">
        <v>113</v>
      </c>
      <c r="D455" s="2" t="s">
        <v>27</v>
      </c>
      <c r="E455" s="6">
        <v>-276.98317479651558</v>
      </c>
      <c r="F455" s="6">
        <v>-248.48371299273757</v>
      </c>
      <c r="G455" s="6">
        <v>-237.03480543013944</v>
      </c>
      <c r="H455" s="6">
        <v>-248.48371074377701</v>
      </c>
      <c r="I455" s="6">
        <v>-178.87615669653127</v>
      </c>
      <c r="J455" s="6">
        <v>-171.09757251742553</v>
      </c>
      <c r="K455" s="6">
        <v>-178.730177979703</v>
      </c>
      <c r="L455" s="6">
        <v>-171.09757267227283</v>
      </c>
      <c r="M455" s="6">
        <v>-178.87615818578342</v>
      </c>
      <c r="N455" s="6">
        <v>-177.45807550389327</v>
      </c>
      <c r="O455" s="6">
        <v>-139.71908662914535</v>
      </c>
      <c r="P455" s="6">
        <v>-122.96975967736499</v>
      </c>
      <c r="Q455" s="6">
        <v>-77.809012910163929</v>
      </c>
      <c r="R455" s="6">
        <v>-71.025635769104937</v>
      </c>
      <c r="S455" s="6">
        <v>-38.375043695999992</v>
      </c>
      <c r="T455" s="6">
        <v>0</v>
      </c>
      <c r="U455" s="6">
        <v>0</v>
      </c>
      <c r="V455" s="6">
        <v>0</v>
      </c>
      <c r="W455" s="6">
        <v>0</v>
      </c>
      <c r="X455" s="6">
        <v>0</v>
      </c>
      <c r="Y455" s="6">
        <v>0</v>
      </c>
      <c r="Z455" s="6">
        <v>0</v>
      </c>
      <c r="AA455" s="6">
        <v>0</v>
      </c>
      <c r="AB455" s="6">
        <v>0</v>
      </c>
      <c r="AC455" s="2">
        <v>0</v>
      </c>
    </row>
    <row r="456" spans="3:29">
      <c r="C456" s="2" t="s">
        <v>114</v>
      </c>
      <c r="D456" s="2" t="s">
        <v>27</v>
      </c>
      <c r="E456" s="6">
        <v>0</v>
      </c>
      <c r="F456" s="6">
        <v>0</v>
      </c>
      <c r="G456" s="6">
        <v>0</v>
      </c>
      <c r="H456" s="6">
        <v>0</v>
      </c>
      <c r="I456" s="6">
        <v>0</v>
      </c>
      <c r="J456" s="6">
        <v>0</v>
      </c>
      <c r="K456" s="6">
        <v>0</v>
      </c>
      <c r="L456" s="6">
        <v>0</v>
      </c>
      <c r="M456" s="6">
        <v>-61.388746874364429</v>
      </c>
      <c r="N456" s="6">
        <v>-70.298657233793932</v>
      </c>
      <c r="O456" s="6">
        <v>-64.665134424097047</v>
      </c>
      <c r="P456" s="6">
        <v>-77.386137839999989</v>
      </c>
      <c r="Q456" s="6">
        <v>-64.699893000246931</v>
      </c>
      <c r="R456" s="6">
        <v>-112.0049930421291</v>
      </c>
      <c r="S456" s="6">
        <v>-138.0908753257788</v>
      </c>
      <c r="T456" s="6">
        <v>-176.00825414343211</v>
      </c>
      <c r="U456" s="6">
        <v>-203.47476624294072</v>
      </c>
      <c r="V456" s="6">
        <v>-253.26417928821559</v>
      </c>
      <c r="W456" s="6">
        <v>-280.14213791693896</v>
      </c>
      <c r="X456" s="6">
        <v>-264.35915279088692</v>
      </c>
      <c r="Y456" s="6">
        <v>-284.17204827817966</v>
      </c>
      <c r="Z456" s="6">
        <v>-271.38153161607403</v>
      </c>
      <c r="AA456" s="6">
        <v>-284.10253585667107</v>
      </c>
      <c r="AB456" s="6">
        <v>-271.38153059979345</v>
      </c>
      <c r="AC456" s="2">
        <v>-284.17204773921884</v>
      </c>
    </row>
    <row r="457" spans="3:29">
      <c r="C457" s="2" t="s">
        <v>115</v>
      </c>
      <c r="D457" s="2" t="s">
        <v>27</v>
      </c>
      <c r="E457" s="6">
        <v>0</v>
      </c>
      <c r="F457" s="6">
        <v>0.32628175040890539</v>
      </c>
      <c r="G457" s="6">
        <v>0.3403922592314817</v>
      </c>
      <c r="H457" s="6">
        <v>0.33889346505647933</v>
      </c>
      <c r="I457" s="6">
        <v>0.19910834526763443</v>
      </c>
      <c r="J457" s="6">
        <v>0.15896025094555846</v>
      </c>
      <c r="K457" s="6">
        <v>0.16683739859777266</v>
      </c>
      <c r="L457" s="6">
        <v>0.1797540601334614</v>
      </c>
      <c r="M457" s="6">
        <v>0.17272498581977153</v>
      </c>
      <c r="N457" s="6">
        <v>0.30247521974663893</v>
      </c>
      <c r="O457" s="6">
        <v>0.2708777651218004</v>
      </c>
      <c r="P457" s="6">
        <v>0.29506431190258581</v>
      </c>
      <c r="Q457" s="6">
        <v>0.28718229982823196</v>
      </c>
      <c r="R457" s="6">
        <v>0.25050969919097593</v>
      </c>
      <c r="S457" s="6">
        <v>0.34875157574403881</v>
      </c>
      <c r="T457" s="6">
        <v>0.29942586879531452</v>
      </c>
      <c r="U457" s="6">
        <v>0.36810945970456033</v>
      </c>
      <c r="V457" s="6">
        <v>0.36053352467715932</v>
      </c>
      <c r="W457" s="6">
        <v>0.34625728288579216</v>
      </c>
      <c r="X457" s="6">
        <v>0.43367647169492379</v>
      </c>
      <c r="Y457" s="6">
        <v>0.46856884420892225</v>
      </c>
      <c r="Z457" s="6">
        <v>0.57388384832009398</v>
      </c>
      <c r="AA457" s="6">
        <v>0.44563830357841056</v>
      </c>
      <c r="AB457" s="6">
        <v>0.70609876266417626</v>
      </c>
      <c r="AC457" s="2">
        <v>0.79677747731584803</v>
      </c>
    </row>
    <row r="458" spans="3:29">
      <c r="C458" s="2" t="s">
        <v>116</v>
      </c>
      <c r="D458" s="2" t="s">
        <v>27</v>
      </c>
      <c r="E458" s="6">
        <v>0</v>
      </c>
      <c r="F458" s="6">
        <v>3.1861162570600898E-2</v>
      </c>
      <c r="G458" s="6">
        <v>3.3239092679998708E-2</v>
      </c>
      <c r="H458" s="6">
        <v>3.3092712157213343E-2</v>
      </c>
      <c r="I458" s="6">
        <v>1.9442869065487225E-2</v>
      </c>
      <c r="J458" s="6">
        <v>1.5522396881727287E-2</v>
      </c>
      <c r="K458" s="6">
        <v>1.6291584674676191E-2</v>
      </c>
      <c r="L458" s="6">
        <v>1.7552894248622934E-2</v>
      </c>
      <c r="M458" s="6">
        <v>1.6866260795418139E-2</v>
      </c>
      <c r="N458" s="6">
        <v>2.9536691135069598E-2</v>
      </c>
      <c r="O458" s="6">
        <v>2.6451083941075846E-2</v>
      </c>
      <c r="P458" s="6">
        <v>2.8812733919581203E-2</v>
      </c>
      <c r="Q458" s="6">
        <v>2.8043099759330375E-2</v>
      </c>
      <c r="R458" s="6">
        <v>2.4462111748327374E-2</v>
      </c>
      <c r="S458" s="6">
        <v>3.4055425348968257E-2</v>
      </c>
      <c r="T458" s="6">
        <v>2.9238753772361049E-2</v>
      </c>
      <c r="U458" s="6">
        <v>3.5945721986349148E-2</v>
      </c>
      <c r="V458" s="6">
        <v>3.5206064967590885E-2</v>
      </c>
      <c r="W458" s="6">
        <v>3.381201322188794E-2</v>
      </c>
      <c r="X458" s="6">
        <v>4.2348272047771203E-2</v>
      </c>
      <c r="Y458" s="6">
        <v>4.5755721833423475E-2</v>
      </c>
      <c r="Z458" s="6">
        <v>5.603954342122168E-2</v>
      </c>
      <c r="AA458" s="6">
        <v>4.3516468373241676E-2</v>
      </c>
      <c r="AB458" s="6">
        <v>6.8950384710769974E-2</v>
      </c>
      <c r="AC458" s="2">
        <v>7.7805304791491184E-2</v>
      </c>
    </row>
    <row r="459" spans="3:29">
      <c r="C459" s="2" t="s">
        <v>117</v>
      </c>
      <c r="D459" s="2" t="s">
        <v>27</v>
      </c>
      <c r="E459" s="6">
        <v>43.231165049268256</v>
      </c>
      <c r="F459" s="6">
        <v>43.231186536764767</v>
      </c>
      <c r="G459" s="6">
        <v>43.231187622569237</v>
      </c>
      <c r="H459" s="6">
        <v>43.231187754355645</v>
      </c>
      <c r="I459" s="6">
        <v>43.231189825869215</v>
      </c>
      <c r="J459" s="6">
        <v>43.231189389944582</v>
      </c>
      <c r="K459" s="6">
        <v>43.231189214019146</v>
      </c>
      <c r="L459" s="6">
        <v>43.231189020783816</v>
      </c>
      <c r="M459" s="6">
        <v>43.231185470753381</v>
      </c>
      <c r="N459" s="6">
        <v>43.231190489026687</v>
      </c>
      <c r="O459" s="6">
        <v>43.231188778696342</v>
      </c>
      <c r="P459" s="6">
        <v>43.231185448213679</v>
      </c>
      <c r="Q459" s="6">
        <v>43.231186342893707</v>
      </c>
      <c r="R459" s="6">
        <v>43.2311884411005</v>
      </c>
      <c r="S459" s="6">
        <v>43.231187857897403</v>
      </c>
      <c r="T459" s="6">
        <v>43.231188056019413</v>
      </c>
      <c r="U459" s="6">
        <v>43.231188348637339</v>
      </c>
      <c r="V459" s="6">
        <v>43.231190256322662</v>
      </c>
      <c r="W459" s="6">
        <v>43.231190563936764</v>
      </c>
      <c r="X459" s="6">
        <v>43.231187690320809</v>
      </c>
      <c r="Y459" s="6">
        <v>43.231190376918164</v>
      </c>
      <c r="Z459" s="6">
        <v>43.231187960213227</v>
      </c>
      <c r="AA459" s="6">
        <v>43.23118929332378</v>
      </c>
      <c r="AB459" s="6">
        <v>43.231188640801975</v>
      </c>
      <c r="AC459" s="2">
        <v>43.231190504346671</v>
      </c>
    </row>
    <row r="460" spans="3:29">
      <c r="C460" s="2" t="s">
        <v>118</v>
      </c>
      <c r="D460" s="2" t="s">
        <v>27</v>
      </c>
      <c r="E460" s="6">
        <v>43.444312903565546</v>
      </c>
      <c r="F460" s="6">
        <v>43.873469653060937</v>
      </c>
      <c r="G460" s="6">
        <v>43.873470718492186</v>
      </c>
      <c r="H460" s="6">
        <v>43.858683386487314</v>
      </c>
      <c r="I460" s="6">
        <v>43.873473226318012</v>
      </c>
      <c r="J460" s="6">
        <v>43.873473054559057</v>
      </c>
      <c r="K460" s="6">
        <v>43.873472719477689</v>
      </c>
      <c r="L460" s="6">
        <v>43.873472730115211</v>
      </c>
      <c r="M460" s="6">
        <v>43.873468133866908</v>
      </c>
      <c r="N460" s="6">
        <v>43.873474150876461</v>
      </c>
      <c r="O460" s="6">
        <v>43.87347192322369</v>
      </c>
      <c r="P460" s="6">
        <v>43.873469166981842</v>
      </c>
      <c r="Q460" s="6">
        <v>43.873469951679226</v>
      </c>
      <c r="R460" s="6">
        <v>43.873471334672558</v>
      </c>
      <c r="S460" s="6">
        <v>43.873471569517704</v>
      </c>
      <c r="T460" s="6">
        <v>43.873471104943185</v>
      </c>
      <c r="U460" s="6">
        <v>43.87347144309809</v>
      </c>
      <c r="V460" s="6">
        <v>43.87347387416645</v>
      </c>
      <c r="W460" s="6">
        <v>43.873474243344617</v>
      </c>
      <c r="X460" s="6">
        <v>43.873470348608521</v>
      </c>
      <c r="Y460" s="6">
        <v>43.873473990713336</v>
      </c>
      <c r="Z460" s="6">
        <v>43.873470731387428</v>
      </c>
      <c r="AA460" s="6">
        <v>43.873472414170699</v>
      </c>
      <c r="AB460" s="6">
        <v>43.873471607847009</v>
      </c>
      <c r="AC460" s="2">
        <v>43.873474132755902</v>
      </c>
    </row>
    <row r="461" spans="3:29">
      <c r="C461" s="2" t="s">
        <v>119</v>
      </c>
      <c r="D461" s="2" t="s">
        <v>27</v>
      </c>
      <c r="E461" s="6">
        <v>16.057967739264306</v>
      </c>
      <c r="F461" s="6">
        <v>16.057975688868062</v>
      </c>
      <c r="G461" s="6">
        <v>16.057976564094059</v>
      </c>
      <c r="H461" s="6">
        <v>16.057976303268731</v>
      </c>
      <c r="I461" s="6">
        <v>16.057978801161187</v>
      </c>
      <c r="J461" s="6">
        <v>20.021153273808444</v>
      </c>
      <c r="K461" s="6">
        <v>20.021152985245894</v>
      </c>
      <c r="L461" s="6">
        <v>20.021152947682246</v>
      </c>
      <c r="M461" s="6">
        <v>20.021148740327604</v>
      </c>
      <c r="N461" s="6">
        <v>20.02115425986015</v>
      </c>
      <c r="O461" s="6">
        <v>20.021152091371679</v>
      </c>
      <c r="P461" s="6">
        <v>20.021149696915856</v>
      </c>
      <c r="Q461" s="6">
        <v>20.021150431138835</v>
      </c>
      <c r="R461" s="6">
        <v>20.021151600741945</v>
      </c>
      <c r="S461" s="6">
        <v>20.021151803988708</v>
      </c>
      <c r="T461" s="6">
        <v>20.021151291199949</v>
      </c>
      <c r="U461" s="6">
        <v>20.021151589674844</v>
      </c>
      <c r="V461" s="6">
        <v>20.021153974569611</v>
      </c>
      <c r="W461" s="6">
        <v>20.021154345626297</v>
      </c>
      <c r="X461" s="6">
        <v>20.021150500645394</v>
      </c>
      <c r="Y461" s="6">
        <v>20.021154088219809</v>
      </c>
      <c r="Z461" s="6">
        <v>20.021150881210882</v>
      </c>
      <c r="AA461" s="6">
        <v>20.0211525666898</v>
      </c>
      <c r="AB461" s="6">
        <v>20.02115172885582</v>
      </c>
      <c r="AC461" s="2">
        <v>20.021154238980611</v>
      </c>
    </row>
    <row r="462" spans="3:29">
      <c r="C462" s="2" t="s">
        <v>120</v>
      </c>
      <c r="D462" s="2" t="s">
        <v>27</v>
      </c>
      <c r="E462" s="6">
        <v>2.5755420510695268</v>
      </c>
      <c r="F462" s="6">
        <v>2.5755436873288584</v>
      </c>
      <c r="G462" s="6">
        <v>2.5755439607736115</v>
      </c>
      <c r="H462" s="6">
        <v>2.5755437893493967</v>
      </c>
      <c r="I462" s="6">
        <v>2.5755446695806317</v>
      </c>
      <c r="J462" s="6">
        <v>2.575544646371108</v>
      </c>
      <c r="K462" s="6">
        <v>2.5755445385308646</v>
      </c>
      <c r="L462" s="6">
        <v>2.5755445186463297</v>
      </c>
      <c r="M462" s="6">
        <v>2.5755430999651319</v>
      </c>
      <c r="N462" s="6">
        <v>2.5755449502478278</v>
      </c>
      <c r="O462" s="6">
        <v>2.5755441985784033</v>
      </c>
      <c r="P462" s="6">
        <v>2.5755434156680752</v>
      </c>
      <c r="Q462" s="6">
        <v>2.5755436514929455</v>
      </c>
      <c r="R462" s="6">
        <v>2.5755440095277318</v>
      </c>
      <c r="S462" s="6">
        <v>2.5755441258847229</v>
      </c>
      <c r="T462" s="6">
        <v>2.5755439253895371</v>
      </c>
      <c r="U462" s="6">
        <v>2.5755440299230945</v>
      </c>
      <c r="V462" s="6">
        <v>2.5755448543207335</v>
      </c>
      <c r="W462" s="6">
        <v>2.5755449789845923</v>
      </c>
      <c r="X462" s="6">
        <v>2.5755436140745349</v>
      </c>
      <c r="Y462" s="6">
        <v>2.5755448876553357</v>
      </c>
      <c r="Z462" s="6">
        <v>2.5755437353159079</v>
      </c>
      <c r="AA462" s="6">
        <v>2.5755443313694042</v>
      </c>
      <c r="AB462" s="6">
        <v>2.5755440334325881</v>
      </c>
      <c r="AC462" s="2">
        <v>2.5755449356167017</v>
      </c>
    </row>
    <row r="463" spans="3:29">
      <c r="C463" s="2" t="s">
        <v>121</v>
      </c>
      <c r="D463" s="2" t="s">
        <v>27</v>
      </c>
      <c r="E463" s="6">
        <v>6.7420311095624816</v>
      </c>
      <c r="F463" s="6">
        <v>6.7420322879308845</v>
      </c>
      <c r="G463" s="6">
        <v>6.7420323824988841</v>
      </c>
      <c r="H463" s="6">
        <v>6.7420324525532482</v>
      </c>
      <c r="I463" s="6">
        <v>6.7420325797745342</v>
      </c>
      <c r="J463" s="6">
        <v>6.7420324956970754</v>
      </c>
      <c r="K463" s="6">
        <v>6.7420324902181861</v>
      </c>
      <c r="L463" s="6">
        <v>6.7420324431172149</v>
      </c>
      <c r="M463" s="6">
        <v>6.7420320756495968</v>
      </c>
      <c r="N463" s="6">
        <v>6.7420326245649793</v>
      </c>
      <c r="O463" s="6">
        <v>6.7420324532038158</v>
      </c>
      <c r="P463" s="6">
        <v>6.7420319545819387</v>
      </c>
      <c r="Q463" s="6">
        <v>6.7420320737937267</v>
      </c>
      <c r="R463" s="6">
        <v>6.7420324181651505</v>
      </c>
      <c r="S463" s="6">
        <v>6.7420322623162257</v>
      </c>
      <c r="T463" s="6">
        <v>6.7420323353946134</v>
      </c>
      <c r="U463" s="6">
        <v>6.7420323700959077</v>
      </c>
      <c r="V463" s="6">
        <v>6.7420325916569173</v>
      </c>
      <c r="W463" s="6">
        <v>6.7420326304300442</v>
      </c>
      <c r="X463" s="6">
        <v>6.742032309469522</v>
      </c>
      <c r="Y463" s="6">
        <v>6.7420326087076354</v>
      </c>
      <c r="Z463" s="6">
        <v>6.7420323356801042</v>
      </c>
      <c r="AA463" s="6">
        <v>6.7420324981717519</v>
      </c>
      <c r="AB463" s="6">
        <v>6.7420324133183476</v>
      </c>
      <c r="AC463" s="2">
        <v>6.742032626381679</v>
      </c>
    </row>
    <row r="464" spans="3:29">
      <c r="C464" s="2" t="s">
        <v>122</v>
      </c>
      <c r="D464" s="2" t="s">
        <v>27</v>
      </c>
      <c r="E464" s="6">
        <v>72.242741387821866</v>
      </c>
      <c r="F464" s="6">
        <v>72.242754804556839</v>
      </c>
      <c r="G464" s="6">
        <v>72.242755527634642</v>
      </c>
      <c r="H464" s="6">
        <v>72.24275527582769</v>
      </c>
      <c r="I464" s="6">
        <v>72.242757242689024</v>
      </c>
      <c r="J464" s="6">
        <v>72.242757136737197</v>
      </c>
      <c r="K464" s="6">
        <v>72.242756912078775</v>
      </c>
      <c r="L464" s="6">
        <v>72.242756989594682</v>
      </c>
      <c r="M464" s="6">
        <v>72.242754004134568</v>
      </c>
      <c r="N464" s="6">
        <v>72.242757822310722</v>
      </c>
      <c r="O464" s="6">
        <v>72.24275630060113</v>
      </c>
      <c r="P464" s="6">
        <v>72.242754822172174</v>
      </c>
      <c r="Q464" s="6">
        <v>72.242755320427179</v>
      </c>
      <c r="R464" s="6">
        <v>72.242755914322231</v>
      </c>
      <c r="S464" s="6">
        <v>72.242756231945322</v>
      </c>
      <c r="T464" s="6">
        <v>72.242755718818543</v>
      </c>
      <c r="U464" s="6">
        <v>72.242755911435339</v>
      </c>
      <c r="V464" s="6">
        <v>72.242757617847289</v>
      </c>
      <c r="W464" s="6">
        <v>72.242757878911874</v>
      </c>
      <c r="X464" s="6">
        <v>72.242755075523348</v>
      </c>
      <c r="Y464" s="6">
        <v>72.242757693406091</v>
      </c>
      <c r="Z464" s="6">
        <v>72.242755376790896</v>
      </c>
      <c r="AA464" s="6">
        <v>72.242756575847707</v>
      </c>
      <c r="AB464" s="6">
        <v>72.242755999460485</v>
      </c>
      <c r="AC464" s="2">
        <v>72.242757799784584</v>
      </c>
    </row>
    <row r="465" spans="3:29">
      <c r="C465" s="2" t="s">
        <v>123</v>
      </c>
      <c r="D465" s="2" t="s">
        <v>27</v>
      </c>
      <c r="E465" s="6">
        <v>208.68504551340885</v>
      </c>
      <c r="F465" s="6">
        <v>212.90363973851217</v>
      </c>
      <c r="G465" s="6">
        <v>212.43331949103921</v>
      </c>
      <c r="H465" s="6">
        <v>212.15877597240512</v>
      </c>
      <c r="I465" s="6">
        <v>213.53782457579428</v>
      </c>
      <c r="J465" s="6">
        <v>214.00528458049794</v>
      </c>
      <c r="K465" s="6">
        <v>213.99739143108891</v>
      </c>
      <c r="L465" s="6">
        <v>214.21139847927805</v>
      </c>
      <c r="M465" s="6">
        <v>214.01814385130248</v>
      </c>
      <c r="N465" s="6">
        <v>214.21140240411967</v>
      </c>
      <c r="O465" s="6">
        <v>214.2113949229109</v>
      </c>
      <c r="P465" s="6">
        <v>214.21138781637825</v>
      </c>
      <c r="Q465" s="6">
        <v>214.21139016082435</v>
      </c>
      <c r="R465" s="6">
        <v>214.21139246789758</v>
      </c>
      <c r="S465" s="6">
        <v>214.2113947772817</v>
      </c>
      <c r="T465" s="6">
        <v>214.21139214522759</v>
      </c>
      <c r="U465" s="6">
        <v>214.21139283432487</v>
      </c>
      <c r="V465" s="6">
        <v>214.01816088156937</v>
      </c>
      <c r="W465" s="6">
        <v>214.02481972934839</v>
      </c>
      <c r="X465" s="6">
        <v>214.03029863347228</v>
      </c>
      <c r="Y465" s="6">
        <v>214.0818911907042</v>
      </c>
      <c r="Z465" s="6">
        <v>214.11387613349345</v>
      </c>
      <c r="AA465" s="6">
        <v>214.1703385906352</v>
      </c>
      <c r="AB465" s="6">
        <v>214.21139373225733</v>
      </c>
      <c r="AC465" s="2">
        <v>214.21140235275266</v>
      </c>
    </row>
    <row r="466" spans="3:29">
      <c r="C466" s="2" t="s">
        <v>124</v>
      </c>
      <c r="D466" s="2" t="s">
        <v>27</v>
      </c>
      <c r="E466" s="6">
        <v>78.027811593354997</v>
      </c>
      <c r="F466" s="6">
        <v>78.027831293469305</v>
      </c>
      <c r="G466" s="6">
        <v>78.027832198331296</v>
      </c>
      <c r="H466" s="6">
        <v>78.027831768016583</v>
      </c>
      <c r="I466" s="6">
        <v>78.027834337287231</v>
      </c>
      <c r="J466" s="6">
        <v>78.027834277998693</v>
      </c>
      <c r="K466" s="6">
        <v>78.027833945659438</v>
      </c>
      <c r="L466" s="6">
        <v>78.027834191730477</v>
      </c>
      <c r="M466" s="6">
        <v>78.027830381734304</v>
      </c>
      <c r="N466" s="6">
        <v>78.027835079741777</v>
      </c>
      <c r="O466" s="6">
        <v>78.027833138868218</v>
      </c>
      <c r="P466" s="6">
        <v>78.027831735473129</v>
      </c>
      <c r="Q466" s="6">
        <v>78.027832287129584</v>
      </c>
      <c r="R466" s="6">
        <v>78.027832621401885</v>
      </c>
      <c r="S466" s="6">
        <v>78.027833361959168</v>
      </c>
      <c r="T466" s="6">
        <v>78.027832451352296</v>
      </c>
      <c r="U466" s="6">
        <v>78.027832709134074</v>
      </c>
      <c r="V466" s="6">
        <v>78.027834836359645</v>
      </c>
      <c r="W466" s="6">
        <v>78.027835154193198</v>
      </c>
      <c r="X466" s="6">
        <v>78.027831643328028</v>
      </c>
      <c r="Y466" s="6">
        <v>78.027834922857295</v>
      </c>
      <c r="Z466" s="6">
        <v>78.027832042655319</v>
      </c>
      <c r="AA466" s="6">
        <v>78.027833523308672</v>
      </c>
      <c r="AB466" s="6">
        <v>78.027832869400797</v>
      </c>
      <c r="AC466" s="2">
        <v>78.027835059437393</v>
      </c>
    </row>
    <row r="467" spans="3:29">
      <c r="C467" s="2" t="s">
        <v>125</v>
      </c>
      <c r="D467" s="2" t="s">
        <v>27</v>
      </c>
      <c r="E467" s="6">
        <v>0</v>
      </c>
      <c r="F467" s="6">
        <v>0</v>
      </c>
      <c r="G467" s="6">
        <v>0</v>
      </c>
      <c r="H467" s="6">
        <v>0</v>
      </c>
      <c r="I467" s="6">
        <v>0</v>
      </c>
      <c r="J467" s="6">
        <v>0</v>
      </c>
      <c r="K467" s="6">
        <v>0</v>
      </c>
      <c r="L467" s="6">
        <v>0</v>
      </c>
      <c r="M467" s="6">
        <v>0</v>
      </c>
      <c r="N467" s="6">
        <v>0</v>
      </c>
      <c r="O467" s="6">
        <v>0</v>
      </c>
      <c r="P467" s="6">
        <v>0</v>
      </c>
      <c r="Q467" s="6">
        <v>0</v>
      </c>
      <c r="R467" s="6">
        <v>0</v>
      </c>
      <c r="S467" s="6">
        <v>0</v>
      </c>
      <c r="T467" s="6">
        <v>0</v>
      </c>
      <c r="U467" s="6">
        <v>0</v>
      </c>
      <c r="V467" s="6">
        <v>0</v>
      </c>
      <c r="W467" s="6">
        <v>0</v>
      </c>
      <c r="X467" s="6">
        <v>0</v>
      </c>
      <c r="Y467" s="6">
        <v>0</v>
      </c>
      <c r="Z467" s="6">
        <v>0</v>
      </c>
      <c r="AA467" s="6">
        <v>0</v>
      </c>
      <c r="AB467" s="6">
        <v>0</v>
      </c>
      <c r="AC467" s="2">
        <v>0</v>
      </c>
    </row>
    <row r="468" spans="3:29">
      <c r="C468" s="2" t="s">
        <v>126</v>
      </c>
      <c r="D468" s="2" t="s">
        <v>27</v>
      </c>
      <c r="E468" s="6">
        <v>10.537631929847294</v>
      </c>
      <c r="F468" s="6">
        <v>10.73198907758438</v>
      </c>
      <c r="G468" s="6">
        <v>10.704209924964784</v>
      </c>
      <c r="H468" s="6">
        <v>10.677663639304892</v>
      </c>
      <c r="I468" s="6">
        <v>10.760315393743873</v>
      </c>
      <c r="J468" s="6">
        <v>10.810997618844345</v>
      </c>
      <c r="K468" s="6">
        <v>10.804762321517448</v>
      </c>
      <c r="L468" s="6">
        <v>10.834975966014493</v>
      </c>
      <c r="M468" s="6">
        <v>10.809259644479804</v>
      </c>
      <c r="N468" s="6">
        <v>10.827575293591746</v>
      </c>
      <c r="O468" s="6">
        <v>10.827564945773329</v>
      </c>
      <c r="P468" s="6">
        <v>10.827551631344519</v>
      </c>
      <c r="Q468" s="6">
        <v>10.82755537597861</v>
      </c>
      <c r="R468" s="6">
        <v>10.82579238455719</v>
      </c>
      <c r="S468" s="6">
        <v>10.827562314326135</v>
      </c>
      <c r="T468" s="6">
        <v>10.828536334528302</v>
      </c>
      <c r="U468" s="6">
        <v>10.827561074231221</v>
      </c>
      <c r="V468" s="6">
        <v>10.818069685308647</v>
      </c>
      <c r="W468" s="6">
        <v>10.81843247287687</v>
      </c>
      <c r="X468" s="6">
        <v>10.818413824328662</v>
      </c>
      <c r="Y468" s="6">
        <v>10.818431211138954</v>
      </c>
      <c r="Z468" s="6">
        <v>10.818416591140153</v>
      </c>
      <c r="AA468" s="6">
        <v>10.818424229643187</v>
      </c>
      <c r="AB468" s="6">
        <v>10.821092065115579</v>
      </c>
      <c r="AC468" s="2">
        <v>10.827575205462345</v>
      </c>
    </row>
    <row r="469" spans="3:29">
      <c r="C469" s="2" t="s">
        <v>127</v>
      </c>
      <c r="D469" s="2" t="s">
        <v>27</v>
      </c>
      <c r="E469" s="6">
        <v>5.3277866206233107</v>
      </c>
      <c r="F469" s="6">
        <v>5.3333431675755278</v>
      </c>
      <c r="G469" s="6">
        <v>5.3326795240942335</v>
      </c>
      <c r="H469" s="6">
        <v>5.3317340187066726</v>
      </c>
      <c r="I469" s="6">
        <v>5.334073980905921</v>
      </c>
      <c r="J469" s="6">
        <v>5.3351591737127269</v>
      </c>
      <c r="K469" s="6">
        <v>5.3350780317354296</v>
      </c>
      <c r="L469" s="6">
        <v>5.3357447034017964</v>
      </c>
      <c r="M469" s="6">
        <v>5.3351927521550433</v>
      </c>
      <c r="N469" s="6">
        <v>5.3355976455572893</v>
      </c>
      <c r="O469" s="6">
        <v>5.3355880558216402</v>
      </c>
      <c r="P469" s="6">
        <v>5.335576686111434</v>
      </c>
      <c r="Q469" s="6">
        <v>5.3355794424726755</v>
      </c>
      <c r="R469" s="6">
        <v>5.3354788907735378</v>
      </c>
      <c r="S469" s="6">
        <v>5.3355857195820349</v>
      </c>
      <c r="T469" s="6">
        <v>5.33555883668408</v>
      </c>
      <c r="U469" s="6">
        <v>5.3355842763456724</v>
      </c>
      <c r="V469" s="6">
        <v>5.3353032345594098</v>
      </c>
      <c r="W469" s="6">
        <v>5.3354090132380598</v>
      </c>
      <c r="X469" s="6">
        <v>5.3353914898688384</v>
      </c>
      <c r="Y469" s="6">
        <v>5.3354078003875181</v>
      </c>
      <c r="Z469" s="6">
        <v>5.335394080024777</v>
      </c>
      <c r="AA469" s="6">
        <v>5.3354012161400046</v>
      </c>
      <c r="AB469" s="6">
        <v>5.3354732319132872</v>
      </c>
      <c r="AC469" s="2">
        <v>5.3355975402957601</v>
      </c>
    </row>
    <row r="470" spans="3:29">
      <c r="C470" s="2" t="s">
        <v>128</v>
      </c>
      <c r="D470" s="2" t="s">
        <v>27</v>
      </c>
      <c r="E470" s="6">
        <v>0.71281951918363351</v>
      </c>
      <c r="F470" s="6">
        <v>0.78661030537595678</v>
      </c>
      <c r="G470" s="6">
        <v>0.78635147925311988</v>
      </c>
      <c r="H470" s="6">
        <v>0.78608201118021648</v>
      </c>
      <c r="I470" s="6">
        <v>0.78361697935828534</v>
      </c>
      <c r="J470" s="6">
        <v>0.78284093923270992</v>
      </c>
      <c r="K470" s="6">
        <v>0.78242242744417689</v>
      </c>
      <c r="L470" s="6">
        <v>0.78466569845878897</v>
      </c>
      <c r="M470" s="6">
        <v>0.78305230736087661</v>
      </c>
      <c r="N470" s="6">
        <v>0.78468927036835634</v>
      </c>
      <c r="O470" s="6">
        <v>0.78467547492180079</v>
      </c>
      <c r="P470" s="6">
        <v>0.78465820244031836</v>
      </c>
      <c r="Q470" s="6">
        <v>0.78413645244440688</v>
      </c>
      <c r="R470" s="6">
        <v>0.7841452532365859</v>
      </c>
      <c r="S470" s="6">
        <v>0.78414246020456191</v>
      </c>
      <c r="T470" s="6">
        <v>0.78414313004055558</v>
      </c>
      <c r="U470" s="6">
        <v>0.78414377875637009</v>
      </c>
      <c r="V470" s="6">
        <v>0.78415626439212072</v>
      </c>
      <c r="W470" s="6">
        <v>0.78415839038141955</v>
      </c>
      <c r="X470" s="6">
        <v>0.78413923125600049</v>
      </c>
      <c r="Y470" s="6">
        <v>0.78415705186042794</v>
      </c>
      <c r="Z470" s="6">
        <v>0.78414165998984342</v>
      </c>
      <c r="AA470" s="6">
        <v>0.78415003350106716</v>
      </c>
      <c r="AB470" s="6">
        <v>0.7841457960719771</v>
      </c>
      <c r="AC470" s="2">
        <v>0.78415803107634885</v>
      </c>
    </row>
    <row r="471" spans="3:29">
      <c r="C471" s="2" t="s">
        <v>129</v>
      </c>
      <c r="D471" s="2" t="s">
        <v>27</v>
      </c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spans="3:29">
      <c r="C472" s="2" t="s">
        <v>130</v>
      </c>
      <c r="D472" s="2" t="s">
        <v>27</v>
      </c>
      <c r="E472" s="6">
        <v>6.7144264937668217</v>
      </c>
      <c r="F472" s="6">
        <v>6.789086470769206</v>
      </c>
      <c r="G472" s="6">
        <v>6.7736243550763628</v>
      </c>
      <c r="H472" s="6">
        <v>6.7630827743216511</v>
      </c>
      <c r="I472" s="6">
        <v>6.8016342256338937</v>
      </c>
      <c r="J472" s="6">
        <v>6.8214889618362005</v>
      </c>
      <c r="K472" s="6">
        <v>6.8206656176716702</v>
      </c>
      <c r="L472" s="6">
        <v>6.8304545888866013</v>
      </c>
      <c r="M472" s="6">
        <v>6.823648082633996</v>
      </c>
      <c r="N472" s="6">
        <v>6.8281630292880955</v>
      </c>
      <c r="O472" s="6">
        <v>6.8281528113167012</v>
      </c>
      <c r="P472" s="6">
        <v>6.8281401860138544</v>
      </c>
      <c r="Q472" s="6">
        <v>6.8281437875656295</v>
      </c>
      <c r="R472" s="6">
        <v>6.8270593868867024</v>
      </c>
      <c r="S472" s="6">
        <v>6.8281504005516629</v>
      </c>
      <c r="T472" s="6">
        <v>6.827962637425304</v>
      </c>
      <c r="U472" s="6">
        <v>6.8281491039807536</v>
      </c>
      <c r="V472" s="6">
        <v>6.8256008828270236</v>
      </c>
      <c r="W472" s="6">
        <v>6.8259202818496068</v>
      </c>
      <c r="X472" s="6">
        <v>6.825902047024238</v>
      </c>
      <c r="Y472" s="6">
        <v>6.8259190392220459</v>
      </c>
      <c r="Z472" s="6">
        <v>6.8259046917985149</v>
      </c>
      <c r="AA472" s="6">
        <v>6.8259122336721889</v>
      </c>
      <c r="AB472" s="6">
        <v>6.8264207696888466</v>
      </c>
      <c r="AC472" s="2">
        <v>6.8281629575674803</v>
      </c>
    </row>
    <row r="473" spans="3:29">
      <c r="C473" s="2" t="s">
        <v>131</v>
      </c>
      <c r="D473" s="2" t="s">
        <v>27</v>
      </c>
      <c r="E473" s="6">
        <v>0</v>
      </c>
      <c r="F473" s="6">
        <v>0</v>
      </c>
      <c r="G473" s="6">
        <v>0</v>
      </c>
      <c r="H473" s="6">
        <v>0</v>
      </c>
      <c r="I473" s="6">
        <v>0</v>
      </c>
      <c r="J473" s="6">
        <v>0</v>
      </c>
      <c r="K473" s="6">
        <v>0</v>
      </c>
      <c r="L473" s="6">
        <v>0</v>
      </c>
      <c r="M473" s="6">
        <v>0</v>
      </c>
      <c r="N473" s="6">
        <v>0</v>
      </c>
      <c r="O473" s="6">
        <v>0</v>
      </c>
      <c r="P473" s="6">
        <v>0</v>
      </c>
      <c r="Q473" s="6">
        <v>0</v>
      </c>
      <c r="R473" s="6">
        <v>0</v>
      </c>
      <c r="S473" s="6">
        <v>0</v>
      </c>
      <c r="T473" s="6">
        <v>0</v>
      </c>
      <c r="U473" s="6">
        <v>0</v>
      </c>
      <c r="V473" s="6">
        <v>0</v>
      </c>
      <c r="W473" s="6">
        <v>0</v>
      </c>
      <c r="X473" s="6">
        <v>0</v>
      </c>
      <c r="Y473" s="6">
        <v>0</v>
      </c>
      <c r="Z473" s="6">
        <v>0</v>
      </c>
      <c r="AA473" s="6">
        <v>0</v>
      </c>
      <c r="AB473" s="6">
        <v>0</v>
      </c>
      <c r="AC473" s="2">
        <v>0</v>
      </c>
    </row>
    <row r="474" spans="3:29">
      <c r="C474" s="2" t="s">
        <v>132</v>
      </c>
      <c r="D474" s="2" t="s">
        <v>27</v>
      </c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spans="3:29">
      <c r="C475" s="2" t="s">
        <v>133</v>
      </c>
      <c r="D475" s="2" t="s">
        <v>27</v>
      </c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spans="3:29">
      <c r="C476" s="2" t="s">
        <v>41</v>
      </c>
      <c r="D476" s="2" t="s">
        <v>27</v>
      </c>
      <c r="E476" s="6">
        <v>0</v>
      </c>
      <c r="F476" s="6">
        <v>0</v>
      </c>
      <c r="G476" s="6">
        <v>0</v>
      </c>
      <c r="H476" s="6">
        <v>0</v>
      </c>
      <c r="I476" s="6">
        <v>0</v>
      </c>
      <c r="J476" s="6">
        <v>0</v>
      </c>
      <c r="K476" s="6">
        <v>0</v>
      </c>
      <c r="L476" s="6">
        <v>0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v>0</v>
      </c>
      <c r="S476" s="6">
        <v>0</v>
      </c>
      <c r="T476" s="6">
        <v>0</v>
      </c>
      <c r="U476" s="6">
        <v>0</v>
      </c>
      <c r="V476" s="6">
        <v>0</v>
      </c>
      <c r="W476" s="6">
        <v>0</v>
      </c>
      <c r="X476" s="6">
        <v>0</v>
      </c>
      <c r="Y476" s="6">
        <v>0</v>
      </c>
      <c r="Z476" s="6">
        <v>0</v>
      </c>
      <c r="AA476" s="6">
        <v>0</v>
      </c>
      <c r="AB476" s="6">
        <v>0</v>
      </c>
      <c r="AC476" s="2">
        <v>0</v>
      </c>
    </row>
    <row r="477" spans="3:29">
      <c r="C477" s="2" t="s">
        <v>42</v>
      </c>
      <c r="D477" s="2" t="s">
        <v>27</v>
      </c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spans="3:29">
      <c r="C478" s="2" t="s">
        <v>43</v>
      </c>
      <c r="D478" s="2" t="s">
        <v>27</v>
      </c>
      <c r="E478" s="6">
        <v>1.5356070976991987E-5</v>
      </c>
      <c r="F478" s="6">
        <v>2.0600839680599014E-5</v>
      </c>
      <c r="G478" s="6">
        <v>2.2641527983733816E-5</v>
      </c>
      <c r="H478" s="6">
        <v>2.1893292494772721E-5</v>
      </c>
      <c r="I478" s="6">
        <v>1.3903275994786889E-5</v>
      </c>
      <c r="J478" s="6">
        <v>1.4503307818000825E-5</v>
      </c>
      <c r="K478" s="6">
        <v>1.7362589311092791E-5</v>
      </c>
      <c r="L478" s="6">
        <v>6.6312783276387555E-5</v>
      </c>
      <c r="M478" s="6">
        <v>6.5001779449675156E-5</v>
      </c>
      <c r="N478" s="6">
        <v>8.1471971107412752E-5</v>
      </c>
      <c r="O478" s="6">
        <v>1.0877664603149805E-4</v>
      </c>
      <c r="P478" s="6">
        <v>2.0224306746733682E-4</v>
      </c>
      <c r="Q478" s="6">
        <v>2.771670032207135E-4</v>
      </c>
      <c r="R478" s="6">
        <v>3.5393480247393016E-4</v>
      </c>
      <c r="S478" s="6">
        <v>3.9565187945023541E-4</v>
      </c>
      <c r="T478" s="6">
        <v>4.2327350099746855E-4</v>
      </c>
      <c r="U478" s="6">
        <v>4.2853510248335358E-4</v>
      </c>
      <c r="V478" s="6">
        <v>4.5766892487709277E-4</v>
      </c>
      <c r="W478" s="6">
        <v>4.63954633376513E-4</v>
      </c>
      <c r="X478" s="6">
        <v>4.7511904566421468E-4</v>
      </c>
      <c r="Y478" s="6">
        <v>5.2892731603749739E-4</v>
      </c>
      <c r="Z478" s="6">
        <v>5.6232653206590363E-4</v>
      </c>
      <c r="AA478" s="6">
        <v>5.9775370495921071E-4</v>
      </c>
      <c r="AB478" s="6">
        <v>6.6268327905544548E-4</v>
      </c>
      <c r="AC478" s="2">
        <v>7.7985108578874115E-4</v>
      </c>
    </row>
    <row r="479" spans="3:29">
      <c r="C479" s="2" t="s">
        <v>44</v>
      </c>
      <c r="D479" s="2" t="s">
        <v>27</v>
      </c>
      <c r="E479" s="6">
        <v>3.7008352643994418E-5</v>
      </c>
      <c r="F479" s="6">
        <v>2.4232964245467192E-5</v>
      </c>
      <c r="G479" s="6">
        <v>1.8933994844209748E-5</v>
      </c>
      <c r="H479" s="6">
        <v>2.0723037068735869E-5</v>
      </c>
      <c r="I479" s="6">
        <v>6.7085756584506986E-6</v>
      </c>
      <c r="J479" s="6">
        <v>8.8891296457371042E-6</v>
      </c>
      <c r="K479" s="6">
        <v>1.1314611689038573E-5</v>
      </c>
      <c r="L479" s="6">
        <v>0.38955853646943323</v>
      </c>
      <c r="M479" s="6">
        <v>4.3915584436479459E-5</v>
      </c>
      <c r="N479" s="6">
        <v>1.2049628722901589</v>
      </c>
      <c r="O479" s="6">
        <v>0.76185228454656906</v>
      </c>
      <c r="P479" s="6">
        <v>0.7380827703453875</v>
      </c>
      <c r="Q479" s="6">
        <v>0.55799729751562943</v>
      </c>
      <c r="R479" s="6">
        <v>0.31967509476589706</v>
      </c>
      <c r="S479" s="6">
        <v>0.3800606582446176</v>
      </c>
      <c r="T479" s="6">
        <v>0.79788864215571342</v>
      </c>
      <c r="U479" s="6">
        <v>0.51107796172702291</v>
      </c>
      <c r="V479" s="6">
        <v>0.25762635321519695</v>
      </c>
      <c r="W479" s="6">
        <v>0.31546731299343506</v>
      </c>
      <c r="X479" s="6">
        <v>0.54405320528808665</v>
      </c>
      <c r="Y479" s="6">
        <v>0.61644336606147132</v>
      </c>
      <c r="Z479" s="6">
        <v>1.4290588662737087</v>
      </c>
      <c r="AA479" s="6">
        <v>1.3331876999975585</v>
      </c>
      <c r="AB479" s="6">
        <v>1.76713069507481</v>
      </c>
      <c r="AC479" s="2">
        <v>2.5568854938334558</v>
      </c>
    </row>
    <row r="480" spans="3:29"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spans="2:29">
      <c r="B481" s="2" t="s">
        <v>53</v>
      </c>
      <c r="C481" s="2" t="s">
        <v>57</v>
      </c>
      <c r="D481" s="2" t="s">
        <v>27</v>
      </c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spans="2:29">
      <c r="C482" s="2" t="s">
        <v>58</v>
      </c>
      <c r="D482" s="2" t="s">
        <v>27</v>
      </c>
      <c r="E482" s="6">
        <v>0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  <c r="V482" s="6">
        <v>0</v>
      </c>
      <c r="W482" s="6">
        <v>0</v>
      </c>
      <c r="X482" s="6">
        <v>0</v>
      </c>
      <c r="Y482" s="6">
        <v>0</v>
      </c>
      <c r="Z482" s="6">
        <v>0</v>
      </c>
      <c r="AA482" s="6">
        <v>0</v>
      </c>
      <c r="AB482" s="6">
        <v>0</v>
      </c>
      <c r="AC482" s="2">
        <v>0</v>
      </c>
    </row>
    <row r="483" spans="2:29">
      <c r="C483" s="2" t="s">
        <v>59</v>
      </c>
      <c r="D483" s="2" t="s">
        <v>27</v>
      </c>
      <c r="E483" s="6">
        <v>0</v>
      </c>
      <c r="F483" s="6">
        <v>0</v>
      </c>
      <c r="G483" s="6">
        <v>0</v>
      </c>
      <c r="H483" s="6">
        <v>0</v>
      </c>
      <c r="I483" s="6">
        <v>0</v>
      </c>
      <c r="J483" s="6">
        <v>0</v>
      </c>
      <c r="K483" s="6">
        <v>0</v>
      </c>
      <c r="L483" s="6">
        <v>0</v>
      </c>
      <c r="M483" s="6">
        <v>0</v>
      </c>
      <c r="N483" s="6">
        <v>0</v>
      </c>
      <c r="O483" s="6">
        <v>0</v>
      </c>
      <c r="P483" s="6">
        <v>0</v>
      </c>
      <c r="Q483" s="6">
        <v>0</v>
      </c>
      <c r="R483" s="6">
        <v>0</v>
      </c>
      <c r="S483" s="6">
        <v>0</v>
      </c>
      <c r="T483" s="6">
        <v>0</v>
      </c>
      <c r="U483" s="6">
        <v>0</v>
      </c>
      <c r="V483" s="6">
        <v>0</v>
      </c>
      <c r="W483" s="6">
        <v>0</v>
      </c>
      <c r="X483" s="6">
        <v>0</v>
      </c>
      <c r="Y483" s="6">
        <v>0</v>
      </c>
      <c r="Z483" s="6">
        <v>0</v>
      </c>
      <c r="AA483" s="6">
        <v>0</v>
      </c>
      <c r="AB483" s="6">
        <v>0</v>
      </c>
      <c r="AC483" s="2">
        <v>0</v>
      </c>
    </row>
    <row r="484" spans="2:29">
      <c r="C484" s="2" t="s">
        <v>60</v>
      </c>
      <c r="D484" s="2" t="s">
        <v>27</v>
      </c>
      <c r="E484" s="6">
        <v>0</v>
      </c>
      <c r="F484" s="6">
        <v>0</v>
      </c>
      <c r="G484" s="6">
        <v>0</v>
      </c>
      <c r="H484" s="6">
        <v>0</v>
      </c>
      <c r="I484" s="6">
        <v>0</v>
      </c>
      <c r="J484" s="6">
        <v>0</v>
      </c>
      <c r="K484" s="6">
        <v>0</v>
      </c>
      <c r="L484" s="6">
        <v>0</v>
      </c>
      <c r="M484" s="6">
        <v>0</v>
      </c>
      <c r="N484" s="6">
        <v>0</v>
      </c>
      <c r="O484" s="6">
        <v>0</v>
      </c>
      <c r="P484" s="6">
        <v>0</v>
      </c>
      <c r="Q484" s="6">
        <v>0</v>
      </c>
      <c r="R484" s="6">
        <v>0</v>
      </c>
      <c r="S484" s="6">
        <v>0</v>
      </c>
      <c r="T484" s="6">
        <v>0</v>
      </c>
      <c r="U484" s="6">
        <v>0</v>
      </c>
      <c r="V484" s="6">
        <v>0</v>
      </c>
      <c r="W484" s="6">
        <v>0</v>
      </c>
      <c r="X484" s="6">
        <v>0</v>
      </c>
      <c r="Y484" s="6">
        <v>0</v>
      </c>
      <c r="Z484" s="6">
        <v>0</v>
      </c>
      <c r="AA484" s="6">
        <v>0</v>
      </c>
      <c r="AB484" s="6">
        <v>0</v>
      </c>
      <c r="AC484" s="2">
        <v>0</v>
      </c>
    </row>
    <row r="485" spans="2:29">
      <c r="C485" s="2" t="s">
        <v>61</v>
      </c>
      <c r="D485" s="2" t="s">
        <v>27</v>
      </c>
      <c r="E485" s="6">
        <v>0</v>
      </c>
      <c r="F485" s="6">
        <v>0</v>
      </c>
      <c r="G485" s="6">
        <v>0</v>
      </c>
      <c r="H485" s="6">
        <v>0</v>
      </c>
      <c r="I485" s="6">
        <v>0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  <c r="V485" s="6">
        <v>0</v>
      </c>
      <c r="W485" s="6">
        <v>0</v>
      </c>
      <c r="X485" s="6">
        <v>0</v>
      </c>
      <c r="Y485" s="6">
        <v>0</v>
      </c>
      <c r="Z485" s="6">
        <v>0</v>
      </c>
      <c r="AA485" s="6">
        <v>0</v>
      </c>
      <c r="AB485" s="6">
        <v>0</v>
      </c>
      <c r="AC485" s="2">
        <v>0</v>
      </c>
    </row>
    <row r="486" spans="2:29">
      <c r="C486" s="2" t="s">
        <v>46</v>
      </c>
      <c r="D486" s="2" t="s">
        <v>27</v>
      </c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spans="2:29">
      <c r="C487" s="2" t="s">
        <v>62</v>
      </c>
      <c r="D487" s="2" t="s">
        <v>27</v>
      </c>
      <c r="E487" s="6">
        <v>0</v>
      </c>
      <c r="F487" s="6">
        <v>0</v>
      </c>
      <c r="G487" s="6">
        <v>0</v>
      </c>
      <c r="H487" s="6">
        <v>0</v>
      </c>
      <c r="I487" s="6">
        <v>0</v>
      </c>
      <c r="J487" s="6">
        <v>0</v>
      </c>
      <c r="K487" s="6">
        <v>0</v>
      </c>
      <c r="L487" s="6">
        <v>0</v>
      </c>
      <c r="M487" s="6">
        <v>0</v>
      </c>
      <c r="N487" s="6">
        <v>0</v>
      </c>
      <c r="O487" s="6">
        <v>0</v>
      </c>
      <c r="P487" s="6">
        <v>0</v>
      </c>
      <c r="Q487" s="6">
        <v>0</v>
      </c>
      <c r="R487" s="6">
        <v>0</v>
      </c>
      <c r="S487" s="6">
        <v>0</v>
      </c>
      <c r="T487" s="6">
        <v>0</v>
      </c>
      <c r="U487" s="6">
        <v>0</v>
      </c>
      <c r="V487" s="6">
        <v>0</v>
      </c>
      <c r="W487" s="6">
        <v>0</v>
      </c>
      <c r="X487" s="6">
        <v>0</v>
      </c>
      <c r="Y487" s="6">
        <v>0</v>
      </c>
      <c r="Z487" s="6">
        <v>0</v>
      </c>
      <c r="AA487" s="6">
        <v>0</v>
      </c>
      <c r="AB487" s="6">
        <v>0</v>
      </c>
      <c r="AC487" s="2">
        <v>0</v>
      </c>
    </row>
    <row r="488" spans="2:29">
      <c r="C488" s="2" t="s">
        <v>63</v>
      </c>
      <c r="D488" s="2" t="s">
        <v>27</v>
      </c>
      <c r="E488" s="6">
        <v>0</v>
      </c>
      <c r="F488" s="6">
        <v>0</v>
      </c>
      <c r="G488" s="6">
        <v>0</v>
      </c>
      <c r="H488" s="6">
        <v>0</v>
      </c>
      <c r="I488" s="6">
        <v>0</v>
      </c>
      <c r="J488" s="6">
        <v>0</v>
      </c>
      <c r="K488" s="6">
        <v>0</v>
      </c>
      <c r="L488" s="6">
        <v>0</v>
      </c>
      <c r="M488" s="6">
        <v>0</v>
      </c>
      <c r="N488" s="6">
        <v>0</v>
      </c>
      <c r="O488" s="6">
        <v>0</v>
      </c>
      <c r="P488" s="6">
        <v>0</v>
      </c>
      <c r="Q488" s="6">
        <v>0</v>
      </c>
      <c r="R488" s="6">
        <v>0</v>
      </c>
      <c r="S488" s="6">
        <v>0</v>
      </c>
      <c r="T488" s="6">
        <v>0</v>
      </c>
      <c r="U488" s="6">
        <v>0</v>
      </c>
      <c r="V488" s="6">
        <v>0</v>
      </c>
      <c r="W488" s="6">
        <v>0</v>
      </c>
      <c r="X488" s="6">
        <v>0</v>
      </c>
      <c r="Y488" s="6">
        <v>0</v>
      </c>
      <c r="Z488" s="6">
        <v>0</v>
      </c>
      <c r="AA488" s="6">
        <v>0</v>
      </c>
      <c r="AB488" s="6">
        <v>0</v>
      </c>
      <c r="AC488" s="2">
        <v>0</v>
      </c>
    </row>
    <row r="489" spans="2:29">
      <c r="C489" s="2" t="s">
        <v>45</v>
      </c>
      <c r="D489" s="2" t="s">
        <v>27</v>
      </c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spans="2:29">
      <c r="C490" s="2" t="s">
        <v>64</v>
      </c>
      <c r="D490" s="2" t="s">
        <v>27</v>
      </c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spans="2:29">
      <c r="C491" s="2" t="s">
        <v>65</v>
      </c>
      <c r="D491" s="2" t="s">
        <v>27</v>
      </c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spans="2:29">
      <c r="C492" s="2" t="s">
        <v>66</v>
      </c>
      <c r="D492" s="2" t="s">
        <v>27</v>
      </c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spans="2:29">
      <c r="C493" s="2" t="s">
        <v>67</v>
      </c>
      <c r="D493" s="2" t="s">
        <v>27</v>
      </c>
      <c r="E493" s="6">
        <v>0</v>
      </c>
      <c r="F493" s="6">
        <v>0</v>
      </c>
      <c r="G493" s="6">
        <v>0</v>
      </c>
      <c r="H493" s="6">
        <v>0</v>
      </c>
      <c r="I493" s="6">
        <v>0</v>
      </c>
      <c r="J493" s="6">
        <v>0</v>
      </c>
      <c r="K493" s="6">
        <v>0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v>0</v>
      </c>
      <c r="S493" s="6">
        <v>0</v>
      </c>
      <c r="T493" s="6">
        <v>0</v>
      </c>
      <c r="U493" s="6">
        <v>0</v>
      </c>
      <c r="V493" s="6">
        <v>0</v>
      </c>
      <c r="W493" s="6">
        <v>0</v>
      </c>
      <c r="X493" s="6">
        <v>0</v>
      </c>
      <c r="Y493" s="6">
        <v>0</v>
      </c>
      <c r="Z493" s="6">
        <v>0</v>
      </c>
      <c r="AA493" s="6">
        <v>0</v>
      </c>
      <c r="AB493" s="6">
        <v>0</v>
      </c>
      <c r="AC493" s="2">
        <v>0</v>
      </c>
    </row>
    <row r="494" spans="2:29">
      <c r="C494" s="2" t="s">
        <v>68</v>
      </c>
      <c r="D494" s="2" t="s">
        <v>27</v>
      </c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spans="2:29">
      <c r="C495" s="2" t="s">
        <v>69</v>
      </c>
      <c r="D495" s="2" t="s">
        <v>27</v>
      </c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spans="2:29">
      <c r="C496" s="2" t="s">
        <v>70</v>
      </c>
      <c r="D496" s="2" t="s">
        <v>27</v>
      </c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spans="3:29">
      <c r="C497" s="2" t="s">
        <v>71</v>
      </c>
      <c r="D497" s="2" t="s">
        <v>27</v>
      </c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spans="3:29">
      <c r="C498" s="2" t="s">
        <v>72</v>
      </c>
      <c r="D498" s="2" t="s">
        <v>27</v>
      </c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spans="3:29">
      <c r="C499" s="2" t="s">
        <v>73</v>
      </c>
      <c r="D499" s="2" t="s">
        <v>27</v>
      </c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spans="3:29">
      <c r="C500" s="2" t="s">
        <v>74</v>
      </c>
      <c r="D500" s="2" t="s">
        <v>27</v>
      </c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spans="3:29">
      <c r="C501" s="2" t="s">
        <v>75</v>
      </c>
      <c r="D501" s="2" t="s">
        <v>27</v>
      </c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spans="3:29">
      <c r="C502" s="2" t="s">
        <v>76</v>
      </c>
      <c r="D502" s="2" t="s">
        <v>27</v>
      </c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spans="3:29">
      <c r="C503" s="2" t="s">
        <v>77</v>
      </c>
      <c r="D503" s="2" t="s">
        <v>27</v>
      </c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spans="3:29">
      <c r="C504" s="2" t="s">
        <v>78</v>
      </c>
      <c r="D504" s="2" t="s">
        <v>27</v>
      </c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spans="3:29">
      <c r="C505" s="2" t="s">
        <v>79</v>
      </c>
      <c r="D505" s="2" t="s">
        <v>27</v>
      </c>
      <c r="E505" s="6">
        <v>0</v>
      </c>
      <c r="F505" s="6">
        <v>0</v>
      </c>
      <c r="G505" s="6">
        <v>0</v>
      </c>
      <c r="H505" s="6">
        <v>0</v>
      </c>
      <c r="I505" s="6">
        <v>0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  <c r="V505" s="6">
        <v>0</v>
      </c>
      <c r="W505" s="6">
        <v>0</v>
      </c>
      <c r="X505" s="6">
        <v>0</v>
      </c>
      <c r="Y505" s="6">
        <v>0</v>
      </c>
      <c r="Z505" s="6">
        <v>0</v>
      </c>
      <c r="AA505" s="6">
        <v>0</v>
      </c>
      <c r="AB505" s="6">
        <v>0</v>
      </c>
      <c r="AC505" s="2">
        <v>0</v>
      </c>
    </row>
    <row r="506" spans="3:29">
      <c r="C506" s="2" t="s">
        <v>80</v>
      </c>
      <c r="D506" s="2" t="s">
        <v>27</v>
      </c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spans="3:29">
      <c r="C507" s="2" t="s">
        <v>81</v>
      </c>
      <c r="D507" s="2" t="s">
        <v>27</v>
      </c>
      <c r="E507" s="6">
        <v>0</v>
      </c>
      <c r="F507" s="6">
        <v>0</v>
      </c>
      <c r="G507" s="6">
        <v>0</v>
      </c>
      <c r="H507" s="6">
        <v>0</v>
      </c>
      <c r="I507" s="6">
        <v>0</v>
      </c>
      <c r="J507" s="6">
        <v>0</v>
      </c>
      <c r="K507" s="6">
        <v>0</v>
      </c>
      <c r="L507" s="6">
        <v>0</v>
      </c>
      <c r="M507" s="6">
        <v>0</v>
      </c>
      <c r="N507" s="6">
        <v>0</v>
      </c>
      <c r="O507" s="6">
        <v>0</v>
      </c>
      <c r="P507" s="6">
        <v>0</v>
      </c>
      <c r="Q507" s="6">
        <v>0</v>
      </c>
      <c r="R507" s="6">
        <v>0</v>
      </c>
      <c r="S507" s="6">
        <v>0</v>
      </c>
      <c r="T507" s="6">
        <v>0</v>
      </c>
      <c r="U507" s="6">
        <v>0</v>
      </c>
      <c r="V507" s="6">
        <v>0</v>
      </c>
      <c r="W507" s="6">
        <v>0</v>
      </c>
      <c r="X507" s="6">
        <v>0</v>
      </c>
      <c r="Y507" s="6">
        <v>0</v>
      </c>
      <c r="Z507" s="6">
        <v>0</v>
      </c>
      <c r="AA507" s="6">
        <v>0</v>
      </c>
      <c r="AB507" s="6">
        <v>0</v>
      </c>
      <c r="AC507" s="2">
        <v>0</v>
      </c>
    </row>
    <row r="508" spans="3:29">
      <c r="C508" s="2" t="s">
        <v>82</v>
      </c>
      <c r="D508" s="2" t="s">
        <v>27</v>
      </c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spans="3:29">
      <c r="C509" s="2" t="s">
        <v>83</v>
      </c>
      <c r="D509" s="2" t="s">
        <v>27</v>
      </c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spans="3:29">
      <c r="C510" s="2" t="s">
        <v>84</v>
      </c>
      <c r="D510" s="2" t="s">
        <v>27</v>
      </c>
      <c r="E510" s="6">
        <v>0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  <c r="V510" s="6">
        <v>0</v>
      </c>
      <c r="W510" s="6">
        <v>0</v>
      </c>
      <c r="X510" s="6">
        <v>0</v>
      </c>
      <c r="Y510" s="6">
        <v>0</v>
      </c>
      <c r="Z510" s="6">
        <v>0</v>
      </c>
      <c r="AA510" s="6">
        <v>0</v>
      </c>
      <c r="AB510" s="6">
        <v>0</v>
      </c>
      <c r="AC510" s="2">
        <v>0</v>
      </c>
    </row>
    <row r="511" spans="3:29">
      <c r="C511" s="2" t="s">
        <v>85</v>
      </c>
      <c r="D511" s="2" t="s">
        <v>27</v>
      </c>
      <c r="E511" s="6">
        <v>13.282250662061591</v>
      </c>
      <c r="F511" s="6">
        <v>13.282257271676061</v>
      </c>
      <c r="G511" s="6">
        <v>13.282266457622683</v>
      </c>
      <c r="H511" s="6">
        <v>14.590096740122203</v>
      </c>
      <c r="I511" s="6">
        <v>14.785623846156778</v>
      </c>
      <c r="J511" s="6">
        <v>14.776214977885626</v>
      </c>
      <c r="K511" s="6">
        <v>14.77930635861267</v>
      </c>
      <c r="L511" s="6">
        <v>14.896371243482911</v>
      </c>
      <c r="M511" s="6">
        <v>14.847983975433984</v>
      </c>
      <c r="N511" s="6">
        <v>14.965989237630268</v>
      </c>
      <c r="O511" s="6">
        <v>14.965395200542284</v>
      </c>
      <c r="P511" s="6">
        <v>14.974720662846693</v>
      </c>
      <c r="Q511" s="6">
        <v>14.97599604115158</v>
      </c>
      <c r="R511" s="6">
        <v>14.979173194812049</v>
      </c>
      <c r="S511" s="6">
        <v>14.987511539481101</v>
      </c>
      <c r="T511" s="6">
        <v>0</v>
      </c>
      <c r="U511" s="6">
        <v>0</v>
      </c>
      <c r="V511" s="6">
        <v>0</v>
      </c>
      <c r="W511" s="6">
        <v>0</v>
      </c>
      <c r="X511" s="6">
        <v>0</v>
      </c>
      <c r="Y511" s="6">
        <v>0</v>
      </c>
      <c r="Z511" s="6">
        <v>0</v>
      </c>
      <c r="AA511" s="6">
        <v>0</v>
      </c>
      <c r="AB511" s="6">
        <v>0</v>
      </c>
      <c r="AC511" s="2">
        <v>0</v>
      </c>
    </row>
    <row r="512" spans="3:29">
      <c r="C512" s="2" t="s">
        <v>86</v>
      </c>
      <c r="D512" s="2" t="s">
        <v>27</v>
      </c>
      <c r="E512" s="6">
        <v>2.3540520548795718</v>
      </c>
      <c r="F512" s="6">
        <v>2.3540531365538198</v>
      </c>
      <c r="G512" s="6">
        <v>2.3540530773881927</v>
      </c>
      <c r="H512" s="6">
        <v>2.3540532012533877</v>
      </c>
      <c r="I512" s="6">
        <v>2.354052919802224</v>
      </c>
      <c r="J512" s="6">
        <v>2.3540528890087602</v>
      </c>
      <c r="K512" s="6">
        <v>2.3540529244111137</v>
      </c>
      <c r="L512" s="6">
        <v>2.354052943113377</v>
      </c>
      <c r="M512" s="6">
        <v>2.3540532943752353</v>
      </c>
      <c r="N512" s="6">
        <v>2.3540528347813279</v>
      </c>
      <c r="O512" s="6">
        <v>2.3540530356950873</v>
      </c>
      <c r="P512" s="6">
        <v>2.3540532039421782</v>
      </c>
      <c r="Q512" s="6">
        <v>2.3540531610181405</v>
      </c>
      <c r="R512" s="6">
        <v>2.354053097545072</v>
      </c>
      <c r="S512" s="6">
        <v>2.3540530348192514</v>
      </c>
      <c r="T512" s="6">
        <v>2.3540530848939998</v>
      </c>
      <c r="U512" s="6">
        <v>2.354053057296885</v>
      </c>
      <c r="V512" s="6">
        <v>2.3540528537008223</v>
      </c>
      <c r="W512" s="6">
        <v>2.3540528264403155</v>
      </c>
      <c r="X512" s="6">
        <v>2.3540531894680492</v>
      </c>
      <c r="Y512" s="6">
        <v>2.3540528502165068</v>
      </c>
      <c r="Z512" s="6">
        <v>2.3540531674474741</v>
      </c>
      <c r="AA512" s="6">
        <v>2.3540530144818259</v>
      </c>
      <c r="AB512" s="6">
        <v>2.3540530918474376</v>
      </c>
      <c r="AC512" s="2">
        <v>2.3540528425010634</v>
      </c>
    </row>
    <row r="513" spans="3:29">
      <c r="C513" s="2" t="s">
        <v>87</v>
      </c>
      <c r="D513" s="2" t="s">
        <v>27</v>
      </c>
      <c r="E513" s="6">
        <v>0.213886993693506</v>
      </c>
      <c r="F513" s="6">
        <v>0.21388679346205774</v>
      </c>
      <c r="G513" s="6">
        <v>0.21388670437559221</v>
      </c>
      <c r="H513" s="6">
        <v>0.21388681331543347</v>
      </c>
      <c r="I513" s="6">
        <v>0.21388646960085669</v>
      </c>
      <c r="J513" s="6">
        <v>0.21388644680524918</v>
      </c>
      <c r="K513" s="6">
        <v>0.21388648776119093</v>
      </c>
      <c r="L513" s="6">
        <v>0.21388650636404896</v>
      </c>
      <c r="M513" s="6">
        <v>0.21388696833922596</v>
      </c>
      <c r="N513" s="6">
        <v>0.21388636020914573</v>
      </c>
      <c r="O513" s="6">
        <v>0.21388661458945429</v>
      </c>
      <c r="P513" s="6">
        <v>0.21388684912759176</v>
      </c>
      <c r="Q513" s="6">
        <v>0.21388678450719797</v>
      </c>
      <c r="R513" s="6">
        <v>0.21388668340279426</v>
      </c>
      <c r="S513" s="6">
        <v>0.21388662375872938</v>
      </c>
      <c r="T513" s="6">
        <v>0.21388668100750785</v>
      </c>
      <c r="U513" s="6">
        <v>0.21388664733382901</v>
      </c>
      <c r="V513" s="6">
        <v>0.2138863866341153</v>
      </c>
      <c r="W513" s="6">
        <v>0.21388634965028755</v>
      </c>
      <c r="X513" s="6">
        <v>0.21388679878859074</v>
      </c>
      <c r="Y513" s="6">
        <v>0.21388637925863471</v>
      </c>
      <c r="Z513" s="6">
        <v>0.21388676114843255</v>
      </c>
      <c r="AA513" s="6">
        <v>0.21388657195528876</v>
      </c>
      <c r="AB513" s="6">
        <v>0.2138866660410875</v>
      </c>
      <c r="AC513" s="2">
        <v>0.21388636664628641</v>
      </c>
    </row>
    <row r="514" spans="3:29">
      <c r="C514" s="2" t="s">
        <v>47</v>
      </c>
      <c r="D514" s="2" t="s">
        <v>27</v>
      </c>
      <c r="E514" s="6">
        <v>0.44925967653588855</v>
      </c>
      <c r="F514" s="6">
        <v>0.82082910486295335</v>
      </c>
      <c r="G514" s="6">
        <v>0.54051448496573984</v>
      </c>
      <c r="H514" s="6">
        <v>0.22105864729180197</v>
      </c>
      <c r="I514" s="6">
        <v>0.8268594418146088</v>
      </c>
      <c r="J514" s="6">
        <v>1.1120067220185015</v>
      </c>
      <c r="K514" s="6">
        <v>1.2080085906179152</v>
      </c>
      <c r="L514" s="6">
        <v>1.8249704720340698</v>
      </c>
      <c r="M514" s="6">
        <v>1.2381159681517089</v>
      </c>
      <c r="N514" s="6">
        <v>1.4514187699734566</v>
      </c>
      <c r="O514" s="6">
        <v>1.4130317622866049</v>
      </c>
      <c r="P514" s="6">
        <v>0.97242141872201893</v>
      </c>
      <c r="Q514" s="6">
        <v>0.33126189480862006</v>
      </c>
      <c r="R514" s="6">
        <v>0.39990727311541485</v>
      </c>
      <c r="S514" s="6">
        <v>2.2913524270842765E-4</v>
      </c>
      <c r="T514" s="6">
        <v>0.46817955825932345</v>
      </c>
      <c r="U514" s="6">
        <v>2.4290639552272856E-4</v>
      </c>
      <c r="V514" s="6">
        <v>5.1143169892747496E-2</v>
      </c>
      <c r="W514" s="6">
        <v>1.3665705171460659E-5</v>
      </c>
      <c r="X514" s="6">
        <v>3.5974910245826391E-4</v>
      </c>
      <c r="Y514" s="6">
        <v>3.4649096645298413E-5</v>
      </c>
      <c r="Z514" s="6">
        <v>0.14845413485979383</v>
      </c>
      <c r="AA514" s="6">
        <v>1.685909190515926E-4</v>
      </c>
      <c r="AB514" s="6">
        <v>2.554645785135441E-4</v>
      </c>
      <c r="AC514" s="2">
        <v>0.28252251568610848</v>
      </c>
    </row>
    <row r="515" spans="3:29">
      <c r="C515" s="2" t="s">
        <v>88</v>
      </c>
      <c r="D515" s="2" t="s">
        <v>27</v>
      </c>
      <c r="E515" s="6">
        <v>0</v>
      </c>
      <c r="F515" s="6">
        <v>0</v>
      </c>
      <c r="G515" s="6">
        <v>0</v>
      </c>
      <c r="H515" s="6">
        <v>0</v>
      </c>
      <c r="I515" s="6">
        <v>0</v>
      </c>
      <c r="J515" s="6">
        <v>0</v>
      </c>
      <c r="K515" s="6">
        <v>0</v>
      </c>
      <c r="L515" s="6">
        <v>0</v>
      </c>
      <c r="M515" s="6">
        <v>0</v>
      </c>
      <c r="N515" s="6">
        <v>0</v>
      </c>
      <c r="O515" s="6">
        <v>0</v>
      </c>
      <c r="P515" s="6">
        <v>0</v>
      </c>
      <c r="Q515" s="6">
        <v>0</v>
      </c>
      <c r="R515" s="6">
        <v>0</v>
      </c>
      <c r="S515" s="6">
        <v>0</v>
      </c>
      <c r="T515" s="6">
        <v>0</v>
      </c>
      <c r="U515" s="6">
        <v>0</v>
      </c>
      <c r="V515" s="6">
        <v>0</v>
      </c>
      <c r="W515" s="6">
        <v>0</v>
      </c>
      <c r="X515" s="6">
        <v>0</v>
      </c>
      <c r="Y515" s="6">
        <v>0</v>
      </c>
      <c r="Z515" s="6">
        <v>0</v>
      </c>
      <c r="AA515" s="6">
        <v>0</v>
      </c>
      <c r="AB515" s="6">
        <v>0</v>
      </c>
      <c r="AC515" s="2">
        <v>0</v>
      </c>
    </row>
    <row r="516" spans="3:29">
      <c r="C516" s="2" t="s">
        <v>89</v>
      </c>
      <c r="D516" s="2" t="s">
        <v>27</v>
      </c>
      <c r="E516" s="6">
        <v>0</v>
      </c>
      <c r="F516" s="6">
        <v>0</v>
      </c>
      <c r="G516" s="6">
        <v>0</v>
      </c>
      <c r="H516" s="6">
        <v>0</v>
      </c>
      <c r="I516" s="6">
        <v>0</v>
      </c>
      <c r="J516" s="6">
        <v>0</v>
      </c>
      <c r="K516" s="6">
        <v>0</v>
      </c>
      <c r="L516" s="6">
        <v>0</v>
      </c>
      <c r="M516" s="6">
        <v>0</v>
      </c>
      <c r="N516" s="6">
        <v>0</v>
      </c>
      <c r="O516" s="6">
        <v>0</v>
      </c>
      <c r="P516" s="6">
        <v>0</v>
      </c>
      <c r="Q516" s="6">
        <v>0</v>
      </c>
      <c r="R516" s="6">
        <v>0</v>
      </c>
      <c r="S516" s="6">
        <v>0</v>
      </c>
      <c r="T516" s="6">
        <v>0</v>
      </c>
      <c r="U516" s="6">
        <v>0</v>
      </c>
      <c r="V516" s="6">
        <v>0</v>
      </c>
      <c r="W516" s="6">
        <v>0</v>
      </c>
      <c r="X516" s="6">
        <v>0</v>
      </c>
      <c r="Y516" s="6">
        <v>0</v>
      </c>
      <c r="Z516" s="6">
        <v>0</v>
      </c>
      <c r="AA516" s="6">
        <v>0</v>
      </c>
      <c r="AB516" s="6">
        <v>0</v>
      </c>
      <c r="AC516" s="2">
        <v>0</v>
      </c>
    </row>
    <row r="517" spans="3:29">
      <c r="C517" s="2" t="s">
        <v>90</v>
      </c>
      <c r="D517" s="2" t="s">
        <v>27</v>
      </c>
      <c r="E517" s="6">
        <v>9.5571580165190368E-5</v>
      </c>
      <c r="F517" s="6">
        <v>7.2473104625231922E-5</v>
      </c>
      <c r="G517" s="6">
        <v>6.159776098943763E-5</v>
      </c>
      <c r="H517" s="6">
        <v>6.9209397875950293E-5</v>
      </c>
      <c r="I517" s="6">
        <v>2.3527697466609668E-5</v>
      </c>
      <c r="J517" s="6">
        <v>3.1107614030531342E-5</v>
      </c>
      <c r="K517" s="6">
        <v>3.9135366357758458E-5</v>
      </c>
      <c r="L517" s="6">
        <v>4.8645824853479871E-5</v>
      </c>
      <c r="M517" s="6">
        <v>1.6620830693792776E-4</v>
      </c>
      <c r="N517" s="6">
        <v>8.7821799288716676E-6</v>
      </c>
      <c r="O517" s="6">
        <v>8.0709286119815262E-5</v>
      </c>
      <c r="P517" s="6">
        <v>1.7727504344359132E-4</v>
      </c>
      <c r="Q517" s="6">
        <v>1.5214931220899051E-4</v>
      </c>
      <c r="R517" s="6">
        <v>1.0061863144065286E-4</v>
      </c>
      <c r="S517" s="6">
        <v>1.0284543489569026E-4</v>
      </c>
      <c r="T517" s="6">
        <v>1.2465532278283938E-4</v>
      </c>
      <c r="U517" s="6">
        <v>1.131208606189335E-4</v>
      </c>
      <c r="V517" s="6">
        <v>2.122826521547032E-5</v>
      </c>
      <c r="W517" s="6">
        <v>6.9125482791384185E-6</v>
      </c>
      <c r="X517" s="6">
        <v>1.6181574919649171E-4</v>
      </c>
      <c r="Y517" s="6">
        <v>1.8158726814931219E-5</v>
      </c>
      <c r="Z517" s="6">
        <v>1.5983260793841716E-4</v>
      </c>
      <c r="AA517" s="6">
        <v>8.4136053385294919E-5</v>
      </c>
      <c r="AB517" s="6">
        <v>1.2668138678316253E-4</v>
      </c>
      <c r="AC517" s="2">
        <v>1.3215616106085057E-5</v>
      </c>
    </row>
    <row r="518" spans="3:29">
      <c r="C518" s="2" t="s">
        <v>91</v>
      </c>
      <c r="D518" s="2" t="s">
        <v>27</v>
      </c>
      <c r="E518" s="6">
        <v>0.21928247536487383</v>
      </c>
      <c r="F518" s="6">
        <v>0.31723614561497032</v>
      </c>
      <c r="G518" s="6">
        <v>0.17024985139946877</v>
      </c>
      <c r="H518" s="6">
        <v>0.18110536865072299</v>
      </c>
      <c r="I518" s="6">
        <v>0.22332778533002426</v>
      </c>
      <c r="J518" s="6">
        <v>0.24900883411556898</v>
      </c>
      <c r="K518" s="6">
        <v>0.23051912061183372</v>
      </c>
      <c r="L518" s="6">
        <v>1.7409736704679251</v>
      </c>
      <c r="M518" s="6">
        <v>0.36281750412467728</v>
      </c>
      <c r="N518" s="6">
        <v>0.4228379906329689</v>
      </c>
      <c r="O518" s="6">
        <v>0.43618764259225778</v>
      </c>
      <c r="P518" s="6">
        <v>0.42134778734610212</v>
      </c>
      <c r="Q518" s="6">
        <v>0.31544763888085625</v>
      </c>
      <c r="R518" s="6">
        <v>0.35796197392825246</v>
      </c>
      <c r="S518" s="6">
        <v>0.19285013082291541</v>
      </c>
      <c r="T518" s="6">
        <v>0.48669729404969703</v>
      </c>
      <c r="U518" s="6">
        <v>0.29072293694852874</v>
      </c>
      <c r="V518" s="6">
        <v>0.39483705063748248</v>
      </c>
      <c r="W518" s="6">
        <v>0.2518540897140451</v>
      </c>
      <c r="X518" s="6">
        <v>0.24274141244468445</v>
      </c>
      <c r="Y518" s="6">
        <v>0.1153077893117202</v>
      </c>
      <c r="Z518" s="6">
        <v>0.40429601075632882</v>
      </c>
      <c r="AA518" s="6">
        <v>7.0027458014381497E-2</v>
      </c>
      <c r="AB518" s="6">
        <v>7.856364988713764E-2</v>
      </c>
      <c r="AC518" s="2">
        <v>0.19649761795688958</v>
      </c>
    </row>
    <row r="519" spans="3:29">
      <c r="C519" s="2" t="s">
        <v>92</v>
      </c>
      <c r="D519" s="2" t="s">
        <v>27</v>
      </c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spans="3:29">
      <c r="C520" s="2" t="s">
        <v>93</v>
      </c>
      <c r="D520" s="2" t="s">
        <v>27</v>
      </c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spans="3:29">
      <c r="C521" s="2" t="s">
        <v>94</v>
      </c>
      <c r="D521" s="2" t="s">
        <v>27</v>
      </c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spans="3:29">
      <c r="C522" s="2" t="s">
        <v>95</v>
      </c>
      <c r="D522" s="2" t="s">
        <v>27</v>
      </c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spans="3:29">
      <c r="C523" s="2" t="s">
        <v>96</v>
      </c>
      <c r="D523" s="2" t="s">
        <v>27</v>
      </c>
      <c r="E523" s="6">
        <v>0.79195965042536665</v>
      </c>
      <c r="F523" s="6">
        <v>2.457291648051954</v>
      </c>
      <c r="G523" s="6">
        <v>1.2650579106283222</v>
      </c>
      <c r="H523" s="6">
        <v>1.1776345920894096</v>
      </c>
      <c r="I523" s="6">
        <v>2.7533641597525182</v>
      </c>
      <c r="J523" s="6">
        <v>3.9584458763292547</v>
      </c>
      <c r="K523" s="6">
        <v>5.2745059767343676</v>
      </c>
      <c r="L523" s="6">
        <v>22.953466303952371</v>
      </c>
      <c r="M523" s="6">
        <v>10.780710895260352</v>
      </c>
      <c r="N523" s="6">
        <v>0</v>
      </c>
      <c r="O523" s="6">
        <v>0</v>
      </c>
      <c r="P523" s="6">
        <v>0</v>
      </c>
      <c r="Q523" s="6">
        <v>0</v>
      </c>
      <c r="R523" s="6">
        <v>0</v>
      </c>
      <c r="S523" s="6">
        <v>0</v>
      </c>
      <c r="T523" s="6">
        <v>0</v>
      </c>
      <c r="U523" s="6">
        <v>0</v>
      </c>
      <c r="V523" s="6">
        <v>0</v>
      </c>
      <c r="W523" s="6">
        <v>0</v>
      </c>
      <c r="X523" s="6">
        <v>0</v>
      </c>
      <c r="Y523" s="6">
        <v>0</v>
      </c>
      <c r="Z523" s="6">
        <v>0</v>
      </c>
      <c r="AA523" s="6">
        <v>0</v>
      </c>
      <c r="AB523" s="6">
        <v>0</v>
      </c>
      <c r="AC523" s="2">
        <v>0</v>
      </c>
    </row>
    <row r="524" spans="3:29">
      <c r="C524" s="2" t="s">
        <v>97</v>
      </c>
      <c r="D524" s="2" t="s">
        <v>27</v>
      </c>
      <c r="E524" s="6">
        <v>20.132960529907123</v>
      </c>
      <c r="F524" s="6">
        <v>112.9461681850329</v>
      </c>
      <c r="G524" s="6">
        <v>90.784240359919977</v>
      </c>
      <c r="H524" s="6">
        <v>82.028443233456713</v>
      </c>
      <c r="I524" s="6">
        <v>110.7730892588508</v>
      </c>
      <c r="J524" s="6">
        <v>130.36177660530626</v>
      </c>
      <c r="K524" s="6">
        <v>126.92325658829482</v>
      </c>
      <c r="L524" s="6">
        <v>184.71704221941349</v>
      </c>
      <c r="M524" s="6">
        <v>151.34905444558683</v>
      </c>
      <c r="N524" s="6">
        <v>201.74181235387874</v>
      </c>
      <c r="O524" s="6">
        <v>197.2206643776062</v>
      </c>
      <c r="P524" s="6">
        <v>197.17410503086435</v>
      </c>
      <c r="Q524" s="6">
        <v>195.72187362196013</v>
      </c>
      <c r="R524" s="6">
        <v>0</v>
      </c>
      <c r="S524" s="6">
        <v>0</v>
      </c>
      <c r="T524" s="6">
        <v>0</v>
      </c>
      <c r="U524" s="6">
        <v>0</v>
      </c>
      <c r="V524" s="6">
        <v>0</v>
      </c>
      <c r="W524" s="6">
        <v>0</v>
      </c>
      <c r="X524" s="6">
        <v>0</v>
      </c>
      <c r="Y524" s="6">
        <v>0</v>
      </c>
      <c r="Z524" s="6">
        <v>0</v>
      </c>
      <c r="AA524" s="6">
        <v>0</v>
      </c>
      <c r="AB524" s="6">
        <v>0</v>
      </c>
      <c r="AC524" s="2">
        <v>0</v>
      </c>
    </row>
    <row r="525" spans="3:29">
      <c r="C525" s="2" t="s">
        <v>98</v>
      </c>
      <c r="D525" s="2" t="s">
        <v>27</v>
      </c>
      <c r="E525" s="6">
        <v>1.3624903409996441</v>
      </c>
      <c r="F525" s="6">
        <v>3.2612661328258534</v>
      </c>
      <c r="G525" s="6">
        <v>1.9792295074746016</v>
      </c>
      <c r="H525" s="6">
        <v>1.6459387848636082</v>
      </c>
      <c r="I525" s="6">
        <v>4.2042011927417207</v>
      </c>
      <c r="J525" s="6">
        <v>7.8704360831359441</v>
      </c>
      <c r="K525" s="6">
        <v>9.9400793181165916</v>
      </c>
      <c r="L525" s="6">
        <v>28.211365641729746</v>
      </c>
      <c r="M525" s="6">
        <v>17.925701804784055</v>
      </c>
      <c r="N525" s="6">
        <v>34.285518345934371</v>
      </c>
      <c r="O525" s="6">
        <v>27.941723628730823</v>
      </c>
      <c r="P525" s="6">
        <v>27.12103867780267</v>
      </c>
      <c r="Q525" s="6">
        <v>24.925075603844753</v>
      </c>
      <c r="R525" s="6">
        <v>20.787609577180202</v>
      </c>
      <c r="S525" s="6">
        <v>0</v>
      </c>
      <c r="T525" s="6">
        <v>0</v>
      </c>
      <c r="U525" s="6">
        <v>0</v>
      </c>
      <c r="V525" s="6">
        <v>0</v>
      </c>
      <c r="W525" s="6">
        <v>0</v>
      </c>
      <c r="X525" s="6">
        <v>0</v>
      </c>
      <c r="Y525" s="6">
        <v>0</v>
      </c>
      <c r="Z525" s="6">
        <v>0</v>
      </c>
      <c r="AA525" s="6">
        <v>0</v>
      </c>
      <c r="AB525" s="6">
        <v>0</v>
      </c>
      <c r="AC525" s="2">
        <v>0</v>
      </c>
    </row>
    <row r="526" spans="3:29">
      <c r="C526" s="2" t="s">
        <v>99</v>
      </c>
      <c r="D526" s="2" t="s">
        <v>27</v>
      </c>
      <c r="E526" s="6">
        <v>2.6303452290883427</v>
      </c>
      <c r="F526" s="6">
        <v>12.133975232532945</v>
      </c>
      <c r="G526" s="6">
        <v>11.049084791851673</v>
      </c>
      <c r="H526" s="6">
        <v>10.855350922660696</v>
      </c>
      <c r="I526" s="6">
        <v>29.265322952215637</v>
      </c>
      <c r="J526" s="6">
        <v>41.023845768764161</v>
      </c>
      <c r="K526" s="6">
        <v>41.873149585330218</v>
      </c>
      <c r="L526" s="6">
        <v>65.33990051267098</v>
      </c>
      <c r="M526" s="6">
        <v>45.123799309046603</v>
      </c>
      <c r="N526" s="6">
        <v>87.152784976424883</v>
      </c>
      <c r="O526" s="6">
        <v>74.97988118717295</v>
      </c>
      <c r="P526" s="6">
        <v>73.759397265911204</v>
      </c>
      <c r="Q526" s="6">
        <v>74.459097466506293</v>
      </c>
      <c r="R526" s="6">
        <v>84.223304362640789</v>
      </c>
      <c r="S526" s="6">
        <v>0</v>
      </c>
      <c r="T526" s="6">
        <v>0</v>
      </c>
      <c r="U526" s="6">
        <v>0</v>
      </c>
      <c r="V526" s="6">
        <v>0</v>
      </c>
      <c r="W526" s="6">
        <v>0</v>
      </c>
      <c r="X526" s="6">
        <v>0</v>
      </c>
      <c r="Y526" s="6">
        <v>0</v>
      </c>
      <c r="Z526" s="6">
        <v>0</v>
      </c>
      <c r="AA526" s="6">
        <v>0</v>
      </c>
      <c r="AB526" s="6">
        <v>0</v>
      </c>
      <c r="AC526" s="2">
        <v>0</v>
      </c>
    </row>
    <row r="527" spans="3:29">
      <c r="C527" s="2" t="s">
        <v>100</v>
      </c>
      <c r="D527" s="2" t="s">
        <v>27</v>
      </c>
      <c r="E527" s="6">
        <v>40.520262245221687</v>
      </c>
      <c r="F527" s="6">
        <v>121.52232306829984</v>
      </c>
      <c r="G527" s="6">
        <v>120.63258367854924</v>
      </c>
      <c r="H527" s="6">
        <v>118.40764447291174</v>
      </c>
      <c r="I527" s="6">
        <v>134.84928341078884</v>
      </c>
      <c r="J527" s="6">
        <v>144.94015515074346</v>
      </c>
      <c r="K527" s="6">
        <v>145.6801274287422</v>
      </c>
      <c r="L527" s="6">
        <v>167.57699819162914</v>
      </c>
      <c r="M527" s="6">
        <v>155.65067454774618</v>
      </c>
      <c r="N527" s="6">
        <v>180.07322198474293</v>
      </c>
      <c r="O527" s="6">
        <v>178.02220767105186</v>
      </c>
      <c r="P527" s="6">
        <v>179.50473558452558</v>
      </c>
      <c r="Q527" s="6">
        <v>179.53023719859695</v>
      </c>
      <c r="R527" s="6">
        <v>172.17320494888338</v>
      </c>
      <c r="S527" s="6">
        <v>0</v>
      </c>
      <c r="T527" s="6">
        <v>0</v>
      </c>
      <c r="U527" s="6">
        <v>0</v>
      </c>
      <c r="V527" s="6">
        <v>0</v>
      </c>
      <c r="W527" s="6">
        <v>0</v>
      </c>
      <c r="X527" s="6">
        <v>0</v>
      </c>
      <c r="Y527" s="6">
        <v>0</v>
      </c>
      <c r="Z527" s="6">
        <v>0</v>
      </c>
      <c r="AA527" s="6">
        <v>0</v>
      </c>
      <c r="AB527" s="6">
        <v>0</v>
      </c>
      <c r="AC527" s="2">
        <v>0</v>
      </c>
    </row>
    <row r="528" spans="3:29">
      <c r="C528" s="2" t="s">
        <v>101</v>
      </c>
      <c r="D528" s="2" t="s">
        <v>27</v>
      </c>
      <c r="E528" s="6">
        <v>5.7574976870171399</v>
      </c>
      <c r="F528" s="6">
        <v>34.293263398287593</v>
      </c>
      <c r="G528" s="6">
        <v>26.640817212936359</v>
      </c>
      <c r="H528" s="6">
        <v>25.305102738851307</v>
      </c>
      <c r="I528" s="6">
        <v>44.892265660720049</v>
      </c>
      <c r="J528" s="6">
        <v>51.594235496441875</v>
      </c>
      <c r="K528" s="6">
        <v>51.43694814919791</v>
      </c>
      <c r="L528" s="6">
        <v>92.546046011987627</v>
      </c>
      <c r="M528" s="6">
        <v>59.108915623873138</v>
      </c>
      <c r="N528" s="6">
        <v>113.39887906475568</v>
      </c>
      <c r="O528" s="6">
        <v>107.80176162392284</v>
      </c>
      <c r="P528" s="6">
        <v>108.08698365956286</v>
      </c>
      <c r="Q528" s="6">
        <v>103.55120901388909</v>
      </c>
      <c r="R528" s="6">
        <v>114.92088845645928</v>
      </c>
      <c r="S528" s="6">
        <v>125.79833757694907</v>
      </c>
      <c r="T528" s="6">
        <v>0</v>
      </c>
      <c r="U528" s="6">
        <v>0</v>
      </c>
      <c r="V528" s="6">
        <v>0</v>
      </c>
      <c r="W528" s="6">
        <v>0</v>
      </c>
      <c r="X528" s="6">
        <v>0</v>
      </c>
      <c r="Y528" s="6">
        <v>0</v>
      </c>
      <c r="Z528" s="6">
        <v>0</v>
      </c>
      <c r="AA528" s="6">
        <v>0</v>
      </c>
      <c r="AB528" s="6">
        <v>0</v>
      </c>
      <c r="AC528" s="2">
        <v>0</v>
      </c>
    </row>
    <row r="529" spans="3:29">
      <c r="C529" s="2" t="s">
        <v>134</v>
      </c>
      <c r="D529" s="2" t="s">
        <v>27</v>
      </c>
      <c r="E529" s="6">
        <v>9.4143343998391824</v>
      </c>
      <c r="F529" s="6">
        <v>20.043388472389907</v>
      </c>
      <c r="G529" s="6">
        <v>19.828312849434479</v>
      </c>
      <c r="H529" s="6">
        <v>18.125116232830411</v>
      </c>
      <c r="I529" s="6">
        <v>22.698685757639957</v>
      </c>
      <c r="J529" s="6">
        <v>28.217319966243956</v>
      </c>
      <c r="K529" s="6">
        <v>26.169877999800626</v>
      </c>
      <c r="L529" s="6">
        <v>47.782868488029621</v>
      </c>
      <c r="M529" s="6">
        <v>31.22225950973133</v>
      </c>
      <c r="N529" s="6">
        <v>54.319215693127312</v>
      </c>
      <c r="O529" s="6">
        <v>52.339507559182579</v>
      </c>
      <c r="P529" s="6">
        <v>52.438113640685529</v>
      </c>
      <c r="Q529" s="6">
        <v>51.005273169056338</v>
      </c>
      <c r="R529" s="6">
        <v>53.955434276164738</v>
      </c>
      <c r="S529" s="6">
        <v>58.597625735772098</v>
      </c>
      <c r="T529" s="6">
        <v>61.01665809747437</v>
      </c>
      <c r="U529" s="6">
        <v>58.744061889504181</v>
      </c>
      <c r="V529" s="6">
        <v>57.836846860364673</v>
      </c>
      <c r="W529" s="6">
        <v>57.575316411512617</v>
      </c>
      <c r="X529" s="6">
        <v>59.546099690642777</v>
      </c>
      <c r="Y529" s="6">
        <v>58.830288670747912</v>
      </c>
      <c r="Z529" s="6">
        <v>0</v>
      </c>
      <c r="AA529" s="6">
        <v>0</v>
      </c>
      <c r="AB529" s="6">
        <v>0</v>
      </c>
      <c r="AC529" s="2">
        <v>0</v>
      </c>
    </row>
    <row r="530" spans="3:29">
      <c r="C530" s="2" t="s">
        <v>135</v>
      </c>
      <c r="D530" s="2" t="s">
        <v>27</v>
      </c>
      <c r="E530" s="6">
        <v>0</v>
      </c>
      <c r="F530" s="6">
        <v>0</v>
      </c>
      <c r="G530" s="6">
        <v>8.2581362692772391</v>
      </c>
      <c r="H530" s="6">
        <v>6.5002943418188366</v>
      </c>
      <c r="I530" s="6">
        <v>18.485651161302624</v>
      </c>
      <c r="J530" s="6">
        <v>31.670730855236016</v>
      </c>
      <c r="K530" s="6">
        <v>35.131335690427491</v>
      </c>
      <c r="L530" s="6">
        <v>74.783798496663536</v>
      </c>
      <c r="M530" s="6">
        <v>42.659713115443843</v>
      </c>
      <c r="N530" s="6">
        <v>83.764923805165139</v>
      </c>
      <c r="O530" s="6">
        <v>71.282932775520905</v>
      </c>
      <c r="P530" s="6">
        <v>68.744660598428894</v>
      </c>
      <c r="Q530" s="6">
        <v>67.614992158078181</v>
      </c>
      <c r="R530" s="6">
        <v>55.150904804731105</v>
      </c>
      <c r="S530" s="6">
        <v>44.440231681156902</v>
      </c>
      <c r="T530" s="6">
        <v>47.818092767300932</v>
      </c>
      <c r="U530" s="6">
        <v>40.651722092262247</v>
      </c>
      <c r="V530" s="6">
        <v>32.994456647783124</v>
      </c>
      <c r="W530" s="6">
        <v>34.302259909689084</v>
      </c>
      <c r="X530" s="6">
        <v>38.913262674826036</v>
      </c>
      <c r="Y530" s="6">
        <v>40.889928130876726</v>
      </c>
      <c r="Z530" s="6">
        <v>53.007206331818615</v>
      </c>
      <c r="AA530" s="6">
        <v>48.028805780680685</v>
      </c>
      <c r="AB530" s="6">
        <v>0</v>
      </c>
      <c r="AC530" s="2">
        <v>0</v>
      </c>
    </row>
    <row r="531" spans="3:29">
      <c r="C531" s="2" t="s">
        <v>102</v>
      </c>
      <c r="D531" s="2" t="s">
        <v>27</v>
      </c>
      <c r="E531" s="6">
        <v>0</v>
      </c>
      <c r="F531" s="6">
        <v>0</v>
      </c>
      <c r="G531" s="6">
        <v>0</v>
      </c>
      <c r="H531" s="6">
        <v>0</v>
      </c>
      <c r="I531" s="6">
        <v>0</v>
      </c>
      <c r="J531" s="6">
        <v>0</v>
      </c>
      <c r="K531" s="6">
        <v>0</v>
      </c>
      <c r="L531" s="6">
        <v>0</v>
      </c>
      <c r="M531" s="6">
        <v>0</v>
      </c>
      <c r="N531" s="6">
        <v>65.199762645974303</v>
      </c>
      <c r="O531" s="6">
        <v>57.776121329316219</v>
      </c>
      <c r="P531" s="6">
        <v>57.795582035337688</v>
      </c>
      <c r="Q531" s="6">
        <v>61.424641098525939</v>
      </c>
      <c r="R531" s="6">
        <v>169.41493474823807</v>
      </c>
      <c r="S531" s="6">
        <v>443.63745892798755</v>
      </c>
      <c r="T531" s="6">
        <v>632.81078474388846</v>
      </c>
      <c r="U531" s="6">
        <v>545.51954461759806</v>
      </c>
      <c r="V531" s="6">
        <v>479.23748431382114</v>
      </c>
      <c r="W531" s="6">
        <v>471.29884944667742</v>
      </c>
      <c r="X531" s="6">
        <v>512.76298935399541</v>
      </c>
      <c r="Y531" s="6">
        <v>520.0137398340205</v>
      </c>
      <c r="Z531" s="6">
        <v>701.81683078882668</v>
      </c>
      <c r="AA531" s="6">
        <v>659.56531490982661</v>
      </c>
      <c r="AB531" s="6">
        <v>781.40755936997107</v>
      </c>
      <c r="AC531" s="2">
        <v>876.53478899889478</v>
      </c>
    </row>
    <row r="532" spans="3:29">
      <c r="C532" s="2" t="s">
        <v>103</v>
      </c>
      <c r="D532" s="2" t="s">
        <v>27</v>
      </c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spans="3:29">
      <c r="C533" s="2" t="s">
        <v>104</v>
      </c>
      <c r="D533" s="2" t="s">
        <v>27</v>
      </c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spans="3:29">
      <c r="C534" s="2" t="s">
        <v>105</v>
      </c>
      <c r="D534" s="2" t="s">
        <v>27</v>
      </c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spans="3:29">
      <c r="C535" s="2" t="s">
        <v>106</v>
      </c>
      <c r="D535" s="2" t="s">
        <v>27</v>
      </c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spans="3:29">
      <c r="C536" s="2" t="s">
        <v>107</v>
      </c>
      <c r="D536" s="2" t="s">
        <v>27</v>
      </c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spans="3:29">
      <c r="C537" s="2" t="s">
        <v>108</v>
      </c>
      <c r="D537" s="2" t="s">
        <v>27</v>
      </c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spans="3:29">
      <c r="C538" s="2" t="s">
        <v>55</v>
      </c>
      <c r="D538" s="2" t="s">
        <v>27</v>
      </c>
      <c r="E538" s="6">
        <v>43.119229009534244</v>
      </c>
      <c r="F538" s="6">
        <v>33.493177692648345</v>
      </c>
      <c r="G538" s="6">
        <v>37.718043090512737</v>
      </c>
      <c r="H538" s="6">
        <v>37.843121369461812</v>
      </c>
      <c r="I538" s="6">
        <v>36.34683372455337</v>
      </c>
      <c r="J538" s="6">
        <v>41.067360731258226</v>
      </c>
      <c r="K538" s="6">
        <v>41.109053487104298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  <c r="V538" s="6">
        <v>0</v>
      </c>
      <c r="W538" s="6">
        <v>0</v>
      </c>
      <c r="X538" s="6">
        <v>0</v>
      </c>
      <c r="Y538" s="6">
        <v>0</v>
      </c>
      <c r="Z538" s="6">
        <v>0</v>
      </c>
      <c r="AA538" s="6">
        <v>0</v>
      </c>
      <c r="AB538" s="6">
        <v>0</v>
      </c>
      <c r="AC538" s="2">
        <v>0</v>
      </c>
    </row>
    <row r="539" spans="3:29">
      <c r="C539" s="2" t="s">
        <v>56</v>
      </c>
      <c r="D539" s="2" t="s">
        <v>27</v>
      </c>
      <c r="E539" s="6">
        <v>85.101755666772732</v>
      </c>
      <c r="F539" s="6">
        <v>81.370354645525396</v>
      </c>
      <c r="G539" s="6">
        <v>77.569365432414457</v>
      </c>
      <c r="H539" s="6">
        <v>77.430389681972855</v>
      </c>
      <c r="I539" s="6">
        <v>82.776535494440594</v>
      </c>
      <c r="J539" s="6">
        <v>74.914926635876355</v>
      </c>
      <c r="K539" s="6">
        <v>79.991019217377328</v>
      </c>
      <c r="L539" s="6">
        <v>82.169465364270167</v>
      </c>
      <c r="M539" s="6">
        <v>96.255008435608431</v>
      </c>
      <c r="N539" s="6">
        <v>0</v>
      </c>
      <c r="O539" s="6">
        <v>0</v>
      </c>
      <c r="P539" s="6">
        <v>0</v>
      </c>
      <c r="Q539" s="6">
        <v>0</v>
      </c>
      <c r="R539" s="6">
        <v>0</v>
      </c>
      <c r="S539" s="6">
        <v>0</v>
      </c>
      <c r="T539" s="6">
        <v>0</v>
      </c>
      <c r="U539" s="6">
        <v>0</v>
      </c>
      <c r="V539" s="6">
        <v>0</v>
      </c>
      <c r="W539" s="6">
        <v>0</v>
      </c>
      <c r="X539" s="6">
        <v>0</v>
      </c>
      <c r="Y539" s="6">
        <v>0</v>
      </c>
      <c r="Z539" s="6">
        <v>0</v>
      </c>
      <c r="AA539" s="6">
        <v>0</v>
      </c>
      <c r="AB539" s="6">
        <v>0</v>
      </c>
      <c r="AC539" s="2">
        <v>0</v>
      </c>
    </row>
    <row r="540" spans="3:29">
      <c r="C540" s="2" t="s">
        <v>109</v>
      </c>
      <c r="D540" s="2" t="s">
        <v>27</v>
      </c>
      <c r="E540" s="6">
        <v>157.06287268131848</v>
      </c>
      <c r="F540" s="6">
        <v>117.90371931778452</v>
      </c>
      <c r="G540" s="6">
        <v>117.96548130911906</v>
      </c>
      <c r="H540" s="6">
        <v>120.48537220060203</v>
      </c>
      <c r="I540" s="6">
        <v>79.276714930528243</v>
      </c>
      <c r="J540" s="6">
        <v>62.966391541566907</v>
      </c>
      <c r="K540" s="6">
        <v>45.05540227351748</v>
      </c>
      <c r="L540" s="6">
        <v>1.7293367632565206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  <c r="R540" s="6">
        <v>0</v>
      </c>
      <c r="S540" s="6">
        <v>0</v>
      </c>
      <c r="T540" s="6">
        <v>0</v>
      </c>
      <c r="U540" s="6">
        <v>0</v>
      </c>
      <c r="V540" s="6">
        <v>0</v>
      </c>
      <c r="W540" s="6">
        <v>0</v>
      </c>
      <c r="X540" s="6">
        <v>0</v>
      </c>
      <c r="Y540" s="6">
        <v>0</v>
      </c>
      <c r="Z540" s="6">
        <v>0</v>
      </c>
      <c r="AA540" s="6">
        <v>0</v>
      </c>
      <c r="AB540" s="6">
        <v>0</v>
      </c>
      <c r="AC540" s="2">
        <v>0</v>
      </c>
    </row>
    <row r="541" spans="3:29">
      <c r="C541" s="2" t="s">
        <v>110</v>
      </c>
      <c r="D541" s="2" t="s">
        <v>27</v>
      </c>
      <c r="E541" s="6">
        <v>0</v>
      </c>
      <c r="F541" s="6">
        <v>0</v>
      </c>
      <c r="G541" s="6">
        <v>0</v>
      </c>
      <c r="H541" s="6">
        <v>0</v>
      </c>
      <c r="I541" s="6">
        <v>29.597590025374551</v>
      </c>
      <c r="J541" s="6">
        <v>39.092881841326914</v>
      </c>
      <c r="K541" s="6">
        <v>24.983778785787976</v>
      </c>
      <c r="L541" s="6">
        <v>59.581598362695772</v>
      </c>
      <c r="M541" s="6">
        <v>93.970313003144469</v>
      </c>
      <c r="N541" s="6">
        <v>121.60849909364138</v>
      </c>
      <c r="O541" s="6">
        <v>155.30370439538359</v>
      </c>
      <c r="P541" s="6">
        <v>148.00526608584386</v>
      </c>
      <c r="Q541" s="6">
        <v>164.99026653346979</v>
      </c>
      <c r="R541" s="6">
        <v>172.32595111096634</v>
      </c>
      <c r="S541" s="6">
        <v>173.03003807052886</v>
      </c>
      <c r="T541" s="6">
        <v>167.07617837973018</v>
      </c>
      <c r="U541" s="6">
        <v>173.05002483759392</v>
      </c>
      <c r="V541" s="6">
        <v>173.03003834918314</v>
      </c>
      <c r="W541" s="6">
        <v>164.54146468636924</v>
      </c>
      <c r="X541" s="6">
        <v>173.03003815882772</v>
      </c>
      <c r="Y541" s="6">
        <v>172.34786152053846</v>
      </c>
      <c r="Z541" s="6">
        <v>153.42429891529702</v>
      </c>
      <c r="AA541" s="6">
        <v>173.0300382577023</v>
      </c>
      <c r="AB541" s="6">
        <v>172.3259510746297</v>
      </c>
      <c r="AC541" s="2">
        <v>153.49785312353976</v>
      </c>
    </row>
    <row r="542" spans="3:29">
      <c r="C542" s="2" t="s">
        <v>111</v>
      </c>
      <c r="D542" s="2" t="s">
        <v>27</v>
      </c>
      <c r="E542" s="6">
        <v>68.924147360707508</v>
      </c>
      <c r="F542" s="6">
        <v>70.695721131561996</v>
      </c>
      <c r="G542" s="6">
        <v>70.69572128999765</v>
      </c>
      <c r="H542" s="6">
        <v>70.695720462756981</v>
      </c>
      <c r="I542" s="6">
        <v>70.713018152670685</v>
      </c>
      <c r="J542" s="6">
        <v>67.530240538330716</v>
      </c>
      <c r="K542" s="6">
        <v>70.695720460450246</v>
      </c>
      <c r="L542" s="6">
        <v>38.513339999999985</v>
      </c>
      <c r="M542" s="6">
        <v>32.199678879389474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  <c r="V542" s="6">
        <v>0</v>
      </c>
      <c r="W542" s="6">
        <v>0</v>
      </c>
      <c r="X542" s="6">
        <v>0</v>
      </c>
      <c r="Y542" s="6">
        <v>0</v>
      </c>
      <c r="Z542" s="6">
        <v>0</v>
      </c>
      <c r="AA542" s="6">
        <v>0</v>
      </c>
      <c r="AB542" s="6">
        <v>0</v>
      </c>
      <c r="AC542" s="2">
        <v>0</v>
      </c>
    </row>
    <row r="543" spans="3:29">
      <c r="C543" s="2" t="s">
        <v>112</v>
      </c>
      <c r="D543" s="2" t="s">
        <v>27</v>
      </c>
      <c r="E543" s="6">
        <v>68.187553441337968</v>
      </c>
      <c r="F543" s="6">
        <v>70.695721131278802</v>
      </c>
      <c r="G543" s="6">
        <v>70.695721290044162</v>
      </c>
      <c r="H543" s="6">
        <v>70.695720462755375</v>
      </c>
      <c r="I543" s="6">
        <v>70.713018152655337</v>
      </c>
      <c r="J543" s="6">
        <v>64.364760544946094</v>
      </c>
      <c r="K543" s="6">
        <v>70.695720460521031</v>
      </c>
      <c r="L543" s="6">
        <v>70.695720720347808</v>
      </c>
      <c r="M543" s="6">
        <v>70.713018131958123</v>
      </c>
      <c r="N543" s="6">
        <v>70.695720116689486</v>
      </c>
      <c r="O543" s="6">
        <v>87.924745126074171</v>
      </c>
      <c r="P543" s="6">
        <v>107.23806144646271</v>
      </c>
      <c r="Q543" s="6">
        <v>139.12545942146346</v>
      </c>
      <c r="R543" s="6">
        <v>141.06203879741975</v>
      </c>
      <c r="S543" s="6">
        <v>141.3914404991632</v>
      </c>
      <c r="T543" s="6">
        <v>131.89500126823515</v>
      </c>
      <c r="U543" s="6">
        <v>141.42603679823355</v>
      </c>
      <c r="V543" s="6">
        <v>141.39144037422932</v>
      </c>
      <c r="W543" s="6">
        <v>141.39144010878215</v>
      </c>
      <c r="X543" s="6">
        <v>141.39144138004019</v>
      </c>
      <c r="Y543" s="6">
        <v>141.42603570015419</v>
      </c>
      <c r="Z543" s="6">
        <v>141.3914414642675</v>
      </c>
      <c r="AA543" s="6">
        <v>141.39144037573467</v>
      </c>
      <c r="AB543" s="6">
        <v>141.39144139127887</v>
      </c>
      <c r="AC543" s="2">
        <v>141.42603553339185</v>
      </c>
    </row>
    <row r="544" spans="3:29">
      <c r="C544" s="2" t="s">
        <v>113</v>
      </c>
      <c r="D544" s="2" t="s">
        <v>27</v>
      </c>
      <c r="E544" s="6">
        <v>151.08173170719033</v>
      </c>
      <c r="F544" s="6">
        <v>135.53657072331137</v>
      </c>
      <c r="G544" s="6">
        <v>129.29171205280332</v>
      </c>
      <c r="H544" s="6">
        <v>135.53656949660564</v>
      </c>
      <c r="I544" s="6">
        <v>97.568812743562503</v>
      </c>
      <c r="J544" s="6">
        <v>93.325948645868479</v>
      </c>
      <c r="K544" s="6">
        <v>97.489187988928919</v>
      </c>
      <c r="L544" s="6">
        <v>93.325948730330637</v>
      </c>
      <c r="M544" s="6">
        <v>97.56881355588186</v>
      </c>
      <c r="N544" s="6">
        <v>96.795313911214521</v>
      </c>
      <c r="O544" s="6">
        <v>76.21041088862475</v>
      </c>
      <c r="P544" s="6">
        <v>67.074414369471825</v>
      </c>
      <c r="Q544" s="6">
        <v>42.441279769180326</v>
      </c>
      <c r="R544" s="6">
        <v>38.741255874057238</v>
      </c>
      <c r="S544" s="6">
        <v>20.931842015999997</v>
      </c>
      <c r="T544" s="6">
        <v>0</v>
      </c>
      <c r="U544" s="6">
        <v>0</v>
      </c>
      <c r="V544" s="6">
        <v>0</v>
      </c>
      <c r="W544" s="6">
        <v>0</v>
      </c>
      <c r="X544" s="6">
        <v>0</v>
      </c>
      <c r="Y544" s="6">
        <v>0</v>
      </c>
      <c r="Z544" s="6">
        <v>0</v>
      </c>
      <c r="AA544" s="6">
        <v>0</v>
      </c>
      <c r="AB544" s="6">
        <v>0</v>
      </c>
      <c r="AC544" s="2">
        <v>0</v>
      </c>
    </row>
    <row r="545" spans="3:29">
      <c r="C545" s="2" t="s">
        <v>114</v>
      </c>
      <c r="D545" s="2" t="s">
        <v>27</v>
      </c>
      <c r="E545" s="6">
        <v>0</v>
      </c>
      <c r="F545" s="6">
        <v>0</v>
      </c>
      <c r="G545" s="6">
        <v>0</v>
      </c>
      <c r="H545" s="6">
        <v>0</v>
      </c>
      <c r="I545" s="6">
        <v>0</v>
      </c>
      <c r="J545" s="6">
        <v>0</v>
      </c>
      <c r="K545" s="6">
        <v>0</v>
      </c>
      <c r="L545" s="6">
        <v>0</v>
      </c>
      <c r="M545" s="6">
        <v>33.484771022380606</v>
      </c>
      <c r="N545" s="6">
        <v>38.344722127523958</v>
      </c>
      <c r="O545" s="6">
        <v>35.271891504052931</v>
      </c>
      <c r="P545" s="6">
        <v>42.210620639999995</v>
      </c>
      <c r="Q545" s="6">
        <v>35.290850727407431</v>
      </c>
      <c r="R545" s="6">
        <v>61.093632568434032</v>
      </c>
      <c r="S545" s="6">
        <v>75.322295632242941</v>
      </c>
      <c r="T545" s="6">
        <v>96.004502260053883</v>
      </c>
      <c r="U545" s="6">
        <v>110.98623613251313</v>
      </c>
      <c r="V545" s="6">
        <v>138.14409779357214</v>
      </c>
      <c r="W545" s="6">
        <v>152.80480250014853</v>
      </c>
      <c r="X545" s="6">
        <v>144.19590152230199</v>
      </c>
      <c r="Y545" s="6">
        <v>155.00293542446161</v>
      </c>
      <c r="Z545" s="6">
        <v>148.02628997240399</v>
      </c>
      <c r="AA545" s="6">
        <v>154.96501955818422</v>
      </c>
      <c r="AB545" s="6">
        <v>148.02628941806915</v>
      </c>
      <c r="AC545" s="2">
        <v>155.00293513048302</v>
      </c>
    </row>
    <row r="546" spans="3:29">
      <c r="C546" s="2" t="s">
        <v>115</v>
      </c>
      <c r="D546" s="2" t="s">
        <v>27</v>
      </c>
      <c r="E546" s="6">
        <v>0</v>
      </c>
      <c r="F546" s="6">
        <v>1.014353626140464</v>
      </c>
      <c r="G546" s="6">
        <v>0.95431124949532309</v>
      </c>
      <c r="H546" s="6">
        <v>0.72041554910746719</v>
      </c>
      <c r="I546" s="6">
        <v>0.95924818810175827</v>
      </c>
      <c r="J546" s="6">
        <v>1.0844536748125424</v>
      </c>
      <c r="K546" s="6">
        <v>1.147631357125608</v>
      </c>
      <c r="L546" s="6">
        <v>1.6510715059908503</v>
      </c>
      <c r="M546" s="6">
        <v>1.402463527788645</v>
      </c>
      <c r="N546" s="6">
        <v>2.7654962346704877</v>
      </c>
      <c r="O546" s="6">
        <v>2.5705333574221112</v>
      </c>
      <c r="P546" s="6">
        <v>2.8546949904007768</v>
      </c>
      <c r="Q546" s="6">
        <v>2.845650784912197</v>
      </c>
      <c r="R546" s="6">
        <v>2.4924450466603392</v>
      </c>
      <c r="S546" s="6">
        <v>3.5125832555264123</v>
      </c>
      <c r="T546" s="6">
        <v>3.0754867276567244</v>
      </c>
      <c r="U546" s="6">
        <v>3.7475287752512441</v>
      </c>
      <c r="V546" s="6">
        <v>3.4063564285686008</v>
      </c>
      <c r="W546" s="6">
        <v>3.270326410394818</v>
      </c>
      <c r="X546" s="6">
        <v>4.3000128195440341</v>
      </c>
      <c r="Y546" s="6">
        <v>4.6597262798312382</v>
      </c>
      <c r="Z546" s="6">
        <v>6.249738145322941</v>
      </c>
      <c r="AA546" s="6">
        <v>4.8202744772779624</v>
      </c>
      <c r="AB546" s="6">
        <v>7.6884737953720164</v>
      </c>
      <c r="AC546" s="2">
        <v>8.935660446447443</v>
      </c>
    </row>
    <row r="547" spans="3:29">
      <c r="C547" s="2" t="s">
        <v>116</v>
      </c>
      <c r="D547" s="2" t="s">
        <v>27</v>
      </c>
      <c r="E547" s="6">
        <v>0</v>
      </c>
      <c r="F547" s="6">
        <v>0</v>
      </c>
      <c r="G547" s="6">
        <v>0</v>
      </c>
      <c r="H547" s="6">
        <v>0</v>
      </c>
      <c r="I547" s="6">
        <v>0</v>
      </c>
      <c r="J547" s="6">
        <v>0</v>
      </c>
      <c r="K547" s="6">
        <v>0</v>
      </c>
      <c r="L547" s="6">
        <v>0</v>
      </c>
      <c r="M547" s="6">
        <v>0</v>
      </c>
      <c r="N547" s="6">
        <v>0</v>
      </c>
      <c r="O547" s="6">
        <v>0</v>
      </c>
      <c r="P547" s="6">
        <v>0</v>
      </c>
      <c r="Q547" s="6">
        <v>0</v>
      </c>
      <c r="R547" s="6">
        <v>0</v>
      </c>
      <c r="S547" s="6">
        <v>0</v>
      </c>
      <c r="T547" s="6">
        <v>0</v>
      </c>
      <c r="U547" s="6">
        <v>0</v>
      </c>
      <c r="V547" s="6">
        <v>0</v>
      </c>
      <c r="W547" s="6">
        <v>0</v>
      </c>
      <c r="X547" s="6">
        <v>0</v>
      </c>
      <c r="Y547" s="6">
        <v>0</v>
      </c>
      <c r="Z547" s="6">
        <v>0</v>
      </c>
      <c r="AA547" s="6">
        <v>0</v>
      </c>
      <c r="AB547" s="6">
        <v>0</v>
      </c>
      <c r="AC547" s="2">
        <v>0</v>
      </c>
    </row>
    <row r="548" spans="3:29">
      <c r="C548" s="2" t="s">
        <v>117</v>
      </c>
      <c r="D548" s="2" t="s">
        <v>27</v>
      </c>
      <c r="E548" s="6">
        <v>0</v>
      </c>
      <c r="F548" s="6">
        <v>0</v>
      </c>
      <c r="G548" s="6">
        <v>0</v>
      </c>
      <c r="H548" s="6">
        <v>0</v>
      </c>
      <c r="I548" s="6">
        <v>0</v>
      </c>
      <c r="J548" s="6">
        <v>0</v>
      </c>
      <c r="K548" s="6">
        <v>0</v>
      </c>
      <c r="L548" s="6">
        <v>0</v>
      </c>
      <c r="M548" s="6">
        <v>0</v>
      </c>
      <c r="N548" s="6">
        <v>0</v>
      </c>
      <c r="O548" s="6">
        <v>0</v>
      </c>
      <c r="P548" s="6">
        <v>0</v>
      </c>
      <c r="Q548" s="6">
        <v>0</v>
      </c>
      <c r="R548" s="6">
        <v>0</v>
      </c>
      <c r="S548" s="6">
        <v>0</v>
      </c>
      <c r="T548" s="6">
        <v>0</v>
      </c>
      <c r="U548" s="6">
        <v>0</v>
      </c>
      <c r="V548" s="6">
        <v>0</v>
      </c>
      <c r="W548" s="6">
        <v>0</v>
      </c>
      <c r="X548" s="6">
        <v>0</v>
      </c>
      <c r="Y548" s="6">
        <v>0</v>
      </c>
      <c r="Z548" s="6">
        <v>0</v>
      </c>
      <c r="AA548" s="6">
        <v>0</v>
      </c>
      <c r="AB548" s="6">
        <v>0</v>
      </c>
      <c r="AC548" s="2">
        <v>0</v>
      </c>
    </row>
    <row r="549" spans="3:29">
      <c r="C549" s="2" t="s">
        <v>118</v>
      </c>
      <c r="D549" s="2" t="s">
        <v>27</v>
      </c>
      <c r="E549" s="6">
        <v>0</v>
      </c>
      <c r="F549" s="6">
        <v>0</v>
      </c>
      <c r="G549" s="6">
        <v>0</v>
      </c>
      <c r="H549" s="6">
        <v>0</v>
      </c>
      <c r="I549" s="6">
        <v>0</v>
      </c>
      <c r="J549" s="6">
        <v>0</v>
      </c>
      <c r="K549" s="6">
        <v>0</v>
      </c>
      <c r="L549" s="6">
        <v>0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  <c r="V549" s="6">
        <v>0</v>
      </c>
      <c r="W549" s="6">
        <v>0</v>
      </c>
      <c r="X549" s="6">
        <v>0</v>
      </c>
      <c r="Y549" s="6">
        <v>0</v>
      </c>
      <c r="Z549" s="6">
        <v>0</v>
      </c>
      <c r="AA549" s="6">
        <v>0</v>
      </c>
      <c r="AB549" s="6">
        <v>0</v>
      </c>
      <c r="AC549" s="2">
        <v>0</v>
      </c>
    </row>
    <row r="550" spans="3:29">
      <c r="C550" s="2" t="s">
        <v>119</v>
      </c>
      <c r="D550" s="2" t="s">
        <v>27</v>
      </c>
      <c r="E550" s="6">
        <v>0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  <c r="V550" s="6">
        <v>0</v>
      </c>
      <c r="W550" s="6">
        <v>0</v>
      </c>
      <c r="X550" s="6">
        <v>0</v>
      </c>
      <c r="Y550" s="6">
        <v>0</v>
      </c>
      <c r="Z550" s="6">
        <v>0</v>
      </c>
      <c r="AA550" s="6">
        <v>0</v>
      </c>
      <c r="AB550" s="6">
        <v>0</v>
      </c>
      <c r="AC550" s="2">
        <v>0</v>
      </c>
    </row>
    <row r="551" spans="3:29">
      <c r="C551" s="2" t="s">
        <v>120</v>
      </c>
      <c r="D551" s="2" t="s">
        <v>27</v>
      </c>
      <c r="E551" s="6">
        <v>0</v>
      </c>
      <c r="F551" s="6">
        <v>0</v>
      </c>
      <c r="G551" s="6">
        <v>0</v>
      </c>
      <c r="H551" s="6">
        <v>0</v>
      </c>
      <c r="I551" s="6">
        <v>0</v>
      </c>
      <c r="J551" s="6">
        <v>0</v>
      </c>
      <c r="K551" s="6">
        <v>0</v>
      </c>
      <c r="L551" s="6">
        <v>0</v>
      </c>
      <c r="M551" s="6">
        <v>0</v>
      </c>
      <c r="N551" s="6">
        <v>0</v>
      </c>
      <c r="O551" s="6">
        <v>0</v>
      </c>
      <c r="P551" s="6">
        <v>0</v>
      </c>
      <c r="Q551" s="6">
        <v>0</v>
      </c>
      <c r="R551" s="6">
        <v>0</v>
      </c>
      <c r="S551" s="6">
        <v>0</v>
      </c>
      <c r="T551" s="6">
        <v>0</v>
      </c>
      <c r="U551" s="6">
        <v>0</v>
      </c>
      <c r="V551" s="6">
        <v>0</v>
      </c>
      <c r="W551" s="6">
        <v>0</v>
      </c>
      <c r="X551" s="6">
        <v>0</v>
      </c>
      <c r="Y551" s="6">
        <v>0</v>
      </c>
      <c r="Z551" s="6">
        <v>0</v>
      </c>
      <c r="AA551" s="6">
        <v>0</v>
      </c>
      <c r="AB551" s="6">
        <v>0</v>
      </c>
      <c r="AC551" s="2">
        <v>0</v>
      </c>
    </row>
    <row r="552" spans="3:29">
      <c r="C552" s="2" t="s">
        <v>121</v>
      </c>
      <c r="D552" s="2" t="s">
        <v>27</v>
      </c>
      <c r="E552" s="6">
        <v>0</v>
      </c>
      <c r="F552" s="6">
        <v>0</v>
      </c>
      <c r="G552" s="6">
        <v>0</v>
      </c>
      <c r="H552" s="6">
        <v>0</v>
      </c>
      <c r="I552" s="6">
        <v>0</v>
      </c>
      <c r="J552" s="6">
        <v>0</v>
      </c>
      <c r="K552" s="6">
        <v>0</v>
      </c>
      <c r="L552" s="6">
        <v>0</v>
      </c>
      <c r="M552" s="6">
        <v>0</v>
      </c>
      <c r="N552" s="6">
        <v>0</v>
      </c>
      <c r="O552" s="6">
        <v>0</v>
      </c>
      <c r="P552" s="6">
        <v>0</v>
      </c>
      <c r="Q552" s="6">
        <v>0</v>
      </c>
      <c r="R552" s="6">
        <v>0</v>
      </c>
      <c r="S552" s="6">
        <v>0</v>
      </c>
      <c r="T552" s="6">
        <v>0</v>
      </c>
      <c r="U552" s="6">
        <v>0</v>
      </c>
      <c r="V552" s="6">
        <v>0</v>
      </c>
      <c r="W552" s="6">
        <v>0</v>
      </c>
      <c r="X552" s="6">
        <v>0</v>
      </c>
      <c r="Y552" s="6">
        <v>0</v>
      </c>
      <c r="Z552" s="6">
        <v>0</v>
      </c>
      <c r="AA552" s="6">
        <v>0</v>
      </c>
      <c r="AB552" s="6">
        <v>0</v>
      </c>
      <c r="AC552" s="2">
        <v>0</v>
      </c>
    </row>
    <row r="553" spans="3:29">
      <c r="C553" s="2" t="s">
        <v>122</v>
      </c>
      <c r="D553" s="2" t="s">
        <v>27</v>
      </c>
      <c r="E553" s="6">
        <v>0</v>
      </c>
      <c r="F553" s="6">
        <v>0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  <c r="T553" s="6">
        <v>0</v>
      </c>
      <c r="U553" s="6">
        <v>0</v>
      </c>
      <c r="V553" s="6">
        <v>0</v>
      </c>
      <c r="W553" s="6">
        <v>0</v>
      </c>
      <c r="X553" s="6">
        <v>0</v>
      </c>
      <c r="Y553" s="6">
        <v>0</v>
      </c>
      <c r="Z553" s="6">
        <v>0</v>
      </c>
      <c r="AA553" s="6">
        <v>0</v>
      </c>
      <c r="AB553" s="6">
        <v>0</v>
      </c>
      <c r="AC553" s="2">
        <v>0</v>
      </c>
    </row>
    <row r="554" spans="3:29">
      <c r="C554" s="2" t="s">
        <v>123</v>
      </c>
      <c r="D554" s="2" t="s">
        <v>27</v>
      </c>
      <c r="E554" s="6">
        <v>0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  <c r="V554" s="6">
        <v>0</v>
      </c>
      <c r="W554" s="6">
        <v>0</v>
      </c>
      <c r="X554" s="6">
        <v>0</v>
      </c>
      <c r="Y554" s="6">
        <v>0</v>
      </c>
      <c r="Z554" s="6">
        <v>0</v>
      </c>
      <c r="AA554" s="6">
        <v>0</v>
      </c>
      <c r="AB554" s="6">
        <v>0</v>
      </c>
      <c r="AC554" s="2">
        <v>0</v>
      </c>
    </row>
    <row r="555" spans="3:29">
      <c r="C555" s="2" t="s">
        <v>124</v>
      </c>
      <c r="D555" s="2" t="s">
        <v>27</v>
      </c>
      <c r="E555" s="6">
        <v>0</v>
      </c>
      <c r="F555" s="6">
        <v>0</v>
      </c>
      <c r="G555" s="6">
        <v>0</v>
      </c>
      <c r="H555" s="6">
        <v>0</v>
      </c>
      <c r="I555" s="6">
        <v>0</v>
      </c>
      <c r="J555" s="6">
        <v>0</v>
      </c>
      <c r="K555" s="6">
        <v>0</v>
      </c>
      <c r="L555" s="6">
        <v>0</v>
      </c>
      <c r="M555" s="6">
        <v>0</v>
      </c>
      <c r="N555" s="6">
        <v>0</v>
      </c>
      <c r="O555" s="6">
        <v>0</v>
      </c>
      <c r="P555" s="6">
        <v>0</v>
      </c>
      <c r="Q555" s="6">
        <v>0</v>
      </c>
      <c r="R555" s="6">
        <v>0</v>
      </c>
      <c r="S555" s="6">
        <v>0</v>
      </c>
      <c r="T555" s="6">
        <v>0</v>
      </c>
      <c r="U555" s="6">
        <v>0</v>
      </c>
      <c r="V555" s="6">
        <v>0</v>
      </c>
      <c r="W555" s="6">
        <v>0</v>
      </c>
      <c r="X555" s="6">
        <v>0</v>
      </c>
      <c r="Y555" s="6">
        <v>0</v>
      </c>
      <c r="Z555" s="6">
        <v>0</v>
      </c>
      <c r="AA555" s="6">
        <v>0</v>
      </c>
      <c r="AB555" s="6">
        <v>0</v>
      </c>
      <c r="AC555" s="2">
        <v>0</v>
      </c>
    </row>
    <row r="556" spans="3:29">
      <c r="C556" s="2" t="s">
        <v>125</v>
      </c>
      <c r="D556" s="2" t="s">
        <v>27</v>
      </c>
      <c r="E556" s="6">
        <v>0</v>
      </c>
      <c r="F556" s="6">
        <v>0</v>
      </c>
      <c r="G556" s="6">
        <v>0</v>
      </c>
      <c r="H556" s="6">
        <v>0</v>
      </c>
      <c r="I556" s="6">
        <v>0</v>
      </c>
      <c r="J556" s="6">
        <v>0</v>
      </c>
      <c r="K556" s="6">
        <v>0</v>
      </c>
      <c r="L556" s="6">
        <v>0</v>
      </c>
      <c r="M556" s="6">
        <v>0</v>
      </c>
      <c r="N556" s="6">
        <v>0</v>
      </c>
      <c r="O556" s="6">
        <v>0</v>
      </c>
      <c r="P556" s="6">
        <v>0</v>
      </c>
      <c r="Q556" s="6">
        <v>0</v>
      </c>
      <c r="R556" s="6">
        <v>0</v>
      </c>
      <c r="S556" s="6">
        <v>0</v>
      </c>
      <c r="T556" s="6">
        <v>0</v>
      </c>
      <c r="U556" s="6">
        <v>0</v>
      </c>
      <c r="V556" s="6">
        <v>0</v>
      </c>
      <c r="W556" s="6">
        <v>0</v>
      </c>
      <c r="X556" s="6">
        <v>0</v>
      </c>
      <c r="Y556" s="6">
        <v>0</v>
      </c>
      <c r="Z556" s="6">
        <v>0</v>
      </c>
      <c r="AA556" s="6">
        <v>0</v>
      </c>
      <c r="AB556" s="6">
        <v>0</v>
      </c>
      <c r="AC556" s="2">
        <v>0</v>
      </c>
    </row>
    <row r="557" spans="3:29">
      <c r="C557" s="2" t="s">
        <v>126</v>
      </c>
      <c r="D557" s="2" t="s">
        <v>27</v>
      </c>
      <c r="E557" s="6">
        <v>39.168079592804425</v>
      </c>
      <c r="F557" s="6">
        <v>47.339347403143933</v>
      </c>
      <c r="G557" s="6">
        <v>50.528255030248317</v>
      </c>
      <c r="H557" s="6">
        <v>53.270305968421432</v>
      </c>
      <c r="I557" s="6">
        <v>55.698070430315447</v>
      </c>
      <c r="J557" s="6">
        <v>56.595493237913011</v>
      </c>
      <c r="K557" s="6">
        <v>57.509539113625664</v>
      </c>
      <c r="L557" s="6">
        <v>59.227567876299247</v>
      </c>
      <c r="M557" s="6">
        <v>60.395425177766128</v>
      </c>
      <c r="N557" s="6">
        <v>61.49448804607394</v>
      </c>
      <c r="O557" s="6">
        <v>61.909238485437307</v>
      </c>
      <c r="P557" s="6">
        <v>62.603382245762496</v>
      </c>
      <c r="Q557" s="6">
        <v>63.252081025276595</v>
      </c>
      <c r="R557" s="6">
        <v>63.884951655468164</v>
      </c>
      <c r="S557" s="6">
        <v>64.644254844447019</v>
      </c>
      <c r="T557" s="6">
        <v>65.237261930851844</v>
      </c>
      <c r="U557" s="6">
        <v>65.932986018697548</v>
      </c>
      <c r="V557" s="6">
        <v>66.397617806458243</v>
      </c>
      <c r="W557" s="6">
        <v>66.957041958409718</v>
      </c>
      <c r="X557" s="6">
        <v>67.564442331211779</v>
      </c>
      <c r="Y557" s="6">
        <v>68.392199256525302</v>
      </c>
      <c r="Z557" s="6">
        <v>69.070950270672256</v>
      </c>
      <c r="AA557" s="6">
        <v>69.894957850013569</v>
      </c>
      <c r="AB557" s="6">
        <v>70.847886104838508</v>
      </c>
      <c r="AC557" s="2">
        <v>71.81548854812678</v>
      </c>
    </row>
    <row r="558" spans="3:29">
      <c r="C558" s="2" t="s">
        <v>127</v>
      </c>
      <c r="D558" s="2" t="s">
        <v>27</v>
      </c>
      <c r="E558" s="6">
        <v>19.887906442944356</v>
      </c>
      <c r="F558" s="6">
        <v>23.641310446581848</v>
      </c>
      <c r="G558" s="6">
        <v>25.303304038185892</v>
      </c>
      <c r="H558" s="6">
        <v>26.739347506565167</v>
      </c>
      <c r="I558" s="6">
        <v>27.750639990830592</v>
      </c>
      <c r="J558" s="6">
        <v>28.065259839640941</v>
      </c>
      <c r="K558" s="6">
        <v>28.535899782802112</v>
      </c>
      <c r="L558" s="6">
        <v>29.308534757560817</v>
      </c>
      <c r="M558" s="6">
        <v>29.957748806002932</v>
      </c>
      <c r="N558" s="6">
        <v>30.451989114429196</v>
      </c>
      <c r="O558" s="6">
        <v>30.657597779520803</v>
      </c>
      <c r="P558" s="6">
        <v>31.001727740990948</v>
      </c>
      <c r="Q558" s="6">
        <v>31.323358585738969</v>
      </c>
      <c r="R558" s="6">
        <v>31.64190998532046</v>
      </c>
      <c r="S558" s="6">
        <v>32.013617076118891</v>
      </c>
      <c r="T558" s="6">
        <v>32.304536207575055</v>
      </c>
      <c r="U558" s="6">
        <v>32.652566796058878</v>
      </c>
      <c r="V558" s="6">
        <v>32.911346260777869</v>
      </c>
      <c r="W558" s="6">
        <v>33.18847018251796</v>
      </c>
      <c r="X558" s="6">
        <v>33.489826636694438</v>
      </c>
      <c r="Y558" s="6">
        <v>33.900629390358624</v>
      </c>
      <c r="Z558" s="6">
        <v>34.237402202431127</v>
      </c>
      <c r="AA558" s="6">
        <v>34.646317581137652</v>
      </c>
      <c r="AB558" s="6">
        <v>35.110605025049914</v>
      </c>
      <c r="AC558" s="2">
        <v>35.569161288746074</v>
      </c>
    </row>
    <row r="559" spans="3:29">
      <c r="C559" s="2" t="s">
        <v>128</v>
      </c>
      <c r="D559" s="2" t="s">
        <v>27</v>
      </c>
      <c r="E559" s="6">
        <v>2.5702149617958607</v>
      </c>
      <c r="F559" s="6">
        <v>3.3822137256532154</v>
      </c>
      <c r="G559" s="6">
        <v>3.6252127364074811</v>
      </c>
      <c r="H559" s="6">
        <v>3.8351171716164507</v>
      </c>
      <c r="I559" s="6">
        <v>3.969010194941351</v>
      </c>
      <c r="J559" s="6">
        <v>4.0100387940959878</v>
      </c>
      <c r="K559" s="6">
        <v>4.0766994580416798</v>
      </c>
      <c r="L559" s="6">
        <v>4.2002687577810871</v>
      </c>
      <c r="M559" s="6">
        <v>4.2872428342400219</v>
      </c>
      <c r="N559" s="6">
        <v>4.3676560741386421</v>
      </c>
      <c r="O559" s="6">
        <v>4.3976409242901635</v>
      </c>
      <c r="P559" s="6">
        <v>4.4478536080701296</v>
      </c>
      <c r="Q559" s="6">
        <v>4.49183158878723</v>
      </c>
      <c r="R559" s="6">
        <v>4.5385022678116531</v>
      </c>
      <c r="S559" s="6">
        <v>4.5926839923200848</v>
      </c>
      <c r="T559" s="6">
        <v>4.6352081545573069</v>
      </c>
      <c r="U559" s="6">
        <v>4.6860226027525833</v>
      </c>
      <c r="V559" s="6">
        <v>4.7241603989021952</v>
      </c>
      <c r="W559" s="6">
        <v>4.7645547544612219</v>
      </c>
      <c r="X559" s="6">
        <v>4.8084747875880467</v>
      </c>
      <c r="Y559" s="6">
        <v>4.8685761186167875</v>
      </c>
      <c r="Z559" s="6">
        <v>4.9176869528683547</v>
      </c>
      <c r="AA559" s="6">
        <v>4.977464164845478</v>
      </c>
      <c r="AB559" s="6">
        <v>5.0451848480233936</v>
      </c>
      <c r="AC559" s="2">
        <v>5.1121200152871245</v>
      </c>
    </row>
    <row r="560" spans="3:29">
      <c r="C560" s="2" t="s">
        <v>129</v>
      </c>
      <c r="D560" s="2" t="s">
        <v>27</v>
      </c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spans="2:29">
      <c r="C561" s="2" t="s">
        <v>130</v>
      </c>
      <c r="D561" s="2" t="s">
        <v>27</v>
      </c>
      <c r="E561" s="6">
        <v>25.036375728429388</v>
      </c>
      <c r="F561" s="6">
        <v>30.052640600933355</v>
      </c>
      <c r="G561" s="6">
        <v>32.091897137556721</v>
      </c>
      <c r="H561" s="6">
        <v>33.867317462813631</v>
      </c>
      <c r="I561" s="6">
        <v>35.337108980857025</v>
      </c>
      <c r="J561" s="6">
        <v>35.838223531927035</v>
      </c>
      <c r="K561" s="6">
        <v>36.434997690886213</v>
      </c>
      <c r="L561" s="6">
        <v>37.47137200613372</v>
      </c>
      <c r="M561" s="6">
        <v>38.265866206996122</v>
      </c>
      <c r="N561" s="6">
        <v>38.92070496551807</v>
      </c>
      <c r="O561" s="6">
        <v>39.183421730394784</v>
      </c>
      <c r="P561" s="6">
        <v>39.623126132535418</v>
      </c>
      <c r="Q561" s="6">
        <v>40.034072984504363</v>
      </c>
      <c r="R561" s="6">
        <v>40.435185315513515</v>
      </c>
      <c r="S561" s="6">
        <v>40.916004847315591</v>
      </c>
      <c r="T561" s="6">
        <v>41.286732959804645</v>
      </c>
      <c r="U561" s="6">
        <v>41.732391427792749</v>
      </c>
      <c r="V561" s="6">
        <v>42.048975005376157</v>
      </c>
      <c r="W561" s="6">
        <v>42.404129300015569</v>
      </c>
      <c r="X561" s="6">
        <v>42.789078223050097</v>
      </c>
      <c r="Y561" s="6">
        <v>43.313772902121983</v>
      </c>
      <c r="Z561" s="6">
        <v>43.743953550737906</v>
      </c>
      <c r="AA561" s="6">
        <v>44.266251660150331</v>
      </c>
      <c r="AB561" s="6">
        <v>44.862141683279738</v>
      </c>
      <c r="AC561" s="2">
        <v>45.458890964786704</v>
      </c>
    </row>
    <row r="562" spans="2:29">
      <c r="C562" s="2" t="s">
        <v>131</v>
      </c>
      <c r="D562" s="2" t="s">
        <v>27</v>
      </c>
      <c r="E562" s="6">
        <v>0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  <c r="V562" s="6">
        <v>0</v>
      </c>
      <c r="W562" s="6">
        <v>0</v>
      </c>
      <c r="X562" s="6">
        <v>0</v>
      </c>
      <c r="Y562" s="6">
        <v>0</v>
      </c>
      <c r="Z562" s="6">
        <v>0</v>
      </c>
      <c r="AA562" s="6">
        <v>0</v>
      </c>
      <c r="AB562" s="6">
        <v>0</v>
      </c>
      <c r="AC562" s="2">
        <v>0</v>
      </c>
    </row>
    <row r="563" spans="2:29">
      <c r="C563" s="2" t="s">
        <v>132</v>
      </c>
      <c r="D563" s="2" t="s">
        <v>27</v>
      </c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spans="2:29">
      <c r="C564" s="2" t="s">
        <v>133</v>
      </c>
      <c r="D564" s="2" t="s">
        <v>27</v>
      </c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spans="2:29">
      <c r="C565" s="2" t="s">
        <v>41</v>
      </c>
      <c r="D565" s="2" t="s">
        <v>27</v>
      </c>
      <c r="E565" s="6">
        <v>0</v>
      </c>
      <c r="F565" s="6">
        <v>0</v>
      </c>
      <c r="G565" s="6">
        <v>0</v>
      </c>
      <c r="H565" s="6">
        <v>0</v>
      </c>
      <c r="I565" s="6">
        <v>0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7.5609597680751856E-5</v>
      </c>
      <c r="R565" s="6">
        <v>7.8131130456089509E-5</v>
      </c>
      <c r="S565" s="6">
        <v>7.8490756139468627E-5</v>
      </c>
      <c r="T565" s="6">
        <v>8.0970502033487257E-5</v>
      </c>
      <c r="U565" s="6">
        <v>8.1199150961152358E-5</v>
      </c>
      <c r="V565" s="6">
        <v>8.8740428346162706E-5</v>
      </c>
      <c r="W565" s="6">
        <v>9.0819342280650396E-5</v>
      </c>
      <c r="X565" s="6">
        <v>1.1419690434111676E-4</v>
      </c>
      <c r="Y565" s="6">
        <v>1.2662540416747938E-4</v>
      </c>
      <c r="Z565" s="6">
        <v>1.2986168853802179E-4</v>
      </c>
      <c r="AA565" s="6">
        <v>1.9307699093297395E-4</v>
      </c>
      <c r="AB565" s="6">
        <v>2.5241003997742404E-4</v>
      </c>
      <c r="AC565" s="2">
        <v>2.5728628692494259E-4</v>
      </c>
    </row>
    <row r="566" spans="2:29">
      <c r="C566" s="2" t="s">
        <v>42</v>
      </c>
      <c r="D566" s="2" t="s">
        <v>27</v>
      </c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spans="2:29">
      <c r="C567" s="2" t="s">
        <v>43</v>
      </c>
      <c r="D567" s="2" t="s">
        <v>27</v>
      </c>
      <c r="E567" s="6">
        <v>8.8350217970443242E-5</v>
      </c>
      <c r="F567" s="6">
        <v>1.4766962107548454E-4</v>
      </c>
      <c r="G567" s="6">
        <v>1.7641616393270328E-4</v>
      </c>
      <c r="H567" s="6">
        <v>1.827477318517529E-4</v>
      </c>
      <c r="I567" s="6">
        <v>1.2113804306758794E-4</v>
      </c>
      <c r="J567" s="6">
        <v>1.2718859887331276E-4</v>
      </c>
      <c r="K567" s="6">
        <v>1.55102073376563E-4</v>
      </c>
      <c r="L567" s="6">
        <v>6.1835045896236175E-4</v>
      </c>
      <c r="M567" s="6">
        <v>6.2213758918873625E-4</v>
      </c>
      <c r="N567" s="6">
        <v>7.981149938133407E-4</v>
      </c>
      <c r="O567" s="6">
        <v>1.0723876180210449E-3</v>
      </c>
      <c r="P567" s="6">
        <v>2.0254706320074964E-3</v>
      </c>
      <c r="Q567" s="6">
        <v>2.8166950099838338E-3</v>
      </c>
      <c r="R567" s="6">
        <v>3.638849728165602E-3</v>
      </c>
      <c r="S567" s="6">
        <v>4.125540045908125E-3</v>
      </c>
      <c r="T567" s="6">
        <v>4.4452845045913209E-3</v>
      </c>
      <c r="U567" s="6">
        <v>4.5690040018214906E-3</v>
      </c>
      <c r="V567" s="6">
        <v>4.9434309768594089E-3</v>
      </c>
      <c r="W567" s="6">
        <v>5.0654792005102927E-3</v>
      </c>
      <c r="X567" s="6">
        <v>5.2115040523664814E-3</v>
      </c>
      <c r="Y567" s="6">
        <v>5.9099031633917812E-3</v>
      </c>
      <c r="Z567" s="6">
        <v>6.3141175566097281E-3</v>
      </c>
      <c r="AA567" s="6">
        <v>6.8214101453816164E-3</v>
      </c>
      <c r="AB567" s="6">
        <v>7.6541206204657616E-3</v>
      </c>
      <c r="AC567" s="2">
        <v>9.1475823664521512E-3</v>
      </c>
    </row>
    <row r="568" spans="2:29">
      <c r="C568" s="2" t="s">
        <v>44</v>
      </c>
      <c r="D568" s="2" t="s">
        <v>27</v>
      </c>
      <c r="E568" s="6">
        <v>1.904207629606537E-4</v>
      </c>
      <c r="F568" s="6">
        <v>1.5401022848727313E-4</v>
      </c>
      <c r="G568" s="6">
        <v>1.3046066311946013E-4</v>
      </c>
      <c r="H568" s="6">
        <v>1.524701067449156E-4</v>
      </c>
      <c r="I568" s="6">
        <v>5.1493255541494218E-5</v>
      </c>
      <c r="J568" s="6">
        <v>6.9102154890528331E-5</v>
      </c>
      <c r="K568" s="6">
        <v>8.9686157405802024E-5</v>
      </c>
      <c r="L568" s="6">
        <v>2.995669397858375</v>
      </c>
      <c r="M568" s="6">
        <v>3.6823697897740834E-4</v>
      </c>
      <c r="N568" s="6">
        <v>9.7745662395128488</v>
      </c>
      <c r="O568" s="6">
        <v>6.2044950537290715</v>
      </c>
      <c r="P568" s="6">
        <v>6.1036695291707384</v>
      </c>
      <c r="Q568" s="6">
        <v>4.7405973962178081</v>
      </c>
      <c r="R568" s="6">
        <v>2.7358347063465396</v>
      </c>
      <c r="S568" s="6">
        <v>3.3309969395467296</v>
      </c>
      <c r="T568" s="6">
        <v>6.9008523459818836</v>
      </c>
      <c r="U568" s="6">
        <v>4.5598949929449848</v>
      </c>
      <c r="V568" s="6">
        <v>2.3057876729406894</v>
      </c>
      <c r="W568" s="6">
        <v>2.946149156050049</v>
      </c>
      <c r="X568" s="6">
        <v>5.1183042871410276</v>
      </c>
      <c r="Y568" s="6">
        <v>5.930005638272716</v>
      </c>
      <c r="Z568" s="6">
        <v>13.449887695840903</v>
      </c>
      <c r="AA568" s="6">
        <v>12.920504622072913</v>
      </c>
      <c r="AB568" s="6">
        <v>17.274257770992907</v>
      </c>
      <c r="AC568" s="2">
        <v>25.301299524644474</v>
      </c>
    </row>
    <row r="569" spans="2:29"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spans="2:29">
      <c r="B570" s="2" t="s">
        <v>54</v>
      </c>
      <c r="C570" s="2" t="s">
        <v>57</v>
      </c>
      <c r="D570" s="2" t="s">
        <v>27</v>
      </c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spans="2:29">
      <c r="C571" s="2" t="s">
        <v>58</v>
      </c>
      <c r="D571" s="2" t="s">
        <v>27</v>
      </c>
      <c r="E571" s="6">
        <v>1.4398277060951541</v>
      </c>
      <c r="F571" s="6">
        <v>1.4398277060951541</v>
      </c>
      <c r="G571" s="6">
        <v>1.4398277060951541</v>
      </c>
      <c r="H571" s="6">
        <v>1.4398277060951541</v>
      </c>
      <c r="I571" s="6">
        <v>1.439827706095155</v>
      </c>
      <c r="J571" s="6">
        <v>1.439827706095155</v>
      </c>
      <c r="K571" s="6">
        <v>1.439827706095155</v>
      </c>
      <c r="L571" s="6">
        <v>1.439827706095155</v>
      </c>
      <c r="M571" s="6">
        <v>1.439827706095155</v>
      </c>
      <c r="N571" s="6">
        <v>1.439827706095155</v>
      </c>
      <c r="O571" s="6">
        <v>1.439827706095155</v>
      </c>
      <c r="P571" s="6">
        <v>1.439827706095155</v>
      </c>
      <c r="Q571" s="6">
        <v>1.439827706095155</v>
      </c>
      <c r="R571" s="6">
        <v>1.439827706095155</v>
      </c>
      <c r="S571" s="6">
        <v>1.439827706095155</v>
      </c>
      <c r="T571" s="6">
        <v>1.439827706095155</v>
      </c>
      <c r="U571" s="6">
        <v>1.439827706095155</v>
      </c>
      <c r="V571" s="6">
        <v>1.439827706095155</v>
      </c>
      <c r="W571" s="6">
        <v>1.439827706095155</v>
      </c>
      <c r="X571" s="6">
        <v>1.439827706095155</v>
      </c>
      <c r="Y571" s="6">
        <v>1.439827706095155</v>
      </c>
      <c r="Z571" s="6">
        <v>1.439827706095155</v>
      </c>
      <c r="AA571" s="6">
        <v>1.439827706095155</v>
      </c>
      <c r="AB571" s="6">
        <v>1.439827706095155</v>
      </c>
      <c r="AC571" s="2">
        <v>1.439827706095155</v>
      </c>
    </row>
    <row r="572" spans="2:29">
      <c r="C572" s="2" t="s">
        <v>59</v>
      </c>
      <c r="D572" s="2" t="s">
        <v>27</v>
      </c>
      <c r="E572" s="6">
        <v>1.4398277060951541</v>
      </c>
      <c r="F572" s="6">
        <v>1.4398277060951541</v>
      </c>
      <c r="G572" s="6">
        <v>1.4398277060951541</v>
      </c>
      <c r="H572" s="6">
        <v>1.4398277060951541</v>
      </c>
      <c r="I572" s="6">
        <v>1.439827706095155</v>
      </c>
      <c r="J572" s="6">
        <v>1.439827706095155</v>
      </c>
      <c r="K572" s="6">
        <v>1.439827706095155</v>
      </c>
      <c r="L572" s="6">
        <v>1.439827706095155</v>
      </c>
      <c r="M572" s="6">
        <v>1.439827706095155</v>
      </c>
      <c r="N572" s="6">
        <v>1.439827706095155</v>
      </c>
      <c r="O572" s="6">
        <v>1.439827706095155</v>
      </c>
      <c r="P572" s="6">
        <v>1.439827706095155</v>
      </c>
      <c r="Q572" s="6">
        <v>1.439827706095155</v>
      </c>
      <c r="R572" s="6">
        <v>1.439827706095155</v>
      </c>
      <c r="S572" s="6">
        <v>1.439827706095155</v>
      </c>
      <c r="T572" s="6">
        <v>1.439827706095155</v>
      </c>
      <c r="U572" s="6">
        <v>1.439827706095155</v>
      </c>
      <c r="V572" s="6">
        <v>1.439827706095155</v>
      </c>
      <c r="W572" s="6">
        <v>1.439827706095155</v>
      </c>
      <c r="X572" s="6">
        <v>1.439827706095155</v>
      </c>
      <c r="Y572" s="6">
        <v>1.439827706095155</v>
      </c>
      <c r="Z572" s="6">
        <v>1.439827706095155</v>
      </c>
      <c r="AA572" s="6">
        <v>1.439827706095155</v>
      </c>
      <c r="AB572" s="6">
        <v>1.439827706095155</v>
      </c>
      <c r="AC572" s="2">
        <v>1.439827706095155</v>
      </c>
    </row>
    <row r="573" spans="2:29">
      <c r="C573" s="2" t="s">
        <v>60</v>
      </c>
      <c r="D573" s="2" t="s">
        <v>27</v>
      </c>
      <c r="E573" s="6">
        <v>9.5974999999999984</v>
      </c>
      <c r="F573" s="6">
        <v>9.9587775710868982</v>
      </c>
      <c r="G573" s="6">
        <v>10.320055142173796</v>
      </c>
      <c r="H573" s="6">
        <v>10.681332713260698</v>
      </c>
      <c r="I573" s="6">
        <v>10.689276951014262</v>
      </c>
      <c r="J573" s="6">
        <v>11.050554522101162</v>
      </c>
      <c r="K573" s="6">
        <v>11.058498759854727</v>
      </c>
      <c r="L573" s="6">
        <v>11.419776330941627</v>
      </c>
      <c r="M573" s="6">
        <v>11.419776330941627</v>
      </c>
      <c r="N573" s="6">
        <v>11.788998139782089</v>
      </c>
      <c r="O573" s="6">
        <v>11.788998139782089</v>
      </c>
      <c r="P573" s="6">
        <v>11.788998139782089</v>
      </c>
      <c r="Q573" s="6">
        <v>11.788998139782089</v>
      </c>
      <c r="R573" s="6">
        <v>11.788998139782089</v>
      </c>
      <c r="S573" s="6">
        <v>11.788998139782089</v>
      </c>
      <c r="T573" s="6">
        <v>11.788998139782089</v>
      </c>
      <c r="U573" s="6">
        <v>11.788998139782089</v>
      </c>
      <c r="V573" s="6">
        <v>11.788998139782089</v>
      </c>
      <c r="W573" s="6">
        <v>11.788998139782089</v>
      </c>
      <c r="X573" s="6">
        <v>11.788998139782089</v>
      </c>
      <c r="Y573" s="6">
        <v>11.788998139782089</v>
      </c>
      <c r="Z573" s="6">
        <v>11.788998139782089</v>
      </c>
      <c r="AA573" s="6">
        <v>11.788998139782089</v>
      </c>
      <c r="AB573" s="6">
        <v>11.788998139782089</v>
      </c>
      <c r="AC573" s="2">
        <v>11.788998139782089</v>
      </c>
    </row>
    <row r="574" spans="2:29">
      <c r="C574" s="2" t="s">
        <v>61</v>
      </c>
      <c r="D574" s="2" t="s">
        <v>27</v>
      </c>
      <c r="E574" s="6">
        <v>1.2621797856325552</v>
      </c>
      <c r="F574" s="6">
        <v>2.1259952612141579</v>
      </c>
      <c r="G574" s="6">
        <v>3.6190616873422883</v>
      </c>
      <c r="H574" s="6">
        <v>4.9577841162553895</v>
      </c>
      <c r="I574" s="6">
        <v>4.9498398785018241</v>
      </c>
      <c r="J574" s="6">
        <v>5.8385623074149251</v>
      </c>
      <c r="K574" s="6">
        <v>5.8306180696613596</v>
      </c>
      <c r="L574" s="6">
        <v>6.9930482037906261</v>
      </c>
      <c r="M574" s="6">
        <v>6.9930482037906261</v>
      </c>
      <c r="N574" s="6">
        <v>8.1239747844549921</v>
      </c>
      <c r="O574" s="6">
        <v>8.1239747844549921</v>
      </c>
      <c r="P574" s="6">
        <v>8.1239747844549921</v>
      </c>
      <c r="Q574" s="6">
        <v>8.1239747844549921</v>
      </c>
      <c r="R574" s="6">
        <v>8.1239747844549939</v>
      </c>
      <c r="S574" s="6">
        <v>8.1239747844549939</v>
      </c>
      <c r="T574" s="6">
        <v>8.1239747844550152</v>
      </c>
      <c r="U574" s="6">
        <v>8.1239747844550045</v>
      </c>
      <c r="V574" s="6">
        <v>8.1239747844549974</v>
      </c>
      <c r="W574" s="6">
        <v>8.1239747844549921</v>
      </c>
      <c r="X574" s="6">
        <v>8.1239747844549886</v>
      </c>
      <c r="Y574" s="6">
        <v>8.1239747844549886</v>
      </c>
      <c r="Z574" s="6">
        <v>8.1239747844549886</v>
      </c>
      <c r="AA574" s="6">
        <v>8.1239747844549886</v>
      </c>
      <c r="AB574" s="6">
        <v>8.1239747844549886</v>
      </c>
      <c r="AC574" s="2">
        <v>8.1239747844549886</v>
      </c>
    </row>
    <row r="575" spans="2:29">
      <c r="C575" s="2" t="s">
        <v>46</v>
      </c>
      <c r="D575" s="2" t="s">
        <v>27</v>
      </c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spans="2:29">
      <c r="C576" s="2" t="s">
        <v>62</v>
      </c>
      <c r="D576" s="2" t="s">
        <v>27</v>
      </c>
      <c r="E576" s="6">
        <v>2.4449999999999998</v>
      </c>
      <c r="F576" s="6">
        <v>2.6462500000000002</v>
      </c>
      <c r="G576" s="6">
        <v>2.8475000000000001</v>
      </c>
      <c r="H576" s="6">
        <v>2.8475000000000001</v>
      </c>
      <c r="I576" s="6">
        <v>3.0487500000000001</v>
      </c>
      <c r="J576" s="6">
        <v>3.0487500000000001</v>
      </c>
      <c r="K576" s="6">
        <v>3.25</v>
      </c>
      <c r="L576" s="6">
        <v>3.25</v>
      </c>
      <c r="M576" s="6">
        <v>3.25</v>
      </c>
      <c r="N576" s="6">
        <v>3.25</v>
      </c>
      <c r="O576" s="6">
        <v>3.25</v>
      </c>
      <c r="P576" s="6">
        <v>3.25</v>
      </c>
      <c r="Q576" s="6">
        <v>3.25</v>
      </c>
      <c r="R576" s="6">
        <v>3.25</v>
      </c>
      <c r="S576" s="6">
        <v>3.25</v>
      </c>
      <c r="T576" s="6">
        <v>3.25</v>
      </c>
      <c r="U576" s="6">
        <v>3.25</v>
      </c>
      <c r="V576" s="6">
        <v>3.25</v>
      </c>
      <c r="W576" s="6">
        <v>3.25</v>
      </c>
      <c r="X576" s="6">
        <v>3.25</v>
      </c>
      <c r="Y576" s="6">
        <v>3.25</v>
      </c>
      <c r="Z576" s="6">
        <v>3.25</v>
      </c>
      <c r="AA576" s="6">
        <v>3.25</v>
      </c>
      <c r="AB576" s="6">
        <v>3.25</v>
      </c>
      <c r="AC576" s="2">
        <v>3.25</v>
      </c>
    </row>
    <row r="577" spans="3:29">
      <c r="C577" s="2" t="s">
        <v>63</v>
      </c>
      <c r="D577" s="2" t="s">
        <v>27</v>
      </c>
      <c r="E577" s="6">
        <v>21.195386487600739</v>
      </c>
      <c r="F577" s="6">
        <v>21.994136487600745</v>
      </c>
      <c r="G577" s="6">
        <v>22.770598980744719</v>
      </c>
      <c r="H577" s="6">
        <v>22.770598980744719</v>
      </c>
      <c r="I577" s="6">
        <v>24.069348980744717</v>
      </c>
      <c r="J577" s="6">
        <v>24.069348980744717</v>
      </c>
      <c r="K577" s="6">
        <v>26.859098980744719</v>
      </c>
      <c r="L577" s="6">
        <v>26.859098980744719</v>
      </c>
      <c r="M577" s="6">
        <v>26.859098980744719</v>
      </c>
      <c r="N577" s="6">
        <v>26.859098980744719</v>
      </c>
      <c r="O577" s="6">
        <v>26.859098980744719</v>
      </c>
      <c r="P577" s="6">
        <v>26.859098980744719</v>
      </c>
      <c r="Q577" s="6">
        <v>26.859098980744719</v>
      </c>
      <c r="R577" s="6">
        <v>26.859098980744719</v>
      </c>
      <c r="S577" s="6">
        <v>26.859098980744719</v>
      </c>
      <c r="T577" s="6">
        <v>26.859098980744719</v>
      </c>
      <c r="U577" s="6">
        <v>26.859098980744719</v>
      </c>
      <c r="V577" s="6">
        <v>26.859098980744719</v>
      </c>
      <c r="W577" s="6">
        <v>26.859098980744719</v>
      </c>
      <c r="X577" s="6">
        <v>26.859098980744719</v>
      </c>
      <c r="Y577" s="6">
        <v>26.859098980744719</v>
      </c>
      <c r="Z577" s="6">
        <v>26.859098980744719</v>
      </c>
      <c r="AA577" s="6">
        <v>26.859098980744719</v>
      </c>
      <c r="AB577" s="6">
        <v>26.859098980744719</v>
      </c>
      <c r="AC577" s="2">
        <v>26.859098980744719</v>
      </c>
    </row>
    <row r="578" spans="3:29">
      <c r="C578" s="2" t="s">
        <v>45</v>
      </c>
      <c r="D578" s="2" t="s">
        <v>27</v>
      </c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spans="3:29">
      <c r="C579" s="2" t="s">
        <v>64</v>
      </c>
      <c r="D579" s="2" t="s">
        <v>27</v>
      </c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spans="3:29">
      <c r="C580" s="2" t="s">
        <v>65</v>
      </c>
      <c r="D580" s="2" t="s">
        <v>27</v>
      </c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spans="3:29">
      <c r="C581" s="2" t="s">
        <v>66</v>
      </c>
      <c r="D581" s="2" t="s">
        <v>27</v>
      </c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spans="3:29">
      <c r="C582" s="2" t="s">
        <v>67</v>
      </c>
      <c r="D582" s="2" t="s">
        <v>27</v>
      </c>
      <c r="E582" s="6">
        <v>0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  <c r="V582" s="6">
        <v>0</v>
      </c>
      <c r="W582" s="6">
        <v>0</v>
      </c>
      <c r="X582" s="6">
        <v>0</v>
      </c>
      <c r="Y582" s="6">
        <v>0</v>
      </c>
      <c r="Z582" s="6">
        <v>0</v>
      </c>
      <c r="AA582" s="6">
        <v>0</v>
      </c>
      <c r="AB582" s="6">
        <v>0</v>
      </c>
      <c r="AC582" s="2">
        <v>0</v>
      </c>
    </row>
    <row r="583" spans="3:29">
      <c r="C583" s="2" t="s">
        <v>68</v>
      </c>
      <c r="D583" s="2" t="s">
        <v>27</v>
      </c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spans="3:29">
      <c r="C584" s="2" t="s">
        <v>69</v>
      </c>
      <c r="D584" s="2" t="s">
        <v>27</v>
      </c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spans="3:29">
      <c r="C585" s="2" t="s">
        <v>70</v>
      </c>
      <c r="D585" s="2" t="s">
        <v>27</v>
      </c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spans="3:29">
      <c r="C586" s="2" t="s">
        <v>71</v>
      </c>
      <c r="D586" s="2" t="s">
        <v>27</v>
      </c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spans="3:29">
      <c r="C587" s="2" t="s">
        <v>72</v>
      </c>
      <c r="D587" s="2" t="s">
        <v>27</v>
      </c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spans="3:29">
      <c r="C588" s="2" t="s">
        <v>73</v>
      </c>
      <c r="D588" s="2" t="s">
        <v>27</v>
      </c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spans="3:29">
      <c r="C589" s="2" t="s">
        <v>74</v>
      </c>
      <c r="D589" s="2" t="s">
        <v>27</v>
      </c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spans="3:29">
      <c r="C590" s="2" t="s">
        <v>75</v>
      </c>
      <c r="D590" s="2" t="s">
        <v>27</v>
      </c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spans="3:29">
      <c r="C591" s="2" t="s">
        <v>76</v>
      </c>
      <c r="D591" s="2" t="s">
        <v>27</v>
      </c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spans="3:29">
      <c r="C592" s="2" t="s">
        <v>77</v>
      </c>
      <c r="D592" s="2" t="s">
        <v>27</v>
      </c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spans="3:29">
      <c r="C593" s="2" t="s">
        <v>78</v>
      </c>
      <c r="D593" s="2" t="s">
        <v>27</v>
      </c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spans="3:29">
      <c r="C594" s="2" t="s">
        <v>79</v>
      </c>
      <c r="D594" s="2" t="s">
        <v>27</v>
      </c>
      <c r="E594" s="6">
        <v>0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  <c r="V594" s="6">
        <v>0</v>
      </c>
      <c r="W594" s="6">
        <v>0</v>
      </c>
      <c r="X594" s="6">
        <v>0</v>
      </c>
      <c r="Y594" s="6">
        <v>0</v>
      </c>
      <c r="Z594" s="6">
        <v>0</v>
      </c>
      <c r="AA594" s="6">
        <v>0</v>
      </c>
      <c r="AB594" s="6">
        <v>0</v>
      </c>
      <c r="AC594" s="2">
        <v>0</v>
      </c>
    </row>
    <row r="595" spans="3:29">
      <c r="C595" s="2" t="s">
        <v>80</v>
      </c>
      <c r="D595" s="2" t="s">
        <v>27</v>
      </c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spans="3:29">
      <c r="C596" s="2" t="s">
        <v>81</v>
      </c>
      <c r="D596" s="2" t="s">
        <v>27</v>
      </c>
      <c r="E596" s="6">
        <v>0</v>
      </c>
      <c r="F596" s="6">
        <v>0</v>
      </c>
      <c r="G596" s="6">
        <v>0</v>
      </c>
      <c r="H596" s="6">
        <v>0</v>
      </c>
      <c r="I596" s="6">
        <v>0</v>
      </c>
      <c r="J596" s="6">
        <v>0</v>
      </c>
      <c r="K596" s="6">
        <v>0</v>
      </c>
      <c r="L596" s="6">
        <v>0</v>
      </c>
      <c r="M596" s="6">
        <v>0</v>
      </c>
      <c r="N596" s="6">
        <v>0</v>
      </c>
      <c r="O596" s="6">
        <v>0</v>
      </c>
      <c r="P596" s="6">
        <v>0</v>
      </c>
      <c r="Q596" s="6">
        <v>0</v>
      </c>
      <c r="R596" s="6">
        <v>0</v>
      </c>
      <c r="S596" s="6">
        <v>0</v>
      </c>
      <c r="T596" s="6">
        <v>0</v>
      </c>
      <c r="U596" s="6">
        <v>0</v>
      </c>
      <c r="V596" s="6">
        <v>0</v>
      </c>
      <c r="W596" s="6">
        <v>0</v>
      </c>
      <c r="X596" s="6">
        <v>0</v>
      </c>
      <c r="Y596" s="6">
        <v>0</v>
      </c>
      <c r="Z596" s="6">
        <v>0</v>
      </c>
      <c r="AA596" s="6">
        <v>0</v>
      </c>
      <c r="AB596" s="6">
        <v>0</v>
      </c>
      <c r="AC596" s="2">
        <v>0</v>
      </c>
    </row>
    <row r="597" spans="3:29">
      <c r="C597" s="2" t="s">
        <v>82</v>
      </c>
      <c r="D597" s="2" t="s">
        <v>27</v>
      </c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spans="3:29">
      <c r="C598" s="2" t="s">
        <v>83</v>
      </c>
      <c r="D598" s="2" t="s">
        <v>27</v>
      </c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spans="3:29">
      <c r="C599" s="2" t="s">
        <v>84</v>
      </c>
      <c r="D599" s="2" t="s">
        <v>27</v>
      </c>
      <c r="E599" s="6">
        <v>0</v>
      </c>
      <c r="F599" s="6">
        <v>0</v>
      </c>
      <c r="G599" s="6">
        <v>0</v>
      </c>
      <c r="H599" s="6">
        <v>0</v>
      </c>
      <c r="I599" s="6">
        <v>0</v>
      </c>
      <c r="J599" s="6">
        <v>0</v>
      </c>
      <c r="K599" s="6">
        <v>0</v>
      </c>
      <c r="L599" s="6">
        <v>0</v>
      </c>
      <c r="M599" s="6">
        <v>0</v>
      </c>
      <c r="N599" s="6">
        <v>0</v>
      </c>
      <c r="O599" s="6">
        <v>0</v>
      </c>
      <c r="P599" s="6">
        <v>0</v>
      </c>
      <c r="Q599" s="6">
        <v>0</v>
      </c>
      <c r="R599" s="6">
        <v>0</v>
      </c>
      <c r="S599" s="6">
        <v>0</v>
      </c>
      <c r="T599" s="6">
        <v>0</v>
      </c>
      <c r="U599" s="6">
        <v>0</v>
      </c>
      <c r="V599" s="6">
        <v>0</v>
      </c>
      <c r="W599" s="6">
        <v>0</v>
      </c>
      <c r="X599" s="6">
        <v>0</v>
      </c>
      <c r="Y599" s="6">
        <v>0</v>
      </c>
      <c r="Z599" s="6">
        <v>0</v>
      </c>
      <c r="AA599" s="6">
        <v>0</v>
      </c>
      <c r="AB599" s="6">
        <v>0</v>
      </c>
      <c r="AC599" s="2">
        <v>0</v>
      </c>
    </row>
    <row r="600" spans="3:29">
      <c r="C600" s="2" t="s">
        <v>85</v>
      </c>
      <c r="D600" s="2" t="s">
        <v>27</v>
      </c>
      <c r="E600" s="6">
        <v>0.59260000000000002</v>
      </c>
      <c r="F600" s="6">
        <v>0.59260000000000002</v>
      </c>
      <c r="G600" s="6">
        <v>0.59260000000000002</v>
      </c>
      <c r="H600" s="6">
        <v>0.59260000000000002</v>
      </c>
      <c r="I600" s="6">
        <v>0.59260000000000002</v>
      </c>
      <c r="J600" s="6">
        <v>0.59260000000000002</v>
      </c>
      <c r="K600" s="6">
        <v>0.59260000000000002</v>
      </c>
      <c r="L600" s="6">
        <v>0.59260000000000002</v>
      </c>
      <c r="M600" s="6">
        <v>0.59260000000000002</v>
      </c>
      <c r="N600" s="6">
        <v>0.59260000000000002</v>
      </c>
      <c r="O600" s="6">
        <v>0.59260000000000002</v>
      </c>
      <c r="P600" s="6">
        <v>0.59260000000000002</v>
      </c>
      <c r="Q600" s="6">
        <v>0.59260000000000002</v>
      </c>
      <c r="R600" s="6">
        <v>0.59260000000000002</v>
      </c>
      <c r="S600" s="6">
        <v>0.59260000000000002</v>
      </c>
      <c r="T600" s="6">
        <v>0</v>
      </c>
      <c r="U600" s="6">
        <v>0</v>
      </c>
      <c r="V600" s="6">
        <v>0</v>
      </c>
      <c r="W600" s="6">
        <v>0</v>
      </c>
      <c r="X600" s="6">
        <v>0</v>
      </c>
      <c r="Y600" s="6">
        <v>0</v>
      </c>
      <c r="Z600" s="6">
        <v>0</v>
      </c>
      <c r="AA600" s="6">
        <v>0</v>
      </c>
      <c r="AB600" s="6">
        <v>0</v>
      </c>
      <c r="AC600" s="2">
        <v>0</v>
      </c>
    </row>
    <row r="601" spans="3:29">
      <c r="C601" s="2" t="s">
        <v>86</v>
      </c>
      <c r="D601" s="2" t="s">
        <v>27</v>
      </c>
      <c r="E601" s="6">
        <v>15.824999999999999</v>
      </c>
      <c r="F601" s="6">
        <v>15.824999999999999</v>
      </c>
      <c r="G601" s="6">
        <v>15.824999999999999</v>
      </c>
      <c r="H601" s="6">
        <v>15.824999999999999</v>
      </c>
      <c r="I601" s="6">
        <v>15.824999999999999</v>
      </c>
      <c r="J601" s="6">
        <v>15.824999999999999</v>
      </c>
      <c r="K601" s="6">
        <v>15.824999999999999</v>
      </c>
      <c r="L601" s="6">
        <v>15.824999999999999</v>
      </c>
      <c r="M601" s="6">
        <v>15.824999999999999</v>
      </c>
      <c r="N601" s="6">
        <v>15.824999999999999</v>
      </c>
      <c r="O601" s="6">
        <v>15.824999999999999</v>
      </c>
      <c r="P601" s="6">
        <v>15.824999999999999</v>
      </c>
      <c r="Q601" s="6">
        <v>15.824999999999999</v>
      </c>
      <c r="R601" s="6">
        <v>15.824999999999999</v>
      </c>
      <c r="S601" s="6">
        <v>15.824999999999999</v>
      </c>
      <c r="T601" s="6">
        <v>15.824999999999999</v>
      </c>
      <c r="U601" s="6">
        <v>15.824999999999999</v>
      </c>
      <c r="V601" s="6">
        <v>15.824999999999999</v>
      </c>
      <c r="W601" s="6">
        <v>15.824999999999999</v>
      </c>
      <c r="X601" s="6">
        <v>15.824999999999999</v>
      </c>
      <c r="Y601" s="6">
        <v>15.824999999999999</v>
      </c>
      <c r="Z601" s="6">
        <v>15.824999999999999</v>
      </c>
      <c r="AA601" s="6">
        <v>15.824999999999999</v>
      </c>
      <c r="AB601" s="6">
        <v>15.824999999999999</v>
      </c>
      <c r="AC601" s="2">
        <v>15.824999999999999</v>
      </c>
    </row>
    <row r="602" spans="3:29">
      <c r="C602" s="2" t="s">
        <v>87</v>
      </c>
      <c r="D602" s="2" t="s">
        <v>27</v>
      </c>
      <c r="E602" s="6">
        <v>10.500000000000002</v>
      </c>
      <c r="F602" s="6">
        <v>10.500000000000002</v>
      </c>
      <c r="G602" s="6">
        <v>10.500000000000002</v>
      </c>
      <c r="H602" s="6">
        <v>10.500000000000002</v>
      </c>
      <c r="I602" s="6">
        <v>10.500000000000002</v>
      </c>
      <c r="J602" s="6">
        <v>10.500000000000002</v>
      </c>
      <c r="K602" s="6">
        <v>10.500000000000002</v>
      </c>
      <c r="L602" s="6">
        <v>10.500000000000002</v>
      </c>
      <c r="M602" s="6">
        <v>10.500000000000002</v>
      </c>
      <c r="N602" s="6">
        <v>10.500000000000002</v>
      </c>
      <c r="O602" s="6">
        <v>10.500000000000002</v>
      </c>
      <c r="P602" s="6">
        <v>10.500000000000002</v>
      </c>
      <c r="Q602" s="6">
        <v>10.500000000000002</v>
      </c>
      <c r="R602" s="6">
        <v>10.500000000000002</v>
      </c>
      <c r="S602" s="6">
        <v>10.500000000000002</v>
      </c>
      <c r="T602" s="6">
        <v>10.500000000000002</v>
      </c>
      <c r="U602" s="6">
        <v>10.500000000000002</v>
      </c>
      <c r="V602" s="6">
        <v>10.500000000000002</v>
      </c>
      <c r="W602" s="6">
        <v>10.500000000000002</v>
      </c>
      <c r="X602" s="6">
        <v>10.500000000000002</v>
      </c>
      <c r="Y602" s="6">
        <v>10.500000000000002</v>
      </c>
      <c r="Z602" s="6">
        <v>10.500000000000002</v>
      </c>
      <c r="AA602" s="6">
        <v>10.500000000000002</v>
      </c>
      <c r="AB602" s="6">
        <v>10.500000000000002</v>
      </c>
      <c r="AC602" s="2">
        <v>10.500000000000002</v>
      </c>
    </row>
    <row r="603" spans="3:29">
      <c r="C603" s="2" t="s">
        <v>47</v>
      </c>
      <c r="D603" s="2" t="s">
        <v>27</v>
      </c>
      <c r="E603" s="6">
        <v>78.75</v>
      </c>
      <c r="F603" s="6">
        <v>78.75</v>
      </c>
      <c r="G603" s="6">
        <v>78.75</v>
      </c>
      <c r="H603" s="6">
        <v>78.75</v>
      </c>
      <c r="I603" s="6">
        <v>78.75</v>
      </c>
      <c r="J603" s="6">
        <v>78.75</v>
      </c>
      <c r="K603" s="6">
        <v>78.75</v>
      </c>
      <c r="L603" s="6">
        <v>78.75</v>
      </c>
      <c r="M603" s="6">
        <v>78.75</v>
      </c>
      <c r="N603" s="6">
        <v>78.75</v>
      </c>
      <c r="O603" s="6">
        <v>78.75</v>
      </c>
      <c r="P603" s="6">
        <v>78.75</v>
      </c>
      <c r="Q603" s="6">
        <v>78.75</v>
      </c>
      <c r="R603" s="6">
        <v>78.75</v>
      </c>
      <c r="S603" s="6">
        <v>78.75</v>
      </c>
      <c r="T603" s="6">
        <v>78.75</v>
      </c>
      <c r="U603" s="6">
        <v>78.75</v>
      </c>
      <c r="V603" s="6">
        <v>78.75</v>
      </c>
      <c r="W603" s="6">
        <v>78.75</v>
      </c>
      <c r="X603" s="6">
        <v>78.75</v>
      </c>
      <c r="Y603" s="6">
        <v>78.75</v>
      </c>
      <c r="Z603" s="6">
        <v>78.75</v>
      </c>
      <c r="AA603" s="6">
        <v>78.75</v>
      </c>
      <c r="AB603" s="6">
        <v>78.75</v>
      </c>
      <c r="AC603" s="2">
        <v>78.75</v>
      </c>
    </row>
    <row r="604" spans="3:29">
      <c r="C604" s="2" t="s">
        <v>88</v>
      </c>
      <c r="D604" s="2" t="s">
        <v>27</v>
      </c>
      <c r="E604" s="6">
        <v>0</v>
      </c>
      <c r="F604" s="6">
        <v>0</v>
      </c>
      <c r="G604" s="6">
        <v>0</v>
      </c>
      <c r="H604" s="6">
        <v>0</v>
      </c>
      <c r="I604" s="6">
        <v>0</v>
      </c>
      <c r="J604" s="6">
        <v>0</v>
      </c>
      <c r="K604" s="6">
        <v>0</v>
      </c>
      <c r="L604" s="6">
        <v>0</v>
      </c>
      <c r="M604" s="6">
        <v>0</v>
      </c>
      <c r="N604" s="6">
        <v>0</v>
      </c>
      <c r="O604" s="6">
        <v>0</v>
      </c>
      <c r="P604" s="6">
        <v>0</v>
      </c>
      <c r="Q604" s="6">
        <v>0</v>
      </c>
      <c r="R604" s="6">
        <v>0</v>
      </c>
      <c r="S604" s="6">
        <v>0</v>
      </c>
      <c r="T604" s="6">
        <v>0</v>
      </c>
      <c r="U604" s="6">
        <v>0</v>
      </c>
      <c r="V604" s="6">
        <v>0</v>
      </c>
      <c r="W604" s="6">
        <v>0</v>
      </c>
      <c r="X604" s="6">
        <v>0</v>
      </c>
      <c r="Y604" s="6">
        <v>0</v>
      </c>
      <c r="Z604" s="6">
        <v>0</v>
      </c>
      <c r="AA604" s="6">
        <v>0</v>
      </c>
      <c r="AB604" s="6">
        <v>0</v>
      </c>
      <c r="AC604" s="2">
        <v>0</v>
      </c>
    </row>
    <row r="605" spans="3:29">
      <c r="C605" s="2" t="s">
        <v>89</v>
      </c>
      <c r="D605" s="2" t="s">
        <v>27</v>
      </c>
      <c r="E605" s="6">
        <v>0</v>
      </c>
      <c r="F605" s="6">
        <v>0</v>
      </c>
      <c r="G605" s="6">
        <v>0</v>
      </c>
      <c r="H605" s="6">
        <v>0</v>
      </c>
      <c r="I605" s="6">
        <v>0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  <c r="V605" s="6">
        <v>0</v>
      </c>
      <c r="W605" s="6">
        <v>0</v>
      </c>
      <c r="X605" s="6">
        <v>0</v>
      </c>
      <c r="Y605" s="6">
        <v>0</v>
      </c>
      <c r="Z605" s="6">
        <v>0</v>
      </c>
      <c r="AA605" s="6">
        <v>0</v>
      </c>
      <c r="AB605" s="6">
        <v>0</v>
      </c>
      <c r="AC605" s="2">
        <v>0</v>
      </c>
    </row>
    <row r="606" spans="3:29">
      <c r="C606" s="2" t="s">
        <v>90</v>
      </c>
      <c r="D606" s="2" t="s">
        <v>27</v>
      </c>
      <c r="E606" s="6">
        <v>1.5991431063705486E-4</v>
      </c>
      <c r="F606" s="6">
        <v>1.1162527299547753E-4</v>
      </c>
      <c r="G606" s="6">
        <v>9.2851965648080292E-5</v>
      </c>
      <c r="H606" s="6">
        <v>1.0040848111717016E-4</v>
      </c>
      <c r="I606" s="6">
        <v>3.3931050051158596E-5</v>
      </c>
      <c r="J606" s="6">
        <v>4.5173768591200147E-5</v>
      </c>
      <c r="K606" s="6">
        <v>5.6193659230457937E-5</v>
      </c>
      <c r="L606" s="6">
        <v>6.6867074011753291E-5</v>
      </c>
      <c r="M606" s="6">
        <v>2.3199876637110262E-4</v>
      </c>
      <c r="N606" s="6">
        <v>1.1731293338673732E-5</v>
      </c>
      <c r="O606" s="6">
        <v>1.0831643777418909E-4</v>
      </c>
      <c r="P606" s="6">
        <v>2.3602029714979433E-4</v>
      </c>
      <c r="Q606" s="6">
        <v>2.0285617224434505E-4</v>
      </c>
      <c r="R606" s="6">
        <v>1.3468131774825587E-4</v>
      </c>
      <c r="S606" s="6">
        <v>1.3781999882479801E-4</v>
      </c>
      <c r="T606" s="6">
        <v>1.6442860784045277E-4</v>
      </c>
      <c r="U606" s="6">
        <v>1.4953712940851682E-4</v>
      </c>
      <c r="V606" s="6">
        <v>2.840935141398826E-5</v>
      </c>
      <c r="W606" s="6">
        <v>9.1977864155046163E-6</v>
      </c>
      <c r="X606" s="6">
        <v>2.1126746213299963E-4</v>
      </c>
      <c r="Y606" s="6">
        <v>2.3561016576911786E-5</v>
      </c>
      <c r="Z606" s="6">
        <v>2.0260297797207449E-4</v>
      </c>
      <c r="AA606" s="6">
        <v>1.0600616281741804E-4</v>
      </c>
      <c r="AB606" s="6">
        <v>1.5766319599531953E-4</v>
      </c>
      <c r="AC606" s="2">
        <v>1.6043891601980054E-5</v>
      </c>
    </row>
    <row r="607" spans="3:29">
      <c r="C607" s="2" t="s">
        <v>91</v>
      </c>
      <c r="D607" s="2" t="s">
        <v>27</v>
      </c>
      <c r="E607" s="6">
        <v>13.951500000000001</v>
      </c>
      <c r="F607" s="6">
        <v>13.951500000000001</v>
      </c>
      <c r="G607" s="6">
        <v>13.951500000000001</v>
      </c>
      <c r="H607" s="6">
        <v>13.951500000000001</v>
      </c>
      <c r="I607" s="6">
        <v>13.951500000000001</v>
      </c>
      <c r="J607" s="6">
        <v>13.951500000000001</v>
      </c>
      <c r="K607" s="6">
        <v>13.951500000000001</v>
      </c>
      <c r="L607" s="6">
        <v>13.951500000000001</v>
      </c>
      <c r="M607" s="6">
        <v>13.951500000000001</v>
      </c>
      <c r="N607" s="6">
        <v>13.951500000000001</v>
      </c>
      <c r="O607" s="6">
        <v>13.951500000000001</v>
      </c>
      <c r="P607" s="6">
        <v>13.951500000000001</v>
      </c>
      <c r="Q607" s="6">
        <v>13.951500000000001</v>
      </c>
      <c r="R607" s="6">
        <v>13.951500000000001</v>
      </c>
      <c r="S607" s="6">
        <v>13.951500000000001</v>
      </c>
      <c r="T607" s="6">
        <v>13.951500000000001</v>
      </c>
      <c r="U607" s="6">
        <v>13.951500000000001</v>
      </c>
      <c r="V607" s="6">
        <v>13.951500000000001</v>
      </c>
      <c r="W607" s="6">
        <v>13.951500000000001</v>
      </c>
      <c r="X607" s="6">
        <v>13.951500000000001</v>
      </c>
      <c r="Y607" s="6">
        <v>13.951500000000001</v>
      </c>
      <c r="Z607" s="6">
        <v>13.951500000000001</v>
      </c>
      <c r="AA607" s="6">
        <v>13.951500000000001</v>
      </c>
      <c r="AB607" s="6">
        <v>13.951500000000001</v>
      </c>
      <c r="AC607" s="2">
        <v>13.951500000000001</v>
      </c>
    </row>
    <row r="608" spans="3:29">
      <c r="C608" s="2" t="s">
        <v>92</v>
      </c>
      <c r="D608" s="2" t="s">
        <v>27</v>
      </c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spans="3:29">
      <c r="C609" s="2" t="s">
        <v>93</v>
      </c>
      <c r="D609" s="2" t="s">
        <v>27</v>
      </c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spans="3:29">
      <c r="C610" s="2" t="s">
        <v>94</v>
      </c>
      <c r="D610" s="2" t="s">
        <v>27</v>
      </c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spans="3:29">
      <c r="C611" s="2" t="s">
        <v>95</v>
      </c>
      <c r="D611" s="2" t="s">
        <v>27</v>
      </c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spans="3:29">
      <c r="C612" s="2" t="s">
        <v>96</v>
      </c>
      <c r="D612" s="2" t="s">
        <v>27</v>
      </c>
      <c r="E612" s="6">
        <v>20.840050000000002</v>
      </c>
      <c r="F612" s="6">
        <v>20.840050000000002</v>
      </c>
      <c r="G612" s="6">
        <v>20.840050000000002</v>
      </c>
      <c r="H612" s="6">
        <v>20.840050000000002</v>
      </c>
      <c r="I612" s="6">
        <v>20.840050000000002</v>
      </c>
      <c r="J612" s="6">
        <v>20.840050000000002</v>
      </c>
      <c r="K612" s="6">
        <v>20.840050000000002</v>
      </c>
      <c r="L612" s="6">
        <v>20.840050000000002</v>
      </c>
      <c r="M612" s="6">
        <v>20.840050000000002</v>
      </c>
      <c r="N612" s="6">
        <v>0</v>
      </c>
      <c r="O612" s="6">
        <v>0</v>
      </c>
      <c r="P612" s="6">
        <v>0</v>
      </c>
      <c r="Q612" s="6">
        <v>0</v>
      </c>
      <c r="R612" s="6">
        <v>0</v>
      </c>
      <c r="S612" s="6">
        <v>0</v>
      </c>
      <c r="T612" s="6">
        <v>0</v>
      </c>
      <c r="U612" s="6">
        <v>0</v>
      </c>
      <c r="V612" s="6">
        <v>0</v>
      </c>
      <c r="W612" s="6">
        <v>0</v>
      </c>
      <c r="X612" s="6">
        <v>0</v>
      </c>
      <c r="Y612" s="6">
        <v>0</v>
      </c>
      <c r="Z612" s="6">
        <v>0</v>
      </c>
      <c r="AA612" s="6">
        <v>0</v>
      </c>
      <c r="AB612" s="6">
        <v>0</v>
      </c>
      <c r="AC612" s="2">
        <v>0</v>
      </c>
    </row>
    <row r="613" spans="3:29">
      <c r="C613" s="2" t="s">
        <v>97</v>
      </c>
      <c r="D613" s="2" t="s">
        <v>27</v>
      </c>
      <c r="E613" s="6">
        <v>38.692499999999995</v>
      </c>
      <c r="F613" s="6">
        <v>38.692499999999995</v>
      </c>
      <c r="G613" s="6">
        <v>38.692499999999995</v>
      </c>
      <c r="H613" s="6">
        <v>38.692499999999995</v>
      </c>
      <c r="I613" s="6">
        <v>38.692499999999995</v>
      </c>
      <c r="J613" s="6">
        <v>38.692499999999995</v>
      </c>
      <c r="K613" s="6">
        <v>38.692499999999995</v>
      </c>
      <c r="L613" s="6">
        <v>38.692499999999995</v>
      </c>
      <c r="M613" s="6">
        <v>38.692499999999995</v>
      </c>
      <c r="N613" s="6">
        <v>38.692499999999995</v>
      </c>
      <c r="O613" s="6">
        <v>38.692499999999995</v>
      </c>
      <c r="P613" s="6">
        <v>38.692499999999995</v>
      </c>
      <c r="Q613" s="6">
        <v>38.692499999999995</v>
      </c>
      <c r="R613" s="6">
        <v>0</v>
      </c>
      <c r="S613" s="6">
        <v>0</v>
      </c>
      <c r="T613" s="6">
        <v>0</v>
      </c>
      <c r="U613" s="6">
        <v>0</v>
      </c>
      <c r="V613" s="6">
        <v>0</v>
      </c>
      <c r="W613" s="6">
        <v>0</v>
      </c>
      <c r="X613" s="6">
        <v>0</v>
      </c>
      <c r="Y613" s="6">
        <v>0</v>
      </c>
      <c r="Z613" s="6">
        <v>0</v>
      </c>
      <c r="AA613" s="6">
        <v>0</v>
      </c>
      <c r="AB613" s="6">
        <v>0</v>
      </c>
      <c r="AC613" s="2">
        <v>0</v>
      </c>
    </row>
    <row r="614" spans="3:29">
      <c r="C614" s="2" t="s">
        <v>98</v>
      </c>
      <c r="D614" s="2" t="s">
        <v>27</v>
      </c>
      <c r="E614" s="6">
        <v>21.175000000000001</v>
      </c>
      <c r="F614" s="6">
        <v>21.175000000000001</v>
      </c>
      <c r="G614" s="6">
        <v>21.175000000000001</v>
      </c>
      <c r="H614" s="6">
        <v>21.175000000000001</v>
      </c>
      <c r="I614" s="6">
        <v>21.175000000000001</v>
      </c>
      <c r="J614" s="6">
        <v>21.175000000000001</v>
      </c>
      <c r="K614" s="6">
        <v>21.175000000000001</v>
      </c>
      <c r="L614" s="6">
        <v>21.175000000000001</v>
      </c>
      <c r="M614" s="6">
        <v>21.175000000000001</v>
      </c>
      <c r="N614" s="6">
        <v>21.175000000000001</v>
      </c>
      <c r="O614" s="6">
        <v>21.175000000000001</v>
      </c>
      <c r="P614" s="6">
        <v>21.175000000000001</v>
      </c>
      <c r="Q614" s="6">
        <v>21.175000000000001</v>
      </c>
      <c r="R614" s="6">
        <v>21.175000000000001</v>
      </c>
      <c r="S614" s="6">
        <v>0</v>
      </c>
      <c r="T614" s="6">
        <v>0</v>
      </c>
      <c r="U614" s="6">
        <v>0</v>
      </c>
      <c r="V614" s="6">
        <v>0</v>
      </c>
      <c r="W614" s="6">
        <v>0</v>
      </c>
      <c r="X614" s="6">
        <v>0</v>
      </c>
      <c r="Y614" s="6">
        <v>0</v>
      </c>
      <c r="Z614" s="6">
        <v>0</v>
      </c>
      <c r="AA614" s="6">
        <v>0</v>
      </c>
      <c r="AB614" s="6">
        <v>0</v>
      </c>
      <c r="AC614" s="2">
        <v>0</v>
      </c>
    </row>
    <row r="615" spans="3:29">
      <c r="C615" s="2" t="s">
        <v>99</v>
      </c>
      <c r="D615" s="2" t="s">
        <v>27</v>
      </c>
      <c r="E615" s="6">
        <v>22.214499999999997</v>
      </c>
      <c r="F615" s="6">
        <v>22.214499999999997</v>
      </c>
      <c r="G615" s="6">
        <v>22.214499999999997</v>
      </c>
      <c r="H615" s="6">
        <v>22.214499999999997</v>
      </c>
      <c r="I615" s="6">
        <v>22.214499999999997</v>
      </c>
      <c r="J615" s="6">
        <v>22.214499999999997</v>
      </c>
      <c r="K615" s="6">
        <v>22.214499999999997</v>
      </c>
      <c r="L615" s="6">
        <v>22.214499999999997</v>
      </c>
      <c r="M615" s="6">
        <v>22.214499999999997</v>
      </c>
      <c r="N615" s="6">
        <v>22.214499999999997</v>
      </c>
      <c r="O615" s="6">
        <v>22.214499999999997</v>
      </c>
      <c r="P615" s="6">
        <v>22.214499999999997</v>
      </c>
      <c r="Q615" s="6">
        <v>22.214499999999997</v>
      </c>
      <c r="R615" s="6">
        <v>22.214499999999997</v>
      </c>
      <c r="S615" s="6">
        <v>0</v>
      </c>
      <c r="T615" s="6">
        <v>0</v>
      </c>
      <c r="U615" s="6">
        <v>0</v>
      </c>
      <c r="V615" s="6">
        <v>0</v>
      </c>
      <c r="W615" s="6">
        <v>0</v>
      </c>
      <c r="X615" s="6">
        <v>0</v>
      </c>
      <c r="Y615" s="6">
        <v>0</v>
      </c>
      <c r="Z615" s="6">
        <v>0</v>
      </c>
      <c r="AA615" s="6">
        <v>0</v>
      </c>
      <c r="AB615" s="6">
        <v>0</v>
      </c>
      <c r="AC615" s="2">
        <v>0</v>
      </c>
    </row>
    <row r="616" spans="3:29">
      <c r="C616" s="2" t="s">
        <v>100</v>
      </c>
      <c r="D616" s="2" t="s">
        <v>27</v>
      </c>
      <c r="E616" s="6">
        <v>32.305350000000004</v>
      </c>
      <c r="F616" s="6">
        <v>32.305350000000004</v>
      </c>
      <c r="G616" s="6">
        <v>32.305350000000004</v>
      </c>
      <c r="H616" s="6">
        <v>32.305350000000004</v>
      </c>
      <c r="I616" s="6">
        <v>32.305350000000004</v>
      </c>
      <c r="J616" s="6">
        <v>32.305350000000004</v>
      </c>
      <c r="K616" s="6">
        <v>32.305350000000004</v>
      </c>
      <c r="L616" s="6">
        <v>32.305350000000004</v>
      </c>
      <c r="M616" s="6">
        <v>32.305350000000004</v>
      </c>
      <c r="N616" s="6">
        <v>32.305350000000004</v>
      </c>
      <c r="O616" s="6">
        <v>32.305350000000004</v>
      </c>
      <c r="P616" s="6">
        <v>32.305350000000004</v>
      </c>
      <c r="Q616" s="6">
        <v>32.305350000000004</v>
      </c>
      <c r="R616" s="6">
        <v>32.305350000000004</v>
      </c>
      <c r="S616" s="6">
        <v>0</v>
      </c>
      <c r="T616" s="6">
        <v>0</v>
      </c>
      <c r="U616" s="6">
        <v>0</v>
      </c>
      <c r="V616" s="6">
        <v>0</v>
      </c>
      <c r="W616" s="6">
        <v>0</v>
      </c>
      <c r="X616" s="6">
        <v>0</v>
      </c>
      <c r="Y616" s="6">
        <v>0</v>
      </c>
      <c r="Z616" s="6">
        <v>0</v>
      </c>
      <c r="AA616" s="6">
        <v>0</v>
      </c>
      <c r="AB616" s="6">
        <v>0</v>
      </c>
      <c r="AC616" s="2">
        <v>0</v>
      </c>
    </row>
    <row r="617" spans="3:29">
      <c r="C617" s="2" t="s">
        <v>101</v>
      </c>
      <c r="D617" s="2" t="s">
        <v>27</v>
      </c>
      <c r="E617" s="6">
        <v>24.697749999999999</v>
      </c>
      <c r="F617" s="6">
        <v>24.697749999999999</v>
      </c>
      <c r="G617" s="6">
        <v>24.697749999999999</v>
      </c>
      <c r="H617" s="6">
        <v>24.697749999999999</v>
      </c>
      <c r="I617" s="6">
        <v>24.697749999999999</v>
      </c>
      <c r="J617" s="6">
        <v>24.697749999999999</v>
      </c>
      <c r="K617" s="6">
        <v>24.697749999999999</v>
      </c>
      <c r="L617" s="6">
        <v>24.697749999999999</v>
      </c>
      <c r="M617" s="6">
        <v>24.697749999999999</v>
      </c>
      <c r="N617" s="6">
        <v>24.697749999999999</v>
      </c>
      <c r="O617" s="6">
        <v>24.697749999999999</v>
      </c>
      <c r="P617" s="6">
        <v>24.697749999999999</v>
      </c>
      <c r="Q617" s="6">
        <v>24.697749999999999</v>
      </c>
      <c r="R617" s="6">
        <v>24.697749999999999</v>
      </c>
      <c r="S617" s="6">
        <v>24.697749999999999</v>
      </c>
      <c r="T617" s="6">
        <v>0</v>
      </c>
      <c r="U617" s="6">
        <v>0</v>
      </c>
      <c r="V617" s="6">
        <v>0</v>
      </c>
      <c r="W617" s="6">
        <v>0</v>
      </c>
      <c r="X617" s="6">
        <v>0</v>
      </c>
      <c r="Y617" s="6">
        <v>0</v>
      </c>
      <c r="Z617" s="6">
        <v>0</v>
      </c>
      <c r="AA617" s="6">
        <v>0</v>
      </c>
      <c r="AB617" s="6">
        <v>0</v>
      </c>
      <c r="AC617" s="2">
        <v>0</v>
      </c>
    </row>
    <row r="618" spans="3:29">
      <c r="C618" s="2" t="s">
        <v>134</v>
      </c>
      <c r="D618" s="2" t="s">
        <v>27</v>
      </c>
      <c r="E618" s="6">
        <v>11.1265</v>
      </c>
      <c r="F618" s="6">
        <v>11.1265</v>
      </c>
      <c r="G618" s="6">
        <v>11.1265</v>
      </c>
      <c r="H618" s="6">
        <v>11.1265</v>
      </c>
      <c r="I618" s="6">
        <v>11.1265</v>
      </c>
      <c r="J618" s="6">
        <v>11.1265</v>
      </c>
      <c r="K618" s="6">
        <v>11.1265</v>
      </c>
      <c r="L618" s="6">
        <v>11.1265</v>
      </c>
      <c r="M618" s="6">
        <v>11.1265</v>
      </c>
      <c r="N618" s="6">
        <v>11.1265</v>
      </c>
      <c r="O618" s="6">
        <v>11.1265</v>
      </c>
      <c r="P618" s="6">
        <v>11.1265</v>
      </c>
      <c r="Q618" s="6">
        <v>11.1265</v>
      </c>
      <c r="R618" s="6">
        <v>11.1265</v>
      </c>
      <c r="S618" s="6">
        <v>11.1265</v>
      </c>
      <c r="T618" s="6">
        <v>11.1265</v>
      </c>
      <c r="U618" s="6">
        <v>11.1265</v>
      </c>
      <c r="V618" s="6">
        <v>11.1265</v>
      </c>
      <c r="W618" s="6">
        <v>11.1265</v>
      </c>
      <c r="X618" s="6">
        <v>11.1265</v>
      </c>
      <c r="Y618" s="6">
        <v>11.1265</v>
      </c>
      <c r="Z618" s="6">
        <v>0</v>
      </c>
      <c r="AA618" s="6">
        <v>0</v>
      </c>
      <c r="AB618" s="6">
        <v>0</v>
      </c>
      <c r="AC618" s="2">
        <v>0</v>
      </c>
    </row>
    <row r="619" spans="3:29">
      <c r="C619" s="2" t="s">
        <v>135</v>
      </c>
      <c r="D619" s="2" t="s">
        <v>27</v>
      </c>
      <c r="E619" s="6">
        <v>0</v>
      </c>
      <c r="F619" s="6">
        <v>0</v>
      </c>
      <c r="G619" s="6">
        <v>34.65</v>
      </c>
      <c r="H619" s="6">
        <v>34.65</v>
      </c>
      <c r="I619" s="6">
        <v>34.65</v>
      </c>
      <c r="J619" s="6">
        <v>34.65</v>
      </c>
      <c r="K619" s="6">
        <v>34.65</v>
      </c>
      <c r="L619" s="6">
        <v>34.65</v>
      </c>
      <c r="M619" s="6">
        <v>34.65</v>
      </c>
      <c r="N619" s="6">
        <v>34.65</v>
      </c>
      <c r="O619" s="6">
        <v>34.65</v>
      </c>
      <c r="P619" s="6">
        <v>34.65</v>
      </c>
      <c r="Q619" s="6">
        <v>34.65</v>
      </c>
      <c r="R619" s="6">
        <v>34.65</v>
      </c>
      <c r="S619" s="6">
        <v>34.65</v>
      </c>
      <c r="T619" s="6">
        <v>34.65</v>
      </c>
      <c r="U619" s="6">
        <v>34.65</v>
      </c>
      <c r="V619" s="6">
        <v>34.65</v>
      </c>
      <c r="W619" s="6">
        <v>34.65</v>
      </c>
      <c r="X619" s="6">
        <v>34.65</v>
      </c>
      <c r="Y619" s="6">
        <v>34.65</v>
      </c>
      <c r="Z619" s="6">
        <v>34.65</v>
      </c>
      <c r="AA619" s="6">
        <v>34.65</v>
      </c>
      <c r="AB619" s="6">
        <v>0</v>
      </c>
      <c r="AC619" s="2">
        <v>0</v>
      </c>
    </row>
    <row r="620" spans="3:29">
      <c r="C620" s="2" t="s">
        <v>102</v>
      </c>
      <c r="D620" s="2" t="s">
        <v>27</v>
      </c>
      <c r="E620" s="6">
        <v>0</v>
      </c>
      <c r="F620" s="6">
        <v>0</v>
      </c>
      <c r="G620" s="6">
        <v>0</v>
      </c>
      <c r="H620" s="6">
        <v>0</v>
      </c>
      <c r="I620" s="6">
        <v>0</v>
      </c>
      <c r="J620" s="6">
        <v>0</v>
      </c>
      <c r="K620" s="6">
        <v>0</v>
      </c>
      <c r="L620" s="6">
        <v>0</v>
      </c>
      <c r="M620" s="6">
        <v>0</v>
      </c>
      <c r="N620" s="6">
        <v>49.366559943918737</v>
      </c>
      <c r="O620" s="6">
        <v>49.366559359118789</v>
      </c>
      <c r="P620" s="6">
        <v>49.366558552273979</v>
      </c>
      <c r="Q620" s="6">
        <v>49.366558838924313</v>
      </c>
      <c r="R620" s="6">
        <v>141.02255849465718</v>
      </c>
      <c r="S620" s="6">
        <v>320.33087396312931</v>
      </c>
      <c r="T620" s="6">
        <v>378.83567006754748</v>
      </c>
      <c r="U620" s="6">
        <v>378.83567198520996</v>
      </c>
      <c r="V620" s="6">
        <v>378.83567863937577</v>
      </c>
      <c r="W620" s="6">
        <v>378.83567941420415</v>
      </c>
      <c r="X620" s="6">
        <v>378.83566408226596</v>
      </c>
      <c r="Y620" s="6">
        <v>378.83567916608115</v>
      </c>
      <c r="Z620" s="6">
        <v>405.19247043138449</v>
      </c>
      <c r="AA620" s="6">
        <v>405.19247548404138</v>
      </c>
      <c r="AB620" s="6">
        <v>487.27247896184684</v>
      </c>
      <c r="AC620" s="2">
        <v>487.27247958568898</v>
      </c>
    </row>
    <row r="621" spans="3:29">
      <c r="C621" s="2" t="s">
        <v>103</v>
      </c>
      <c r="D621" s="2" t="s">
        <v>27</v>
      </c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spans="3:29">
      <c r="C622" s="2" t="s">
        <v>104</v>
      </c>
      <c r="D622" s="2" t="s">
        <v>27</v>
      </c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spans="3:29">
      <c r="C623" s="2" t="s">
        <v>105</v>
      </c>
      <c r="D623" s="2" t="s">
        <v>27</v>
      </c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spans="3:29">
      <c r="C624" s="2" t="s">
        <v>106</v>
      </c>
      <c r="D624" s="2" t="s">
        <v>27</v>
      </c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spans="3:29">
      <c r="C625" s="2" t="s">
        <v>107</v>
      </c>
      <c r="D625" s="2" t="s">
        <v>27</v>
      </c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spans="3:29">
      <c r="C626" s="2" t="s">
        <v>108</v>
      </c>
      <c r="D626" s="2" t="s">
        <v>27</v>
      </c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spans="3:29">
      <c r="C627" s="2" t="s">
        <v>55</v>
      </c>
      <c r="D627" s="2" t="s">
        <v>27</v>
      </c>
      <c r="E627" s="6">
        <v>597.91499999999996</v>
      </c>
      <c r="F627" s="6">
        <v>597.91499999999996</v>
      </c>
      <c r="G627" s="6">
        <v>597.91499999999996</v>
      </c>
      <c r="H627" s="6">
        <v>597.91499999999996</v>
      </c>
      <c r="I627" s="6">
        <v>597.91500000000019</v>
      </c>
      <c r="J627" s="6">
        <v>597.91499999999985</v>
      </c>
      <c r="K627" s="6">
        <v>597.91499999999996</v>
      </c>
      <c r="L627" s="6">
        <v>0</v>
      </c>
      <c r="M627" s="6">
        <v>0</v>
      </c>
      <c r="N627" s="6">
        <v>0</v>
      </c>
      <c r="O627" s="6">
        <v>0</v>
      </c>
      <c r="P627" s="6">
        <v>0</v>
      </c>
      <c r="Q627" s="6">
        <v>0</v>
      </c>
      <c r="R627" s="6">
        <v>0</v>
      </c>
      <c r="S627" s="6">
        <v>0</v>
      </c>
      <c r="T627" s="6">
        <v>0</v>
      </c>
      <c r="U627" s="6">
        <v>0</v>
      </c>
      <c r="V627" s="6">
        <v>0</v>
      </c>
      <c r="W627" s="6">
        <v>0</v>
      </c>
      <c r="X627" s="6">
        <v>0</v>
      </c>
      <c r="Y627" s="6">
        <v>0</v>
      </c>
      <c r="Z627" s="6">
        <v>0</v>
      </c>
      <c r="AA627" s="6">
        <v>0</v>
      </c>
      <c r="AB627" s="6">
        <v>0</v>
      </c>
      <c r="AC627" s="2">
        <v>0</v>
      </c>
    </row>
    <row r="628" spans="3:29">
      <c r="C628" s="2" t="s">
        <v>56</v>
      </c>
      <c r="D628" s="2" t="s">
        <v>27</v>
      </c>
      <c r="E628" s="6">
        <v>1195.83</v>
      </c>
      <c r="F628" s="6">
        <v>1195.8299999999997</v>
      </c>
      <c r="G628" s="6">
        <v>1195.8299999999997</v>
      </c>
      <c r="H628" s="6">
        <v>1195.83</v>
      </c>
      <c r="I628" s="6">
        <v>1195.83</v>
      </c>
      <c r="J628" s="6">
        <v>1195.8299999999997</v>
      </c>
      <c r="K628" s="6">
        <v>1195.83</v>
      </c>
      <c r="L628" s="6">
        <v>1195.83</v>
      </c>
      <c r="M628" s="6">
        <v>1195.8300000000004</v>
      </c>
      <c r="N628" s="6">
        <v>0</v>
      </c>
      <c r="O628" s="6">
        <v>0</v>
      </c>
      <c r="P628" s="6">
        <v>0</v>
      </c>
      <c r="Q628" s="6">
        <v>0</v>
      </c>
      <c r="R628" s="6">
        <v>0</v>
      </c>
      <c r="S628" s="6">
        <v>0</v>
      </c>
      <c r="T628" s="6">
        <v>0</v>
      </c>
      <c r="U628" s="6">
        <v>0</v>
      </c>
      <c r="V628" s="6">
        <v>0</v>
      </c>
      <c r="W628" s="6">
        <v>0</v>
      </c>
      <c r="X628" s="6">
        <v>0</v>
      </c>
      <c r="Y628" s="6">
        <v>0</v>
      </c>
      <c r="Z628" s="6">
        <v>0</v>
      </c>
      <c r="AA628" s="6">
        <v>0</v>
      </c>
      <c r="AB628" s="6">
        <v>0</v>
      </c>
      <c r="AC628" s="2">
        <v>0</v>
      </c>
    </row>
    <row r="629" spans="3:29">
      <c r="C629" s="2" t="s">
        <v>109</v>
      </c>
      <c r="D629" s="2" t="s">
        <v>27</v>
      </c>
      <c r="E629" s="6">
        <v>1459.2360000000001</v>
      </c>
      <c r="F629" s="6">
        <v>1094.4269999999999</v>
      </c>
      <c r="G629" s="6">
        <v>1094.4269999999999</v>
      </c>
      <c r="H629" s="6">
        <v>1094.4269999999999</v>
      </c>
      <c r="I629" s="6">
        <v>729.61800000000005</v>
      </c>
      <c r="J629" s="6">
        <v>509.48325410958893</v>
      </c>
      <c r="K629" s="6">
        <v>364.80900000000003</v>
      </c>
      <c r="L629" s="6">
        <v>13.992673972602736</v>
      </c>
      <c r="M629" s="6">
        <v>0</v>
      </c>
      <c r="N629" s="6">
        <v>0</v>
      </c>
      <c r="O629" s="6">
        <v>0</v>
      </c>
      <c r="P629" s="6">
        <v>0</v>
      </c>
      <c r="Q629" s="6">
        <v>0</v>
      </c>
      <c r="R629" s="6">
        <v>0</v>
      </c>
      <c r="S629" s="6">
        <v>0</v>
      </c>
      <c r="T629" s="6">
        <v>0</v>
      </c>
      <c r="U629" s="6">
        <v>0</v>
      </c>
      <c r="V629" s="6">
        <v>0</v>
      </c>
      <c r="W629" s="6">
        <v>0</v>
      </c>
      <c r="X629" s="6">
        <v>0</v>
      </c>
      <c r="Y629" s="6">
        <v>0</v>
      </c>
      <c r="Z629" s="6">
        <v>0</v>
      </c>
      <c r="AA629" s="6">
        <v>0</v>
      </c>
      <c r="AB629" s="6">
        <v>0</v>
      </c>
      <c r="AC629" s="2">
        <v>0</v>
      </c>
    </row>
    <row r="630" spans="3:29">
      <c r="C630" s="2" t="s">
        <v>110</v>
      </c>
      <c r="D630" s="2" t="s">
        <v>27</v>
      </c>
      <c r="E630" s="6">
        <v>0</v>
      </c>
      <c r="F630" s="6">
        <v>0</v>
      </c>
      <c r="G630" s="6">
        <v>0</v>
      </c>
      <c r="H630" s="6">
        <v>0</v>
      </c>
      <c r="I630" s="6">
        <v>364.80899999999991</v>
      </c>
      <c r="J630" s="6">
        <v>364.80900000000003</v>
      </c>
      <c r="K630" s="6">
        <v>364.80899999999997</v>
      </c>
      <c r="L630" s="6">
        <v>729.61800000000005</v>
      </c>
      <c r="M630" s="6">
        <v>915.98781521739113</v>
      </c>
      <c r="N630" s="6">
        <v>1094.4269999999999</v>
      </c>
      <c r="O630" s="6">
        <v>1459.2360000000001</v>
      </c>
      <c r="P630" s="6">
        <v>1459.2360000000001</v>
      </c>
      <c r="Q630" s="6">
        <v>1459.2359999999999</v>
      </c>
      <c r="R630" s="6">
        <v>1459.2359999999999</v>
      </c>
      <c r="S630" s="6">
        <v>1459.2360000000001</v>
      </c>
      <c r="T630" s="6">
        <v>1459.2359999999999</v>
      </c>
      <c r="U630" s="6">
        <v>1459.2360000000001</v>
      </c>
      <c r="V630" s="6">
        <v>1459.2359999999999</v>
      </c>
      <c r="W630" s="6">
        <v>1459.2359999999999</v>
      </c>
      <c r="X630" s="6">
        <v>1459.2360000000001</v>
      </c>
      <c r="Y630" s="6">
        <v>1459.2360000000001</v>
      </c>
      <c r="Z630" s="6">
        <v>1459.2360000000001</v>
      </c>
      <c r="AA630" s="6">
        <v>1459.2360000000001</v>
      </c>
      <c r="AB630" s="6">
        <v>1459.2359999999999</v>
      </c>
      <c r="AC630" s="2">
        <v>1459.2360000000003</v>
      </c>
    </row>
    <row r="631" spans="3:29">
      <c r="C631" s="2" t="s">
        <v>111</v>
      </c>
      <c r="D631" s="2" t="s">
        <v>27</v>
      </c>
      <c r="E631" s="6">
        <v>558.9000000000002</v>
      </c>
      <c r="F631" s="6">
        <v>558.90000000000009</v>
      </c>
      <c r="G631" s="6">
        <v>558.90000000000009</v>
      </c>
      <c r="H631" s="6">
        <v>558.90000000000009</v>
      </c>
      <c r="I631" s="6">
        <v>558.90000000000009</v>
      </c>
      <c r="J631" s="6">
        <v>558.90000000000009</v>
      </c>
      <c r="K631" s="6">
        <v>558.90000000000009</v>
      </c>
      <c r="L631" s="6">
        <v>279.45000000000005</v>
      </c>
      <c r="M631" s="6">
        <v>279.45000000000005</v>
      </c>
      <c r="N631" s="6">
        <v>0</v>
      </c>
      <c r="O631" s="6">
        <v>0</v>
      </c>
      <c r="P631" s="6">
        <v>0</v>
      </c>
      <c r="Q631" s="6">
        <v>0</v>
      </c>
      <c r="R631" s="6">
        <v>0</v>
      </c>
      <c r="S631" s="6">
        <v>0</v>
      </c>
      <c r="T631" s="6">
        <v>0</v>
      </c>
      <c r="U631" s="6">
        <v>0</v>
      </c>
      <c r="V631" s="6">
        <v>0</v>
      </c>
      <c r="W631" s="6">
        <v>0</v>
      </c>
      <c r="X631" s="6">
        <v>0</v>
      </c>
      <c r="Y631" s="6">
        <v>0</v>
      </c>
      <c r="Z631" s="6">
        <v>0</v>
      </c>
      <c r="AA631" s="6">
        <v>0</v>
      </c>
      <c r="AB631" s="6">
        <v>0</v>
      </c>
      <c r="AC631" s="2">
        <v>0</v>
      </c>
    </row>
    <row r="632" spans="3:29">
      <c r="C632" s="2" t="s">
        <v>112</v>
      </c>
      <c r="D632" s="2" t="s">
        <v>27</v>
      </c>
      <c r="E632" s="6">
        <v>558.90000000000009</v>
      </c>
      <c r="F632" s="6">
        <v>558.90000000000009</v>
      </c>
      <c r="G632" s="6">
        <v>558.90000000000009</v>
      </c>
      <c r="H632" s="6">
        <v>558.90000000000009</v>
      </c>
      <c r="I632" s="6">
        <v>558.90000000000009</v>
      </c>
      <c r="J632" s="6">
        <v>558.90000000000009</v>
      </c>
      <c r="K632" s="6">
        <v>558.90000000000009</v>
      </c>
      <c r="L632" s="6">
        <v>558.9</v>
      </c>
      <c r="M632" s="6">
        <v>558.90000000000009</v>
      </c>
      <c r="N632" s="6">
        <v>558.90000000000009</v>
      </c>
      <c r="O632" s="6">
        <v>838.35</v>
      </c>
      <c r="P632" s="6">
        <v>838.34999999999991</v>
      </c>
      <c r="Q632" s="6">
        <v>1117.8000000000002</v>
      </c>
      <c r="R632" s="6">
        <v>1117.8000000000004</v>
      </c>
      <c r="S632" s="6">
        <v>1117.8000000000002</v>
      </c>
      <c r="T632" s="6">
        <v>1117.8000000000002</v>
      </c>
      <c r="U632" s="6">
        <v>1117.8000000000002</v>
      </c>
      <c r="V632" s="6">
        <v>1117.8000000000002</v>
      </c>
      <c r="W632" s="6">
        <v>1117.8000000000002</v>
      </c>
      <c r="X632" s="6">
        <v>1117.8000000000002</v>
      </c>
      <c r="Y632" s="6">
        <v>1117.8000000000002</v>
      </c>
      <c r="Z632" s="6">
        <v>1117.8000000000002</v>
      </c>
      <c r="AA632" s="6">
        <v>1117.8000000000002</v>
      </c>
      <c r="AB632" s="6">
        <v>1117.8000000000002</v>
      </c>
      <c r="AC632" s="2">
        <v>1117.8000000000002</v>
      </c>
    </row>
    <row r="633" spans="3:29">
      <c r="C633" s="2" t="s">
        <v>113</v>
      </c>
      <c r="D633" s="2" t="s">
        <v>27</v>
      </c>
      <c r="E633" s="6">
        <v>827.58960000000002</v>
      </c>
      <c r="F633" s="6">
        <v>827.58959999999968</v>
      </c>
      <c r="G633" s="6">
        <v>827.58959999999979</v>
      </c>
      <c r="H633" s="6">
        <v>827.58959999999968</v>
      </c>
      <c r="I633" s="6">
        <v>620.69220000000007</v>
      </c>
      <c r="J633" s="6">
        <v>620.69220000000018</v>
      </c>
      <c r="K633" s="6">
        <v>620.69220000000018</v>
      </c>
      <c r="L633" s="6">
        <v>620.69220000000018</v>
      </c>
      <c r="M633" s="6">
        <v>620.69220000000007</v>
      </c>
      <c r="N633" s="6">
        <v>620.69220000000007</v>
      </c>
      <c r="O633" s="6">
        <v>413.7947999999999</v>
      </c>
      <c r="P633" s="6">
        <v>413.7947999999999</v>
      </c>
      <c r="Q633" s="6">
        <v>208.02798688524595</v>
      </c>
      <c r="R633" s="6">
        <v>206.89739999999995</v>
      </c>
      <c r="S633" s="6">
        <v>102.59843671232878</v>
      </c>
      <c r="T633" s="6">
        <v>0</v>
      </c>
      <c r="U633" s="6">
        <v>0</v>
      </c>
      <c r="V633" s="6">
        <v>0</v>
      </c>
      <c r="W633" s="6">
        <v>0</v>
      </c>
      <c r="X633" s="6">
        <v>0</v>
      </c>
      <c r="Y633" s="6">
        <v>0</v>
      </c>
      <c r="Z633" s="6">
        <v>0</v>
      </c>
      <c r="AA633" s="6">
        <v>0</v>
      </c>
      <c r="AB633" s="6">
        <v>0</v>
      </c>
      <c r="AC633" s="2">
        <v>0</v>
      </c>
    </row>
    <row r="634" spans="3:29">
      <c r="C634" s="2" t="s">
        <v>114</v>
      </c>
      <c r="D634" s="2" t="s">
        <v>27</v>
      </c>
      <c r="E634" s="6">
        <v>0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206.8974</v>
      </c>
      <c r="N634" s="6">
        <v>206.89739999999998</v>
      </c>
      <c r="O634" s="6">
        <v>206.89739999999995</v>
      </c>
      <c r="P634" s="6">
        <v>206.8974</v>
      </c>
      <c r="Q634" s="6">
        <v>206.89739999999998</v>
      </c>
      <c r="R634" s="6">
        <v>413.79480000000001</v>
      </c>
      <c r="S634" s="6">
        <v>413.79479999999995</v>
      </c>
      <c r="T634" s="6">
        <v>620.69220000000018</v>
      </c>
      <c r="U634" s="6">
        <v>620.69220000000007</v>
      </c>
      <c r="V634" s="6">
        <v>827.5895999999999</v>
      </c>
      <c r="W634" s="6">
        <v>827.5895999999999</v>
      </c>
      <c r="X634" s="6">
        <v>827.5895999999999</v>
      </c>
      <c r="Y634" s="6">
        <v>827.58960000000002</v>
      </c>
      <c r="Z634" s="6">
        <v>827.58959999999979</v>
      </c>
      <c r="AA634" s="6">
        <v>827.58959999999979</v>
      </c>
      <c r="AB634" s="6">
        <v>827.58959999999979</v>
      </c>
      <c r="AC634" s="2">
        <v>827.58960000000002</v>
      </c>
    </row>
    <row r="635" spans="3:29">
      <c r="C635" s="2" t="s">
        <v>115</v>
      </c>
      <c r="D635" s="2" t="s">
        <v>27</v>
      </c>
      <c r="E635" s="2">
        <v>0</v>
      </c>
      <c r="F635" s="2">
        <v>5.125</v>
      </c>
      <c r="G635" s="2">
        <v>5.125</v>
      </c>
      <c r="H635" s="2">
        <v>5.125</v>
      </c>
      <c r="I635" s="2">
        <v>5.125</v>
      </c>
      <c r="J635" s="2">
        <v>5.125</v>
      </c>
      <c r="K635" s="2">
        <v>5.125</v>
      </c>
      <c r="L635" s="2">
        <v>5.125</v>
      </c>
      <c r="M635" s="2">
        <v>5.125</v>
      </c>
      <c r="N635" s="2">
        <v>5.125</v>
      </c>
      <c r="O635" s="2">
        <v>5.125</v>
      </c>
      <c r="P635" s="2">
        <v>5.125</v>
      </c>
      <c r="Q635" s="2">
        <v>5.125</v>
      </c>
      <c r="R635" s="2">
        <v>5.125</v>
      </c>
      <c r="S635" s="2">
        <v>5.125</v>
      </c>
      <c r="T635" s="2">
        <v>5.125</v>
      </c>
      <c r="U635" s="2">
        <v>5.125</v>
      </c>
      <c r="V635" s="2">
        <v>5.125</v>
      </c>
      <c r="W635" s="2">
        <v>5.125</v>
      </c>
      <c r="X635" s="2">
        <v>5.125</v>
      </c>
      <c r="Y635" s="2">
        <v>5.125</v>
      </c>
      <c r="Z635" s="2">
        <v>5.125</v>
      </c>
      <c r="AA635" s="2">
        <v>5.125</v>
      </c>
      <c r="AB635" s="2">
        <v>5.125</v>
      </c>
      <c r="AC635" s="2">
        <v>5.125</v>
      </c>
    </row>
    <row r="636" spans="3:29">
      <c r="C636" s="2" t="s">
        <v>116</v>
      </c>
      <c r="D636" s="2" t="s">
        <v>27</v>
      </c>
      <c r="E636" s="2">
        <v>0</v>
      </c>
      <c r="F636" s="2">
        <v>3.7237200000000001</v>
      </c>
      <c r="G636" s="2">
        <v>3.7237200000000001</v>
      </c>
      <c r="H636" s="2">
        <v>3.7237200000000001</v>
      </c>
      <c r="I636" s="2">
        <v>3.7237200000000001</v>
      </c>
      <c r="J636" s="2">
        <v>3.7237200000000001</v>
      </c>
      <c r="K636" s="2">
        <v>3.7237200000000001</v>
      </c>
      <c r="L636" s="2">
        <v>3.7237200000000001</v>
      </c>
      <c r="M636" s="2">
        <v>3.7237200000000001</v>
      </c>
      <c r="N636" s="2">
        <v>3.7237200000000001</v>
      </c>
      <c r="O636" s="2">
        <v>3.7237200000000001</v>
      </c>
      <c r="P636" s="2">
        <v>3.7237200000000001</v>
      </c>
      <c r="Q636" s="2">
        <v>3.7237200000000001</v>
      </c>
      <c r="R636" s="2">
        <v>3.7237200000000001</v>
      </c>
      <c r="S636" s="2">
        <v>3.7237200000000001</v>
      </c>
      <c r="T636" s="2">
        <v>3.7237200000000001</v>
      </c>
      <c r="U636" s="2">
        <v>3.7237200000000001</v>
      </c>
      <c r="V636" s="2">
        <v>3.7237200000000001</v>
      </c>
      <c r="W636" s="2">
        <v>3.7237200000000001</v>
      </c>
      <c r="X636" s="2">
        <v>3.7237200000000001</v>
      </c>
      <c r="Y636" s="2">
        <v>3.7237200000000001</v>
      </c>
      <c r="Z636" s="2">
        <v>3.7237200000000001</v>
      </c>
      <c r="AA636" s="2">
        <v>3.7237200000000001</v>
      </c>
      <c r="AB636" s="2">
        <v>3.7237200000000001</v>
      </c>
      <c r="AC636" s="2">
        <v>3.7237200000000001</v>
      </c>
    </row>
    <row r="637" spans="3:29">
      <c r="C637" s="2" t="s">
        <v>117</v>
      </c>
      <c r="D637" s="2" t="s">
        <v>27</v>
      </c>
      <c r="E637" s="2">
        <v>3.62</v>
      </c>
      <c r="F637" s="2">
        <v>3.62</v>
      </c>
      <c r="G637" s="2">
        <v>3.62</v>
      </c>
      <c r="H637" s="2">
        <v>3.62</v>
      </c>
      <c r="I637" s="2">
        <v>3.62</v>
      </c>
      <c r="J637" s="2">
        <v>3.62</v>
      </c>
      <c r="K637" s="2">
        <v>3.62</v>
      </c>
      <c r="L637" s="2">
        <v>3.62</v>
      </c>
      <c r="M637" s="2">
        <v>3.62</v>
      </c>
      <c r="N637" s="2">
        <v>3.62</v>
      </c>
      <c r="O637" s="2">
        <v>3.62</v>
      </c>
      <c r="P637" s="2">
        <v>3.62</v>
      </c>
      <c r="Q637" s="2">
        <v>3.62</v>
      </c>
      <c r="R637" s="2">
        <v>3.62</v>
      </c>
      <c r="S637" s="2">
        <v>3.62</v>
      </c>
      <c r="T637" s="2">
        <v>3.62</v>
      </c>
      <c r="U637" s="2">
        <v>3.62</v>
      </c>
      <c r="V637" s="2">
        <v>3.62</v>
      </c>
      <c r="W637" s="2">
        <v>3.62</v>
      </c>
      <c r="X637" s="2">
        <v>3.62</v>
      </c>
      <c r="Y637" s="2">
        <v>3.62</v>
      </c>
      <c r="Z637" s="2">
        <v>3.62</v>
      </c>
      <c r="AA637" s="2">
        <v>3.62</v>
      </c>
      <c r="AB637" s="2">
        <v>3.62</v>
      </c>
      <c r="AC637" s="2">
        <v>3.62</v>
      </c>
    </row>
    <row r="638" spans="3:29">
      <c r="C638" s="2" t="s">
        <v>118</v>
      </c>
      <c r="D638" s="2" t="s">
        <v>27</v>
      </c>
      <c r="E638" s="2">
        <v>6.2799999999999994</v>
      </c>
      <c r="F638" s="2">
        <v>6.2799999999999994</v>
      </c>
      <c r="G638" s="2">
        <v>6.2799999999999994</v>
      </c>
      <c r="H638" s="2">
        <v>6.2799999999999994</v>
      </c>
      <c r="I638" s="2">
        <v>6.2799999999999994</v>
      </c>
      <c r="J638" s="2">
        <v>6.2799999999999994</v>
      </c>
      <c r="K638" s="2">
        <v>6.2799999999999994</v>
      </c>
      <c r="L638" s="2">
        <v>6.2799999999999994</v>
      </c>
      <c r="M638" s="2">
        <v>6.2799999999999994</v>
      </c>
      <c r="N638" s="2">
        <v>6.2799999999999994</v>
      </c>
      <c r="O638" s="2">
        <v>6.2799999999999994</v>
      </c>
      <c r="P638" s="2">
        <v>6.2799999999999994</v>
      </c>
      <c r="Q638" s="2">
        <v>6.2799999999999994</v>
      </c>
      <c r="R638" s="2">
        <v>6.2799999999999994</v>
      </c>
      <c r="S638" s="2">
        <v>6.2799999999999994</v>
      </c>
      <c r="T638" s="2">
        <v>6.2799999999999994</v>
      </c>
      <c r="U638" s="2">
        <v>6.2799999999999994</v>
      </c>
      <c r="V638" s="2">
        <v>6.2799999999999994</v>
      </c>
      <c r="W638" s="2">
        <v>6.2799999999999994</v>
      </c>
      <c r="X638" s="2">
        <v>6.2799999999999994</v>
      </c>
      <c r="Y638" s="2">
        <v>6.2799999999999994</v>
      </c>
      <c r="Z638" s="2">
        <v>6.2799999999999994</v>
      </c>
      <c r="AA638" s="2">
        <v>6.2799999999999994</v>
      </c>
      <c r="AB638" s="2">
        <v>6.2799999999999994</v>
      </c>
      <c r="AC638" s="2">
        <v>6.2799999999999994</v>
      </c>
    </row>
    <row r="639" spans="3:29">
      <c r="C639" s="2" t="s">
        <v>119</v>
      </c>
      <c r="D639" s="2" t="s">
        <v>27</v>
      </c>
      <c r="E639" s="2">
        <v>3.37</v>
      </c>
      <c r="F639" s="2">
        <v>3.37</v>
      </c>
      <c r="G639" s="2">
        <v>3.37</v>
      </c>
      <c r="H639" s="2">
        <v>3.37</v>
      </c>
      <c r="I639" s="2">
        <v>3.37</v>
      </c>
      <c r="J639" s="2">
        <v>3.7450000000000001</v>
      </c>
      <c r="K639" s="2">
        <v>3.7450000000000001</v>
      </c>
      <c r="L639" s="2">
        <v>3.7450000000000001</v>
      </c>
      <c r="M639" s="2">
        <v>3.7450000000000001</v>
      </c>
      <c r="N639" s="2">
        <v>3.7450000000000001</v>
      </c>
      <c r="O639" s="2">
        <v>3.7450000000000001</v>
      </c>
      <c r="P639" s="2">
        <v>3.7450000000000001</v>
      </c>
      <c r="Q639" s="2">
        <v>3.7450000000000001</v>
      </c>
      <c r="R639" s="2">
        <v>3.7450000000000001</v>
      </c>
      <c r="S639" s="2">
        <v>3.7450000000000001</v>
      </c>
      <c r="T639" s="2">
        <v>3.7450000000000001</v>
      </c>
      <c r="U639" s="2">
        <v>3.7450000000000001</v>
      </c>
      <c r="V639" s="2">
        <v>3.7450000000000001</v>
      </c>
      <c r="W639" s="2">
        <v>3.7450000000000001</v>
      </c>
      <c r="X639" s="2">
        <v>3.7450000000000001</v>
      </c>
      <c r="Y639" s="2">
        <v>3.7450000000000001</v>
      </c>
      <c r="Z639" s="2">
        <v>3.7450000000000001</v>
      </c>
      <c r="AA639" s="2">
        <v>3.7450000000000001</v>
      </c>
      <c r="AB639" s="2">
        <v>3.7450000000000001</v>
      </c>
      <c r="AC639" s="2">
        <v>3.7450000000000001</v>
      </c>
    </row>
    <row r="640" spans="3:29">
      <c r="C640" s="2" t="s">
        <v>120</v>
      </c>
      <c r="D640" s="2" t="s">
        <v>27</v>
      </c>
      <c r="E640" s="2">
        <v>1.43</v>
      </c>
      <c r="F640" s="2">
        <v>1.43</v>
      </c>
      <c r="G640" s="2">
        <v>1.43</v>
      </c>
      <c r="H640" s="2">
        <v>1.43</v>
      </c>
      <c r="I640" s="2">
        <v>1.43</v>
      </c>
      <c r="J640" s="2">
        <v>1.43</v>
      </c>
      <c r="K640" s="2">
        <v>1.43</v>
      </c>
      <c r="L640" s="2">
        <v>1.43</v>
      </c>
      <c r="M640" s="2">
        <v>1.43</v>
      </c>
      <c r="N640" s="2">
        <v>1.43</v>
      </c>
      <c r="O640" s="2">
        <v>1.43</v>
      </c>
      <c r="P640" s="2">
        <v>1.43</v>
      </c>
      <c r="Q640" s="2">
        <v>1.43</v>
      </c>
      <c r="R640" s="2">
        <v>1.43</v>
      </c>
      <c r="S640" s="2">
        <v>1.43</v>
      </c>
      <c r="T640" s="2">
        <v>1.43</v>
      </c>
      <c r="U640" s="2">
        <v>1.43</v>
      </c>
      <c r="V640" s="2">
        <v>1.43</v>
      </c>
      <c r="W640" s="2">
        <v>1.43</v>
      </c>
      <c r="X640" s="2">
        <v>1.43</v>
      </c>
      <c r="Y640" s="2">
        <v>1.43</v>
      </c>
      <c r="Z640" s="2">
        <v>1.43</v>
      </c>
      <c r="AA640" s="2">
        <v>1.43</v>
      </c>
      <c r="AB640" s="2">
        <v>1.43</v>
      </c>
      <c r="AC640" s="2">
        <v>1.43</v>
      </c>
    </row>
    <row r="641" spans="3:29">
      <c r="C641" s="2" t="s">
        <v>121</v>
      </c>
      <c r="D641" s="2" t="s">
        <v>27</v>
      </c>
      <c r="E641" s="2">
        <v>3.0750000000000002</v>
      </c>
      <c r="F641" s="2">
        <v>3.0750000000000002</v>
      </c>
      <c r="G641" s="2">
        <v>3.0750000000000002</v>
      </c>
      <c r="H641" s="2">
        <v>3.0750000000000002</v>
      </c>
      <c r="I641" s="2">
        <v>3.0750000000000002</v>
      </c>
      <c r="J641" s="2">
        <v>3.0750000000000002</v>
      </c>
      <c r="K641" s="2">
        <v>3.0750000000000002</v>
      </c>
      <c r="L641" s="2">
        <v>3.0750000000000002</v>
      </c>
      <c r="M641" s="2">
        <v>3.0750000000000002</v>
      </c>
      <c r="N641" s="2">
        <v>3.0750000000000002</v>
      </c>
      <c r="O641" s="2">
        <v>3.0750000000000002</v>
      </c>
      <c r="P641" s="2">
        <v>3.0750000000000002</v>
      </c>
      <c r="Q641" s="2">
        <v>3.0750000000000002</v>
      </c>
      <c r="R641" s="2">
        <v>3.0750000000000002</v>
      </c>
      <c r="S641" s="2">
        <v>3.0750000000000002</v>
      </c>
      <c r="T641" s="2">
        <v>3.0750000000000002</v>
      </c>
      <c r="U641" s="2">
        <v>3.0750000000000002</v>
      </c>
      <c r="V641" s="2">
        <v>3.0750000000000002</v>
      </c>
      <c r="W641" s="2">
        <v>3.0750000000000002</v>
      </c>
      <c r="X641" s="2">
        <v>3.0750000000000002</v>
      </c>
      <c r="Y641" s="2">
        <v>3.0750000000000002</v>
      </c>
      <c r="Z641" s="2">
        <v>3.0750000000000002</v>
      </c>
      <c r="AA641" s="2">
        <v>3.0750000000000002</v>
      </c>
      <c r="AB641" s="2">
        <v>3.0750000000000002</v>
      </c>
      <c r="AC641" s="2">
        <v>3.0750000000000002</v>
      </c>
    </row>
    <row r="642" spans="3:29">
      <c r="C642" s="2" t="s">
        <v>122</v>
      </c>
      <c r="D642" s="2" t="s">
        <v>27</v>
      </c>
      <c r="E642" s="2">
        <v>5.04</v>
      </c>
      <c r="F642" s="2">
        <v>5.04</v>
      </c>
      <c r="G642" s="2">
        <v>5.04</v>
      </c>
      <c r="H642" s="2">
        <v>5.04</v>
      </c>
      <c r="I642" s="2">
        <v>5.04</v>
      </c>
      <c r="J642" s="2">
        <v>5.04</v>
      </c>
      <c r="K642" s="2">
        <v>5.04</v>
      </c>
      <c r="L642" s="2">
        <v>5.04</v>
      </c>
      <c r="M642" s="2">
        <v>5.04</v>
      </c>
      <c r="N642" s="2">
        <v>5.04</v>
      </c>
      <c r="O642" s="2">
        <v>5.04</v>
      </c>
      <c r="P642" s="2">
        <v>5.04</v>
      </c>
      <c r="Q642" s="2">
        <v>5.04</v>
      </c>
      <c r="R642" s="2">
        <v>5.04</v>
      </c>
      <c r="S642" s="2">
        <v>5.04</v>
      </c>
      <c r="T642" s="2">
        <v>5.04</v>
      </c>
      <c r="U642" s="2">
        <v>5.04</v>
      </c>
      <c r="V642" s="2">
        <v>5.04</v>
      </c>
      <c r="W642" s="2">
        <v>5.04</v>
      </c>
      <c r="X642" s="2">
        <v>5.04</v>
      </c>
      <c r="Y642" s="2">
        <v>5.04</v>
      </c>
      <c r="Z642" s="2">
        <v>5.04</v>
      </c>
      <c r="AA642" s="2">
        <v>5.04</v>
      </c>
      <c r="AB642" s="2">
        <v>5.04</v>
      </c>
      <c r="AC642" s="2">
        <v>5.04</v>
      </c>
    </row>
    <row r="643" spans="3:29">
      <c r="C643" s="2" t="s">
        <v>123</v>
      </c>
      <c r="D643" s="2" t="s">
        <v>27</v>
      </c>
      <c r="E643" s="2">
        <v>10.515000000000001</v>
      </c>
      <c r="F643" s="2">
        <v>10.515000000000001</v>
      </c>
      <c r="G643" s="2">
        <v>10.515000000000001</v>
      </c>
      <c r="H643" s="2">
        <v>10.515000000000001</v>
      </c>
      <c r="I643" s="2">
        <v>10.515000000000001</v>
      </c>
      <c r="J643" s="2">
        <v>10.515000000000001</v>
      </c>
      <c r="K643" s="2">
        <v>10.515000000000001</v>
      </c>
      <c r="L643" s="2">
        <v>10.515000000000001</v>
      </c>
      <c r="M643" s="2">
        <v>10.515000000000001</v>
      </c>
      <c r="N643" s="2">
        <v>10.515000000000001</v>
      </c>
      <c r="O643" s="2">
        <v>10.515000000000001</v>
      </c>
      <c r="P643" s="2">
        <v>10.515000000000001</v>
      </c>
      <c r="Q643" s="2">
        <v>10.515000000000001</v>
      </c>
      <c r="R643" s="2">
        <v>10.515000000000001</v>
      </c>
      <c r="S643" s="2">
        <v>10.515000000000001</v>
      </c>
      <c r="T643" s="2">
        <v>10.515000000000001</v>
      </c>
      <c r="U643" s="2">
        <v>10.515000000000001</v>
      </c>
      <c r="V643" s="2">
        <v>10.515000000000001</v>
      </c>
      <c r="W643" s="2">
        <v>10.515000000000001</v>
      </c>
      <c r="X643" s="2">
        <v>10.515000000000001</v>
      </c>
      <c r="Y643" s="2">
        <v>10.515000000000001</v>
      </c>
      <c r="Z643" s="2">
        <v>10.515000000000001</v>
      </c>
      <c r="AA643" s="2">
        <v>10.515000000000001</v>
      </c>
      <c r="AB643" s="2">
        <v>10.515000000000001</v>
      </c>
      <c r="AC643" s="2">
        <v>10.515000000000001</v>
      </c>
    </row>
    <row r="644" spans="3:29">
      <c r="C644" s="2" t="s">
        <v>124</v>
      </c>
      <c r="D644" s="2" t="s">
        <v>27</v>
      </c>
      <c r="E644" s="2">
        <v>5.2249999999999996</v>
      </c>
      <c r="F644" s="2">
        <v>5.2249999999999996</v>
      </c>
      <c r="G644" s="2">
        <v>5.2249999999999996</v>
      </c>
      <c r="H644" s="2">
        <v>5.2249999999999996</v>
      </c>
      <c r="I644" s="2">
        <v>5.2249999999999996</v>
      </c>
      <c r="J644" s="2">
        <v>5.2249999999999996</v>
      </c>
      <c r="K644" s="2">
        <v>5.2249999999999996</v>
      </c>
      <c r="L644" s="2">
        <v>5.2249999999999996</v>
      </c>
      <c r="M644" s="2">
        <v>5.2249999999999996</v>
      </c>
      <c r="N644" s="2">
        <v>5.2249999999999996</v>
      </c>
      <c r="O644" s="2">
        <v>5.2249999999999996</v>
      </c>
      <c r="P644" s="2">
        <v>5.2249999999999996</v>
      </c>
      <c r="Q644" s="2">
        <v>5.2249999999999996</v>
      </c>
      <c r="R644" s="2">
        <v>5.2249999999999996</v>
      </c>
      <c r="S644" s="2">
        <v>5.2249999999999996</v>
      </c>
      <c r="T644" s="2">
        <v>5.2249999999999996</v>
      </c>
      <c r="U644" s="2">
        <v>5.2249999999999996</v>
      </c>
      <c r="V644" s="2">
        <v>5.2249999999999996</v>
      </c>
      <c r="W644" s="2">
        <v>5.2249999999999996</v>
      </c>
      <c r="X644" s="2">
        <v>5.2249999999999996</v>
      </c>
      <c r="Y644" s="2">
        <v>5.2249999999999996</v>
      </c>
      <c r="Z644" s="2">
        <v>5.2249999999999996</v>
      </c>
      <c r="AA644" s="2">
        <v>5.2249999999999996</v>
      </c>
      <c r="AB644" s="2">
        <v>5.2249999999999996</v>
      </c>
      <c r="AC644" s="2">
        <v>5.2249999999999996</v>
      </c>
    </row>
    <row r="645" spans="3:29">
      <c r="C645" s="2" t="s">
        <v>125</v>
      </c>
      <c r="D645" s="2" t="s">
        <v>27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  <c r="J645" s="2">
        <v>0</v>
      </c>
      <c r="K645" s="2">
        <v>0</v>
      </c>
      <c r="L645" s="2">
        <v>0</v>
      </c>
      <c r="M645" s="2">
        <v>0</v>
      </c>
      <c r="N645" s="2">
        <v>0</v>
      </c>
      <c r="O645" s="2">
        <v>0</v>
      </c>
      <c r="P645" s="2">
        <v>0</v>
      </c>
      <c r="Q645" s="2">
        <v>0</v>
      </c>
      <c r="R645" s="2">
        <v>0</v>
      </c>
      <c r="S645" s="2">
        <v>0</v>
      </c>
      <c r="T645" s="2">
        <v>0</v>
      </c>
      <c r="U645" s="2">
        <v>0</v>
      </c>
      <c r="V645" s="2">
        <v>0</v>
      </c>
      <c r="W645" s="2">
        <v>0</v>
      </c>
      <c r="X645" s="2">
        <v>0</v>
      </c>
      <c r="Y645" s="2">
        <v>0</v>
      </c>
      <c r="Z645" s="2">
        <v>0</v>
      </c>
      <c r="AA645" s="2">
        <v>0</v>
      </c>
      <c r="AB645" s="2">
        <v>0</v>
      </c>
      <c r="AC645" s="2">
        <v>0</v>
      </c>
    </row>
    <row r="646" spans="3:29">
      <c r="C646" s="2" t="s">
        <v>126</v>
      </c>
      <c r="D646" s="2" t="s">
        <v>27</v>
      </c>
      <c r="E646" s="2">
        <v>4.9605000000000006</v>
      </c>
      <c r="F646" s="2">
        <v>4.9605000000000006</v>
      </c>
      <c r="G646" s="2">
        <v>4.9605000000000006</v>
      </c>
      <c r="H646" s="2">
        <v>4.9605000000000006</v>
      </c>
      <c r="I646" s="2">
        <v>4.9605000000000006</v>
      </c>
      <c r="J646" s="2">
        <v>4.9605000000000006</v>
      </c>
      <c r="K646" s="2">
        <v>4.9605000000000006</v>
      </c>
      <c r="L646" s="2">
        <v>4.9605000000000006</v>
      </c>
      <c r="M646" s="2">
        <v>4.9605000000000006</v>
      </c>
      <c r="N646" s="2">
        <v>4.9605000000000006</v>
      </c>
      <c r="O646" s="2">
        <v>4.9605000000000006</v>
      </c>
      <c r="P646" s="2">
        <v>4.9605000000000006</v>
      </c>
      <c r="Q646" s="2">
        <v>4.9605000000000006</v>
      </c>
      <c r="R646" s="2">
        <v>4.9605000000000006</v>
      </c>
      <c r="S646" s="2">
        <v>4.9605000000000006</v>
      </c>
      <c r="T646" s="2">
        <v>4.9605000000000006</v>
      </c>
      <c r="U646" s="2">
        <v>4.9605000000000006</v>
      </c>
      <c r="V646" s="2">
        <v>4.9605000000000006</v>
      </c>
      <c r="W646" s="2">
        <v>4.9605000000000006</v>
      </c>
      <c r="X646" s="2">
        <v>4.9605000000000006</v>
      </c>
      <c r="Y646" s="2">
        <v>4.9605000000000006</v>
      </c>
      <c r="Z646" s="2">
        <v>4.9605000000000006</v>
      </c>
      <c r="AA646" s="2">
        <v>4.9605000000000006</v>
      </c>
      <c r="AB646" s="2">
        <v>4.9605000000000006</v>
      </c>
      <c r="AC646" s="2">
        <v>4.9605000000000006</v>
      </c>
    </row>
    <row r="647" spans="3:29">
      <c r="C647" s="2" t="s">
        <v>127</v>
      </c>
      <c r="D647" s="2" t="s">
        <v>27</v>
      </c>
      <c r="E647" s="2">
        <v>1.7567000000000002</v>
      </c>
      <c r="F647" s="2">
        <v>1.7567000000000002</v>
      </c>
      <c r="G647" s="2">
        <v>1.7567000000000002</v>
      </c>
      <c r="H647" s="2">
        <v>1.7567000000000002</v>
      </c>
      <c r="I647" s="2">
        <v>1.7567000000000002</v>
      </c>
      <c r="J647" s="2">
        <v>1.7567000000000002</v>
      </c>
      <c r="K647" s="2">
        <v>1.7567000000000002</v>
      </c>
      <c r="L647" s="2">
        <v>1.7567000000000002</v>
      </c>
      <c r="M647" s="2">
        <v>1.7567000000000002</v>
      </c>
      <c r="N647" s="2">
        <v>1.7567000000000002</v>
      </c>
      <c r="O647" s="2">
        <v>1.7567000000000002</v>
      </c>
      <c r="P647" s="2">
        <v>1.7567000000000002</v>
      </c>
      <c r="Q647" s="2">
        <v>1.7567000000000002</v>
      </c>
      <c r="R647" s="2">
        <v>1.7567000000000002</v>
      </c>
      <c r="S647" s="2">
        <v>1.7567000000000002</v>
      </c>
      <c r="T647" s="2">
        <v>1.7567000000000002</v>
      </c>
      <c r="U647" s="2">
        <v>1.7567000000000002</v>
      </c>
      <c r="V647" s="2">
        <v>1.7567000000000002</v>
      </c>
      <c r="W647" s="2">
        <v>1.7567000000000002</v>
      </c>
      <c r="X647" s="2">
        <v>1.7567000000000002</v>
      </c>
      <c r="Y647" s="2">
        <v>1.7567000000000002</v>
      </c>
      <c r="Z647" s="2">
        <v>1.7567000000000002</v>
      </c>
      <c r="AA647" s="2">
        <v>1.7567000000000002</v>
      </c>
      <c r="AB647" s="2">
        <v>1.7567000000000002</v>
      </c>
      <c r="AC647" s="2">
        <v>1.7567000000000002</v>
      </c>
    </row>
    <row r="648" spans="3:29">
      <c r="C648" s="2" t="s">
        <v>128</v>
      </c>
      <c r="D648" s="2" t="s">
        <v>27</v>
      </c>
      <c r="E648" s="2">
        <v>0.21400000000000002</v>
      </c>
      <c r="F648" s="2">
        <v>0.21400000000000002</v>
      </c>
      <c r="G648" s="2">
        <v>0.21400000000000002</v>
      </c>
      <c r="H648" s="2">
        <v>0.21400000000000002</v>
      </c>
      <c r="I648" s="2">
        <v>0.21400000000000002</v>
      </c>
      <c r="J648" s="2">
        <v>0.21400000000000002</v>
      </c>
      <c r="K648" s="2">
        <v>0.21400000000000002</v>
      </c>
      <c r="L648" s="2">
        <v>0.21400000000000002</v>
      </c>
      <c r="M648" s="2">
        <v>0.21400000000000002</v>
      </c>
      <c r="N648" s="2">
        <v>0.21400000000000002</v>
      </c>
      <c r="O648" s="2">
        <v>0.21400000000000002</v>
      </c>
      <c r="P648" s="2">
        <v>0.21400000000000002</v>
      </c>
      <c r="Q648" s="2">
        <v>0.21400000000000002</v>
      </c>
      <c r="R648" s="2">
        <v>0.21400000000000002</v>
      </c>
      <c r="S648" s="2">
        <v>0.21400000000000002</v>
      </c>
      <c r="T648" s="2">
        <v>0.21400000000000002</v>
      </c>
      <c r="U648" s="2">
        <v>0.21400000000000002</v>
      </c>
      <c r="V648" s="2">
        <v>0.21400000000000002</v>
      </c>
      <c r="W648" s="2">
        <v>0.21400000000000002</v>
      </c>
      <c r="X648" s="2">
        <v>0.21400000000000002</v>
      </c>
      <c r="Y648" s="2">
        <v>0.21400000000000002</v>
      </c>
      <c r="Z648" s="2">
        <v>0.21400000000000002</v>
      </c>
      <c r="AA648" s="2">
        <v>0.21400000000000002</v>
      </c>
      <c r="AB648" s="2">
        <v>0.21400000000000002</v>
      </c>
      <c r="AC648" s="2">
        <v>0.21400000000000002</v>
      </c>
    </row>
    <row r="649" spans="3:29">
      <c r="C649" s="2" t="s">
        <v>129</v>
      </c>
      <c r="D649" s="2" t="s">
        <v>27</v>
      </c>
    </row>
    <row r="650" spans="3:29">
      <c r="C650" s="2" t="s">
        <v>130</v>
      </c>
      <c r="D650" s="2" t="s">
        <v>27</v>
      </c>
      <c r="E650" s="2">
        <v>2.2334999999999998</v>
      </c>
      <c r="F650" s="2">
        <v>2.2334999999999998</v>
      </c>
      <c r="G650" s="2">
        <v>2.2334999999999998</v>
      </c>
      <c r="H650" s="2">
        <v>2.2334999999999998</v>
      </c>
      <c r="I650" s="2">
        <v>2.2334999999999998</v>
      </c>
      <c r="J650" s="2">
        <v>2.2334999999999998</v>
      </c>
      <c r="K650" s="2">
        <v>2.2334999999999998</v>
      </c>
      <c r="L650" s="2">
        <v>2.2334999999999998</v>
      </c>
      <c r="M650" s="2">
        <v>2.2334999999999998</v>
      </c>
      <c r="N650" s="2">
        <v>2.2334999999999998</v>
      </c>
      <c r="O650" s="2">
        <v>2.2334999999999998</v>
      </c>
      <c r="P650" s="2">
        <v>2.2334999999999998</v>
      </c>
      <c r="Q650" s="2">
        <v>2.2334999999999998</v>
      </c>
      <c r="R650" s="2">
        <v>2.2334999999999998</v>
      </c>
      <c r="S650" s="2">
        <v>2.2334999999999998</v>
      </c>
      <c r="T650" s="2">
        <v>2.2334999999999998</v>
      </c>
      <c r="U650" s="2">
        <v>2.2334999999999998</v>
      </c>
      <c r="V650" s="2">
        <v>2.2334999999999998</v>
      </c>
      <c r="W650" s="2">
        <v>2.2334999999999998</v>
      </c>
      <c r="X650" s="2">
        <v>2.2334999999999998</v>
      </c>
      <c r="Y650" s="2">
        <v>2.2334999999999998</v>
      </c>
      <c r="Z650" s="2">
        <v>2.2334999999999998</v>
      </c>
      <c r="AA650" s="2">
        <v>2.2334999999999998</v>
      </c>
      <c r="AB650" s="2">
        <v>2.2334999999999998</v>
      </c>
      <c r="AC650" s="2">
        <v>2.2334999999999998</v>
      </c>
    </row>
    <row r="651" spans="3:29">
      <c r="C651" s="2" t="s">
        <v>131</v>
      </c>
      <c r="D651" s="2" t="s">
        <v>27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0</v>
      </c>
      <c r="U651" s="2">
        <v>0</v>
      </c>
      <c r="V651" s="2">
        <v>0</v>
      </c>
      <c r="W651" s="2">
        <v>0</v>
      </c>
      <c r="X651" s="2">
        <v>0</v>
      </c>
      <c r="Y651" s="2">
        <v>0</v>
      </c>
      <c r="Z651" s="2">
        <v>0</v>
      </c>
      <c r="AA651" s="2">
        <v>0</v>
      </c>
      <c r="AB651" s="2">
        <v>0</v>
      </c>
      <c r="AC651" s="2">
        <v>0</v>
      </c>
    </row>
    <row r="652" spans="3:29">
      <c r="C652" s="2" t="s">
        <v>132</v>
      </c>
      <c r="D652" s="2" t="s">
        <v>27</v>
      </c>
    </row>
    <row r="653" spans="3:29">
      <c r="C653" s="2" t="s">
        <v>133</v>
      </c>
      <c r="D653" s="2" t="s">
        <v>27</v>
      </c>
    </row>
    <row r="654" spans="3:29">
      <c r="C654" s="2" t="s">
        <v>41</v>
      </c>
      <c r="D654" s="2" t="s">
        <v>27</v>
      </c>
      <c r="E654" s="2">
        <v>0</v>
      </c>
      <c r="F654" s="2">
        <v>0</v>
      </c>
      <c r="G654" s="2">
        <v>0</v>
      </c>
      <c r="H654" s="2">
        <v>0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5.2339300729420315E-4</v>
      </c>
      <c r="R654" s="2">
        <v>5.4189637381487352E-4</v>
      </c>
      <c r="S654" s="2">
        <v>5.4266045846014662E-4</v>
      </c>
      <c r="T654" s="2">
        <v>5.5980522235839572E-4</v>
      </c>
      <c r="U654" s="2">
        <v>5.6132498127486516E-4</v>
      </c>
      <c r="V654" s="2">
        <v>6.1330624129094099E-4</v>
      </c>
      <c r="W654" s="2">
        <v>6.275965610433355E-4</v>
      </c>
      <c r="X654" s="2">
        <v>7.902215041974657E-4</v>
      </c>
      <c r="Y654" s="2">
        <v>8.7505009217455135E-4</v>
      </c>
      <c r="Z654" s="2">
        <v>8.9784277371986079E-4</v>
      </c>
      <c r="AA654" s="2">
        <v>1.3346004756585477E-3</v>
      </c>
      <c r="AB654" s="2">
        <v>1.7445068894371837E-3</v>
      </c>
      <c r="AC654" s="2">
        <v>1.7778030929107859E-3</v>
      </c>
    </row>
    <row r="655" spans="3:29">
      <c r="C655" s="2" t="s">
        <v>42</v>
      </c>
      <c r="D655" s="2" t="s">
        <v>27</v>
      </c>
    </row>
    <row r="656" spans="3:29">
      <c r="C656" s="2" t="s">
        <v>43</v>
      </c>
      <c r="D656" s="2" t="s">
        <v>27</v>
      </c>
      <c r="E656" s="2">
        <v>2.0795347017092284E-4</v>
      </c>
      <c r="F656" s="2">
        <v>2.7213606534839984E-4</v>
      </c>
      <c r="G656" s="2">
        <v>3.3899030149934118E-4</v>
      </c>
      <c r="H656" s="2">
        <v>3.6925762881202616E-4</v>
      </c>
      <c r="I656" s="2">
        <v>3.7224247883192789E-4</v>
      </c>
      <c r="J656" s="2">
        <v>3.8578101885730517E-4</v>
      </c>
      <c r="K656" s="2">
        <v>4.0377607145048578E-4</v>
      </c>
      <c r="L656" s="2">
        <v>7.99017394023486E-4</v>
      </c>
      <c r="M656" s="2">
        <v>8.1961713971317237E-4</v>
      </c>
      <c r="N656" s="2">
        <v>8.6891238920964705E-4</v>
      </c>
      <c r="O656" s="2">
        <v>1.1347108164943833E-3</v>
      </c>
      <c r="P656" s="2">
        <v>1.9347890501659238E-3</v>
      </c>
      <c r="Q656" s="2">
        <v>2.5719839140045486E-3</v>
      </c>
      <c r="R656" s="2">
        <v>3.2078238289992124E-3</v>
      </c>
      <c r="S656" s="2">
        <v>3.412739474857528E-3</v>
      </c>
      <c r="T656" s="2">
        <v>3.516077510044287E-3</v>
      </c>
      <c r="U656" s="2">
        <v>3.7386518847415881E-3</v>
      </c>
      <c r="V656" s="2">
        <v>3.8056787352133154E-3</v>
      </c>
      <c r="W656" s="2">
        <v>3.827822922586576E-3</v>
      </c>
      <c r="X656" s="2">
        <v>4.2272452060951038E-3</v>
      </c>
      <c r="Y656" s="2">
        <v>4.2849233816440483E-3</v>
      </c>
      <c r="Z656" s="2">
        <v>4.4904862105671923E-3</v>
      </c>
      <c r="AA656" s="2">
        <v>4.6991479262806111E-3</v>
      </c>
      <c r="AB656" s="2">
        <v>5.2909716345716984E-3</v>
      </c>
      <c r="AC656" s="2">
        <v>5.3462279561797832E-3</v>
      </c>
    </row>
    <row r="657" spans="3:29">
      <c r="C657" s="2" t="s">
        <v>44</v>
      </c>
      <c r="D657" s="2" t="s">
        <v>27</v>
      </c>
      <c r="E657" s="2">
        <v>3.5796726070979712E-4</v>
      </c>
      <c r="F657" s="2">
        <v>2.5058249420773697E-4</v>
      </c>
      <c r="G657" s="2">
        <v>2.0564544393619305E-4</v>
      </c>
      <c r="H657" s="2">
        <v>2.3090253815600959E-4</v>
      </c>
      <c r="I657" s="2">
        <v>7.5574975432346567E-5</v>
      </c>
      <c r="J657" s="2">
        <v>9.9778030717487967E-5</v>
      </c>
      <c r="K657" s="2">
        <v>1.2650501260955921E-4</v>
      </c>
      <c r="L657" s="2">
        <v>64.400213005612571</v>
      </c>
      <c r="M657" s="2">
        <v>5.1263719402141875E-4</v>
      </c>
      <c r="N657" s="2">
        <v>214.56794630345811</v>
      </c>
      <c r="O657" s="2">
        <v>140.37299947181273</v>
      </c>
      <c r="P657" s="2">
        <v>156.10065899241451</v>
      </c>
      <c r="Q657" s="2">
        <v>194.66099674484951</v>
      </c>
      <c r="R657" s="2">
        <v>136.9251388528171</v>
      </c>
      <c r="S657" s="2">
        <v>193.30760191981716</v>
      </c>
      <c r="T657" s="2">
        <v>175.07163654137918</v>
      </c>
      <c r="U657" s="2">
        <v>203.41547541296222</v>
      </c>
      <c r="V657" s="2">
        <v>143.08924180122833</v>
      </c>
      <c r="W657" s="2">
        <v>154.42678622909071</v>
      </c>
      <c r="X657" s="2">
        <v>196.19349934165473</v>
      </c>
      <c r="Y657" s="2">
        <v>242.49707379096461</v>
      </c>
      <c r="Z657" s="2">
        <v>288.801014222204</v>
      </c>
      <c r="AA657" s="2">
        <v>335.10456173077705</v>
      </c>
      <c r="AB657" s="2">
        <v>381.40800907328975</v>
      </c>
      <c r="AC657" s="2">
        <v>427.71167250597802</v>
      </c>
    </row>
  </sheetData>
  <conditionalFormatting sqref="F6:AD645">
    <cfRule type="cellIs" dxfId="15" priority="7" operator="greaterThan">
      <formula>E6</formula>
    </cfRule>
    <cfRule type="cellIs" dxfId="14" priority="8" operator="lessThan">
      <formula>E6</formula>
    </cfRule>
  </conditionalFormatting>
  <conditionalFormatting sqref="F6">
    <cfRule type="cellIs" dxfId="13" priority="5" operator="greaterThan">
      <formula>E6</formula>
    </cfRule>
    <cfRule type="cellIs" dxfId="12" priority="6" operator="lessThan">
      <formula>E6</formula>
    </cfRule>
  </conditionalFormatting>
  <conditionalFormatting sqref="G6:X6">
    <cfRule type="cellIs" dxfId="11" priority="3" operator="greaterThan">
      <formula>F6</formula>
    </cfRule>
    <cfRule type="cellIs" dxfId="10" priority="4" operator="lessThan">
      <formula>F6</formula>
    </cfRule>
  </conditionalFormatting>
  <conditionalFormatting sqref="E14:W22">
    <cfRule type="cellIs" dxfId="9" priority="1" operator="greaterThan">
      <formula>D14</formula>
    </cfRule>
    <cfRule type="cellIs" dxfId="8" priority="2" operator="lessThan">
      <formula>D14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657"/>
  <sheetViews>
    <sheetView zoomScale="75" zoomScaleNormal="7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31" sqref="P31"/>
    </sheetView>
  </sheetViews>
  <sheetFormatPr defaultRowHeight="15"/>
  <cols>
    <col min="1" max="1" width="17.7109375" style="2" bestFit="1" customWidth="1"/>
    <col min="2" max="2" width="18.42578125" style="2" bestFit="1" customWidth="1"/>
    <col min="3" max="3" width="31.7109375" style="2" bestFit="1" customWidth="1"/>
    <col min="4" max="4" width="9.7109375" style="2" customWidth="1"/>
    <col min="5" max="5" width="9.28515625" style="2" bestFit="1" customWidth="1"/>
    <col min="6" max="16384" width="9.140625" style="2"/>
  </cols>
  <sheetData>
    <row r="1" spans="1:29">
      <c r="A1" s="2" t="s">
        <v>8</v>
      </c>
      <c r="B1" s="2" t="s">
        <v>137</v>
      </c>
    </row>
    <row r="5" spans="1:29">
      <c r="A5" s="2" t="s">
        <v>9</v>
      </c>
      <c r="B5" s="2" t="s">
        <v>10</v>
      </c>
      <c r="C5" s="2" t="s">
        <v>7</v>
      </c>
      <c r="D5" s="2" t="s">
        <v>3</v>
      </c>
      <c r="E5" s="2">
        <v>2016</v>
      </c>
      <c r="F5" s="2">
        <v>2017</v>
      </c>
      <c r="G5" s="2">
        <v>2018</v>
      </c>
      <c r="H5" s="2">
        <v>2019</v>
      </c>
      <c r="I5" s="2">
        <v>2020</v>
      </c>
      <c r="J5" s="2">
        <v>2021</v>
      </c>
      <c r="K5" s="2">
        <v>2022</v>
      </c>
      <c r="L5" s="2">
        <v>2023</v>
      </c>
      <c r="M5" s="2">
        <v>2024</v>
      </c>
      <c r="N5" s="2">
        <v>2025</v>
      </c>
      <c r="O5" s="2">
        <v>2026</v>
      </c>
      <c r="P5" s="2">
        <v>2027</v>
      </c>
      <c r="Q5" s="2">
        <v>2028</v>
      </c>
      <c r="R5" s="2">
        <v>2029</v>
      </c>
      <c r="S5" s="2">
        <v>2030</v>
      </c>
      <c r="T5" s="2">
        <v>2031</v>
      </c>
      <c r="U5" s="2">
        <v>2032</v>
      </c>
      <c r="V5" s="2">
        <v>2033</v>
      </c>
      <c r="W5" s="2">
        <v>2034</v>
      </c>
      <c r="X5" s="2">
        <v>2035</v>
      </c>
      <c r="Y5" s="2">
        <v>2036</v>
      </c>
      <c r="Z5" s="2">
        <v>2037</v>
      </c>
      <c r="AA5" s="2">
        <v>2038</v>
      </c>
      <c r="AB5" s="2">
        <v>2039</v>
      </c>
      <c r="AC5" s="2">
        <v>2040</v>
      </c>
    </row>
    <row r="6" spans="1:29">
      <c r="A6" s="2" t="s">
        <v>11</v>
      </c>
      <c r="C6" s="2" t="s">
        <v>12</v>
      </c>
      <c r="D6" s="2" t="s">
        <v>5</v>
      </c>
      <c r="E6" s="3">
        <v>16.571945061246947</v>
      </c>
      <c r="F6" s="3">
        <v>28.880248148193175</v>
      </c>
      <c r="G6" s="3">
        <v>30.657888861113101</v>
      </c>
      <c r="H6" s="3">
        <v>31.686479541914981</v>
      </c>
      <c r="I6" s="3">
        <v>33.910622203627888</v>
      </c>
      <c r="J6" s="3">
        <v>39.595809967649004</v>
      </c>
      <c r="K6" s="3">
        <v>40.790141132998819</v>
      </c>
      <c r="L6" s="3">
        <v>44.230163974323588</v>
      </c>
      <c r="M6" s="3">
        <v>43.210956750098802</v>
      </c>
      <c r="N6" s="3">
        <v>44.137349161409865</v>
      </c>
      <c r="O6" s="3">
        <v>44.462161839805262</v>
      </c>
      <c r="P6" s="3">
        <v>45.275239024403852</v>
      </c>
      <c r="Q6" s="3">
        <v>46.068934317506674</v>
      </c>
      <c r="R6" s="3">
        <v>46.497444896865218</v>
      </c>
      <c r="S6" s="3">
        <v>47.685491413119088</v>
      </c>
      <c r="T6" s="3">
        <v>49.143411054993543</v>
      </c>
      <c r="U6" s="3">
        <v>49.482550139436384</v>
      </c>
      <c r="V6" s="3">
        <v>49.630511109952145</v>
      </c>
      <c r="W6" s="3">
        <v>50.51969463320097</v>
      </c>
      <c r="X6" s="3">
        <v>51.812457979128453</v>
      </c>
      <c r="Y6" s="3">
        <v>52.29083149683391</v>
      </c>
      <c r="Z6" s="3">
        <v>53.828986705824612</v>
      </c>
      <c r="AA6" s="3">
        <v>53.776442878049146</v>
      </c>
      <c r="AB6" s="3">
        <v>54.860181731129551</v>
      </c>
      <c r="AC6" s="2">
        <v>56.079172732026649</v>
      </c>
    </row>
    <row r="7" spans="1:29">
      <c r="C7" s="2" t="s">
        <v>13</v>
      </c>
      <c r="D7" s="2" t="s">
        <v>5</v>
      </c>
      <c r="E7" s="3">
        <v>18.8146786557881</v>
      </c>
      <c r="F7" s="3">
        <v>30.526731766587485</v>
      </c>
      <c r="G7" s="3">
        <v>32.373026006493092</v>
      </c>
      <c r="H7" s="3">
        <v>33.744618008174903</v>
      </c>
      <c r="I7" s="3">
        <v>35.84193100390236</v>
      </c>
      <c r="J7" s="3">
        <v>41.158570331422048</v>
      </c>
      <c r="K7" s="3">
        <v>42.737863424970172</v>
      </c>
      <c r="L7" s="3">
        <v>47.0472073010814</v>
      </c>
      <c r="M7" s="3">
        <v>45.309643057026456</v>
      </c>
      <c r="N7" s="3">
        <v>46.310921239828538</v>
      </c>
      <c r="O7" s="3">
        <v>46.557070271601091</v>
      </c>
      <c r="P7" s="3">
        <v>47.41338718747734</v>
      </c>
      <c r="Q7" s="3">
        <v>48.236598701518879</v>
      </c>
      <c r="R7" s="3">
        <v>48.539524877876666</v>
      </c>
      <c r="S7" s="3">
        <v>49.605385952522255</v>
      </c>
      <c r="T7" s="3">
        <v>51.125603119783072</v>
      </c>
      <c r="U7" s="3">
        <v>51.454215584422911</v>
      </c>
      <c r="V7" s="3">
        <v>51.727701292572746</v>
      </c>
      <c r="W7" s="3">
        <v>52.504804284793465</v>
      </c>
      <c r="X7" s="3">
        <v>53.930441646852785</v>
      </c>
      <c r="Y7" s="3">
        <v>54.666638062498201</v>
      </c>
      <c r="Z7" s="3">
        <v>56.330388185221175</v>
      </c>
      <c r="AA7" s="3">
        <v>56.361228724560441</v>
      </c>
      <c r="AB7" s="3">
        <v>57.377970284714685</v>
      </c>
      <c r="AC7" s="2">
        <v>58.947306551894449</v>
      </c>
    </row>
    <row r="8" spans="1:29">
      <c r="C8" s="2" t="s">
        <v>14</v>
      </c>
      <c r="D8" s="2" t="s">
        <v>5</v>
      </c>
      <c r="E8" s="3">
        <v>14.677142994165076</v>
      </c>
      <c r="F8" s="3">
        <v>27.489195474285154</v>
      </c>
      <c r="G8" s="3">
        <v>29.208833379755397</v>
      </c>
      <c r="H8" s="3">
        <v>29.947635022127955</v>
      </c>
      <c r="I8" s="3">
        <v>32.278931343937508</v>
      </c>
      <c r="J8" s="3">
        <v>38.275491952688029</v>
      </c>
      <c r="K8" s="3">
        <v>39.144583125613771</v>
      </c>
      <c r="L8" s="3">
        <v>41.850149008840368</v>
      </c>
      <c r="M8" s="3">
        <v>41.437854870231206</v>
      </c>
      <c r="N8" s="3">
        <v>42.300979082875479</v>
      </c>
      <c r="O8" s="3">
        <v>42.692251745902169</v>
      </c>
      <c r="P8" s="3">
        <v>43.468797292322968</v>
      </c>
      <c r="Q8" s="3">
        <v>44.237555429901306</v>
      </c>
      <c r="R8" s="3">
        <v>44.772167593049417</v>
      </c>
      <c r="S8" s="3">
        <v>46.063444037231612</v>
      </c>
      <c r="T8" s="3">
        <v>47.468730820632061</v>
      </c>
      <c r="U8" s="3">
        <v>47.816763454005887</v>
      </c>
      <c r="V8" s="3">
        <v>47.858673249777567</v>
      </c>
      <c r="W8" s="3">
        <v>48.842549438436237</v>
      </c>
      <c r="X8" s="3">
        <v>50.023052477994646</v>
      </c>
      <c r="Y8" s="3">
        <v>50.283601033722036</v>
      </c>
      <c r="Z8" s="3">
        <v>51.715645778797523</v>
      </c>
      <c r="AA8" s="3">
        <v>51.592653605504751</v>
      </c>
      <c r="AB8" s="3">
        <v>52.732995975576593</v>
      </c>
      <c r="AC8" s="2">
        <v>53.655993312152269</v>
      </c>
    </row>
    <row r="9" spans="1:29" s="4" customFormat="1">
      <c r="C9" s="4" t="s">
        <v>15</v>
      </c>
      <c r="D9" s="4" t="s">
        <v>5</v>
      </c>
      <c r="E9" s="5">
        <v>16.892040964868364</v>
      </c>
      <c r="F9" s="5">
        <v>29.130491464085306</v>
      </c>
      <c r="G9" s="5">
        <v>30.905875076215395</v>
      </c>
      <c r="H9" s="5">
        <v>31.991097299696445</v>
      </c>
      <c r="I9" s="5">
        <v>34.258471581496877</v>
      </c>
      <c r="J9" s="5">
        <v>39.959798215768025</v>
      </c>
      <c r="K9" s="5">
        <v>41.200075656810107</v>
      </c>
      <c r="L9" s="5">
        <v>44.737199554232276</v>
      </c>
      <c r="M9" s="5">
        <v>43.639558012897147</v>
      </c>
      <c r="N9" s="5">
        <v>44.603188838839223</v>
      </c>
      <c r="O9" s="5">
        <v>44.904690617711893</v>
      </c>
      <c r="P9" s="5">
        <v>45.732315467624908</v>
      </c>
      <c r="Q9" s="5">
        <v>46.547047909364998</v>
      </c>
      <c r="R9" s="5">
        <v>46.960955560375176</v>
      </c>
      <c r="S9" s="5">
        <v>48.146764563217538</v>
      </c>
      <c r="T9" s="5">
        <v>49.591267116292236</v>
      </c>
      <c r="U9" s="5">
        <v>49.969780299717826</v>
      </c>
      <c r="V9" s="5">
        <v>50.103303384327923</v>
      </c>
      <c r="W9" s="5">
        <v>50.978285121207357</v>
      </c>
      <c r="X9" s="5">
        <v>52.306866011539604</v>
      </c>
      <c r="Y9" s="5">
        <v>52.837833130809855</v>
      </c>
      <c r="Z9" s="5">
        <v>54.380797233653489</v>
      </c>
      <c r="AA9" s="5">
        <v>54.362037884802277</v>
      </c>
      <c r="AB9" s="5">
        <v>55.444562295961397</v>
      </c>
      <c r="AC9" s="4">
        <v>56.709437246901167</v>
      </c>
    </row>
    <row r="10" spans="1:29"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9">
      <c r="C11" s="2" t="s">
        <v>16</v>
      </c>
      <c r="D11" s="2" t="s">
        <v>5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11.194748703782542</v>
      </c>
      <c r="K11" s="3">
        <v>11.191590844436226</v>
      </c>
      <c r="L11" s="3">
        <v>11.195788010590091</v>
      </c>
      <c r="M11" s="3">
        <v>11.203859002371008</v>
      </c>
      <c r="N11" s="3">
        <v>11.218398505625483</v>
      </c>
      <c r="O11" s="3">
        <v>11.213425939011774</v>
      </c>
      <c r="P11" s="3">
        <v>11.217550082835643</v>
      </c>
      <c r="Q11" s="3">
        <v>11.227248800118211</v>
      </c>
      <c r="R11" s="3">
        <v>11.221010789120349</v>
      </c>
      <c r="S11" s="3">
        <v>11.235673860499247</v>
      </c>
      <c r="T11" s="3">
        <v>11.214606983216287</v>
      </c>
      <c r="U11" s="3">
        <v>11.235153705565585</v>
      </c>
      <c r="V11" s="3">
        <v>11.229345029209858</v>
      </c>
      <c r="W11" s="3">
        <v>11.238766747812409</v>
      </c>
      <c r="X11" s="3">
        <v>11.238616560808094</v>
      </c>
      <c r="Y11" s="3">
        <v>11.244658983089609</v>
      </c>
      <c r="Z11" s="3">
        <v>11.224628408603291</v>
      </c>
      <c r="AA11" s="3">
        <v>11.24354768562743</v>
      </c>
      <c r="AB11" s="3">
        <v>11.242475270800631</v>
      </c>
      <c r="AC11" s="2">
        <v>11.232899282735525</v>
      </c>
    </row>
    <row r="12" spans="1:29">
      <c r="C12" s="2" t="s">
        <v>16</v>
      </c>
      <c r="D12" s="2" t="s">
        <v>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98.065998645135068</v>
      </c>
      <c r="K12" s="6">
        <v>98.038335797261325</v>
      </c>
      <c r="L12" s="6">
        <v>98.075102972769187</v>
      </c>
      <c r="M12" s="6">
        <v>98.145804860770028</v>
      </c>
      <c r="N12" s="6">
        <v>98.27317090927923</v>
      </c>
      <c r="O12" s="6">
        <v>98.229611225743142</v>
      </c>
      <c r="P12" s="6">
        <v>98.265738725640233</v>
      </c>
      <c r="Q12" s="6">
        <v>98.350699489035534</v>
      </c>
      <c r="R12" s="6">
        <v>98.296054512694255</v>
      </c>
      <c r="S12" s="6">
        <v>98.424503017973407</v>
      </c>
      <c r="T12" s="6">
        <v>98.23995717297467</v>
      </c>
      <c r="U12" s="6">
        <v>98.419946460754517</v>
      </c>
      <c r="V12" s="6">
        <v>98.369062455878364</v>
      </c>
      <c r="W12" s="6">
        <v>98.451596710836711</v>
      </c>
      <c r="X12" s="6">
        <v>98.450281072678905</v>
      </c>
      <c r="Y12" s="6">
        <v>98.503212691864974</v>
      </c>
      <c r="Z12" s="6">
        <v>98.327744859364827</v>
      </c>
      <c r="AA12" s="6">
        <v>98.493477726096287</v>
      </c>
      <c r="AB12" s="6">
        <v>98.484083372213533</v>
      </c>
      <c r="AC12" s="2">
        <v>98.400197716763202</v>
      </c>
    </row>
    <row r="14" spans="1:29">
      <c r="A14" s="2" t="s">
        <v>17</v>
      </c>
      <c r="C14" s="2" t="s">
        <v>18</v>
      </c>
      <c r="D14" s="2" t="s">
        <v>4</v>
      </c>
      <c r="E14" s="7">
        <v>139.75610234971728</v>
      </c>
      <c r="F14" s="7">
        <v>139.55534886673468</v>
      </c>
      <c r="G14" s="7">
        <v>140.01218403957174</v>
      </c>
      <c r="H14" s="7">
        <v>140.57534797350198</v>
      </c>
      <c r="I14" s="7">
        <v>141.46978263944902</v>
      </c>
      <c r="J14" s="7">
        <v>141.66538610247426</v>
      </c>
      <c r="K14" s="7">
        <v>142.35933266840513</v>
      </c>
      <c r="L14" s="7">
        <v>143.25812843307719</v>
      </c>
      <c r="M14" s="7">
        <v>144.81649196220457</v>
      </c>
      <c r="N14" s="7">
        <v>145.29433969873625</v>
      </c>
      <c r="O14" s="7">
        <v>146.26333964687313</v>
      </c>
      <c r="P14" s="7">
        <v>147.00255010515701</v>
      </c>
      <c r="Q14" s="7">
        <v>148.33328666164789</v>
      </c>
      <c r="R14" s="7">
        <v>148.79738574705428</v>
      </c>
      <c r="S14" s="7">
        <v>149.50854036800581</v>
      </c>
      <c r="T14" s="7">
        <v>150.10884125448405</v>
      </c>
      <c r="U14" s="7">
        <v>151.28757488097864</v>
      </c>
      <c r="V14" s="7">
        <v>152.30276974349539</v>
      </c>
      <c r="W14" s="7">
        <v>153.56609349575251</v>
      </c>
      <c r="X14" s="8">
        <v>155.03954400339194</v>
      </c>
      <c r="Y14" s="8">
        <v>157.14348564749923</v>
      </c>
      <c r="Z14" s="8">
        <v>159.24727760120666</v>
      </c>
      <c r="AA14" s="8">
        <v>161.35114609538695</v>
      </c>
      <c r="AB14" s="8">
        <v>163.45494864829789</v>
      </c>
      <c r="AC14" s="2">
        <v>165.5588794802255</v>
      </c>
    </row>
    <row r="15" spans="1:29">
      <c r="C15" s="2" t="s">
        <v>19</v>
      </c>
      <c r="D15" s="2" t="s">
        <v>4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2">
        <v>0</v>
      </c>
    </row>
    <row r="16" spans="1:29" s="4" customFormat="1">
      <c r="C16" s="4" t="s">
        <v>20</v>
      </c>
      <c r="D16" s="4" t="s">
        <v>4</v>
      </c>
      <c r="E16" s="9">
        <v>0</v>
      </c>
      <c r="F16" s="9">
        <v>8.0146197392295337E-2</v>
      </c>
      <c r="G16" s="9">
        <v>7.1734356094638047E-2</v>
      </c>
      <c r="H16" s="9">
        <v>6.7439980616462308E-2</v>
      </c>
      <c r="I16" s="9">
        <v>4.013925873641272E-2</v>
      </c>
      <c r="J16" s="9">
        <v>2.1556362123748504E-2</v>
      </c>
      <c r="K16" s="9">
        <v>3.7108634795462586E-2</v>
      </c>
      <c r="L16" s="9">
        <v>8.3519534946152316E-2</v>
      </c>
      <c r="M16" s="9">
        <v>5.018529241942999E-2</v>
      </c>
      <c r="N16" s="9">
        <v>6.0490152424109288E-2</v>
      </c>
      <c r="O16" s="9">
        <v>5.4184588957594822E-2</v>
      </c>
      <c r="P16" s="9">
        <v>5.8933960336402288E-2</v>
      </c>
      <c r="Q16" s="9">
        <v>5.7401514064571162E-2</v>
      </c>
      <c r="R16" s="9">
        <v>4.9970113970469188E-2</v>
      </c>
      <c r="S16" s="9">
        <v>6.9762634621743952E-2</v>
      </c>
      <c r="T16" s="9">
        <v>5.9857403102186672E-2</v>
      </c>
      <c r="U16" s="9">
        <v>7.3582518000490399E-2</v>
      </c>
      <c r="V16" s="9">
        <v>7.3504763167299494E-2</v>
      </c>
      <c r="W16" s="9">
        <v>6.9256058971192344E-2</v>
      </c>
      <c r="X16" s="10">
        <v>8.6789407333598551E-2</v>
      </c>
      <c r="Y16" s="10">
        <v>9.3710926381598364E-2</v>
      </c>
      <c r="Z16" s="10">
        <v>0.1147457338760601</v>
      </c>
      <c r="AA16" s="10">
        <v>8.9020883520647381E-2</v>
      </c>
      <c r="AB16" s="10">
        <v>0.14121061707735988</v>
      </c>
      <c r="AC16" s="4">
        <v>0.15933932735138337</v>
      </c>
    </row>
    <row r="17" spans="1:29">
      <c r="C17" s="4" t="s">
        <v>21</v>
      </c>
      <c r="D17" s="2" t="s">
        <v>4</v>
      </c>
      <c r="E17" s="7">
        <v>139.75610234971728</v>
      </c>
      <c r="F17" s="7">
        <v>139.55534886673468</v>
      </c>
      <c r="G17" s="7">
        <v>140.01218403957174</v>
      </c>
      <c r="H17" s="7">
        <v>140.57534797350198</v>
      </c>
      <c r="I17" s="7">
        <v>141.46978263944902</v>
      </c>
      <c r="J17" s="7">
        <v>141.66538610247426</v>
      </c>
      <c r="K17" s="7">
        <v>142.35933266840513</v>
      </c>
      <c r="L17" s="7">
        <v>143.25812843307719</v>
      </c>
      <c r="M17" s="7">
        <v>144.81649196220457</v>
      </c>
      <c r="N17" s="7">
        <v>145.29433969873625</v>
      </c>
      <c r="O17" s="7">
        <v>146.26333964687313</v>
      </c>
      <c r="P17" s="7">
        <v>147.00255010515701</v>
      </c>
      <c r="Q17" s="7">
        <v>148.33328666164789</v>
      </c>
      <c r="R17" s="7">
        <v>148.79738574705428</v>
      </c>
      <c r="S17" s="7">
        <v>149.50854036800581</v>
      </c>
      <c r="T17" s="7">
        <v>150.10884125448405</v>
      </c>
      <c r="U17" s="7">
        <v>151.28757488097864</v>
      </c>
      <c r="V17" s="7">
        <v>152.30276974349539</v>
      </c>
      <c r="W17" s="7">
        <v>153.56609349575251</v>
      </c>
      <c r="X17" s="8">
        <v>155.03954400339194</v>
      </c>
      <c r="Y17" s="8">
        <v>157.14348564749923</v>
      </c>
      <c r="Z17" s="8">
        <v>159.24727760120666</v>
      </c>
      <c r="AA17" s="8">
        <v>161.35114609538695</v>
      </c>
      <c r="AB17" s="8">
        <v>163.45494864829789</v>
      </c>
      <c r="AC17" s="2">
        <v>165.5588794802255</v>
      </c>
    </row>
    <row r="18" spans="1:29" s="4" customFormat="1">
      <c r="C18" s="4" t="s">
        <v>22</v>
      </c>
      <c r="D18" s="4" t="s">
        <v>4</v>
      </c>
      <c r="E18" s="9">
        <v>139.75610234971728</v>
      </c>
      <c r="F18" s="9">
        <v>139.63549506412696</v>
      </c>
      <c r="G18" s="9">
        <v>140.08391839566639</v>
      </c>
      <c r="H18" s="9">
        <v>140.64278795411843</v>
      </c>
      <c r="I18" s="9">
        <v>141.50992189818544</v>
      </c>
      <c r="J18" s="9">
        <v>141.68694246459802</v>
      </c>
      <c r="K18" s="9">
        <v>142.39644130320059</v>
      </c>
      <c r="L18" s="9">
        <v>143.34164796802335</v>
      </c>
      <c r="M18" s="9">
        <v>144.86667725462399</v>
      </c>
      <c r="N18" s="9">
        <v>145.35482985116036</v>
      </c>
      <c r="O18" s="9">
        <v>146.31752423583072</v>
      </c>
      <c r="P18" s="9">
        <v>147.0614840654934</v>
      </c>
      <c r="Q18" s="9">
        <v>148.39068817571246</v>
      </c>
      <c r="R18" s="9">
        <v>148.84735586102474</v>
      </c>
      <c r="S18" s="9">
        <v>149.57830300262756</v>
      </c>
      <c r="T18" s="9">
        <v>150.16869865758625</v>
      </c>
      <c r="U18" s="9">
        <v>151.36115739897912</v>
      </c>
      <c r="V18" s="9">
        <v>152.3762745066627</v>
      </c>
      <c r="W18" s="9">
        <v>153.63534955472372</v>
      </c>
      <c r="X18" s="10">
        <v>155.12633341072555</v>
      </c>
      <c r="Y18" s="10">
        <v>157.23719657388082</v>
      </c>
      <c r="Z18" s="10">
        <v>159.36202333508271</v>
      </c>
      <c r="AA18" s="10">
        <v>161.4401669789076</v>
      </c>
      <c r="AB18" s="10">
        <v>163.59615926537523</v>
      </c>
      <c r="AC18" s="4">
        <v>165.71821880757687</v>
      </c>
    </row>
    <row r="19" spans="1:29"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8"/>
      <c r="Y19" s="8"/>
      <c r="Z19" s="8"/>
      <c r="AA19" s="8"/>
      <c r="AB19" s="8"/>
    </row>
    <row r="20" spans="1:29">
      <c r="A20" s="2" t="s">
        <v>23</v>
      </c>
      <c r="C20" s="2" t="s">
        <v>23</v>
      </c>
      <c r="D20" s="2" t="s">
        <v>4</v>
      </c>
      <c r="E20" s="7">
        <v>19.208937093210615</v>
      </c>
      <c r="F20" s="7">
        <v>22.792050699794363</v>
      </c>
      <c r="G20" s="7">
        <v>22.998522418594678</v>
      </c>
      <c r="H20" s="7">
        <v>23.468887576531891</v>
      </c>
      <c r="I20" s="7">
        <v>20.782478778755973</v>
      </c>
      <c r="J20" s="7">
        <v>12.195443244049393</v>
      </c>
      <c r="K20" s="7">
        <v>9.8979382223750605</v>
      </c>
      <c r="L20" s="7">
        <v>5.6676059721409704</v>
      </c>
      <c r="M20" s="7">
        <v>9.7973440462057724</v>
      </c>
      <c r="N20" s="7">
        <v>9.7745430384351746</v>
      </c>
      <c r="O20" s="7">
        <v>11.314426503150138</v>
      </c>
      <c r="P20" s="7">
        <v>11.769813842191793</v>
      </c>
      <c r="Q20" s="7">
        <v>12.711142236987094</v>
      </c>
      <c r="R20" s="7">
        <v>14.24103189441874</v>
      </c>
      <c r="S20" s="7">
        <v>12.769329968820678</v>
      </c>
      <c r="T20" s="7">
        <v>11.314555676629684</v>
      </c>
      <c r="U20" s="7">
        <v>11.643984627605484</v>
      </c>
      <c r="V20" s="7">
        <v>12.711471079133837</v>
      </c>
      <c r="W20" s="7">
        <v>12.181359507601247</v>
      </c>
      <c r="X20" s="8">
        <v>11.938092673179954</v>
      </c>
      <c r="Y20" s="8">
        <v>11.599902506340053</v>
      </c>
      <c r="Z20" s="8">
        <v>9.3881262318314267</v>
      </c>
      <c r="AA20" s="8">
        <v>9.9766708321840358</v>
      </c>
      <c r="AB20" s="8">
        <v>8.78633192262199</v>
      </c>
      <c r="AC20" s="2">
        <v>7.809595983257859</v>
      </c>
    </row>
    <row r="21" spans="1:29">
      <c r="C21" s="2" t="s">
        <v>24</v>
      </c>
      <c r="D21" s="2" t="s">
        <v>4</v>
      </c>
      <c r="E21" s="7">
        <v>6.2598578102491574E-3</v>
      </c>
      <c r="F21" s="7">
        <v>1.953406072450248</v>
      </c>
      <c r="G21" s="7">
        <v>5.1995500744002197</v>
      </c>
      <c r="H21" s="7">
        <v>5.8176792451381614</v>
      </c>
      <c r="I21" s="7">
        <v>6.1234274064849634</v>
      </c>
      <c r="J21" s="7">
        <v>6.630174199703343</v>
      </c>
      <c r="K21" s="7">
        <v>6.6811105977164047</v>
      </c>
      <c r="L21" s="7">
        <v>6.9457940221780854</v>
      </c>
      <c r="M21" s="7">
        <v>6.6571075103895012</v>
      </c>
      <c r="N21" s="7">
        <v>6.6681379172964892</v>
      </c>
      <c r="O21" s="7">
        <v>6.6369575735200232</v>
      </c>
      <c r="P21" s="7">
        <v>6.6357386672996119</v>
      </c>
      <c r="Q21" s="7">
        <v>6.6758230281893818</v>
      </c>
      <c r="R21" s="7">
        <v>6.6581125145512914</v>
      </c>
      <c r="S21" s="7">
        <v>6.7217293106321243</v>
      </c>
      <c r="T21" s="7">
        <v>6.9408462848546959</v>
      </c>
      <c r="U21" s="7">
        <v>6.7754345439768855</v>
      </c>
      <c r="V21" s="7">
        <v>6.7776261490599428</v>
      </c>
      <c r="W21" s="7">
        <v>6.8536142899627395</v>
      </c>
      <c r="X21" s="8">
        <v>6.829694244855248</v>
      </c>
      <c r="Y21" s="8">
        <v>6.9316910930507305</v>
      </c>
      <c r="Z21" s="8">
        <v>7.192412804680683</v>
      </c>
      <c r="AA21" s="8">
        <v>7.255876382409836</v>
      </c>
      <c r="AB21" s="8">
        <v>7.5276304100063198</v>
      </c>
      <c r="AC21" s="2">
        <v>8.0788269756070381</v>
      </c>
    </row>
    <row r="22" spans="1:29">
      <c r="C22" s="2" t="s">
        <v>25</v>
      </c>
      <c r="D22" s="2" t="s">
        <v>4</v>
      </c>
      <c r="E22" s="7">
        <v>19.202677235400365</v>
      </c>
      <c r="F22" s="7">
        <v>20.838644627344117</v>
      </c>
      <c r="G22" s="7">
        <v>17.798972344194461</v>
      </c>
      <c r="H22" s="7">
        <v>17.651208331393732</v>
      </c>
      <c r="I22" s="7">
        <v>14.659051372271014</v>
      </c>
      <c r="J22" s="7">
        <v>5.5652690443460475</v>
      </c>
      <c r="K22" s="7">
        <v>3.2168276246586576</v>
      </c>
      <c r="L22" s="7">
        <v>-1.2781880500371146</v>
      </c>
      <c r="M22" s="7">
        <v>3.1402365358162694</v>
      </c>
      <c r="N22" s="7">
        <v>3.1064051211386854</v>
      </c>
      <c r="O22" s="7">
        <v>4.6774689296301117</v>
      </c>
      <c r="P22" s="7">
        <v>5.1340751748921809</v>
      </c>
      <c r="Q22" s="7">
        <v>6.0353192087977101</v>
      </c>
      <c r="R22" s="7">
        <v>7.5829193798674464</v>
      </c>
      <c r="S22" s="7">
        <v>6.0476006581885553</v>
      </c>
      <c r="T22" s="7">
        <v>4.3737093917749892</v>
      </c>
      <c r="U22" s="7">
        <v>4.8685500836286</v>
      </c>
      <c r="V22" s="7">
        <v>5.9338449300738958</v>
      </c>
      <c r="W22" s="7">
        <v>5.3277452176385074</v>
      </c>
      <c r="X22" s="8">
        <v>5.1083984283247057</v>
      </c>
      <c r="Y22" s="8">
        <v>4.6682114132893222</v>
      </c>
      <c r="Z22" s="8">
        <v>2.1957134271507437</v>
      </c>
      <c r="AA22" s="8">
        <v>2.7207944497741989</v>
      </c>
      <c r="AB22" s="8">
        <v>1.2587015126156689</v>
      </c>
      <c r="AC22" s="2">
        <v>-0.26923099234917991</v>
      </c>
    </row>
    <row r="24" spans="1:29">
      <c r="C24" s="2" t="s">
        <v>26</v>
      </c>
      <c r="D24" s="2" t="s">
        <v>27</v>
      </c>
      <c r="E24" s="6">
        <v>312.69137891560263</v>
      </c>
      <c r="F24" s="6">
        <v>658.95714566685024</v>
      </c>
      <c r="G24" s="6">
        <v>705.1841109149625</v>
      </c>
      <c r="H24" s="6">
        <v>743.127827753676</v>
      </c>
      <c r="I24" s="6">
        <v>701.97701025716128</v>
      </c>
      <c r="J24" s="6">
        <v>479.81548122149309</v>
      </c>
      <c r="K24" s="6">
        <v>401.79834831055331</v>
      </c>
      <c r="L24" s="6">
        <v>247.54504756059524</v>
      </c>
      <c r="M24" s="6">
        <v>422.77133856587142</v>
      </c>
      <c r="N24" s="6">
        <v>429.17534626112115</v>
      </c>
      <c r="O24" s="6">
        <v>504.48016438895246</v>
      </c>
      <c r="P24" s="6">
        <v>533.66183751530662</v>
      </c>
      <c r="Q24" s="6">
        <v>584.35876956398852</v>
      </c>
      <c r="R24" s="6">
        <v>662.44661392161549</v>
      </c>
      <c r="S24" s="6">
        <v>606.53900892110698</v>
      </c>
      <c r="T24" s="6">
        <v>560.90332471136924</v>
      </c>
      <c r="U24" s="6">
        <v>576.61804933146027</v>
      </c>
      <c r="V24" s="6">
        <v>630.1528960751956</v>
      </c>
      <c r="W24" s="6">
        <v>615.25142885096477</v>
      </c>
      <c r="X24" s="6">
        <v>618.97854476296402</v>
      </c>
      <c r="Y24" s="6">
        <v>606.06452408776545</v>
      </c>
      <c r="Z24" s="6">
        <v>508.17073928686722</v>
      </c>
      <c r="AA24" s="6">
        <v>536.76410800077008</v>
      </c>
      <c r="AB24" s="6">
        <v>484.52692414315959</v>
      </c>
      <c r="AC24" s="2">
        <v>443.54184445595462</v>
      </c>
    </row>
    <row r="25" spans="1:29">
      <c r="C25" s="2" t="s">
        <v>28</v>
      </c>
      <c r="D25" s="2" t="s">
        <v>27</v>
      </c>
      <c r="E25" s="6">
        <v>0.18889999016421902</v>
      </c>
      <c r="F25" s="6">
        <v>59.268105748955996</v>
      </c>
      <c r="G25" s="6">
        <v>156.36349865386563</v>
      </c>
      <c r="H25" s="6">
        <v>175.02656828556684</v>
      </c>
      <c r="I25" s="6">
        <v>184.02257819164981</v>
      </c>
      <c r="J25" s="6">
        <v>199.61940398224877</v>
      </c>
      <c r="K25" s="6">
        <v>202.11946840432105</v>
      </c>
      <c r="L25" s="6">
        <v>215.91892011189967</v>
      </c>
      <c r="M25" s="6">
        <v>201.06847567460406</v>
      </c>
      <c r="N25" s="6">
        <v>201.69051828697496</v>
      </c>
      <c r="O25" s="6">
        <v>199.76554111235265</v>
      </c>
      <c r="P25" s="6">
        <v>199.8611243075573</v>
      </c>
      <c r="Q25" s="6">
        <v>202.21490059650753</v>
      </c>
      <c r="R25" s="6">
        <v>200.86580070409818</v>
      </c>
      <c r="S25" s="6">
        <v>204.66005385601295</v>
      </c>
      <c r="T25" s="6">
        <v>214.01293154949468</v>
      </c>
      <c r="U25" s="6">
        <v>205.99246447752697</v>
      </c>
      <c r="V25" s="6">
        <v>205.08588502763789</v>
      </c>
      <c r="W25" s="6">
        <v>208.83662267265098</v>
      </c>
      <c r="X25" s="6">
        <v>207.47642049786859</v>
      </c>
      <c r="Y25" s="6">
        <v>212.45987149769232</v>
      </c>
      <c r="Z25" s="6">
        <v>223.06547866677101</v>
      </c>
      <c r="AA25" s="6">
        <v>222.94588295538142</v>
      </c>
      <c r="AB25" s="6">
        <v>233.34693797036937</v>
      </c>
      <c r="AC25" s="2">
        <v>264.58474350668837</v>
      </c>
    </row>
    <row r="26" spans="1:29">
      <c r="C26" s="2" t="s">
        <v>29</v>
      </c>
      <c r="D26" s="2" t="s">
        <v>27</v>
      </c>
      <c r="E26" s="6">
        <v>312.50247892543837</v>
      </c>
      <c r="F26" s="6">
        <v>599.68903991789409</v>
      </c>
      <c r="G26" s="6">
        <v>548.8206122610967</v>
      </c>
      <c r="H26" s="6">
        <v>568.10125946810911</v>
      </c>
      <c r="I26" s="6">
        <v>517.95443206551158</v>
      </c>
      <c r="J26" s="6">
        <v>280.1960772392444</v>
      </c>
      <c r="K26" s="6">
        <v>199.67887990623231</v>
      </c>
      <c r="L26" s="6">
        <v>31.626127448695563</v>
      </c>
      <c r="M26" s="6">
        <v>221.7028628912673</v>
      </c>
      <c r="N26" s="6">
        <v>227.48482797414619</v>
      </c>
      <c r="O26" s="6">
        <v>304.71462327659992</v>
      </c>
      <c r="P26" s="6">
        <v>333.80071320774931</v>
      </c>
      <c r="Q26" s="6">
        <v>382.1438689674809</v>
      </c>
      <c r="R26" s="6">
        <v>461.58081321751717</v>
      </c>
      <c r="S26" s="6">
        <v>401.87895506509403</v>
      </c>
      <c r="T26" s="6">
        <v>346.8903931618745</v>
      </c>
      <c r="U26" s="6">
        <v>370.62558485393333</v>
      </c>
      <c r="V26" s="6">
        <v>425.0670110475578</v>
      </c>
      <c r="W26" s="6">
        <v>406.41480617831371</v>
      </c>
      <c r="X26" s="6">
        <v>411.50212426509552</v>
      </c>
      <c r="Y26" s="6">
        <v>393.60465259007316</v>
      </c>
      <c r="Z26" s="6">
        <v>285.1052606200962</v>
      </c>
      <c r="AA26" s="6">
        <v>313.8182250453886</v>
      </c>
      <c r="AB26" s="6">
        <v>251.17998617279022</v>
      </c>
      <c r="AC26" s="2">
        <v>178.95710094926628</v>
      </c>
    </row>
    <row r="28" spans="1:29">
      <c r="A28" s="2" t="s">
        <v>6</v>
      </c>
      <c r="C28" s="2" t="s">
        <v>30</v>
      </c>
      <c r="D28" s="2" t="s">
        <v>31</v>
      </c>
      <c r="E28" s="11">
        <v>0</v>
      </c>
      <c r="F28" s="11">
        <v>15</v>
      </c>
      <c r="G28" s="11">
        <v>16</v>
      </c>
      <c r="H28" s="11">
        <v>17</v>
      </c>
      <c r="I28" s="11">
        <v>18</v>
      </c>
      <c r="J28" s="11">
        <v>19</v>
      </c>
      <c r="K28" s="11">
        <v>20</v>
      </c>
      <c r="L28" s="11">
        <v>21.538500000000003</v>
      </c>
      <c r="M28" s="11">
        <v>23.076899999999998</v>
      </c>
      <c r="N28" s="11">
        <v>24.615400000000001</v>
      </c>
      <c r="O28" s="11">
        <v>26.1538</v>
      </c>
      <c r="P28" s="11">
        <v>27.692299999999999</v>
      </c>
      <c r="Q28" s="11">
        <v>29.230799999999995</v>
      </c>
      <c r="R28" s="11">
        <v>30.769199999999998</v>
      </c>
      <c r="S28" s="11">
        <v>32.307699999999997</v>
      </c>
      <c r="T28" s="11">
        <v>33.846200000000003</v>
      </c>
      <c r="U28" s="11">
        <v>35.384599999999992</v>
      </c>
      <c r="V28" s="11">
        <v>36.923099999999998</v>
      </c>
      <c r="W28" s="11">
        <v>38.461500000000008</v>
      </c>
      <c r="X28" s="11">
        <v>40</v>
      </c>
      <c r="Y28" s="11">
        <v>40.000000000000007</v>
      </c>
      <c r="Z28" s="11">
        <v>40</v>
      </c>
      <c r="AA28" s="11">
        <v>40</v>
      </c>
      <c r="AB28" s="11">
        <v>40</v>
      </c>
      <c r="AC28" s="2">
        <v>40</v>
      </c>
    </row>
    <row r="29" spans="1:29">
      <c r="C29" s="2" t="s">
        <v>32</v>
      </c>
      <c r="D29" s="2" t="s">
        <v>0</v>
      </c>
      <c r="E29" s="11">
        <v>2.2727000000000004</v>
      </c>
      <c r="F29" s="11">
        <v>2.8847</v>
      </c>
      <c r="G29" s="11">
        <v>3.1576999999999997</v>
      </c>
      <c r="H29" s="11">
        <v>3.3938999999999999</v>
      </c>
      <c r="I29" s="11">
        <v>3.5577000000000001</v>
      </c>
      <c r="J29" s="11">
        <v>3.6083000000000003</v>
      </c>
      <c r="K29" s="11">
        <v>3.6854999999999998</v>
      </c>
      <c r="L29" s="11">
        <v>3.8114999999999997</v>
      </c>
      <c r="M29" s="11">
        <v>3.9184000000000001</v>
      </c>
      <c r="N29" s="11">
        <v>3.9990000000000001</v>
      </c>
      <c r="O29" s="11">
        <v>4.0327000000000002</v>
      </c>
      <c r="P29" s="11">
        <v>4.0891000000000002</v>
      </c>
      <c r="Q29" s="11">
        <v>4.1417999999999999</v>
      </c>
      <c r="R29" s="11">
        <v>4.1941000000000006</v>
      </c>
      <c r="S29" s="11">
        <v>4.2549000000000001</v>
      </c>
      <c r="T29" s="11">
        <v>4.3026</v>
      </c>
      <c r="U29" s="11">
        <v>4.3596000000000004</v>
      </c>
      <c r="V29" s="11">
        <v>4.4023000000000003</v>
      </c>
      <c r="W29" s="11">
        <v>4.4476000000000013</v>
      </c>
      <c r="X29" s="11">
        <v>4.4969999999999999</v>
      </c>
      <c r="Y29" s="11">
        <v>4.5643000000000002</v>
      </c>
      <c r="Z29" s="11">
        <v>4.6195000000000004</v>
      </c>
      <c r="AA29" s="11">
        <v>4.6865000000000006</v>
      </c>
      <c r="AB29" s="11">
        <v>4.7625000000000002</v>
      </c>
      <c r="AC29" s="2">
        <v>4.8375000000000004</v>
      </c>
    </row>
    <row r="30" spans="1:29">
      <c r="C30" s="2" t="s">
        <v>33</v>
      </c>
      <c r="D30" s="2" t="s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2">
        <v>0</v>
      </c>
    </row>
    <row r="32" spans="1:29">
      <c r="A32" s="2" t="s">
        <v>34</v>
      </c>
      <c r="C32" s="2" t="s">
        <v>35</v>
      </c>
      <c r="D32" s="2" t="s">
        <v>36</v>
      </c>
      <c r="E32" s="7">
        <v>3155.2885047220598</v>
      </c>
      <c r="F32" s="7">
        <v>6100.5041111546188</v>
      </c>
      <c r="G32" s="7">
        <v>5554.2274575313841</v>
      </c>
      <c r="H32" s="7">
        <v>4957.0340528762772</v>
      </c>
      <c r="I32" s="7">
        <v>5352.7004109643149</v>
      </c>
      <c r="J32" s="7">
        <v>11937.150568549336</v>
      </c>
      <c r="K32" s="7">
        <v>11894.043590103121</v>
      </c>
      <c r="L32" s="7">
        <v>13238.358395891582</v>
      </c>
      <c r="M32" s="7">
        <v>11467.749391267016</v>
      </c>
      <c r="N32" s="7">
        <v>11534.607082257959</v>
      </c>
      <c r="O32" s="7">
        <v>10787.680747074402</v>
      </c>
      <c r="P32" s="7">
        <v>10624.291571444604</v>
      </c>
      <c r="Q32" s="7">
        <v>10378.047226713839</v>
      </c>
      <c r="R32" s="7">
        <v>9251.3838414980801</v>
      </c>
      <c r="S32" s="7">
        <v>9144.0500138494626</v>
      </c>
      <c r="T32" s="7">
        <v>9969.1929134322818</v>
      </c>
      <c r="U32" s="7">
        <v>8699.4475541694865</v>
      </c>
      <c r="V32" s="7">
        <v>7799.5209974336221</v>
      </c>
      <c r="W32" s="7">
        <v>7661.6270435886563</v>
      </c>
      <c r="X32" s="7">
        <v>8139.4372524764767</v>
      </c>
      <c r="Y32" s="7">
        <v>8129.3318006604668</v>
      </c>
      <c r="Z32" s="7">
        <v>9616.1924835818681</v>
      </c>
      <c r="AA32" s="7">
        <v>8946.4633707559242</v>
      </c>
      <c r="AB32" s="7">
        <v>9667.5461766380085</v>
      </c>
      <c r="AC32" s="2">
        <v>10633.581506717745</v>
      </c>
    </row>
    <row r="33" spans="1:29">
      <c r="C33" s="2" t="s">
        <v>37</v>
      </c>
      <c r="D33" s="2" t="s">
        <v>36</v>
      </c>
      <c r="E33" s="7">
        <v>3.2628819608541502</v>
      </c>
      <c r="F33" s="7">
        <v>4.9938490813413505</v>
      </c>
      <c r="G33" s="7">
        <v>4.6874414201376098</v>
      </c>
      <c r="H33" s="7">
        <v>4.3635312388210679</v>
      </c>
      <c r="I33" s="7">
        <v>4.6232914415407524</v>
      </c>
      <c r="J33" s="7">
        <v>8.3247910146862694</v>
      </c>
      <c r="K33" s="7">
        <v>8.2978815913265542</v>
      </c>
      <c r="L33" s="7">
        <v>9.0533971873220764</v>
      </c>
      <c r="M33" s="7">
        <v>8.0607717661498413</v>
      </c>
      <c r="N33" s="7">
        <v>8.098498212283431</v>
      </c>
      <c r="O33" s="7">
        <v>7.6798395337022098</v>
      </c>
      <c r="P33" s="7">
        <v>7.5886617792489588</v>
      </c>
      <c r="Q33" s="7">
        <v>7.4500926817858044</v>
      </c>
      <c r="R33" s="7">
        <v>6.8186650157179756</v>
      </c>
      <c r="S33" s="7">
        <v>6.7587861935472944</v>
      </c>
      <c r="T33" s="7">
        <v>6.678397510680214</v>
      </c>
      <c r="U33" s="7">
        <v>5.966694847110757</v>
      </c>
      <c r="V33" s="7">
        <v>5.4622989447778219</v>
      </c>
      <c r="W33" s="7">
        <v>5.3850302102601706</v>
      </c>
      <c r="X33" s="7">
        <v>5.6528441290309033</v>
      </c>
      <c r="Y33" s="7">
        <v>5.6471779693286628</v>
      </c>
      <c r="Z33" s="7">
        <v>6.4805388663293986</v>
      </c>
      <c r="AA33" s="7">
        <v>6.1051730054995499</v>
      </c>
      <c r="AB33" s="7">
        <v>6.5093157727121795</v>
      </c>
      <c r="AC33" s="2">
        <v>7.05078216717276</v>
      </c>
    </row>
    <row r="34" spans="1:29">
      <c r="C34" s="2" t="s">
        <v>38</v>
      </c>
      <c r="D34" s="2" t="s">
        <v>36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2">
        <v>0</v>
      </c>
    </row>
    <row r="36" spans="1:29">
      <c r="A36" s="2" t="s">
        <v>39</v>
      </c>
      <c r="B36" s="2" t="s">
        <v>40</v>
      </c>
      <c r="C36" s="2" t="s">
        <v>57</v>
      </c>
      <c r="D36" s="2" t="s">
        <v>4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9">
      <c r="C37" s="2" t="s">
        <v>58</v>
      </c>
      <c r="D37" s="2" t="s">
        <v>4</v>
      </c>
      <c r="E37" s="7">
        <v>2.8672236841952733E-9</v>
      </c>
      <c r="F37" s="7">
        <v>3.6280314251132397E-8</v>
      </c>
      <c r="G37" s="7">
        <v>5.752552233209212E-8</v>
      </c>
      <c r="H37" s="7">
        <v>1.0240894256516389E-8</v>
      </c>
      <c r="I37" s="7">
        <v>2.9077476354141411E-7</v>
      </c>
      <c r="J37" s="7">
        <v>6.3630429203795077E-9</v>
      </c>
      <c r="K37" s="7">
        <v>1.1431434101338713E-8</v>
      </c>
      <c r="L37" s="7">
        <v>5.8876791626723299E-8</v>
      </c>
      <c r="M37" s="7">
        <v>6.6740596930836579E-8</v>
      </c>
      <c r="N37" s="7">
        <v>1.0327801586699816E-7</v>
      </c>
      <c r="O37" s="7">
        <v>2.2909113681870381E-7</v>
      </c>
      <c r="P37" s="7">
        <v>4.0332886907356382E-8</v>
      </c>
      <c r="Q37" s="7">
        <v>8.3700611614010975E-8</v>
      </c>
      <c r="R37" s="7">
        <v>3.7977444730015497E-7</v>
      </c>
      <c r="S37" s="7">
        <v>5.9648366462650703E-7</v>
      </c>
      <c r="T37" s="7">
        <v>7.741396829063197E-8</v>
      </c>
      <c r="U37" s="7">
        <v>6.3148553973379085E-7</v>
      </c>
      <c r="V37" s="7">
        <v>5.5852961985342445E-7</v>
      </c>
      <c r="W37" s="7">
        <v>1.7836506047278544E-7</v>
      </c>
      <c r="X37" s="7">
        <v>2.5014136767035951E-8</v>
      </c>
      <c r="Y37" s="7">
        <v>7.9050718492314548E-8</v>
      </c>
      <c r="Z37" s="7">
        <v>2.5445113460479618E-7</v>
      </c>
      <c r="AA37" s="7">
        <v>1.0471818887100834E-8</v>
      </c>
      <c r="AB37" s="7">
        <v>4.4838754801301843E-7</v>
      </c>
      <c r="AC37" s="2">
        <v>1.5682894337208278E-8</v>
      </c>
    </row>
    <row r="38" spans="1:29">
      <c r="C38" s="2" t="s">
        <v>59</v>
      </c>
      <c r="D38" s="2" t="s">
        <v>4</v>
      </c>
      <c r="E38" s="7">
        <v>1.2490289748437043E-9</v>
      </c>
      <c r="F38" s="7">
        <v>2.2866061220830989E-8</v>
      </c>
      <c r="G38" s="7">
        <v>3.7721272087434915E-8</v>
      </c>
      <c r="H38" s="7">
        <v>5.8303289568010134E-9</v>
      </c>
      <c r="I38" s="7">
        <v>1.9173090192628465E-7</v>
      </c>
      <c r="J38" s="7">
        <v>3.2717442850294837E-9</v>
      </c>
      <c r="K38" s="7">
        <v>6.6097972378994428E-9</v>
      </c>
      <c r="L38" s="7">
        <v>3.7854891339751518E-8</v>
      </c>
      <c r="M38" s="7">
        <v>4.2893147963121125E-8</v>
      </c>
      <c r="N38" s="7">
        <v>6.6364877054898233E-8</v>
      </c>
      <c r="O38" s="7">
        <v>1.4738581907371979E-7</v>
      </c>
      <c r="P38" s="7">
        <v>2.4949644019555583E-8</v>
      </c>
      <c r="Q38" s="7">
        <v>5.363976340164201E-8</v>
      </c>
      <c r="R38" s="7">
        <v>2.4443126228045525E-7</v>
      </c>
      <c r="S38" s="7">
        <v>3.8389697117107648E-7</v>
      </c>
      <c r="T38" s="7">
        <v>4.9394575234989644E-8</v>
      </c>
      <c r="U38" s="7">
        <v>4.0394436872142311E-7</v>
      </c>
      <c r="V38" s="7">
        <v>3.5693391082330248E-7</v>
      </c>
      <c r="W38" s="7">
        <v>1.1395625251451611E-7</v>
      </c>
      <c r="X38" s="7">
        <v>1.3086997274003724E-8</v>
      </c>
      <c r="Y38" s="7">
        <v>5.0486686430056243E-8</v>
      </c>
      <c r="Z38" s="7">
        <v>1.6194270844561878E-7</v>
      </c>
      <c r="AA38" s="7">
        <v>5.8279882775054574E-9</v>
      </c>
      <c r="AB38" s="7">
        <v>2.8596848916251707E-7</v>
      </c>
      <c r="AC38" s="2">
        <v>8.0231136492539004E-9</v>
      </c>
    </row>
    <row r="39" spans="1:29">
      <c r="C39" s="2" t="s">
        <v>60</v>
      </c>
      <c r="D39" s="2" t="s">
        <v>4</v>
      </c>
      <c r="E39" s="7">
        <v>1.2768244603283421</v>
      </c>
      <c r="F39" s="7">
        <v>1.4338178922859031</v>
      </c>
      <c r="G39" s="7">
        <v>1.6534611188421382</v>
      </c>
      <c r="H39" s="7">
        <v>1.8545681036296315</v>
      </c>
      <c r="I39" s="7">
        <v>1.8550238107949157</v>
      </c>
      <c r="J39" s="7">
        <v>2.0047180233671882</v>
      </c>
      <c r="K39" s="7">
        <v>2.0047338293218302</v>
      </c>
      <c r="L39" s="7">
        <v>2.1855926066479121</v>
      </c>
      <c r="M39" s="7">
        <v>2.1855926066479121</v>
      </c>
      <c r="N39" s="7">
        <v>2.3636761859678774</v>
      </c>
      <c r="O39" s="7">
        <v>2.3636728779023883</v>
      </c>
      <c r="P39" s="7">
        <v>2.3636805300244057</v>
      </c>
      <c r="Q39" s="7">
        <v>2.3636778747927871</v>
      </c>
      <c r="R39" s="7">
        <v>2.3636393560854403</v>
      </c>
      <c r="S39" s="7">
        <v>2.3636446572568337</v>
      </c>
      <c r="T39" s="7">
        <v>2.3636422661874441</v>
      </c>
      <c r="U39" s="7">
        <v>2.3636221986430401</v>
      </c>
      <c r="V39" s="7">
        <v>2.3636369093026044</v>
      </c>
      <c r="W39" s="7">
        <v>2.3635986956855657</v>
      </c>
      <c r="X39" s="7">
        <v>2.3636716037060883</v>
      </c>
      <c r="Y39" s="7">
        <v>2.3636529989145521</v>
      </c>
      <c r="Z39" s="7">
        <v>2.3636406349123207</v>
      </c>
      <c r="AA39" s="7">
        <v>2.3636357583349357</v>
      </c>
      <c r="AB39" s="7">
        <v>2.3636141042307317</v>
      </c>
      <c r="AC39" s="2">
        <v>2.3636170962761311</v>
      </c>
    </row>
    <row r="40" spans="1:29">
      <c r="C40" s="2" t="s">
        <v>61</v>
      </c>
      <c r="D40" s="2" t="s">
        <v>4</v>
      </c>
      <c r="E40" s="7">
        <v>1.2564677812468534</v>
      </c>
      <c r="F40" s="7">
        <v>1.4294012447727775</v>
      </c>
      <c r="G40" s="7">
        <v>1.6499302113950596</v>
      </c>
      <c r="H40" s="7">
        <v>1.8513851005457691</v>
      </c>
      <c r="I40" s="7">
        <v>1.8523113909958426</v>
      </c>
      <c r="J40" s="7">
        <v>2.0047178910745909</v>
      </c>
      <c r="K40" s="7">
        <v>2.0047336224366963</v>
      </c>
      <c r="L40" s="7">
        <v>2.1855918330047315</v>
      </c>
      <c r="M40" s="7">
        <v>2.1855917504274744</v>
      </c>
      <c r="N40" s="7">
        <v>2.3636748999057415</v>
      </c>
      <c r="O40" s="7">
        <v>2.3636700730191373</v>
      </c>
      <c r="P40" s="7">
        <v>2.3636800384761498</v>
      </c>
      <c r="Q40" s="7">
        <v>2.3636768692814942</v>
      </c>
      <c r="R40" s="7">
        <v>2.3636349337617002</v>
      </c>
      <c r="S40" s="7">
        <v>2.3636378607740176</v>
      </c>
      <c r="T40" s="7">
        <v>2.3636414203183613</v>
      </c>
      <c r="U40" s="7">
        <v>2.363615384353245</v>
      </c>
      <c r="V40" s="7">
        <v>2.3634306405150554</v>
      </c>
      <c r="W40" s="7">
        <v>2.363596754589274</v>
      </c>
      <c r="X40" s="7">
        <v>2.3636713300577905</v>
      </c>
      <c r="Y40" s="7">
        <v>2.3636521827744175</v>
      </c>
      <c r="Z40" s="7">
        <v>2.3636381283335637</v>
      </c>
      <c r="AA40" s="7">
        <v>2.3636356181125318</v>
      </c>
      <c r="AB40" s="7">
        <v>2.3636098967500496</v>
      </c>
      <c r="AC40" s="2">
        <v>2.3636169277644776</v>
      </c>
    </row>
    <row r="41" spans="1:29">
      <c r="C41" s="2" t="s">
        <v>46</v>
      </c>
      <c r="D41" s="2" t="s">
        <v>4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9">
      <c r="C42" s="2" t="s">
        <v>62</v>
      </c>
      <c r="D42" s="2" t="s">
        <v>4</v>
      </c>
      <c r="E42" s="7">
        <v>6.0293660477585789</v>
      </c>
      <c r="F42" s="7">
        <v>6.4201356444780826</v>
      </c>
      <c r="G42" s="7">
        <v>6.6750208096805439</v>
      </c>
      <c r="H42" s="7">
        <v>6.6749380645606839</v>
      </c>
      <c r="I42" s="7">
        <v>7.0658309800108468</v>
      </c>
      <c r="J42" s="7">
        <v>7.0657913112625463</v>
      </c>
      <c r="K42" s="7">
        <v>7.8451914903616773</v>
      </c>
      <c r="L42" s="7">
        <v>7.8452283970886869</v>
      </c>
      <c r="M42" s="7">
        <v>7.8452283970886869</v>
      </c>
      <c r="N42" s="7">
        <v>7.8450676416244658</v>
      </c>
      <c r="O42" s="7">
        <v>7.8450583144335573</v>
      </c>
      <c r="P42" s="7">
        <v>7.8450458882496852</v>
      </c>
      <c r="Q42" s="7">
        <v>7.8450394609111616</v>
      </c>
      <c r="R42" s="7">
        <v>7.844870556016784</v>
      </c>
      <c r="S42" s="7">
        <v>7.8449025153095224</v>
      </c>
      <c r="T42" s="7">
        <v>7.8448426781848681</v>
      </c>
      <c r="U42" s="7">
        <v>7.845022996046656</v>
      </c>
      <c r="V42" s="7">
        <v>7.8449686177677149</v>
      </c>
      <c r="W42" s="7">
        <v>7.8448456388024965</v>
      </c>
      <c r="X42" s="7">
        <v>7.844823410694401</v>
      </c>
      <c r="Y42" s="7">
        <v>7.8447416271659334</v>
      </c>
      <c r="Z42" s="7">
        <v>7.8446313280307463</v>
      </c>
      <c r="AA42" s="7">
        <v>7.8445425720820676</v>
      </c>
      <c r="AB42" s="7">
        <v>7.8444608809001553</v>
      </c>
      <c r="AC42" s="2">
        <v>7.8444171798345765</v>
      </c>
    </row>
    <row r="43" spans="1:29">
      <c r="C43" s="2" t="s">
        <v>63</v>
      </c>
      <c r="D43" s="2" t="s">
        <v>4</v>
      </c>
      <c r="E43" s="7">
        <v>5.9463718927492613</v>
      </c>
      <c r="F43" s="7">
        <v>6.370899131845885</v>
      </c>
      <c r="G43" s="7">
        <v>6.6325213666074676</v>
      </c>
      <c r="H43" s="7">
        <v>6.6252721991755914</v>
      </c>
      <c r="I43" s="7">
        <v>7.0436877870216623</v>
      </c>
      <c r="J43" s="7">
        <v>7.0657912682138164</v>
      </c>
      <c r="K43" s="7">
        <v>7.8451914229974049</v>
      </c>
      <c r="L43" s="7">
        <v>7.8452281449159109</v>
      </c>
      <c r="M43" s="7">
        <v>7.8452281175422858</v>
      </c>
      <c r="N43" s="7">
        <v>7.8450672224963887</v>
      </c>
      <c r="O43" s="7">
        <v>7.8450573936052406</v>
      </c>
      <c r="P43" s="7">
        <v>7.8450457277073946</v>
      </c>
      <c r="Q43" s="7">
        <v>7.845039134161051</v>
      </c>
      <c r="R43" s="7">
        <v>7.8448690719222496</v>
      </c>
      <c r="S43" s="7">
        <v>7.8449002677301891</v>
      </c>
      <c r="T43" s="7">
        <v>7.8448424018886982</v>
      </c>
      <c r="U43" s="7">
        <v>7.8450207555984006</v>
      </c>
      <c r="V43" s="7">
        <v>7.8410067995750437</v>
      </c>
      <c r="W43" s="7">
        <v>7.8448449806832548</v>
      </c>
      <c r="X43" s="7">
        <v>7.8448233188009358</v>
      </c>
      <c r="Y43" s="7">
        <v>7.8447413511229973</v>
      </c>
      <c r="Z43" s="7">
        <v>7.8446304842615984</v>
      </c>
      <c r="AA43" s="7">
        <v>7.8445425265558093</v>
      </c>
      <c r="AB43" s="7">
        <v>7.844459476004805</v>
      </c>
      <c r="AC43" s="2">
        <v>7.8444171242310841</v>
      </c>
    </row>
    <row r="44" spans="1:29">
      <c r="C44" s="2" t="s">
        <v>45</v>
      </c>
      <c r="D44" s="2" t="s">
        <v>4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9">
      <c r="C45" s="2" t="s">
        <v>64</v>
      </c>
      <c r="D45" s="2" t="s">
        <v>4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9">
      <c r="C46" s="2" t="s">
        <v>65</v>
      </c>
      <c r="D46" s="2" t="s">
        <v>4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9">
      <c r="C47" s="2" t="s">
        <v>66</v>
      </c>
      <c r="D47" s="2" t="s">
        <v>4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9">
      <c r="C48" s="2" t="s">
        <v>67</v>
      </c>
      <c r="D48" s="2" t="s">
        <v>4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2">
        <v>0</v>
      </c>
    </row>
    <row r="49" spans="3:29">
      <c r="C49" s="2" t="s">
        <v>68</v>
      </c>
      <c r="D49" s="2" t="s">
        <v>4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3:29">
      <c r="C50" s="2" t="s">
        <v>69</v>
      </c>
      <c r="D50" s="2" t="s">
        <v>4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3:29">
      <c r="C51" s="2" t="s">
        <v>70</v>
      </c>
      <c r="D51" s="2" t="s">
        <v>4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3:29">
      <c r="C52" s="2" t="s">
        <v>71</v>
      </c>
      <c r="D52" s="2" t="s">
        <v>4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3:29">
      <c r="C53" s="2" t="s">
        <v>72</v>
      </c>
      <c r="D53" s="2" t="s">
        <v>4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3:29">
      <c r="C54" s="2" t="s">
        <v>73</v>
      </c>
      <c r="D54" s="2" t="s">
        <v>4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3:29">
      <c r="C55" s="2" t="s">
        <v>74</v>
      </c>
      <c r="D55" s="2" t="s">
        <v>4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3:29">
      <c r="C56" s="2" t="s">
        <v>75</v>
      </c>
      <c r="D56" s="2" t="s">
        <v>4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3:29">
      <c r="C57" s="2" t="s">
        <v>76</v>
      </c>
      <c r="D57" s="2" t="s">
        <v>4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3:29">
      <c r="C58" s="2" t="s">
        <v>77</v>
      </c>
      <c r="D58" s="2" t="s">
        <v>4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3:29">
      <c r="C59" s="2" t="s">
        <v>78</v>
      </c>
      <c r="D59" s="2" t="s">
        <v>4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3:29">
      <c r="C60" s="2" t="s">
        <v>79</v>
      </c>
      <c r="D60" s="2" t="s">
        <v>4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2">
        <v>0</v>
      </c>
    </row>
    <row r="61" spans="3:29">
      <c r="C61" s="2" t="s">
        <v>80</v>
      </c>
      <c r="D61" s="2" t="s">
        <v>4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3:29">
      <c r="C62" s="2" t="s">
        <v>81</v>
      </c>
      <c r="D62" s="2" t="s">
        <v>4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2">
        <v>0</v>
      </c>
    </row>
    <row r="63" spans="3:29">
      <c r="C63" s="2" t="s">
        <v>82</v>
      </c>
      <c r="D63" s="2" t="s">
        <v>4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3:29">
      <c r="C64" s="2" t="s">
        <v>83</v>
      </c>
      <c r="D64" s="2" t="s">
        <v>4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3:29">
      <c r="C65" s="2" t="s">
        <v>84</v>
      </c>
      <c r="D65" s="2" t="s">
        <v>4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2">
        <v>0</v>
      </c>
    </row>
    <row r="66" spans="3:29">
      <c r="C66" s="2" t="s">
        <v>85</v>
      </c>
      <c r="D66" s="2" t="s">
        <v>4</v>
      </c>
      <c r="E66" s="7">
        <v>0.47004116828319403</v>
      </c>
      <c r="F66" s="7">
        <v>0.47004116517832345</v>
      </c>
      <c r="G66" s="7">
        <v>0.47004125864263724</v>
      </c>
      <c r="H66" s="7">
        <v>0.4813652628140106</v>
      </c>
      <c r="I66" s="7">
        <v>0.52339122420407125</v>
      </c>
      <c r="J66" s="7">
        <v>0.52996152070156766</v>
      </c>
      <c r="K66" s="7">
        <v>0.53013695333744193</v>
      </c>
      <c r="L66" s="7">
        <v>0.53171019844531464</v>
      </c>
      <c r="M66" s="7">
        <v>0.53148122135672959</v>
      </c>
      <c r="N66" s="7">
        <v>0.53165230632320593</v>
      </c>
      <c r="O66" s="7">
        <v>0.53165653145532232</v>
      </c>
      <c r="P66" s="7">
        <v>0.53192174723068741</v>
      </c>
      <c r="Q66" s="7">
        <v>0.53194441637159984</v>
      </c>
      <c r="R66" s="7">
        <v>0.53199054257280753</v>
      </c>
      <c r="S66" s="7">
        <v>0.53227902803017246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2">
        <v>0</v>
      </c>
    </row>
    <row r="67" spans="3:29">
      <c r="C67" s="2" t="s">
        <v>86</v>
      </c>
      <c r="D67" s="2" t="s">
        <v>4</v>
      </c>
      <c r="E67" s="7">
        <v>0.14805363475059236</v>
      </c>
      <c r="F67" s="7">
        <v>0.14805363884191963</v>
      </c>
      <c r="G67" s="7">
        <v>0.14805364083767231</v>
      </c>
      <c r="H67" s="7">
        <v>0.14805363726998091</v>
      </c>
      <c r="I67" s="7">
        <v>0.1480536659451086</v>
      </c>
      <c r="J67" s="7">
        <v>0.14805363648998907</v>
      </c>
      <c r="K67" s="7">
        <v>0.14805363686859599</v>
      </c>
      <c r="L67" s="7">
        <v>0.14805363967887361</v>
      </c>
      <c r="M67" s="7">
        <v>0.14805364002457311</v>
      </c>
      <c r="N67" s="7">
        <v>0.14805364247966527</v>
      </c>
      <c r="O67" s="7">
        <v>0.1480536508647784</v>
      </c>
      <c r="P67" s="7">
        <v>0.14805363768999266</v>
      </c>
      <c r="Q67" s="7">
        <v>0.14805363972685023</v>
      </c>
      <c r="R67" s="7">
        <v>0.14805365675812285</v>
      </c>
      <c r="S67" s="7">
        <v>0.14805366708072884</v>
      </c>
      <c r="T67" s="7">
        <v>0.14805363948203606</v>
      </c>
      <c r="U67" s="7">
        <v>0.14805366602717038</v>
      </c>
      <c r="V67" s="7">
        <v>0.14805366143101306</v>
      </c>
      <c r="W67" s="7">
        <v>0.14805364443335625</v>
      </c>
      <c r="X67" s="7">
        <v>0.14805363715573197</v>
      </c>
      <c r="Y67" s="7">
        <v>0.14805364002428689</v>
      </c>
      <c r="Z67" s="7">
        <v>0.14805364860375703</v>
      </c>
      <c r="AA67" s="7">
        <v>0.14805363666316418</v>
      </c>
      <c r="AB67" s="7">
        <v>0.14805366124163846</v>
      </c>
      <c r="AC67" s="2">
        <v>0.14805363693159226</v>
      </c>
    </row>
    <row r="68" spans="3:29">
      <c r="C68" s="2" t="s">
        <v>87</v>
      </c>
      <c r="D68" s="2" t="s">
        <v>4</v>
      </c>
      <c r="E68" s="7">
        <v>1.533000078373988E-2</v>
      </c>
      <c r="F68" s="7">
        <v>1.5330005092608463E-2</v>
      </c>
      <c r="G68" s="7">
        <v>1.5330008051541274E-2</v>
      </c>
      <c r="H68" s="7">
        <v>1.5330001987728006E-2</v>
      </c>
      <c r="I68" s="7">
        <v>1.5330043439112647E-2</v>
      </c>
      <c r="J68" s="7">
        <v>1.533000081938303E-2</v>
      </c>
      <c r="K68" s="7">
        <v>1.5330001339662369E-2</v>
      </c>
      <c r="L68" s="7">
        <v>1.533000528294726E-2</v>
      </c>
      <c r="M68" s="7">
        <v>1.5330005997691409E-2</v>
      </c>
      <c r="N68" s="7">
        <v>1.5330009389690013E-2</v>
      </c>
      <c r="O68" s="7">
        <v>1.5330021364282046E-2</v>
      </c>
      <c r="P68" s="7">
        <v>1.5330002736307673E-2</v>
      </c>
      <c r="Q68" s="7">
        <v>1.5330005852372736E-2</v>
      </c>
      <c r="R68" s="7">
        <v>1.5330030071278771E-2</v>
      </c>
      <c r="S68" s="7">
        <v>1.5330045516277497E-2</v>
      </c>
      <c r="T68" s="7">
        <v>1.533000527935028E-2</v>
      </c>
      <c r="U68" s="7">
        <v>1.5330044571527009E-2</v>
      </c>
      <c r="V68" s="7">
        <v>1.5330038296556235E-2</v>
      </c>
      <c r="W68" s="7">
        <v>1.5330012377556296E-2</v>
      </c>
      <c r="X68" s="7">
        <v>1.5330001712750946E-2</v>
      </c>
      <c r="Y68" s="7">
        <v>1.5330005697109836E-2</v>
      </c>
      <c r="Z68" s="7">
        <v>1.5330017601357436E-2</v>
      </c>
      <c r="AA68" s="7">
        <v>1.5330000951004737E-2</v>
      </c>
      <c r="AB68" s="7">
        <v>1.5330033813361205E-2</v>
      </c>
      <c r="AC68" s="2">
        <v>1.5330001268118751E-2</v>
      </c>
    </row>
    <row r="69" spans="3:29">
      <c r="C69" s="2" t="s">
        <v>47</v>
      </c>
      <c r="D69" s="2" t="s">
        <v>4</v>
      </c>
      <c r="E69" s="7">
        <v>1.3709783196541595E-2</v>
      </c>
      <c r="F69" s="7">
        <v>1.9495422404416651E-2</v>
      </c>
      <c r="G69" s="7">
        <v>1.0204104456087684E-2</v>
      </c>
      <c r="H69" s="7">
        <v>2.0344330307920538E-3</v>
      </c>
      <c r="I69" s="7">
        <v>5.3775185292846157E-3</v>
      </c>
      <c r="J69" s="7">
        <v>3.2602288571018989E-2</v>
      </c>
      <c r="K69" s="7">
        <v>3.2953133776621346E-2</v>
      </c>
      <c r="L69" s="7">
        <v>3.506411834606192E-2</v>
      </c>
      <c r="M69" s="7">
        <v>3.4367802336725983E-2</v>
      </c>
      <c r="N69" s="7">
        <v>2.859891432372106E-2</v>
      </c>
      <c r="O69" s="7">
        <v>2.7671584793938515E-2</v>
      </c>
      <c r="P69" s="7">
        <v>1.8865526537174736E-2</v>
      </c>
      <c r="Q69" s="7">
        <v>6.363210224450167E-3</v>
      </c>
      <c r="R69" s="7">
        <v>7.6123538317622681E-3</v>
      </c>
      <c r="S69" s="7">
        <v>8.4622714420875551E-6</v>
      </c>
      <c r="T69" s="7">
        <v>8.7232062287863343E-3</v>
      </c>
      <c r="U69" s="7">
        <v>8.4901409476507557E-6</v>
      </c>
      <c r="V69" s="7">
        <v>9.4441893952465765E-4</v>
      </c>
      <c r="W69" s="7">
        <v>2.1339780617334511E-6</v>
      </c>
      <c r="X69" s="7">
        <v>3.5168747094018082E-7</v>
      </c>
      <c r="Y69" s="7">
        <v>9.112710453039373E-7</v>
      </c>
      <c r="Z69" s="7">
        <v>2.6131143711632179E-3</v>
      </c>
      <c r="AA69" s="7">
        <v>1.6102032323121035E-7</v>
      </c>
      <c r="AB69" s="7">
        <v>5.4067949645636195E-6</v>
      </c>
      <c r="AC69" s="2">
        <v>4.7961008966888067E-3</v>
      </c>
    </row>
    <row r="70" spans="3:29">
      <c r="C70" s="2" t="s">
        <v>88</v>
      </c>
      <c r="D70" s="2" t="s">
        <v>4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2">
        <v>0</v>
      </c>
    </row>
    <row r="71" spans="3:29">
      <c r="C71" s="2" t="s">
        <v>89</v>
      </c>
      <c r="D71" s="2" t="s">
        <v>4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2">
        <v>0</v>
      </c>
    </row>
    <row r="72" spans="3:29">
      <c r="C72" s="2" t="s">
        <v>90</v>
      </c>
      <c r="D72" s="2" t="s">
        <v>4</v>
      </c>
      <c r="E72" s="7">
        <v>5.7119497631094682E-8</v>
      </c>
      <c r="F72" s="7">
        <v>3.0611098064080725E-7</v>
      </c>
      <c r="G72" s="7">
        <v>4.6163541676802223E-7</v>
      </c>
      <c r="H72" s="7">
        <v>1.0582754441831723E-7</v>
      </c>
      <c r="I72" s="7">
        <v>2.0964571889862152E-6</v>
      </c>
      <c r="J72" s="7">
        <v>7.2722800848952944E-8</v>
      </c>
      <c r="K72" s="7">
        <v>1.1666952081393122E-7</v>
      </c>
      <c r="L72" s="7">
        <v>4.6956296913283224E-7</v>
      </c>
      <c r="M72" s="7">
        <v>4.9438190618203033E-7</v>
      </c>
      <c r="N72" s="7">
        <v>7.459347368537435E-7</v>
      </c>
      <c r="O72" s="7">
        <v>1.6148039333403973E-6</v>
      </c>
      <c r="P72" s="7">
        <v>2.8283502916491655E-7</v>
      </c>
      <c r="Q72" s="7">
        <v>5.7875264772852397E-7</v>
      </c>
      <c r="R72" s="7">
        <v>2.4830048947008994E-6</v>
      </c>
      <c r="S72" s="7">
        <v>3.905894008710457E-6</v>
      </c>
      <c r="T72" s="7">
        <v>5.200231355926814E-7</v>
      </c>
      <c r="U72" s="7">
        <v>4.1134348881481738E-6</v>
      </c>
      <c r="V72" s="7">
        <v>3.5940953957738675E-6</v>
      </c>
      <c r="W72" s="7">
        <v>1.1305797918228229E-6</v>
      </c>
      <c r="X72" s="7">
        <v>1.661763495566941E-7</v>
      </c>
      <c r="Y72" s="7">
        <v>4.9791623685430362E-7</v>
      </c>
      <c r="Z72" s="7">
        <v>1.6290032860466843E-6</v>
      </c>
      <c r="AA72" s="7">
        <v>9.1137271432167666E-8</v>
      </c>
      <c r="AB72" s="7">
        <v>2.8021726625264282E-6</v>
      </c>
      <c r="AC72" s="2">
        <v>1.1724299156966378E-7</v>
      </c>
    </row>
    <row r="73" spans="3:29">
      <c r="C73" s="2" t="s">
        <v>91</v>
      </c>
      <c r="D73" s="2" t="s">
        <v>4</v>
      </c>
      <c r="E73" s="7">
        <v>9.0835203015619276E-3</v>
      </c>
      <c r="F73" s="7">
        <v>9.0407723818155677E-3</v>
      </c>
      <c r="G73" s="7">
        <v>5.2399113441858368E-3</v>
      </c>
      <c r="H73" s="7">
        <v>3.0788378829531967E-3</v>
      </c>
      <c r="I73" s="7">
        <v>5.24392530084018E-3</v>
      </c>
      <c r="J73" s="7">
        <v>1.9727177615440322E-2</v>
      </c>
      <c r="K73" s="7">
        <v>1.9987460506785563E-2</v>
      </c>
      <c r="L73" s="7">
        <v>2.9053397554726298E-2</v>
      </c>
      <c r="M73" s="7">
        <v>2.1914346622873834E-2</v>
      </c>
      <c r="N73" s="7">
        <v>1.0202627270440993E-2</v>
      </c>
      <c r="O73" s="7">
        <v>1.045017777615004E-2</v>
      </c>
      <c r="P73" s="7">
        <v>9.9352421934344945E-3</v>
      </c>
      <c r="Q73" s="7">
        <v>7.3791527384315797E-3</v>
      </c>
      <c r="R73" s="7">
        <v>8.3252881253646355E-3</v>
      </c>
      <c r="S73" s="7">
        <v>4.4067219465032921E-3</v>
      </c>
      <c r="T73" s="7">
        <v>1.1021776301105835E-2</v>
      </c>
      <c r="U73" s="7">
        <v>6.4782021654816013E-3</v>
      </c>
      <c r="V73" s="7">
        <v>8.8106435931322984E-3</v>
      </c>
      <c r="W73" s="7">
        <v>5.5360741259501073E-3</v>
      </c>
      <c r="X73" s="7">
        <v>5.194566873624404E-3</v>
      </c>
      <c r="Y73" s="7">
        <v>2.3884679796462621E-3</v>
      </c>
      <c r="Z73" s="7">
        <v>8.6331683363827464E-3</v>
      </c>
      <c r="AA73" s="7">
        <v>1.441577339575964E-3</v>
      </c>
      <c r="AB73" s="7">
        <v>1.6676226401029935E-3</v>
      </c>
      <c r="AC73" s="2">
        <v>4.0744476183364482E-3</v>
      </c>
    </row>
    <row r="74" spans="3:29">
      <c r="C74" s="2" t="s">
        <v>92</v>
      </c>
      <c r="D74" s="2" t="s">
        <v>4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3:29">
      <c r="C75" s="2" t="s">
        <v>93</v>
      </c>
      <c r="D75" s="2" t="s">
        <v>4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3:29">
      <c r="C76" s="2" t="s">
        <v>94</v>
      </c>
      <c r="D76" s="2" t="s">
        <v>4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3:29">
      <c r="C77" s="2" t="s">
        <v>95</v>
      </c>
      <c r="D77" s="2" t="s">
        <v>4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3:29">
      <c r="C78" s="2" t="s">
        <v>96</v>
      </c>
      <c r="D78" s="2" t="s">
        <v>4</v>
      </c>
      <c r="E78" s="7">
        <v>4.6828321482760289E-2</v>
      </c>
      <c r="F78" s="7">
        <v>0.10169093904295996</v>
      </c>
      <c r="G78" s="7">
        <v>4.8185400955759274E-2</v>
      </c>
      <c r="H78" s="7">
        <v>3.1850754562823269E-2</v>
      </c>
      <c r="I78" s="7">
        <v>5.686967132779365E-2</v>
      </c>
      <c r="J78" s="7">
        <v>0.89072392411177481</v>
      </c>
      <c r="K78" s="7">
        <v>0.9512392492782622</v>
      </c>
      <c r="L78" s="7">
        <v>1.4187606565546278</v>
      </c>
      <c r="M78" s="7">
        <v>1.0014841038892643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2">
        <v>0</v>
      </c>
    </row>
    <row r="79" spans="3:29">
      <c r="C79" s="2" t="s">
        <v>97</v>
      </c>
      <c r="D79" s="2" t="s">
        <v>4</v>
      </c>
      <c r="E79" s="7">
        <v>1.2378340929299836</v>
      </c>
      <c r="F79" s="7">
        <v>4.5628354649567013</v>
      </c>
      <c r="G79" s="7">
        <v>3.71975210116039</v>
      </c>
      <c r="H79" s="7">
        <v>3.0537105710608015</v>
      </c>
      <c r="I79" s="7">
        <v>3.4226876541341626</v>
      </c>
      <c r="J79" s="7">
        <v>7.0968902578553408</v>
      </c>
      <c r="K79" s="7">
        <v>6.9807977531306751</v>
      </c>
      <c r="L79" s="7">
        <v>7.2559030246994745</v>
      </c>
      <c r="M79" s="7">
        <v>6.9010748387528986</v>
      </c>
      <c r="N79" s="7">
        <v>6.836436525595964</v>
      </c>
      <c r="O79" s="7">
        <v>6.63367572238168</v>
      </c>
      <c r="P79" s="7">
        <v>6.5397757742616687</v>
      </c>
      <c r="Q79" s="7">
        <v>6.4061688567531014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2">
        <v>0</v>
      </c>
    </row>
    <row r="80" spans="3:29">
      <c r="C80" s="2" t="s">
        <v>98</v>
      </c>
      <c r="D80" s="2" t="s">
        <v>4</v>
      </c>
      <c r="E80" s="7">
        <v>8.0843969476965538E-2</v>
      </c>
      <c r="F80" s="7">
        <v>0.13508931286062389</v>
      </c>
      <c r="G80" s="7">
        <v>7.6758921400698343E-2</v>
      </c>
      <c r="H80" s="7">
        <v>5.4492525246107773E-2</v>
      </c>
      <c r="I80" s="7">
        <v>9.3500134874616364E-2</v>
      </c>
      <c r="J80" s="7">
        <v>1.2811638294578716</v>
      </c>
      <c r="K80" s="7">
        <v>1.3116120208511013</v>
      </c>
      <c r="L80" s="7">
        <v>1.8715472576983496</v>
      </c>
      <c r="M80" s="7">
        <v>1.2902257961332706</v>
      </c>
      <c r="N80" s="7">
        <v>1.1212951905802491</v>
      </c>
      <c r="O80" s="7">
        <v>0.91504655504790555</v>
      </c>
      <c r="P80" s="7">
        <v>0.87733453639296644</v>
      </c>
      <c r="Q80" s="7">
        <v>0.79517481706158333</v>
      </c>
      <c r="R80" s="7">
        <v>0.65577819009365046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2">
        <v>0</v>
      </c>
    </row>
    <row r="81" spans="3:29">
      <c r="C81" s="2" t="s">
        <v>99</v>
      </c>
      <c r="D81" s="2" t="s">
        <v>4</v>
      </c>
      <c r="E81" s="7">
        <v>0.15803416240597437</v>
      </c>
      <c r="F81" s="7">
        <v>0.50077964879770265</v>
      </c>
      <c r="G81" s="7">
        <v>0.42295567423791419</v>
      </c>
      <c r="H81" s="7">
        <v>0.38136458151379032</v>
      </c>
      <c r="I81" s="7">
        <v>0.68826966903017517</v>
      </c>
      <c r="J81" s="7">
        <v>3.4584176161031817</v>
      </c>
      <c r="K81" s="7">
        <v>3.4528849647341064</v>
      </c>
      <c r="L81" s="7">
        <v>3.6902372973731477</v>
      </c>
      <c r="M81" s="7">
        <v>2.9814390530159436</v>
      </c>
      <c r="N81" s="7">
        <v>2.9153016804022833</v>
      </c>
      <c r="O81" s="7">
        <v>2.484668780690062</v>
      </c>
      <c r="P81" s="7">
        <v>2.4122675303282906</v>
      </c>
      <c r="Q81" s="7">
        <v>2.3834535448914722</v>
      </c>
      <c r="R81" s="7">
        <v>2.6762391050354526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2">
        <v>0</v>
      </c>
    </row>
    <row r="82" spans="3:29">
      <c r="C82" s="2" t="s">
        <v>100</v>
      </c>
      <c r="D82" s="2" t="s">
        <v>4</v>
      </c>
      <c r="E82" s="7">
        <v>2.2878730382748427</v>
      </c>
      <c r="F82" s="7">
        <v>5.3824374352959907</v>
      </c>
      <c r="G82" s="7">
        <v>4.899771221890866</v>
      </c>
      <c r="H82" s="7">
        <v>4.4024211721860587</v>
      </c>
      <c r="I82" s="7">
        <v>4.2027124470188211</v>
      </c>
      <c r="J82" s="7">
        <v>6.1494854637506489</v>
      </c>
      <c r="K82" s="7">
        <v>6.0816208156395071</v>
      </c>
      <c r="L82" s="7">
        <v>6.2401758853645166</v>
      </c>
      <c r="M82" s="7">
        <v>6.0303922298298005</v>
      </c>
      <c r="N82" s="7">
        <v>6.0086409549978441</v>
      </c>
      <c r="O82" s="7">
        <v>5.896279970414362</v>
      </c>
      <c r="P82" s="7">
        <v>5.8686078622851134</v>
      </c>
      <c r="Q82" s="7">
        <v>5.7937001674621076</v>
      </c>
      <c r="R82" s="7">
        <v>5.4932795295724475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2">
        <v>0</v>
      </c>
    </row>
    <row r="83" spans="3:29">
      <c r="C83" s="2" t="s">
        <v>101</v>
      </c>
      <c r="D83" s="2" t="s">
        <v>4</v>
      </c>
      <c r="E83" s="7">
        <v>0.35886783832239494</v>
      </c>
      <c r="F83" s="7">
        <v>1.248424268161352</v>
      </c>
      <c r="G83" s="7">
        <v>1.0384152380908636</v>
      </c>
      <c r="H83" s="7">
        <v>0.85567727549341843</v>
      </c>
      <c r="I83" s="7">
        <v>1.2308318865137688</v>
      </c>
      <c r="J83" s="7">
        <v>4.2075357826826796</v>
      </c>
      <c r="K83" s="7">
        <v>4.0765631305474406</v>
      </c>
      <c r="L83" s="7">
        <v>4.3486867492615451</v>
      </c>
      <c r="M83" s="7">
        <v>3.9604245318985996</v>
      </c>
      <c r="N83" s="7">
        <v>3.829198835971737</v>
      </c>
      <c r="O83" s="7">
        <v>3.6222426319341436</v>
      </c>
      <c r="P83" s="7">
        <v>3.5857862960259528</v>
      </c>
      <c r="Q83" s="7">
        <v>3.3767256680992124</v>
      </c>
      <c r="R83" s="7">
        <v>3.7116490405478104</v>
      </c>
      <c r="S83" s="7">
        <v>4.0135826759905813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2">
        <v>0</v>
      </c>
    </row>
    <row r="84" spans="3:29">
      <c r="C84" s="2" t="s">
        <v>134</v>
      </c>
      <c r="D84" s="2" t="s">
        <v>4</v>
      </c>
      <c r="E84" s="7">
        <v>0.5932676429727185</v>
      </c>
      <c r="F84" s="7">
        <v>0.92765855655476226</v>
      </c>
      <c r="G84" s="7">
        <v>0.87293725615668705</v>
      </c>
      <c r="H84" s="7">
        <v>0.73411017911224918</v>
      </c>
      <c r="I84" s="7">
        <v>0.72031057243404706</v>
      </c>
      <c r="J84" s="7">
        <v>1.9791603473684705</v>
      </c>
      <c r="K84" s="7">
        <v>1.9411774849204748</v>
      </c>
      <c r="L84" s="7">
        <v>2.0073417234751254</v>
      </c>
      <c r="M84" s="7">
        <v>1.8768423196873893</v>
      </c>
      <c r="N84" s="7">
        <v>1.8681156815248061</v>
      </c>
      <c r="O84" s="7">
        <v>1.7872249495706556</v>
      </c>
      <c r="P84" s="7">
        <v>1.7655241343195232</v>
      </c>
      <c r="Q84" s="7">
        <v>1.6919588006173325</v>
      </c>
      <c r="R84" s="7">
        <v>1.7707976577133027</v>
      </c>
      <c r="S84" s="7">
        <v>1.8984628776924388</v>
      </c>
      <c r="T84" s="7">
        <v>1.9635970542540353</v>
      </c>
      <c r="U84" s="7">
        <v>1.8589204517980022</v>
      </c>
      <c r="V84" s="7">
        <v>1.8106902565276144</v>
      </c>
      <c r="W84" s="7">
        <v>1.7843014757339439</v>
      </c>
      <c r="X84" s="7">
        <v>1.8288590244080674</v>
      </c>
      <c r="Y84" s="7">
        <v>1.7798495257730571</v>
      </c>
      <c r="Z84" s="7">
        <v>0</v>
      </c>
      <c r="AA84" s="7">
        <v>0</v>
      </c>
      <c r="AB84" s="7">
        <v>0</v>
      </c>
      <c r="AC84" s="2">
        <v>0</v>
      </c>
    </row>
    <row r="85" spans="3:29">
      <c r="C85" s="2" t="s">
        <v>135</v>
      </c>
      <c r="D85" s="2" t="s">
        <v>4</v>
      </c>
      <c r="E85" s="7">
        <v>0</v>
      </c>
      <c r="F85" s="7">
        <v>0</v>
      </c>
      <c r="G85" s="7">
        <v>0.28272902318535648</v>
      </c>
      <c r="H85" s="7">
        <v>0.22059621555185746</v>
      </c>
      <c r="I85" s="7">
        <v>0.39258379726754838</v>
      </c>
      <c r="J85" s="7">
        <v>3.4740437855456663</v>
      </c>
      <c r="K85" s="7">
        <v>3.5265039952686399</v>
      </c>
      <c r="L85" s="7">
        <v>4.7889136878202203</v>
      </c>
      <c r="M85" s="7">
        <v>3.170428735410983</v>
      </c>
      <c r="N85" s="7">
        <v>2.6388875670955207</v>
      </c>
      <c r="O85" s="7">
        <v>2.2207461734939322</v>
      </c>
      <c r="P85" s="7">
        <v>2.1100482386647186</v>
      </c>
      <c r="Q85" s="7">
        <v>2.0482689384374519</v>
      </c>
      <c r="R85" s="7">
        <v>1.6556478181684451</v>
      </c>
      <c r="S85" s="7">
        <v>1.3172401541189416</v>
      </c>
      <c r="T85" s="7">
        <v>1.4133813084746236</v>
      </c>
      <c r="U85" s="7">
        <v>1.1824372627039621</v>
      </c>
      <c r="V85" s="7">
        <v>0.95058411314227975</v>
      </c>
      <c r="W85" s="7">
        <v>0.97747740425604634</v>
      </c>
      <c r="X85" s="7">
        <v>1.1004172160426389</v>
      </c>
      <c r="Y85" s="7">
        <v>1.1395191010555479</v>
      </c>
      <c r="Z85" s="7">
        <v>1.4725451795040716</v>
      </c>
      <c r="AA85" s="7">
        <v>1.3152981835569524</v>
      </c>
      <c r="AB85" s="7">
        <v>0</v>
      </c>
      <c r="AC85" s="2">
        <v>0</v>
      </c>
    </row>
    <row r="86" spans="3:29">
      <c r="C86" s="2" t="s">
        <v>102</v>
      </c>
      <c r="D86" s="2" t="s">
        <v>4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2.15450802205523</v>
      </c>
      <c r="O86" s="7">
        <v>1.8970637584424379</v>
      </c>
      <c r="P86" s="7">
        <v>1.8710939960422035</v>
      </c>
      <c r="Q86" s="7">
        <v>1.9316200267609884</v>
      </c>
      <c r="R86" s="7">
        <v>5.2925857907119092</v>
      </c>
      <c r="S86" s="7">
        <v>13.626470682687684</v>
      </c>
      <c r="T86" s="7">
        <v>19.454356487789443</v>
      </c>
      <c r="U86" s="7">
        <v>16.453962151506072</v>
      </c>
      <c r="V86" s="7">
        <v>14.366542285458067</v>
      </c>
      <c r="W86" s="7">
        <v>13.982286749224443</v>
      </c>
      <c r="X86" s="7">
        <v>15.044773600214709</v>
      </c>
      <c r="Y86" s="7">
        <v>15.010163570476706</v>
      </c>
      <c r="Z86" s="7">
        <v>20.238828409232696</v>
      </c>
      <c r="AA86" s="7">
        <v>18.624111371616184</v>
      </c>
      <c r="AB86" s="7">
        <v>21.768095487906752</v>
      </c>
      <c r="AC86" s="2">
        <v>24.146942089316024</v>
      </c>
    </row>
    <row r="87" spans="3:29">
      <c r="C87" s="2" t="s">
        <v>103</v>
      </c>
      <c r="D87" s="2" t="s">
        <v>4</v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3:29">
      <c r="C88" s="2" t="s">
        <v>104</v>
      </c>
      <c r="D88" s="2" t="s">
        <v>4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3:29">
      <c r="C89" s="2" t="s">
        <v>105</v>
      </c>
      <c r="D89" s="2" t="s">
        <v>4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3:29">
      <c r="C90" s="2" t="s">
        <v>106</v>
      </c>
      <c r="D90" s="2" t="s">
        <v>4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3:29">
      <c r="C91" s="2" t="s">
        <v>107</v>
      </c>
      <c r="D91" s="2" t="s">
        <v>4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3:29">
      <c r="C92" s="2" t="s">
        <v>108</v>
      </c>
      <c r="D92" s="2" t="s">
        <v>4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3:29">
      <c r="C93" s="2" t="s">
        <v>55</v>
      </c>
      <c r="D93" s="2" t="s">
        <v>4</v>
      </c>
      <c r="E93" s="7">
        <v>6.7900378807015702</v>
      </c>
      <c r="F93" s="7">
        <v>5.7327534057462612</v>
      </c>
      <c r="G93" s="7">
        <v>6.4507952447335981</v>
      </c>
      <c r="H93" s="7">
        <v>7.9216228789003722</v>
      </c>
      <c r="I93" s="7">
        <v>7.9230784313233356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2">
        <v>0</v>
      </c>
    </row>
    <row r="94" spans="3:29">
      <c r="C94" s="2" t="s">
        <v>56</v>
      </c>
      <c r="D94" s="2" t="s">
        <v>4</v>
      </c>
      <c r="E94" s="7">
        <v>13.937403294499491</v>
      </c>
      <c r="F94" s="7">
        <v>15.194691841910661</v>
      </c>
      <c r="G94" s="7">
        <v>13.492237813514318</v>
      </c>
      <c r="H94" s="7">
        <v>12.241455245079857</v>
      </c>
      <c r="I94" s="7">
        <v>16.377442031310057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2">
        <v>0</v>
      </c>
    </row>
    <row r="95" spans="3:29">
      <c r="C95" s="2" t="s">
        <v>109</v>
      </c>
      <c r="D95" s="2" t="s">
        <v>4</v>
      </c>
      <c r="E95" s="7">
        <v>26.177145394336325</v>
      </c>
      <c r="F95" s="7">
        <v>19.650619853844503</v>
      </c>
      <c r="G95" s="7">
        <v>19.66091352947781</v>
      </c>
      <c r="H95" s="7">
        <v>20.080895339307691</v>
      </c>
      <c r="I95" s="7">
        <v>13.212785834176584</v>
      </c>
      <c r="J95" s="7">
        <v>10.494398602600006</v>
      </c>
      <c r="K95" s="7">
        <v>7.5092337226268375</v>
      </c>
      <c r="L95" s="7">
        <v>0.28822280658689647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2">
        <v>0</v>
      </c>
    </row>
    <row r="96" spans="3:29">
      <c r="C96" s="2" t="s">
        <v>110</v>
      </c>
      <c r="D96" s="2" t="s">
        <v>4</v>
      </c>
      <c r="E96" s="7">
        <v>0</v>
      </c>
      <c r="F96" s="7">
        <v>0</v>
      </c>
      <c r="G96" s="7">
        <v>0</v>
      </c>
      <c r="H96" s="7">
        <v>0</v>
      </c>
      <c r="I96" s="7">
        <v>4.9329316847424121</v>
      </c>
      <c r="J96" s="7">
        <v>6.5154803107730999</v>
      </c>
      <c r="K96" s="7">
        <v>4.1639631164017272</v>
      </c>
      <c r="L96" s="7">
        <v>9.9302663958172666</v>
      </c>
      <c r="M96" s="7">
        <v>15.661718795965815</v>
      </c>
      <c r="N96" s="7">
        <v>20.26808318471986</v>
      </c>
      <c r="O96" s="7">
        <v>25.883950733672226</v>
      </c>
      <c r="P96" s="7">
        <v>24.667544435852538</v>
      </c>
      <c r="Q96" s="7">
        <v>27.498377840771472</v>
      </c>
      <c r="R96" s="7">
        <v>28.720991848149314</v>
      </c>
      <c r="S96" s="7">
        <v>28.838339590065313</v>
      </c>
      <c r="T96" s="7">
        <v>27.846029744198603</v>
      </c>
      <c r="U96" s="7">
        <v>28.841670785223315</v>
      </c>
      <c r="V96" s="7">
        <v>28.838339693379726</v>
      </c>
      <c r="W96" s="7">
        <v>27.423577441009606</v>
      </c>
      <c r="X96" s="7">
        <v>28.838339726812215</v>
      </c>
      <c r="Y96" s="7">
        <v>28.724643584390126</v>
      </c>
      <c r="Z96" s="7">
        <v>25.570716487219379</v>
      </c>
      <c r="AA96" s="7">
        <v>28.83833972769343</v>
      </c>
      <c r="AB96" s="7">
        <v>28.720991834536491</v>
      </c>
      <c r="AC96" s="2">
        <v>25.58297552051361</v>
      </c>
    </row>
    <row r="97" spans="3:29">
      <c r="C97" s="2" t="s">
        <v>111</v>
      </c>
      <c r="D97" s="2" t="s">
        <v>4</v>
      </c>
      <c r="E97" s="7">
        <v>11.487357798975626</v>
      </c>
      <c r="F97" s="7">
        <v>11.782620041566513</v>
      </c>
      <c r="G97" s="7">
        <v>11.782620082192359</v>
      </c>
      <c r="H97" s="7">
        <v>11.782620020459563</v>
      </c>
      <c r="I97" s="7">
        <v>11.785503217466683</v>
      </c>
      <c r="J97" s="7">
        <v>11.255040008225551</v>
      </c>
      <c r="K97" s="7">
        <v>11.782620013114258</v>
      </c>
      <c r="L97" s="7">
        <v>6.4188899999999993</v>
      </c>
      <c r="M97" s="7">
        <v>5.3666129763623127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2">
        <v>0</v>
      </c>
    </row>
    <row r="98" spans="3:29">
      <c r="C98" s="2" t="s">
        <v>112</v>
      </c>
      <c r="D98" s="2" t="s">
        <v>4</v>
      </c>
      <c r="E98" s="7">
        <v>11.364592143247952</v>
      </c>
      <c r="F98" s="7">
        <v>11.782620041560826</v>
      </c>
      <c r="G98" s="7">
        <v>11.782620082192476</v>
      </c>
      <c r="H98" s="7">
        <v>11.7826200204596</v>
      </c>
      <c r="I98" s="7">
        <v>11.785503217473341</v>
      </c>
      <c r="J98" s="7">
        <v>10.727460008314592</v>
      </c>
      <c r="K98" s="7">
        <v>11.782620013113611</v>
      </c>
      <c r="L98" s="7">
        <v>11.78262004770783</v>
      </c>
      <c r="M98" s="7">
        <v>11.785502962601898</v>
      </c>
      <c r="N98" s="7">
        <v>11.782620078280448</v>
      </c>
      <c r="O98" s="7">
        <v>14.654124191968965</v>
      </c>
      <c r="P98" s="7">
        <v>17.873010024361946</v>
      </c>
      <c r="Q98" s="7">
        <v>23.187576442793642</v>
      </c>
      <c r="R98" s="7">
        <v>23.510339836734314</v>
      </c>
      <c r="S98" s="7">
        <v>23.565240146858642</v>
      </c>
      <c r="T98" s="7">
        <v>21.982500073987275</v>
      </c>
      <c r="U98" s="7">
        <v>23.571006365033107</v>
      </c>
      <c r="V98" s="7">
        <v>23.565240503785205</v>
      </c>
      <c r="W98" s="7">
        <v>23.565240149161486</v>
      </c>
      <c r="X98" s="7">
        <v>23.565240027262409</v>
      </c>
      <c r="Y98" s="7">
        <v>23.571005951569376</v>
      </c>
      <c r="Z98" s="7">
        <v>23.565240214679889</v>
      </c>
      <c r="AA98" s="7">
        <v>23.565240022907705</v>
      </c>
      <c r="AB98" s="7">
        <v>23.565240222987125</v>
      </c>
      <c r="AC98" s="2">
        <v>23.571005917040953</v>
      </c>
    </row>
    <row r="99" spans="3:29">
      <c r="C99" s="2" t="s">
        <v>113</v>
      </c>
      <c r="D99" s="2" t="s">
        <v>4</v>
      </c>
      <c r="E99" s="7">
        <v>25.180288292090534</v>
      </c>
      <c r="F99" s="7">
        <v>22.589428119639138</v>
      </c>
      <c r="G99" s="7">
        <v>21.548618379428998</v>
      </c>
      <c r="H99" s="7">
        <v>22.589428073583541</v>
      </c>
      <c r="I99" s="7">
        <v>16.261469275317374</v>
      </c>
      <c r="J99" s="7">
        <v>15.554324609315014</v>
      </c>
      <c r="K99" s="7">
        <v>16.248197838629888</v>
      </c>
      <c r="L99" s="7">
        <v>15.55432467144222</v>
      </c>
      <c r="M99" s="7">
        <v>16.261468653842183</v>
      </c>
      <c r="N99" s="7">
        <v>16.132552465759648</v>
      </c>
      <c r="O99" s="7">
        <v>12.701735161682469</v>
      </c>
      <c r="P99" s="7">
        <v>11.179068532624555</v>
      </c>
      <c r="Q99" s="7">
        <v>7.0735466281967208</v>
      </c>
      <c r="R99" s="7">
        <v>6.4568761611546517</v>
      </c>
      <c r="S99" s="7">
        <v>3.4886403359999996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2">
        <v>0</v>
      </c>
    </row>
    <row r="100" spans="3:29">
      <c r="C100" s="2" t="s">
        <v>114</v>
      </c>
      <c r="D100" s="2" t="s">
        <v>4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5.5807942395791894</v>
      </c>
      <c r="N100" s="7">
        <v>6.3907872207507639</v>
      </c>
      <c r="O100" s="7">
        <v>5.8786486012296901</v>
      </c>
      <c r="P100" s="7">
        <v>7.0351034399999994</v>
      </c>
      <c r="Q100" s="7">
        <v>5.8818079386376994</v>
      </c>
      <c r="R100" s="7">
        <v>10.182272316836496</v>
      </c>
      <c r="S100" s="7">
        <v>12.55371636317385</v>
      </c>
      <c r="T100" s="7">
        <v>16.00074973635104</v>
      </c>
      <c r="U100" s="7">
        <v>18.497706712489222</v>
      </c>
      <c r="V100" s="7">
        <v>23.024017465874724</v>
      </c>
      <c r="W100" s="7">
        <v>25.467467415113092</v>
      </c>
      <c r="X100" s="7">
        <v>24.032649657763944</v>
      </c>
      <c r="Y100" s="7">
        <v>25.83382259002455</v>
      </c>
      <c r="Z100" s="7">
        <v>24.671048166902413</v>
      </c>
      <c r="AA100" s="7">
        <v>25.827503082833321</v>
      </c>
      <c r="AB100" s="7">
        <v>24.671048301000955</v>
      </c>
      <c r="AC100" s="2">
        <v>25.833822503052986</v>
      </c>
    </row>
    <row r="101" spans="3:29">
      <c r="C101" s="2" t="s">
        <v>115</v>
      </c>
      <c r="D101" s="2" t="s">
        <v>4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</row>
    <row r="102" spans="3:29">
      <c r="C102" s="2" t="s">
        <v>116</v>
      </c>
      <c r="D102" s="2" t="s">
        <v>4</v>
      </c>
      <c r="E102" s="2">
        <v>0</v>
      </c>
      <c r="F102" s="2">
        <v>7.4535875128890317E-2</v>
      </c>
      <c r="G102" s="2">
        <v>6.6712820670914996E-2</v>
      </c>
      <c r="H102" s="2">
        <v>6.2719149930941742E-2</v>
      </c>
      <c r="I102" s="2">
        <v>3.7328921920249558E-2</v>
      </c>
      <c r="J102" s="2">
        <v>2.0047404673737296E-2</v>
      </c>
      <c r="K102" s="2">
        <v>3.4511011594522641E-2</v>
      </c>
      <c r="L102" s="2">
        <v>7.7673096860981394E-2</v>
      </c>
      <c r="M102" s="2">
        <v>4.667224319271232E-2</v>
      </c>
      <c r="N102" s="2">
        <v>5.6255724402946738E-2</v>
      </c>
      <c r="O102" s="2">
        <v>5.0391411273689658E-2</v>
      </c>
      <c r="P102" s="2">
        <v>5.4808536181651123E-2</v>
      </c>
      <c r="Q102" s="2">
        <v>5.3383312171945731E-2</v>
      </c>
      <c r="R102" s="2">
        <v>4.6471799557883928E-2</v>
      </c>
      <c r="S102" s="2">
        <v>6.4878595695773519E-2</v>
      </c>
      <c r="T102" s="2">
        <v>5.5667305766949407E-2</v>
      </c>
      <c r="U102" s="2">
        <v>6.8431101356964244E-2</v>
      </c>
      <c r="V102" s="2">
        <v>6.8358822292704E-2</v>
      </c>
      <c r="W102" s="2">
        <v>6.4407951350538978E-2</v>
      </c>
      <c r="X102" s="2">
        <v>8.0714122756957357E-2</v>
      </c>
      <c r="Y102" s="2">
        <v>8.7151083806234181E-2</v>
      </c>
      <c r="Z102" s="2">
        <v>0.10671329126442347</v>
      </c>
      <c r="AA102" s="2">
        <v>8.2789408320661062E-2</v>
      </c>
      <c r="AB102" s="2">
        <v>0.13132547239894521</v>
      </c>
      <c r="AC102" s="2">
        <v>0.14818555830271729</v>
      </c>
    </row>
    <row r="103" spans="3:29">
      <c r="C103" s="2" t="s">
        <v>117</v>
      </c>
      <c r="D103" s="2" t="s">
        <v>4</v>
      </c>
      <c r="E103" s="2">
        <v>3.2238856234758795</v>
      </c>
      <c r="F103" s="2">
        <v>3.2238856062527343</v>
      </c>
      <c r="G103" s="2">
        <v>3.2238855858224067</v>
      </c>
      <c r="H103" s="2">
        <v>3.2238856462135592</v>
      </c>
      <c r="I103" s="2">
        <v>3.2238853609997982</v>
      </c>
      <c r="J103" s="2">
        <v>3.2238856534982103</v>
      </c>
      <c r="K103" s="2">
        <v>3.2238856495218524</v>
      </c>
      <c r="L103" s="2">
        <v>3.2238856137459106</v>
      </c>
      <c r="M103" s="2">
        <v>3.2238856110640226</v>
      </c>
      <c r="N103" s="2">
        <v>3.2238855900731362</v>
      </c>
      <c r="O103" s="2">
        <v>3.223885508532609</v>
      </c>
      <c r="P103" s="2">
        <v>3.2238856289213422</v>
      </c>
      <c r="Q103" s="2">
        <v>3.2238855954905707</v>
      </c>
      <c r="R103" s="2">
        <v>3.2238854180826886</v>
      </c>
      <c r="S103" s="2">
        <v>3.2238852133729505</v>
      </c>
      <c r="T103" s="2">
        <v>3.2238856151546589</v>
      </c>
      <c r="U103" s="2">
        <v>3.2238852927355106</v>
      </c>
      <c r="V103" s="2">
        <v>3.2238853366169797</v>
      </c>
      <c r="W103" s="2">
        <v>3.2238855633585524</v>
      </c>
      <c r="X103" s="2">
        <v>3.2238856485768155</v>
      </c>
      <c r="Y103" s="2">
        <v>3.2238856229228237</v>
      </c>
      <c r="Z103" s="2">
        <v>3.223885536801034</v>
      </c>
      <c r="AA103" s="2">
        <v>3.2238856556395046</v>
      </c>
      <c r="AB103" s="2">
        <v>3.223885454680711</v>
      </c>
      <c r="AC103" s="2">
        <v>3.2238856541401262</v>
      </c>
    </row>
    <row r="104" spans="3:29">
      <c r="C104" s="2" t="s">
        <v>118</v>
      </c>
      <c r="D104" s="2" t="s">
        <v>4</v>
      </c>
      <c r="E104" s="2">
        <v>4.814727870154945</v>
      </c>
      <c r="F104" s="2">
        <v>4.8764938658678494</v>
      </c>
      <c r="G104" s="2">
        <v>4.8764938305290091</v>
      </c>
      <c r="H104" s="2">
        <v>4.8727797564911768</v>
      </c>
      <c r="I104" s="2">
        <v>4.8730633266256858</v>
      </c>
      <c r="J104" s="2">
        <v>4.8764939337926823</v>
      </c>
      <c r="K104" s="2">
        <v>4.876493927290988</v>
      </c>
      <c r="L104" s="2">
        <v>4.8764938806747189</v>
      </c>
      <c r="M104" s="2">
        <v>4.8764938693548849</v>
      </c>
      <c r="N104" s="2">
        <v>4.876493828849191</v>
      </c>
      <c r="O104" s="2">
        <v>4.8764936888198163</v>
      </c>
      <c r="P104" s="2">
        <v>4.8764939047702693</v>
      </c>
      <c r="Q104" s="2">
        <v>4.8764938620821576</v>
      </c>
      <c r="R104" s="2">
        <v>4.876493538585791</v>
      </c>
      <c r="S104" s="2">
        <v>4.876493346265935</v>
      </c>
      <c r="T104" s="2">
        <v>4.8764938728396157</v>
      </c>
      <c r="U104" s="2">
        <v>4.876493343016798</v>
      </c>
      <c r="V104" s="2">
        <v>4.8764934183831645</v>
      </c>
      <c r="W104" s="2">
        <v>4.876493780961809</v>
      </c>
      <c r="X104" s="2">
        <v>4.8764939232001563</v>
      </c>
      <c r="Y104" s="2">
        <v>4.8764938752666316</v>
      </c>
      <c r="Z104" s="2">
        <v>4.8764937293766772</v>
      </c>
      <c r="AA104" s="2">
        <v>4.8764939343234559</v>
      </c>
      <c r="AB104" s="2">
        <v>4.876493554082443</v>
      </c>
      <c r="AC104" s="2">
        <v>4.8764939308046618</v>
      </c>
    </row>
    <row r="105" spans="3:29">
      <c r="C105" s="2" t="s">
        <v>119</v>
      </c>
      <c r="D105" s="2" t="s">
        <v>4</v>
      </c>
      <c r="E105" s="2">
        <v>1.6057979640730342</v>
      </c>
      <c r="F105" s="2">
        <v>1.6057979176206503</v>
      </c>
      <c r="G105" s="2">
        <v>1.6057978831437472</v>
      </c>
      <c r="H105" s="2">
        <v>1.6057979643831031</v>
      </c>
      <c r="I105" s="2">
        <v>1.6057975167339205</v>
      </c>
      <c r="J105" s="2">
        <v>2.0021154402277137</v>
      </c>
      <c r="K105" s="2">
        <v>2.0021154336742191</v>
      </c>
      <c r="L105" s="2">
        <v>2.0021153907962557</v>
      </c>
      <c r="M105" s="2">
        <v>2.002115376331858</v>
      </c>
      <c r="N105" s="2">
        <v>2.0021153371755283</v>
      </c>
      <c r="O105" s="2">
        <v>2.0021151993533013</v>
      </c>
      <c r="P105" s="2">
        <v>2.0021154121635507</v>
      </c>
      <c r="Q105" s="2">
        <v>2.0021153704928611</v>
      </c>
      <c r="R105" s="2">
        <v>2.0021150751154613</v>
      </c>
      <c r="S105" s="2">
        <v>2.0021148874798227</v>
      </c>
      <c r="T105" s="2">
        <v>2.002115379332527</v>
      </c>
      <c r="U105" s="2">
        <v>2.0021148645754092</v>
      </c>
      <c r="V105" s="2">
        <v>2.0021149343657854</v>
      </c>
      <c r="W105" s="2">
        <v>2.00211529057683</v>
      </c>
      <c r="X105" s="2">
        <v>2.0021154292843462</v>
      </c>
      <c r="Y105" s="2">
        <v>2.0021153830520184</v>
      </c>
      <c r="Z105" s="2">
        <v>2.0021152385049614</v>
      </c>
      <c r="AA105" s="2">
        <v>2.0021154400255678</v>
      </c>
      <c r="AB105" s="2">
        <v>2.0021150772445413</v>
      </c>
      <c r="AC105" s="2">
        <v>2.0021154372410441</v>
      </c>
    </row>
    <row r="106" spans="3:29">
      <c r="C106" s="2" t="s">
        <v>120</v>
      </c>
      <c r="D106" s="2" t="s">
        <v>4</v>
      </c>
      <c r="E106" s="2">
        <v>0.42222048878327939</v>
      </c>
      <c r="F106" s="2">
        <v>0.42222046186920037</v>
      </c>
      <c r="G106" s="2">
        <v>0.42222044303988865</v>
      </c>
      <c r="H106" s="2">
        <v>0.42222048514539579</v>
      </c>
      <c r="I106" s="2">
        <v>0.42222023402471509</v>
      </c>
      <c r="J106" s="2">
        <v>0.42222049197722988</v>
      </c>
      <c r="K106" s="2">
        <v>0.42222048832304948</v>
      </c>
      <c r="L106" s="2">
        <v>0.42222046311706091</v>
      </c>
      <c r="M106" s="2">
        <v>0.42222045637748923</v>
      </c>
      <c r="N106" s="2">
        <v>0.42222043359743933</v>
      </c>
      <c r="O106" s="2">
        <v>0.42222035442989903</v>
      </c>
      <c r="P106" s="2">
        <v>0.42222047673499846</v>
      </c>
      <c r="Q106" s="2">
        <v>0.42222045387407581</v>
      </c>
      <c r="R106" s="2">
        <v>0.42222028438269338</v>
      </c>
      <c r="S106" s="2">
        <v>0.42222018362668345</v>
      </c>
      <c r="T106" s="2">
        <v>0.42222045778964068</v>
      </c>
      <c r="U106" s="2">
        <v>0.42222016824434894</v>
      </c>
      <c r="V106" s="2">
        <v>0.42222020972224555</v>
      </c>
      <c r="W106" s="2">
        <v>0.42222040699781133</v>
      </c>
      <c r="X106" s="2">
        <v>0.42222048531314582</v>
      </c>
      <c r="Y106" s="2">
        <v>0.42222045817248149</v>
      </c>
      <c r="Z106" s="2">
        <v>0.42222037387138733</v>
      </c>
      <c r="AA106" s="2">
        <v>0.42222049128329825</v>
      </c>
      <c r="AB106" s="2">
        <v>0.42222027392506722</v>
      </c>
      <c r="AC106" s="2">
        <v>0.42222048938828061</v>
      </c>
    </row>
    <row r="107" spans="3:29">
      <c r="C107" s="2" t="s">
        <v>121</v>
      </c>
      <c r="D107" s="2" t="s">
        <v>4</v>
      </c>
      <c r="E107" s="2">
        <v>1.1236721025292846</v>
      </c>
      <c r="F107" s="2">
        <v>1.1236720965330116</v>
      </c>
      <c r="G107" s="2">
        <v>1.1236720927562494</v>
      </c>
      <c r="H107" s="2">
        <v>1.1236721048563536</v>
      </c>
      <c r="I107" s="2">
        <v>1.1236720593440614</v>
      </c>
      <c r="J107" s="2">
        <v>1.1236721056551411</v>
      </c>
      <c r="K107" s="2">
        <v>1.1236721048213678</v>
      </c>
      <c r="L107" s="2">
        <v>1.1236720950714194</v>
      </c>
      <c r="M107" s="2">
        <v>1.1236720954110149</v>
      </c>
      <c r="N107" s="2">
        <v>1.1236720917221412</v>
      </c>
      <c r="O107" s="2">
        <v>1.1236720750256655</v>
      </c>
      <c r="P107" s="2">
        <v>1.1236720977586163</v>
      </c>
      <c r="Q107" s="2">
        <v>1.1236720877314204</v>
      </c>
      <c r="R107" s="2">
        <v>1.1236720495438526</v>
      </c>
      <c r="S107" s="2">
        <v>1.12367197820667</v>
      </c>
      <c r="T107" s="2">
        <v>1.1236720951536798</v>
      </c>
      <c r="U107" s="2">
        <v>1.1236720124260522</v>
      </c>
      <c r="V107" s="2">
        <v>1.1236720213017855</v>
      </c>
      <c r="W107" s="2">
        <v>1.1236720820802111</v>
      </c>
      <c r="X107" s="2">
        <v>1.1236721041885898</v>
      </c>
      <c r="Y107" s="2">
        <v>1.1236720982537531</v>
      </c>
      <c r="Z107" s="2">
        <v>1.1236720761482117</v>
      </c>
      <c r="AA107" s="2">
        <v>1.1236721061397292</v>
      </c>
      <c r="AB107" s="2">
        <v>1.1236720606761972</v>
      </c>
      <c r="AC107" s="2">
        <v>1.1236721058945176</v>
      </c>
    </row>
    <row r="108" spans="3:29">
      <c r="C108" s="2" t="s">
        <v>122</v>
      </c>
      <c r="D108" s="2" t="s">
        <v>4</v>
      </c>
      <c r="E108" s="2">
        <v>5.160196977785426</v>
      </c>
      <c r="F108" s="2">
        <v>5.16019696171427</v>
      </c>
      <c r="G108" s="2">
        <v>5.1601969444865325</v>
      </c>
      <c r="H108" s="2">
        <v>5.1601969875823199</v>
      </c>
      <c r="I108" s="2">
        <v>5.1601967583376682</v>
      </c>
      <c r="J108" s="2">
        <v>5.1601969945158199</v>
      </c>
      <c r="K108" s="2">
        <v>5.1601969910973455</v>
      </c>
      <c r="L108" s="2">
        <v>5.1601969724407519</v>
      </c>
      <c r="M108" s="2">
        <v>5.1601969635368885</v>
      </c>
      <c r="N108" s="2">
        <v>5.1601969428192547</v>
      </c>
      <c r="O108" s="2">
        <v>5.1601968736434545</v>
      </c>
      <c r="P108" s="2">
        <v>5.1601969815182036</v>
      </c>
      <c r="Q108" s="2">
        <v>5.160196962211689</v>
      </c>
      <c r="R108" s="2">
        <v>5.1601968059358496</v>
      </c>
      <c r="S108" s="2">
        <v>5.1601967370294286</v>
      </c>
      <c r="T108" s="2">
        <v>5.1601969639058733</v>
      </c>
      <c r="U108" s="2">
        <v>5.16019670082588</v>
      </c>
      <c r="V108" s="2">
        <v>5.1601967374403488</v>
      </c>
      <c r="W108" s="2">
        <v>5.1601969175151865</v>
      </c>
      <c r="X108" s="2">
        <v>5.1601969886700916</v>
      </c>
      <c r="Y108" s="2">
        <v>5.1601969645747738</v>
      </c>
      <c r="Z108" s="2">
        <v>5.1601968912738805</v>
      </c>
      <c r="AA108" s="2">
        <v>5.1601969942841182</v>
      </c>
      <c r="AB108" s="2">
        <v>5.1601968069439756</v>
      </c>
      <c r="AC108" s="2">
        <v>5.1601969926875499</v>
      </c>
    </row>
    <row r="109" spans="3:29">
      <c r="C109" s="2" t="s">
        <v>123</v>
      </c>
      <c r="D109" s="2" t="s">
        <v>4</v>
      </c>
      <c r="E109" s="2">
        <v>14.516692268969596</v>
      </c>
      <c r="F109" s="2">
        <v>14.758246084750136</v>
      </c>
      <c r="G109" s="2">
        <v>14.746160775933507</v>
      </c>
      <c r="H109" s="2">
        <v>14.729285306433395</v>
      </c>
      <c r="I109" s="2">
        <v>14.79120123845491</v>
      </c>
      <c r="J109" s="2">
        <v>14.875791868004452</v>
      </c>
      <c r="K109" s="2">
        <v>14.875791851706698</v>
      </c>
      <c r="L109" s="2">
        <v>14.875791762637329</v>
      </c>
      <c r="M109" s="2">
        <v>14.875791721149417</v>
      </c>
      <c r="N109" s="2">
        <v>14.875791622357134</v>
      </c>
      <c r="O109" s="2">
        <v>14.875791290022759</v>
      </c>
      <c r="P109" s="2">
        <v>14.875791806926511</v>
      </c>
      <c r="Q109" s="2">
        <v>14.875791715829926</v>
      </c>
      <c r="R109" s="2">
        <v>14.875790912969702</v>
      </c>
      <c r="S109" s="2">
        <v>14.875790660234316</v>
      </c>
      <c r="T109" s="2">
        <v>14.875791724378855</v>
      </c>
      <c r="U109" s="2">
        <v>14.875790441407528</v>
      </c>
      <c r="V109" s="2">
        <v>14.862371339377491</v>
      </c>
      <c r="W109" s="2">
        <v>14.862834298267437</v>
      </c>
      <c r="X109" s="2">
        <v>14.863216105509231</v>
      </c>
      <c r="Y109" s="2">
        <v>14.866797907232133</v>
      </c>
      <c r="Z109" s="2">
        <v>14.869019499117732</v>
      </c>
      <c r="AA109" s="2">
        <v>14.872940691466431</v>
      </c>
      <c r="AB109" s="2">
        <v>14.8757909960466</v>
      </c>
      <c r="AC109" s="2">
        <v>14.875791861325377</v>
      </c>
    </row>
    <row r="110" spans="3:29">
      <c r="C110" s="2" t="s">
        <v>124</v>
      </c>
      <c r="D110" s="2" t="s">
        <v>4</v>
      </c>
      <c r="E110" s="2">
        <v>5.456491948966991</v>
      </c>
      <c r="F110" s="2">
        <v>5.4564919331681514</v>
      </c>
      <c r="G110" s="2">
        <v>5.4564919117305779</v>
      </c>
      <c r="H110" s="2">
        <v>5.4564919640144067</v>
      </c>
      <c r="I110" s="2">
        <v>5.4564916767811535</v>
      </c>
      <c r="J110" s="2">
        <v>5.4564919728933887</v>
      </c>
      <c r="K110" s="2">
        <v>5.4564919686146842</v>
      </c>
      <c r="L110" s="2">
        <v>5.4564919487517969</v>
      </c>
      <c r="M110" s="2">
        <v>5.4564919359352348</v>
      </c>
      <c r="N110" s="2">
        <v>5.456491908572576</v>
      </c>
      <c r="O110" s="2">
        <v>5.4564918213963347</v>
      </c>
      <c r="P110" s="2">
        <v>5.4564919595060504</v>
      </c>
      <c r="Q110" s="2">
        <v>5.4564919388866286</v>
      </c>
      <c r="R110" s="2">
        <v>5.45649173750322</v>
      </c>
      <c r="S110" s="2">
        <v>5.4564916916483321</v>
      </c>
      <c r="T110" s="2">
        <v>5.4564919357507318</v>
      </c>
      <c r="U110" s="2">
        <v>5.456491616247737</v>
      </c>
      <c r="V110" s="2">
        <v>5.4564916636747407</v>
      </c>
      <c r="W110" s="2">
        <v>5.4564918794346422</v>
      </c>
      <c r="X110" s="2">
        <v>5.4564919656132957</v>
      </c>
      <c r="Y110" s="2">
        <v>5.456491935861937</v>
      </c>
      <c r="Z110" s="2">
        <v>5.4564918477814253</v>
      </c>
      <c r="AA110" s="2">
        <v>5.4564919724570675</v>
      </c>
      <c r="AB110" s="2">
        <v>5.4564917469667238</v>
      </c>
      <c r="AC110" s="2">
        <v>5.4564919705991484</v>
      </c>
    </row>
    <row r="111" spans="3:29">
      <c r="C111" s="2" t="s">
        <v>125</v>
      </c>
      <c r="D111" s="2" t="s">
        <v>4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</row>
    <row r="112" spans="3:29">
      <c r="C112" s="2" t="s">
        <v>126</v>
      </c>
      <c r="D112" s="2" t="s">
        <v>4</v>
      </c>
      <c r="E112" s="2">
        <v>3.5164572365587641</v>
      </c>
      <c r="F112" s="2">
        <v>3.5667795695757367</v>
      </c>
      <c r="G112" s="2">
        <v>3.5656887926193912</v>
      </c>
      <c r="H112" s="2">
        <v>3.555473959583666</v>
      </c>
      <c r="I112" s="2">
        <v>3.573734098871741</v>
      </c>
      <c r="J112" s="2">
        <v>3.6096445029254967</v>
      </c>
      <c r="K112" s="2">
        <v>3.6096443805759355</v>
      </c>
      <c r="L112" s="2">
        <v>3.6116611020101819</v>
      </c>
      <c r="M112" s="2">
        <v>3.6092390253451945</v>
      </c>
      <c r="N112" s="2">
        <v>3.6091903824104228</v>
      </c>
      <c r="O112" s="2">
        <v>3.6091881748836521</v>
      </c>
      <c r="P112" s="2">
        <v>3.6091914668452567</v>
      </c>
      <c r="Q112" s="2">
        <v>3.609190723398684</v>
      </c>
      <c r="R112" s="2">
        <v>3.6085956883493808</v>
      </c>
      <c r="S112" s="2">
        <v>3.6091824722510508</v>
      </c>
      <c r="T112" s="2">
        <v>3.609516797685044</v>
      </c>
      <c r="U112" s="2">
        <v>3.6091818160491429</v>
      </c>
      <c r="V112" s="2">
        <v>3.6060139963556166</v>
      </c>
      <c r="W112" s="2">
        <v>3.6061412985301438</v>
      </c>
      <c r="X112" s="2">
        <v>3.6061441182752163</v>
      </c>
      <c r="Y112" s="2">
        <v>3.6061432983281718</v>
      </c>
      <c r="Z112" s="2">
        <v>3.6061411462311628</v>
      </c>
      <c r="AA112" s="2">
        <v>3.6061443028428082</v>
      </c>
      <c r="AB112" s="2">
        <v>3.60703040116318</v>
      </c>
      <c r="AC112" s="2">
        <v>3.6091919401668897</v>
      </c>
    </row>
    <row r="113" spans="2:29">
      <c r="C113" s="2" t="s">
        <v>127</v>
      </c>
      <c r="D113" s="2" t="s">
        <v>4</v>
      </c>
      <c r="E113" s="2">
        <v>1.7759984279025816</v>
      </c>
      <c r="F113" s="2">
        <v>1.7775285959139755</v>
      </c>
      <c r="G113" s="2">
        <v>1.7774712467257321</v>
      </c>
      <c r="H113" s="2">
        <v>1.7771936674251032</v>
      </c>
      <c r="I113" s="2">
        <v>1.7777350606746749</v>
      </c>
      <c r="J113" s="2">
        <v>1.7785553022575955</v>
      </c>
      <c r="K113" s="2">
        <v>1.7785551804418458</v>
      </c>
      <c r="L113" s="2">
        <v>1.7785839935256056</v>
      </c>
      <c r="M113" s="2">
        <v>1.7785353333881009</v>
      </c>
      <c r="N113" s="2">
        <v>1.7785312516671634</v>
      </c>
      <c r="O113" s="2">
        <v>1.7785292411627762</v>
      </c>
      <c r="P113" s="2">
        <v>1.7785322539491877</v>
      </c>
      <c r="Q113" s="2">
        <v>1.778531553060108</v>
      </c>
      <c r="R113" s="2">
        <v>1.7784916791245375</v>
      </c>
      <c r="S113" s="2">
        <v>1.7785241465162309</v>
      </c>
      <c r="T113" s="2">
        <v>1.7785232767299348</v>
      </c>
      <c r="U113" s="2">
        <v>1.778523380850114</v>
      </c>
      <c r="V113" s="2">
        <v>1.778426450494758</v>
      </c>
      <c r="W113" s="2">
        <v>1.7784670010961889</v>
      </c>
      <c r="X113" s="2">
        <v>1.7784696281819401</v>
      </c>
      <c r="Y113" s="2">
        <v>1.7784688669134026</v>
      </c>
      <c r="Z113" s="2">
        <v>1.7784668124019789</v>
      </c>
      <c r="AA113" s="2">
        <v>1.7784697985670261</v>
      </c>
      <c r="AB113" s="2">
        <v>1.7784898252788193</v>
      </c>
      <c r="AC113" s="2">
        <v>1.7785327021118882</v>
      </c>
    </row>
    <row r="114" spans="2:29">
      <c r="C114" s="2" t="s">
        <v>128</v>
      </c>
      <c r="D114" s="2" t="s">
        <v>4</v>
      </c>
      <c r="E114" s="2">
        <v>0.23787020420632543</v>
      </c>
      <c r="F114" s="2">
        <v>0.26219078340674806</v>
      </c>
      <c r="G114" s="2">
        <v>0.26212210253576784</v>
      </c>
      <c r="H114" s="2">
        <v>0.26203488555257237</v>
      </c>
      <c r="I114" s="2">
        <v>0.26106648621516559</v>
      </c>
      <c r="J114" s="2">
        <v>0.26244877040758557</v>
      </c>
      <c r="K114" s="2">
        <v>0.26156324390399688</v>
      </c>
      <c r="L114" s="2">
        <v>0.26156248547040606</v>
      </c>
      <c r="M114" s="2">
        <v>0.26156204768846675</v>
      </c>
      <c r="N114" s="2">
        <v>0.26156124277406345</v>
      </c>
      <c r="O114" s="2">
        <v>0.26155831981371563</v>
      </c>
      <c r="P114" s="2">
        <v>0.26156264916311417</v>
      </c>
      <c r="Q114" s="2">
        <v>0.26138488150845501</v>
      </c>
      <c r="R114" s="2">
        <v>0.26137902479925812</v>
      </c>
      <c r="S114" s="2">
        <v>0.26137509693059402</v>
      </c>
      <c r="T114" s="2">
        <v>0.26138517854027515</v>
      </c>
      <c r="U114" s="2">
        <v>0.26137606349495679</v>
      </c>
      <c r="V114" s="2">
        <v>0.26137685561980295</v>
      </c>
      <c r="W114" s="2">
        <v>0.26138354344725329</v>
      </c>
      <c r="X114" s="2">
        <v>0.26138604246067532</v>
      </c>
      <c r="Y114" s="2">
        <v>0.26138526334964868</v>
      </c>
      <c r="Z114" s="2">
        <v>0.26138290329646258</v>
      </c>
      <c r="AA114" s="2">
        <v>0.26138623411544648</v>
      </c>
      <c r="AB114" s="2">
        <v>0.26138059585025164</v>
      </c>
      <c r="AC114" s="2">
        <v>0.26138620873719259</v>
      </c>
    </row>
    <row r="115" spans="2:29">
      <c r="C115" s="2" t="s">
        <v>129</v>
      </c>
      <c r="D115" s="2" t="s">
        <v>4</v>
      </c>
    </row>
    <row r="116" spans="2:29">
      <c r="C116" s="2" t="s">
        <v>130</v>
      </c>
      <c r="D116" s="2" t="s">
        <v>4</v>
      </c>
      <c r="E116" s="2">
        <v>2.2391459727890988</v>
      </c>
      <c r="F116" s="2">
        <v>2.2582340342922658</v>
      </c>
      <c r="G116" s="2">
        <v>2.256860785739272</v>
      </c>
      <c r="H116" s="2">
        <v>2.2533524293176175</v>
      </c>
      <c r="I116" s="2">
        <v>2.2618357669372373</v>
      </c>
      <c r="J116" s="2">
        <v>2.2761022265071387</v>
      </c>
      <c r="K116" s="2">
        <v>2.2761021051656427</v>
      </c>
      <c r="L116" s="2">
        <v>2.2768205796612033</v>
      </c>
      <c r="M116" s="2">
        <v>2.2760561326235678</v>
      </c>
      <c r="N116" s="2">
        <v>2.2760529719130673</v>
      </c>
      <c r="O116" s="2">
        <v>2.2760508058075439</v>
      </c>
      <c r="P116" s="2">
        <v>2.2760540517325589</v>
      </c>
      <c r="Q116" s="2">
        <v>2.2760533181245104</v>
      </c>
      <c r="R116" s="2">
        <v>2.2756850916763218</v>
      </c>
      <c r="S116" s="2">
        <v>2.2760453626707458</v>
      </c>
      <c r="T116" s="2">
        <v>2.2759911164415998</v>
      </c>
      <c r="U116" s="2">
        <v>2.2760446082879811</v>
      </c>
      <c r="V116" s="2">
        <v>2.2751922646151561</v>
      </c>
      <c r="W116" s="2">
        <v>2.2753039545503082</v>
      </c>
      <c r="X116" s="2">
        <v>2.2753067207341768</v>
      </c>
      <c r="Y116" s="2">
        <v>2.2753059210537021</v>
      </c>
      <c r="Z116" s="2">
        <v>2.2753037926209041</v>
      </c>
      <c r="AA116" s="2">
        <v>2.2753069006978661</v>
      </c>
      <c r="AB116" s="2">
        <v>2.2754711625375252</v>
      </c>
      <c r="AC116" s="2">
        <v>2.2760545184075713</v>
      </c>
    </row>
    <row r="117" spans="2:29">
      <c r="C117" s="2" t="s">
        <v>131</v>
      </c>
      <c r="D117" s="2" t="s">
        <v>4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</row>
    <row r="118" spans="2:29">
      <c r="C118" s="2" t="s">
        <v>132</v>
      </c>
      <c r="D118" s="2" t="s">
        <v>4</v>
      </c>
    </row>
    <row r="119" spans="2:29">
      <c r="C119" s="2" t="s">
        <v>133</v>
      </c>
      <c r="D119" s="2" t="s">
        <v>4</v>
      </c>
    </row>
    <row r="120" spans="2:29">
      <c r="C120" s="2" t="s">
        <v>41</v>
      </c>
      <c r="D120" s="2" t="s">
        <v>4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1.5088024276064666E-6</v>
      </c>
      <c r="R120" s="2">
        <v>6.9339432217983376E-6</v>
      </c>
      <c r="S120" s="2">
        <v>1.1882376363691801E-5</v>
      </c>
      <c r="T120" s="2">
        <v>1.265022505052353E-5</v>
      </c>
      <c r="U120" s="2">
        <v>1.4277015216823614E-5</v>
      </c>
      <c r="V120" s="2">
        <v>1.5738955252394324E-5</v>
      </c>
      <c r="W120" s="2">
        <v>1.7677201638383277E-5</v>
      </c>
      <c r="X120" s="2">
        <v>1.7862957285709543E-5</v>
      </c>
      <c r="Y120" s="2">
        <v>1.8683656385475429E-5</v>
      </c>
      <c r="Z120" s="2">
        <v>2.2584865927196246E-5</v>
      </c>
      <c r="AA120" s="2">
        <v>2.2967451476556416E-5</v>
      </c>
      <c r="AB120" s="2">
        <v>2.6305179419774041E-5</v>
      </c>
      <c r="AC120" s="2">
        <v>2.6799995395934059E-5</v>
      </c>
    </row>
    <row r="121" spans="2:29">
      <c r="C121" s="2" t="s">
        <v>42</v>
      </c>
      <c r="D121" s="2" t="s">
        <v>4</v>
      </c>
    </row>
    <row r="122" spans="2:29">
      <c r="C122" s="2" t="s">
        <v>43</v>
      </c>
      <c r="D122" s="2" t="s">
        <v>4</v>
      </c>
      <c r="E122" s="2">
        <v>1.0227932568376653E-7</v>
      </c>
      <c r="F122" s="2">
        <v>6.6922388955151377E-7</v>
      </c>
      <c r="G122" s="2">
        <v>1.0181373728733052E-6</v>
      </c>
      <c r="H122" s="2">
        <v>9.9655194100498771E-7</v>
      </c>
      <c r="I122" s="2">
        <v>4.6807216213791755E-6</v>
      </c>
      <c r="J122" s="2">
        <v>2.5556891003452576E-6</v>
      </c>
      <c r="K122" s="2">
        <v>4.5266634850339641E-6</v>
      </c>
      <c r="L122" s="2">
        <v>4.1695583969584948E-5</v>
      </c>
      <c r="M122" s="2">
        <v>3.8414526865814779E-5</v>
      </c>
      <c r="N122" s="2">
        <v>3.9944255520164383E-5</v>
      </c>
      <c r="O122" s="2">
        <v>5.8478220509691159E-5</v>
      </c>
      <c r="P122" s="2">
        <v>6.5443953922042624E-5</v>
      </c>
      <c r="Q122" s="2">
        <v>6.8679200050741635E-5</v>
      </c>
      <c r="R122" s="2">
        <v>8.7032852808400886E-5</v>
      </c>
      <c r="S122" s="2">
        <v>1.1172160784945675E-4</v>
      </c>
      <c r="T122" s="2">
        <v>1.4576191542100975E-4</v>
      </c>
      <c r="U122" s="2">
        <v>1.6307973638309998E-4</v>
      </c>
      <c r="V122" s="2">
        <v>1.7493654915471567E-4</v>
      </c>
      <c r="W122" s="2">
        <v>1.9038162059183998E-4</v>
      </c>
      <c r="X122" s="2">
        <v>2.0432832809386733E-4</v>
      </c>
      <c r="Y122" s="2">
        <v>2.0105089349728271E-4</v>
      </c>
      <c r="Z122" s="2">
        <v>2.3111768089388097E-4</v>
      </c>
      <c r="AA122" s="2">
        <v>2.3439986868800189E-4</v>
      </c>
      <c r="AB122" s="2">
        <v>2.4690000096301714E-4</v>
      </c>
      <c r="AC122" s="2">
        <v>2.9644730315412483E-4</v>
      </c>
    </row>
    <row r="123" spans="2:29">
      <c r="C123" s="2" t="s">
        <v>44</v>
      </c>
      <c r="D123" s="2" t="s">
        <v>4</v>
      </c>
      <c r="E123" s="2">
        <v>1.4168873524097363E-7</v>
      </c>
      <c r="F123" s="2">
        <v>7.9668049776720858E-7</v>
      </c>
      <c r="G123" s="2">
        <v>1.1937558188124777E-6</v>
      </c>
      <c r="H123" s="2">
        <v>2.7045469375658732E-7</v>
      </c>
      <c r="I123" s="2">
        <v>5.5652987355323637E-6</v>
      </c>
      <c r="J123" s="2">
        <v>0.19372448322777203</v>
      </c>
      <c r="K123" s="2">
        <v>0.25667417247392948</v>
      </c>
      <c r="L123" s="2">
        <v>0.49950532605511899</v>
      </c>
      <c r="M123" s="2">
        <v>0.21274455650798468</v>
      </c>
      <c r="N123" s="2">
        <v>0.24098349042758785</v>
      </c>
      <c r="O123" s="2">
        <v>0.15231917728164343</v>
      </c>
      <c r="P123" s="2">
        <v>0.14775289918776099</v>
      </c>
      <c r="Q123" s="2">
        <v>0.11164088985045476</v>
      </c>
      <c r="R123" s="2">
        <v>6.3904828747086209E-2</v>
      </c>
      <c r="S123" s="2">
        <v>7.6045529473840662E-2</v>
      </c>
      <c r="T123" s="2">
        <v>0.15958521063903397</v>
      </c>
      <c r="U123" s="2">
        <v>0.10224576811059687</v>
      </c>
      <c r="V123" s="2">
        <v>5.151215978344198E-2</v>
      </c>
      <c r="W123" s="2">
        <v>6.3112084089268258E-2</v>
      </c>
      <c r="X123" s="2">
        <v>0.10834858906578554</v>
      </c>
      <c r="Y123" s="2">
        <v>0.12329311566593848</v>
      </c>
      <c r="Z123" s="2">
        <v>0.28582790274065817</v>
      </c>
      <c r="AA123" s="2">
        <v>0.26691572118159684</v>
      </c>
      <c r="AB123" s="2">
        <v>0.353441731099773</v>
      </c>
      <c r="AC123" s="2">
        <v>0.51137643289707657</v>
      </c>
    </row>
    <row r="125" spans="2:29">
      <c r="B125" s="2" t="s">
        <v>2</v>
      </c>
      <c r="C125" s="2" t="s">
        <v>57</v>
      </c>
      <c r="D125" s="2" t="s">
        <v>48</v>
      </c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2:29">
      <c r="C126" s="2" t="s">
        <v>58</v>
      </c>
      <c r="D126" s="2" t="s">
        <v>48</v>
      </c>
      <c r="E126" s="8">
        <v>0.28796554121903084</v>
      </c>
      <c r="F126" s="8">
        <v>0.28796554121903084</v>
      </c>
      <c r="G126" s="8">
        <v>0.28796554121903084</v>
      </c>
      <c r="H126" s="8">
        <v>0.28796554121903084</v>
      </c>
      <c r="I126" s="8">
        <v>0.28796554121903101</v>
      </c>
      <c r="J126" s="8">
        <v>0.28796554121903101</v>
      </c>
      <c r="K126" s="8">
        <v>0.28796554121903101</v>
      </c>
      <c r="L126" s="8">
        <v>0.28796554121903101</v>
      </c>
      <c r="M126" s="8">
        <v>0.28796554121903101</v>
      </c>
      <c r="N126" s="8">
        <v>0.28796554121903101</v>
      </c>
      <c r="O126" s="8">
        <v>0.28796554121903101</v>
      </c>
      <c r="P126" s="8">
        <v>0.28796554121903101</v>
      </c>
      <c r="Q126" s="8">
        <v>0.28796554121903101</v>
      </c>
      <c r="R126" s="8">
        <v>0.28796554121903101</v>
      </c>
      <c r="S126" s="8">
        <v>0.28796554121903101</v>
      </c>
      <c r="T126" s="8">
        <v>0.28796554121903101</v>
      </c>
      <c r="U126" s="8">
        <v>0.28796554121903101</v>
      </c>
      <c r="V126" s="8">
        <v>0.28796554121903101</v>
      </c>
      <c r="W126" s="8">
        <v>0.28796554121903101</v>
      </c>
      <c r="X126" s="8">
        <v>0.28796554121903101</v>
      </c>
      <c r="Y126" s="8">
        <v>0.28796554121903101</v>
      </c>
      <c r="Z126" s="8">
        <v>0.28796554121903101</v>
      </c>
      <c r="AA126" s="8">
        <v>0.28796554121903101</v>
      </c>
      <c r="AB126" s="8">
        <v>0.28796554121903101</v>
      </c>
      <c r="AC126" s="2">
        <v>0.28796554121903101</v>
      </c>
    </row>
    <row r="127" spans="2:29">
      <c r="C127" s="2" t="s">
        <v>59</v>
      </c>
      <c r="D127" s="2" t="s">
        <v>48</v>
      </c>
      <c r="E127" s="8">
        <v>0.28796554121903084</v>
      </c>
      <c r="F127" s="8">
        <v>0.28796554121903084</v>
      </c>
      <c r="G127" s="8">
        <v>0.28796554121903084</v>
      </c>
      <c r="H127" s="8">
        <v>0.28796554121903084</v>
      </c>
      <c r="I127" s="8">
        <v>0.28796554121903101</v>
      </c>
      <c r="J127" s="8">
        <v>0.28796554121903101</v>
      </c>
      <c r="K127" s="8">
        <v>0.28796554121903101</v>
      </c>
      <c r="L127" s="8">
        <v>0.28796554121903101</v>
      </c>
      <c r="M127" s="8">
        <v>0.28796554121903101</v>
      </c>
      <c r="N127" s="8">
        <v>0.28796554121903101</v>
      </c>
      <c r="O127" s="8">
        <v>0.28796554121903101</v>
      </c>
      <c r="P127" s="8">
        <v>0.28796554121903101</v>
      </c>
      <c r="Q127" s="8">
        <v>0.28796554121903101</v>
      </c>
      <c r="R127" s="8">
        <v>0.28796554121903101</v>
      </c>
      <c r="S127" s="8">
        <v>0.28796554121903101</v>
      </c>
      <c r="T127" s="8">
        <v>0.28796554121903101</v>
      </c>
      <c r="U127" s="8">
        <v>0.28796554121903101</v>
      </c>
      <c r="V127" s="8">
        <v>0.28796554121903101</v>
      </c>
      <c r="W127" s="8">
        <v>0.28796554121903101</v>
      </c>
      <c r="X127" s="8">
        <v>0.28796554121903101</v>
      </c>
      <c r="Y127" s="8">
        <v>0.28796554121903101</v>
      </c>
      <c r="Z127" s="8">
        <v>0.28796554121903101</v>
      </c>
      <c r="AA127" s="8">
        <v>0.28796554121903101</v>
      </c>
      <c r="AB127" s="8">
        <v>0.28796554121903101</v>
      </c>
      <c r="AC127" s="2">
        <v>0.28796554121903101</v>
      </c>
    </row>
    <row r="128" spans="2:29">
      <c r="C128" s="2" t="s">
        <v>60</v>
      </c>
      <c r="D128" s="2" t="s">
        <v>48</v>
      </c>
      <c r="E128" s="8">
        <v>1.9195</v>
      </c>
      <c r="F128" s="8">
        <v>1.9917555142173797</v>
      </c>
      <c r="G128" s="8">
        <v>2.0640110284347593</v>
      </c>
      <c r="H128" s="8">
        <v>2.1362665426521392</v>
      </c>
      <c r="I128" s="8">
        <v>2.1378553902028523</v>
      </c>
      <c r="J128" s="8">
        <v>2.2101109044202323</v>
      </c>
      <c r="K128" s="8">
        <v>2.2116997519709454</v>
      </c>
      <c r="L128" s="8">
        <v>2.2839552661883253</v>
      </c>
      <c r="M128" s="8">
        <v>2.2839552661883253</v>
      </c>
      <c r="N128" s="8">
        <v>2.3577996279564175</v>
      </c>
      <c r="O128" s="8">
        <v>2.3577996279564175</v>
      </c>
      <c r="P128" s="8">
        <v>2.3577996279564175</v>
      </c>
      <c r="Q128" s="8">
        <v>2.3577996279564175</v>
      </c>
      <c r="R128" s="8">
        <v>2.3577996279564175</v>
      </c>
      <c r="S128" s="8">
        <v>2.3577996279564175</v>
      </c>
      <c r="T128" s="8">
        <v>2.3577996279564175</v>
      </c>
      <c r="U128" s="8">
        <v>2.3577996279564175</v>
      </c>
      <c r="V128" s="8">
        <v>2.3577996279564175</v>
      </c>
      <c r="W128" s="8">
        <v>2.3577996279564175</v>
      </c>
      <c r="X128" s="8">
        <v>2.3577996279564175</v>
      </c>
      <c r="Y128" s="8">
        <v>2.3577996279564175</v>
      </c>
      <c r="Z128" s="8">
        <v>2.3577996279564175</v>
      </c>
      <c r="AA128" s="8">
        <v>2.3577996279564175</v>
      </c>
      <c r="AB128" s="8">
        <v>2.3577996279564175</v>
      </c>
      <c r="AC128" s="2">
        <v>2.3577996279564175</v>
      </c>
    </row>
    <row r="129" spans="3:29">
      <c r="C129" s="2" t="s">
        <v>61</v>
      </c>
      <c r="D129" s="2" t="s">
        <v>48</v>
      </c>
      <c r="E129" s="8">
        <v>0.25243595712651101</v>
      </c>
      <c r="F129" s="8">
        <v>0.42519905224283161</v>
      </c>
      <c r="G129" s="8">
        <v>0.72381233746845763</v>
      </c>
      <c r="H129" s="8">
        <v>0.99155682325107797</v>
      </c>
      <c r="I129" s="8">
        <v>0.98996797570036488</v>
      </c>
      <c r="J129" s="8">
        <v>1.167712461482985</v>
      </c>
      <c r="K129" s="8">
        <v>1.1661236139322719</v>
      </c>
      <c r="L129" s="8">
        <v>1.3986096407581252</v>
      </c>
      <c r="M129" s="8">
        <v>1.3986096407581252</v>
      </c>
      <c r="N129" s="8">
        <v>1.6247949568909985</v>
      </c>
      <c r="O129" s="8">
        <v>1.6247949568909985</v>
      </c>
      <c r="P129" s="8">
        <v>1.6247949568909985</v>
      </c>
      <c r="Q129" s="8">
        <v>1.6247949568909985</v>
      </c>
      <c r="R129" s="8">
        <v>1.624794956890999</v>
      </c>
      <c r="S129" s="8">
        <v>1.624794956890999</v>
      </c>
      <c r="T129" s="8">
        <v>1.624794956891003</v>
      </c>
      <c r="U129" s="8">
        <v>1.6247949568910007</v>
      </c>
      <c r="V129" s="8">
        <v>1.6247949568909994</v>
      </c>
      <c r="W129" s="8">
        <v>1.6247949568909985</v>
      </c>
      <c r="X129" s="8">
        <v>1.6247949568909976</v>
      </c>
      <c r="Y129" s="8">
        <v>1.6247949568909976</v>
      </c>
      <c r="Z129" s="8">
        <v>1.6247949568909976</v>
      </c>
      <c r="AA129" s="8">
        <v>1.6247949568909976</v>
      </c>
      <c r="AB129" s="8">
        <v>1.6247949568909976</v>
      </c>
      <c r="AC129" s="2">
        <v>1.6247949568909976</v>
      </c>
    </row>
    <row r="130" spans="3:29">
      <c r="C130" s="2" t="s">
        <v>46</v>
      </c>
      <c r="D130" s="2" t="s">
        <v>48</v>
      </c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spans="3:29">
      <c r="C131" s="2" t="s">
        <v>62</v>
      </c>
      <c r="D131" s="2" t="s">
        <v>48</v>
      </c>
      <c r="E131" s="8">
        <v>0.48899999999999999</v>
      </c>
      <c r="F131" s="8">
        <v>0.52925</v>
      </c>
      <c r="G131" s="8">
        <v>0.56950000000000001</v>
      </c>
      <c r="H131" s="8">
        <v>0.56950000000000001</v>
      </c>
      <c r="I131" s="8">
        <v>0.60975000000000001</v>
      </c>
      <c r="J131" s="8">
        <v>0.60975000000000001</v>
      </c>
      <c r="K131" s="8">
        <v>0.65</v>
      </c>
      <c r="L131" s="8">
        <v>0.65</v>
      </c>
      <c r="M131" s="8">
        <v>0.65</v>
      </c>
      <c r="N131" s="8">
        <v>0.65</v>
      </c>
      <c r="O131" s="8">
        <v>0.65</v>
      </c>
      <c r="P131" s="8">
        <v>0.65</v>
      </c>
      <c r="Q131" s="8">
        <v>0.65</v>
      </c>
      <c r="R131" s="8">
        <v>0.65</v>
      </c>
      <c r="S131" s="8">
        <v>0.65</v>
      </c>
      <c r="T131" s="8">
        <v>0.65</v>
      </c>
      <c r="U131" s="8">
        <v>0.65</v>
      </c>
      <c r="V131" s="8">
        <v>0.65</v>
      </c>
      <c r="W131" s="8">
        <v>0.65</v>
      </c>
      <c r="X131" s="8">
        <v>0.65</v>
      </c>
      <c r="Y131" s="8">
        <v>0.65</v>
      </c>
      <c r="Z131" s="8">
        <v>0.65</v>
      </c>
      <c r="AA131" s="8">
        <v>0.65</v>
      </c>
      <c r="AB131" s="8">
        <v>0.65</v>
      </c>
      <c r="AC131" s="2">
        <v>0.65</v>
      </c>
    </row>
    <row r="132" spans="3:29">
      <c r="C132" s="2" t="s">
        <v>63</v>
      </c>
      <c r="D132" s="2" t="s">
        <v>48</v>
      </c>
      <c r="E132" s="8">
        <v>4.2390772975201489</v>
      </c>
      <c r="F132" s="8">
        <v>4.3988272975201488</v>
      </c>
      <c r="G132" s="8">
        <v>4.5541197961489432</v>
      </c>
      <c r="H132" s="8">
        <v>4.5541197961489432</v>
      </c>
      <c r="I132" s="8">
        <v>4.8138697961489436</v>
      </c>
      <c r="J132" s="8">
        <v>4.8138697961489436</v>
      </c>
      <c r="K132" s="8">
        <v>5.3718197961489436</v>
      </c>
      <c r="L132" s="8">
        <v>5.3718197961489436</v>
      </c>
      <c r="M132" s="8">
        <v>5.3718197961489436</v>
      </c>
      <c r="N132" s="8">
        <v>5.3718197961489436</v>
      </c>
      <c r="O132" s="8">
        <v>5.3718197961489436</v>
      </c>
      <c r="P132" s="8">
        <v>5.3718197961489436</v>
      </c>
      <c r="Q132" s="8">
        <v>5.3718197961489436</v>
      </c>
      <c r="R132" s="8">
        <v>5.3718197961489436</v>
      </c>
      <c r="S132" s="8">
        <v>5.3718197961489436</v>
      </c>
      <c r="T132" s="8">
        <v>5.3718197961489436</v>
      </c>
      <c r="U132" s="8">
        <v>5.3718197961489436</v>
      </c>
      <c r="V132" s="8">
        <v>5.3718197961489436</v>
      </c>
      <c r="W132" s="8">
        <v>5.3718197961489436</v>
      </c>
      <c r="X132" s="8">
        <v>5.3718197961489436</v>
      </c>
      <c r="Y132" s="8">
        <v>5.3718197961489436</v>
      </c>
      <c r="Z132" s="8">
        <v>5.3718197961489436</v>
      </c>
      <c r="AA132" s="8">
        <v>5.3718197961489436</v>
      </c>
      <c r="AB132" s="8">
        <v>5.3718197961489436</v>
      </c>
      <c r="AC132" s="2">
        <v>5.3718197961489436</v>
      </c>
    </row>
    <row r="133" spans="3:29">
      <c r="C133" s="2" t="s">
        <v>45</v>
      </c>
      <c r="D133" s="2" t="s">
        <v>48</v>
      </c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3:29">
      <c r="C134" s="2" t="s">
        <v>64</v>
      </c>
      <c r="D134" s="2" t="s">
        <v>48</v>
      </c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3:29">
      <c r="C135" s="2" t="s">
        <v>65</v>
      </c>
      <c r="D135" s="2" t="s">
        <v>48</v>
      </c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3:29">
      <c r="C136" s="2" t="s">
        <v>66</v>
      </c>
      <c r="D136" s="2" t="s">
        <v>48</v>
      </c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3:29">
      <c r="C137" s="2" t="s">
        <v>67</v>
      </c>
      <c r="D137" s="2" t="s">
        <v>48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8">
        <v>0</v>
      </c>
      <c r="AC137" s="2">
        <v>0</v>
      </c>
    </row>
    <row r="138" spans="3:29">
      <c r="C138" s="2" t="s">
        <v>68</v>
      </c>
      <c r="D138" s="2" t="s">
        <v>48</v>
      </c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spans="3:29">
      <c r="C139" s="2" t="s">
        <v>69</v>
      </c>
      <c r="D139" s="2" t="s">
        <v>48</v>
      </c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3:29">
      <c r="C140" s="2" t="s">
        <v>70</v>
      </c>
      <c r="D140" s="2" t="s">
        <v>48</v>
      </c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3:29">
      <c r="C141" s="2" t="s">
        <v>71</v>
      </c>
      <c r="D141" s="2" t="s">
        <v>48</v>
      </c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spans="3:29">
      <c r="C142" s="2" t="s">
        <v>72</v>
      </c>
      <c r="D142" s="2" t="s">
        <v>48</v>
      </c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3:29">
      <c r="C143" s="2" t="s">
        <v>73</v>
      </c>
      <c r="D143" s="2" t="s">
        <v>48</v>
      </c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spans="3:29">
      <c r="C144" s="2" t="s">
        <v>74</v>
      </c>
      <c r="D144" s="2" t="s">
        <v>48</v>
      </c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spans="3:29">
      <c r="C145" s="2" t="s">
        <v>75</v>
      </c>
      <c r="D145" s="2" t="s">
        <v>48</v>
      </c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spans="3:29">
      <c r="C146" s="2" t="s">
        <v>76</v>
      </c>
      <c r="D146" s="2" t="s">
        <v>48</v>
      </c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spans="3:29">
      <c r="C147" s="2" t="s">
        <v>77</v>
      </c>
      <c r="D147" s="2" t="s">
        <v>48</v>
      </c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3:29">
      <c r="C148" s="2" t="s">
        <v>78</v>
      </c>
      <c r="D148" s="2" t="s">
        <v>48</v>
      </c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spans="3:29">
      <c r="C149" s="2" t="s">
        <v>79</v>
      </c>
      <c r="D149" s="2" t="s">
        <v>48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8">
        <v>0</v>
      </c>
      <c r="AB149" s="8">
        <v>0</v>
      </c>
      <c r="AC149" s="2">
        <v>0</v>
      </c>
    </row>
    <row r="150" spans="3:29">
      <c r="C150" s="2" t="s">
        <v>80</v>
      </c>
      <c r="D150" s="2" t="s">
        <v>48</v>
      </c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3:29">
      <c r="C151" s="2" t="s">
        <v>81</v>
      </c>
      <c r="D151" s="2" t="s">
        <v>48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8">
        <v>0</v>
      </c>
      <c r="AC151" s="2">
        <v>0</v>
      </c>
    </row>
    <row r="152" spans="3:29">
      <c r="C152" s="2" t="s">
        <v>82</v>
      </c>
      <c r="D152" s="2" t="s">
        <v>48</v>
      </c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spans="3:29">
      <c r="C153" s="2" t="s">
        <v>83</v>
      </c>
      <c r="D153" s="2" t="s">
        <v>48</v>
      </c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spans="3:29">
      <c r="C154" s="2" t="s">
        <v>84</v>
      </c>
      <c r="D154" s="2" t="s">
        <v>48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2">
        <v>0</v>
      </c>
    </row>
    <row r="155" spans="3:29">
      <c r="C155" s="2" t="s">
        <v>85</v>
      </c>
      <c r="D155" s="2" t="s">
        <v>48</v>
      </c>
      <c r="E155" s="8">
        <v>0.11852</v>
      </c>
      <c r="F155" s="8">
        <v>0.11852</v>
      </c>
      <c r="G155" s="8">
        <v>0.11852</v>
      </c>
      <c r="H155" s="8">
        <v>0.11852</v>
      </c>
      <c r="I155" s="8">
        <v>0.11852</v>
      </c>
      <c r="J155" s="8">
        <v>0.11852</v>
      </c>
      <c r="K155" s="8">
        <v>0.11852</v>
      </c>
      <c r="L155" s="8">
        <v>0.11852</v>
      </c>
      <c r="M155" s="8">
        <v>0.11852</v>
      </c>
      <c r="N155" s="8">
        <v>0.11852</v>
      </c>
      <c r="O155" s="8">
        <v>0.11852</v>
      </c>
      <c r="P155" s="8">
        <v>0.11852</v>
      </c>
      <c r="Q155" s="8">
        <v>0.11852</v>
      </c>
      <c r="R155" s="8">
        <v>0.11852</v>
      </c>
      <c r="S155" s="8">
        <v>0.11852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v>0</v>
      </c>
      <c r="AC155" s="2">
        <v>0</v>
      </c>
    </row>
    <row r="156" spans="3:29">
      <c r="C156" s="2" t="s">
        <v>86</v>
      </c>
      <c r="D156" s="2" t="s">
        <v>48</v>
      </c>
      <c r="E156" s="8">
        <v>0.21099999999999999</v>
      </c>
      <c r="F156" s="8">
        <v>0.21099999999999999</v>
      </c>
      <c r="G156" s="8">
        <v>0.21099999999999999</v>
      </c>
      <c r="H156" s="8">
        <v>0.21099999999999999</v>
      </c>
      <c r="I156" s="8">
        <v>0.21099999999999999</v>
      </c>
      <c r="J156" s="8">
        <v>0.21099999999999999</v>
      </c>
      <c r="K156" s="8">
        <v>0.21099999999999999</v>
      </c>
      <c r="L156" s="8">
        <v>0.21099999999999999</v>
      </c>
      <c r="M156" s="8">
        <v>0.21099999999999999</v>
      </c>
      <c r="N156" s="8">
        <v>0.21099999999999999</v>
      </c>
      <c r="O156" s="8">
        <v>0.21099999999999999</v>
      </c>
      <c r="P156" s="8">
        <v>0.21099999999999999</v>
      </c>
      <c r="Q156" s="8">
        <v>0.21099999999999999</v>
      </c>
      <c r="R156" s="8">
        <v>0.21099999999999999</v>
      </c>
      <c r="S156" s="8">
        <v>0.21099999999999999</v>
      </c>
      <c r="T156" s="8">
        <v>0.21099999999999999</v>
      </c>
      <c r="U156" s="8">
        <v>0.21099999999999999</v>
      </c>
      <c r="V156" s="8">
        <v>0.21099999999999999</v>
      </c>
      <c r="W156" s="8">
        <v>0.21099999999999999</v>
      </c>
      <c r="X156" s="8">
        <v>0.21099999999999999</v>
      </c>
      <c r="Y156" s="8">
        <v>0.21099999999999999</v>
      </c>
      <c r="Z156" s="8">
        <v>0.21099999999999999</v>
      </c>
      <c r="AA156" s="8">
        <v>0.21099999999999999</v>
      </c>
      <c r="AB156" s="8">
        <v>0.21099999999999999</v>
      </c>
      <c r="AC156" s="2">
        <v>0.21099999999999999</v>
      </c>
    </row>
    <row r="157" spans="3:29">
      <c r="C157" s="2" t="s">
        <v>87</v>
      </c>
      <c r="D157" s="2" t="s">
        <v>48</v>
      </c>
      <c r="E157" s="8">
        <v>0.14000000000000001</v>
      </c>
      <c r="F157" s="8">
        <v>0.14000000000000001</v>
      </c>
      <c r="G157" s="8">
        <v>0.14000000000000001</v>
      </c>
      <c r="H157" s="8">
        <v>0.14000000000000001</v>
      </c>
      <c r="I157" s="8">
        <v>0.14000000000000001</v>
      </c>
      <c r="J157" s="8">
        <v>0.14000000000000001</v>
      </c>
      <c r="K157" s="8">
        <v>0.14000000000000001</v>
      </c>
      <c r="L157" s="8">
        <v>0.14000000000000001</v>
      </c>
      <c r="M157" s="8">
        <v>0.14000000000000001</v>
      </c>
      <c r="N157" s="8">
        <v>0.14000000000000001</v>
      </c>
      <c r="O157" s="8">
        <v>0.14000000000000001</v>
      </c>
      <c r="P157" s="8">
        <v>0.14000000000000001</v>
      </c>
      <c r="Q157" s="8">
        <v>0.14000000000000001</v>
      </c>
      <c r="R157" s="8">
        <v>0.14000000000000001</v>
      </c>
      <c r="S157" s="8">
        <v>0.14000000000000001</v>
      </c>
      <c r="T157" s="8">
        <v>0.14000000000000001</v>
      </c>
      <c r="U157" s="8">
        <v>0.14000000000000001</v>
      </c>
      <c r="V157" s="8">
        <v>0.14000000000000001</v>
      </c>
      <c r="W157" s="8">
        <v>0.14000000000000001</v>
      </c>
      <c r="X157" s="8">
        <v>0.14000000000000001</v>
      </c>
      <c r="Y157" s="8">
        <v>0.14000000000000001</v>
      </c>
      <c r="Z157" s="8">
        <v>0.14000000000000001</v>
      </c>
      <c r="AA157" s="8">
        <v>0.14000000000000001</v>
      </c>
      <c r="AB157" s="8">
        <v>0.14000000000000001</v>
      </c>
      <c r="AC157" s="2">
        <v>0.14000000000000001</v>
      </c>
    </row>
    <row r="158" spans="3:29">
      <c r="C158" s="2" t="s">
        <v>47</v>
      </c>
      <c r="D158" s="2" t="s">
        <v>48</v>
      </c>
      <c r="E158" s="8">
        <v>2.1</v>
      </c>
      <c r="F158" s="8">
        <v>2.1</v>
      </c>
      <c r="G158" s="8">
        <v>2.1</v>
      </c>
      <c r="H158" s="8">
        <v>2.1</v>
      </c>
      <c r="I158" s="8">
        <v>2.1</v>
      </c>
      <c r="J158" s="8">
        <v>2.1</v>
      </c>
      <c r="K158" s="8">
        <v>2.1</v>
      </c>
      <c r="L158" s="8">
        <v>2.1</v>
      </c>
      <c r="M158" s="8">
        <v>2.1</v>
      </c>
      <c r="N158" s="8">
        <v>2.1</v>
      </c>
      <c r="O158" s="8">
        <v>2.1</v>
      </c>
      <c r="P158" s="8">
        <v>2.1</v>
      </c>
      <c r="Q158" s="8">
        <v>2.1</v>
      </c>
      <c r="R158" s="8">
        <v>2.1</v>
      </c>
      <c r="S158" s="8">
        <v>2.1</v>
      </c>
      <c r="T158" s="8">
        <v>2.1</v>
      </c>
      <c r="U158" s="8">
        <v>2.1</v>
      </c>
      <c r="V158" s="8">
        <v>2.1</v>
      </c>
      <c r="W158" s="8">
        <v>2.1</v>
      </c>
      <c r="X158" s="8">
        <v>2.1</v>
      </c>
      <c r="Y158" s="8">
        <v>2.1</v>
      </c>
      <c r="Z158" s="8">
        <v>2.1</v>
      </c>
      <c r="AA158" s="8">
        <v>2.1</v>
      </c>
      <c r="AB158" s="8">
        <v>2.1</v>
      </c>
      <c r="AC158" s="2">
        <v>2.1</v>
      </c>
    </row>
    <row r="159" spans="3:29">
      <c r="C159" s="2" t="s">
        <v>88</v>
      </c>
      <c r="D159" s="2" t="s">
        <v>48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8">
        <v>0</v>
      </c>
      <c r="AC159" s="2">
        <v>0</v>
      </c>
    </row>
    <row r="160" spans="3:29">
      <c r="C160" s="2" t="s">
        <v>89</v>
      </c>
      <c r="D160" s="2" t="s">
        <v>48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8">
        <v>0</v>
      </c>
      <c r="AC160" s="2">
        <v>0</v>
      </c>
    </row>
    <row r="161" spans="3:29">
      <c r="C161" s="2" t="s">
        <v>90</v>
      </c>
      <c r="D161" s="2" t="s">
        <v>48</v>
      </c>
      <c r="E161" s="8">
        <v>3.7869403973767035E-8</v>
      </c>
      <c r="F161" s="8">
        <v>2.2441466690503731E-7</v>
      </c>
      <c r="G161" s="8">
        <v>3.5292902203498677E-7</v>
      </c>
      <c r="H161" s="8">
        <v>8.3528291977552627E-8</v>
      </c>
      <c r="I161" s="8">
        <v>1.6892531402579181E-6</v>
      </c>
      <c r="J161" s="8">
        <v>5.6370635076463671E-8</v>
      </c>
      <c r="K161" s="8">
        <v>9.0766041072054549E-8</v>
      </c>
      <c r="L161" s="8">
        <v>3.5327788433514584E-7</v>
      </c>
      <c r="M161" s="8">
        <v>3.9691438197264617E-7</v>
      </c>
      <c r="N161" s="8">
        <v>6.0655196673642386E-7</v>
      </c>
      <c r="O161" s="8">
        <v>1.3291635923562417E-6</v>
      </c>
      <c r="P161" s="8">
        <v>2.3609038132810234E-7</v>
      </c>
      <c r="Q161" s="8">
        <v>4.8867436513999607E-7</v>
      </c>
      <c r="R161" s="8">
        <v>2.1093697404328537E-6</v>
      </c>
      <c r="S161" s="8">
        <v>3.3479758228538437E-6</v>
      </c>
      <c r="T161" s="8">
        <v>4.4632998713600713E-7</v>
      </c>
      <c r="U161" s="8">
        <v>3.5672315394086329E-6</v>
      </c>
      <c r="V161" s="8">
        <v>3.1737086509386891E-6</v>
      </c>
      <c r="W161" s="8">
        <v>1.0016267585066796E-6</v>
      </c>
      <c r="X161" s="8">
        <v>1.4677430879017628E-7</v>
      </c>
      <c r="Y161" s="8">
        <v>4.3931059642843273E-7</v>
      </c>
      <c r="Z161" s="8">
        <v>1.4231501228312293E-6</v>
      </c>
      <c r="AA161" s="8">
        <v>8.0752436820707985E-8</v>
      </c>
      <c r="AB161" s="8">
        <v>2.4554574128698992E-6</v>
      </c>
      <c r="AC161" s="2">
        <v>1.0207920675409099E-7</v>
      </c>
    </row>
    <row r="162" spans="3:29">
      <c r="C162" s="2" t="s">
        <v>91</v>
      </c>
      <c r="D162" s="2" t="s">
        <v>48</v>
      </c>
      <c r="E162" s="8">
        <v>0.39300000000000002</v>
      </c>
      <c r="F162" s="8">
        <v>0.39300000000000002</v>
      </c>
      <c r="G162" s="8">
        <v>0.39300000000000002</v>
      </c>
      <c r="H162" s="8">
        <v>0.39300000000000002</v>
      </c>
      <c r="I162" s="8">
        <v>0.39300000000000002</v>
      </c>
      <c r="J162" s="8">
        <v>0.39300000000000002</v>
      </c>
      <c r="K162" s="8">
        <v>0.39300000000000002</v>
      </c>
      <c r="L162" s="8">
        <v>0.39300000000000002</v>
      </c>
      <c r="M162" s="8">
        <v>0.39300000000000002</v>
      </c>
      <c r="N162" s="8">
        <v>0.39300000000000002</v>
      </c>
      <c r="O162" s="8">
        <v>0.39300000000000002</v>
      </c>
      <c r="P162" s="8">
        <v>0.39300000000000002</v>
      </c>
      <c r="Q162" s="8">
        <v>0.39300000000000002</v>
      </c>
      <c r="R162" s="8">
        <v>0.39300000000000002</v>
      </c>
      <c r="S162" s="8">
        <v>0.39300000000000002</v>
      </c>
      <c r="T162" s="8">
        <v>0.39300000000000002</v>
      </c>
      <c r="U162" s="8">
        <v>0.39300000000000002</v>
      </c>
      <c r="V162" s="8">
        <v>0.39300000000000002</v>
      </c>
      <c r="W162" s="8">
        <v>0.39300000000000002</v>
      </c>
      <c r="X162" s="8">
        <v>0.39300000000000002</v>
      </c>
      <c r="Y162" s="8">
        <v>0.39300000000000002</v>
      </c>
      <c r="Z162" s="8">
        <v>0.39300000000000002</v>
      </c>
      <c r="AA162" s="8">
        <v>0.39300000000000002</v>
      </c>
      <c r="AB162" s="8">
        <v>0.39300000000000002</v>
      </c>
      <c r="AC162" s="2">
        <v>0.39300000000000002</v>
      </c>
    </row>
    <row r="163" spans="3:29">
      <c r="C163" s="2" t="s">
        <v>92</v>
      </c>
      <c r="D163" s="2" t="s">
        <v>48</v>
      </c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spans="3:29">
      <c r="C164" s="2" t="s">
        <v>93</v>
      </c>
      <c r="D164" s="2" t="s">
        <v>48</v>
      </c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spans="3:29">
      <c r="C165" s="2" t="s">
        <v>94</v>
      </c>
      <c r="D165" s="2" t="s">
        <v>48</v>
      </c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spans="3:29">
      <c r="C166" s="2" t="s">
        <v>95</v>
      </c>
      <c r="D166" s="2" t="s">
        <v>48</v>
      </c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spans="3:29">
      <c r="C167" s="2" t="s">
        <v>96</v>
      </c>
      <c r="D167" s="2" t="s">
        <v>48</v>
      </c>
      <c r="E167" s="8">
        <v>0.5413</v>
      </c>
      <c r="F167" s="8">
        <v>0.5413</v>
      </c>
      <c r="G167" s="8">
        <v>0.5413</v>
      </c>
      <c r="H167" s="8">
        <v>0.5413</v>
      </c>
      <c r="I167" s="8">
        <v>0.5413</v>
      </c>
      <c r="J167" s="8">
        <v>0.5413</v>
      </c>
      <c r="K167" s="8">
        <v>0.5413</v>
      </c>
      <c r="L167" s="8">
        <v>0.5413</v>
      </c>
      <c r="M167" s="8">
        <v>0.5413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v>0</v>
      </c>
      <c r="AC167" s="2">
        <v>0</v>
      </c>
    </row>
    <row r="168" spans="3:29">
      <c r="C168" s="2" t="s">
        <v>97</v>
      </c>
      <c r="D168" s="2" t="s">
        <v>48</v>
      </c>
      <c r="E168" s="8">
        <v>1.0049999999999999</v>
      </c>
      <c r="F168" s="8">
        <v>1.0049999999999999</v>
      </c>
      <c r="G168" s="8">
        <v>1.0049999999999999</v>
      </c>
      <c r="H168" s="8">
        <v>1.0049999999999999</v>
      </c>
      <c r="I168" s="8">
        <v>1.0049999999999999</v>
      </c>
      <c r="J168" s="8">
        <v>1.0049999999999999</v>
      </c>
      <c r="K168" s="8">
        <v>1.0049999999999999</v>
      </c>
      <c r="L168" s="8">
        <v>1.0049999999999999</v>
      </c>
      <c r="M168" s="8">
        <v>1.0049999999999999</v>
      </c>
      <c r="N168" s="8">
        <v>1.0049999999999999</v>
      </c>
      <c r="O168" s="8">
        <v>1.0049999999999999</v>
      </c>
      <c r="P168" s="8">
        <v>1.0049999999999999</v>
      </c>
      <c r="Q168" s="8">
        <v>1.0049999999999999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0</v>
      </c>
      <c r="AC168" s="2">
        <v>0</v>
      </c>
    </row>
    <row r="169" spans="3:29">
      <c r="C169" s="2" t="s">
        <v>98</v>
      </c>
      <c r="D169" s="2" t="s">
        <v>48</v>
      </c>
      <c r="E169" s="8">
        <v>0.55000000000000004</v>
      </c>
      <c r="F169" s="8">
        <v>0.55000000000000004</v>
      </c>
      <c r="G169" s="8">
        <v>0.55000000000000004</v>
      </c>
      <c r="H169" s="8">
        <v>0.55000000000000004</v>
      </c>
      <c r="I169" s="8">
        <v>0.55000000000000004</v>
      </c>
      <c r="J169" s="8">
        <v>0.55000000000000004</v>
      </c>
      <c r="K169" s="8">
        <v>0.55000000000000004</v>
      </c>
      <c r="L169" s="8">
        <v>0.55000000000000004</v>
      </c>
      <c r="M169" s="8">
        <v>0.55000000000000004</v>
      </c>
      <c r="N169" s="8">
        <v>0.55000000000000004</v>
      </c>
      <c r="O169" s="8">
        <v>0.55000000000000004</v>
      </c>
      <c r="P169" s="8">
        <v>0.55000000000000004</v>
      </c>
      <c r="Q169" s="8">
        <v>0.55000000000000004</v>
      </c>
      <c r="R169" s="8">
        <v>0.55000000000000004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2">
        <v>0</v>
      </c>
    </row>
    <row r="170" spans="3:29">
      <c r="C170" s="2" t="s">
        <v>99</v>
      </c>
      <c r="D170" s="2" t="s">
        <v>48</v>
      </c>
      <c r="E170" s="8">
        <v>0.57699999999999996</v>
      </c>
      <c r="F170" s="8">
        <v>0.57699999999999996</v>
      </c>
      <c r="G170" s="8">
        <v>0.57699999999999996</v>
      </c>
      <c r="H170" s="8">
        <v>0.57699999999999996</v>
      </c>
      <c r="I170" s="8">
        <v>0.57699999999999996</v>
      </c>
      <c r="J170" s="8">
        <v>0.57699999999999996</v>
      </c>
      <c r="K170" s="8">
        <v>0.57699999999999996</v>
      </c>
      <c r="L170" s="8">
        <v>0.57699999999999996</v>
      </c>
      <c r="M170" s="8">
        <v>0.57699999999999996</v>
      </c>
      <c r="N170" s="8">
        <v>0.57699999999999996</v>
      </c>
      <c r="O170" s="8">
        <v>0.57699999999999996</v>
      </c>
      <c r="P170" s="8">
        <v>0.57699999999999996</v>
      </c>
      <c r="Q170" s="8">
        <v>0.57699999999999996</v>
      </c>
      <c r="R170" s="8">
        <v>0.57699999999999996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v>0</v>
      </c>
      <c r="AC170" s="2">
        <v>0</v>
      </c>
    </row>
    <row r="171" spans="3:29">
      <c r="C171" s="2" t="s">
        <v>100</v>
      </c>
      <c r="D171" s="2" t="s">
        <v>48</v>
      </c>
      <c r="E171" s="8">
        <v>0.83910000000000007</v>
      </c>
      <c r="F171" s="8">
        <v>0.83910000000000007</v>
      </c>
      <c r="G171" s="8">
        <v>0.83910000000000007</v>
      </c>
      <c r="H171" s="8">
        <v>0.83910000000000007</v>
      </c>
      <c r="I171" s="8">
        <v>0.83910000000000007</v>
      </c>
      <c r="J171" s="8">
        <v>0.83910000000000007</v>
      </c>
      <c r="K171" s="8">
        <v>0.83910000000000007</v>
      </c>
      <c r="L171" s="8">
        <v>0.83910000000000007</v>
      </c>
      <c r="M171" s="8">
        <v>0.83910000000000007</v>
      </c>
      <c r="N171" s="8">
        <v>0.83910000000000007</v>
      </c>
      <c r="O171" s="8">
        <v>0.83910000000000007</v>
      </c>
      <c r="P171" s="8">
        <v>0.83910000000000007</v>
      </c>
      <c r="Q171" s="8">
        <v>0.83910000000000007</v>
      </c>
      <c r="R171" s="8">
        <v>0.83910000000000007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v>0</v>
      </c>
      <c r="AC171" s="2">
        <v>0</v>
      </c>
    </row>
    <row r="172" spans="3:29">
      <c r="C172" s="2" t="s">
        <v>101</v>
      </c>
      <c r="D172" s="2" t="s">
        <v>48</v>
      </c>
      <c r="E172" s="8">
        <v>0.64149999999999996</v>
      </c>
      <c r="F172" s="8">
        <v>0.64149999999999996</v>
      </c>
      <c r="G172" s="8">
        <v>0.64149999999999996</v>
      </c>
      <c r="H172" s="8">
        <v>0.64149999999999996</v>
      </c>
      <c r="I172" s="8">
        <v>0.64149999999999996</v>
      </c>
      <c r="J172" s="8">
        <v>0.64149999999999996</v>
      </c>
      <c r="K172" s="8">
        <v>0.64149999999999996</v>
      </c>
      <c r="L172" s="8">
        <v>0.64149999999999996</v>
      </c>
      <c r="M172" s="8">
        <v>0.64149999999999996</v>
      </c>
      <c r="N172" s="8">
        <v>0.64149999999999996</v>
      </c>
      <c r="O172" s="8">
        <v>0.64149999999999996</v>
      </c>
      <c r="P172" s="8">
        <v>0.64149999999999996</v>
      </c>
      <c r="Q172" s="8">
        <v>0.64149999999999996</v>
      </c>
      <c r="R172" s="8">
        <v>0.64149999999999996</v>
      </c>
      <c r="S172" s="8">
        <v>0.64149999999999996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v>0</v>
      </c>
      <c r="AC172" s="2">
        <v>0</v>
      </c>
    </row>
    <row r="173" spans="3:29">
      <c r="C173" s="2" t="s">
        <v>134</v>
      </c>
      <c r="D173" s="2" t="s">
        <v>48</v>
      </c>
      <c r="E173" s="8">
        <v>0.28899999999999998</v>
      </c>
      <c r="F173" s="8">
        <v>0.28899999999999998</v>
      </c>
      <c r="G173" s="8">
        <v>0.28899999999999998</v>
      </c>
      <c r="H173" s="8">
        <v>0.28899999999999998</v>
      </c>
      <c r="I173" s="8">
        <v>0.28899999999999998</v>
      </c>
      <c r="J173" s="8">
        <v>0.28899999999999998</v>
      </c>
      <c r="K173" s="8">
        <v>0.28899999999999998</v>
      </c>
      <c r="L173" s="8">
        <v>0.28899999999999998</v>
      </c>
      <c r="M173" s="8">
        <v>0.28899999999999998</v>
      </c>
      <c r="N173" s="8">
        <v>0.28899999999999998</v>
      </c>
      <c r="O173" s="8">
        <v>0.28899999999999998</v>
      </c>
      <c r="P173" s="8">
        <v>0.28899999999999998</v>
      </c>
      <c r="Q173" s="8">
        <v>0.28899999999999998</v>
      </c>
      <c r="R173" s="8">
        <v>0.28899999999999998</v>
      </c>
      <c r="S173" s="8">
        <v>0.28899999999999998</v>
      </c>
      <c r="T173" s="8">
        <v>0.28899999999999998</v>
      </c>
      <c r="U173" s="8">
        <v>0.28899999999999998</v>
      </c>
      <c r="V173" s="8">
        <v>0.28899999999999998</v>
      </c>
      <c r="W173" s="8">
        <v>0.28899999999999998</v>
      </c>
      <c r="X173" s="8">
        <v>0.28899999999999998</v>
      </c>
      <c r="Y173" s="8">
        <v>0.28899999999999998</v>
      </c>
      <c r="Z173" s="8">
        <v>0</v>
      </c>
      <c r="AA173" s="8">
        <v>0</v>
      </c>
      <c r="AB173" s="8">
        <v>0</v>
      </c>
      <c r="AC173" s="2">
        <v>0</v>
      </c>
    </row>
    <row r="174" spans="3:29">
      <c r="C174" s="2" t="s">
        <v>135</v>
      </c>
      <c r="D174" s="2" t="s">
        <v>48</v>
      </c>
      <c r="E174" s="8">
        <v>0</v>
      </c>
      <c r="F174" s="8">
        <v>0</v>
      </c>
      <c r="G174" s="8">
        <v>0.9</v>
      </c>
      <c r="H174" s="8">
        <v>0.9</v>
      </c>
      <c r="I174" s="8">
        <v>0.9</v>
      </c>
      <c r="J174" s="8">
        <v>0.9</v>
      </c>
      <c r="K174" s="8">
        <v>0.9</v>
      </c>
      <c r="L174" s="8">
        <v>0.9</v>
      </c>
      <c r="M174" s="8">
        <v>0.9</v>
      </c>
      <c r="N174" s="8">
        <v>0.9</v>
      </c>
      <c r="O174" s="8">
        <v>0.9</v>
      </c>
      <c r="P174" s="8">
        <v>0.9</v>
      </c>
      <c r="Q174" s="8">
        <v>0.9</v>
      </c>
      <c r="R174" s="8">
        <v>0.9</v>
      </c>
      <c r="S174" s="8">
        <v>0.9</v>
      </c>
      <c r="T174" s="8">
        <v>0.9</v>
      </c>
      <c r="U174" s="8">
        <v>0.9</v>
      </c>
      <c r="V174" s="8">
        <v>0.9</v>
      </c>
      <c r="W174" s="8">
        <v>0.9</v>
      </c>
      <c r="X174" s="8">
        <v>0.9</v>
      </c>
      <c r="Y174" s="8">
        <v>0.9</v>
      </c>
      <c r="Z174" s="8">
        <v>0.9</v>
      </c>
      <c r="AA174" s="8">
        <v>0.9</v>
      </c>
      <c r="AB174" s="8">
        <v>0</v>
      </c>
      <c r="AC174" s="2">
        <v>0</v>
      </c>
    </row>
    <row r="175" spans="3:29">
      <c r="C175" s="2" t="s">
        <v>102</v>
      </c>
      <c r="D175" s="2" t="s">
        <v>48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0.54129999721752398</v>
      </c>
      <c r="O175" s="8">
        <v>0.5412999926584362</v>
      </c>
      <c r="P175" s="8">
        <v>0.54129999880848823</v>
      </c>
      <c r="Q175" s="8">
        <v>0.54129999761566627</v>
      </c>
      <c r="R175" s="8">
        <v>1.5462999778400073</v>
      </c>
      <c r="S175" s="8">
        <v>3.5123998206480436</v>
      </c>
      <c r="T175" s="8">
        <v>4.1538999848478877</v>
      </c>
      <c r="U175" s="8">
        <v>4.1538998277497354</v>
      </c>
      <c r="V175" s="8">
        <v>4.1538998249084411</v>
      </c>
      <c r="W175" s="8">
        <v>4.1538999334034292</v>
      </c>
      <c r="X175" s="8">
        <v>4.1538999944551449</v>
      </c>
      <c r="Y175" s="8">
        <v>4.153899981132894</v>
      </c>
      <c r="Z175" s="8">
        <v>4.4428999524514419</v>
      </c>
      <c r="AA175" s="8">
        <v>4.4428999993795824</v>
      </c>
      <c r="AB175" s="8">
        <v>5.3428999837759523</v>
      </c>
      <c r="AC175" s="2">
        <v>5.3428999981802061</v>
      </c>
    </row>
    <row r="176" spans="3:29">
      <c r="C176" s="2" t="s">
        <v>103</v>
      </c>
      <c r="D176" s="2" t="s">
        <v>48</v>
      </c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spans="3:29">
      <c r="C177" s="2" t="s">
        <v>104</v>
      </c>
      <c r="D177" s="2" t="s">
        <v>48</v>
      </c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spans="3:29">
      <c r="C178" s="2" t="s">
        <v>105</v>
      </c>
      <c r="D178" s="2" t="s">
        <v>48</v>
      </c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 spans="3:29">
      <c r="C179" s="2" t="s">
        <v>106</v>
      </c>
      <c r="D179" s="2" t="s">
        <v>48</v>
      </c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spans="3:29">
      <c r="C180" s="2" t="s">
        <v>107</v>
      </c>
      <c r="D180" s="2" t="s">
        <v>48</v>
      </c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 spans="3:29">
      <c r="C181" s="2" t="s">
        <v>108</v>
      </c>
      <c r="D181" s="2" t="s">
        <v>48</v>
      </c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spans="3:29">
      <c r="C182" s="2" t="s">
        <v>55</v>
      </c>
      <c r="D182" s="2" t="s">
        <v>48</v>
      </c>
      <c r="E182" s="8">
        <v>1.0299999999999998</v>
      </c>
      <c r="F182" s="8">
        <v>1.03</v>
      </c>
      <c r="G182" s="8">
        <v>1.0299999999999998</v>
      </c>
      <c r="H182" s="8">
        <v>1.03</v>
      </c>
      <c r="I182" s="8">
        <v>1.03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2">
        <v>0</v>
      </c>
    </row>
    <row r="183" spans="3:29">
      <c r="C183" s="2" t="s">
        <v>56</v>
      </c>
      <c r="D183" s="2" t="s">
        <v>48</v>
      </c>
      <c r="E183" s="8">
        <v>2.06</v>
      </c>
      <c r="F183" s="8">
        <v>2.06</v>
      </c>
      <c r="G183" s="8">
        <v>2.06</v>
      </c>
      <c r="H183" s="8">
        <v>2.06</v>
      </c>
      <c r="I183" s="8">
        <v>2.0599999999999996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2">
        <v>0</v>
      </c>
    </row>
    <row r="184" spans="3:29">
      <c r="C184" s="2" t="s">
        <v>109</v>
      </c>
      <c r="D184" s="2" t="s">
        <v>48</v>
      </c>
      <c r="E184" s="8">
        <v>3.5120000000000005</v>
      </c>
      <c r="F184" s="8">
        <v>2.6339999999999999</v>
      </c>
      <c r="G184" s="8">
        <v>2.6339999999999999</v>
      </c>
      <c r="H184" s="8">
        <v>2.6339999999999999</v>
      </c>
      <c r="I184" s="8">
        <v>1.7560000000000002</v>
      </c>
      <c r="J184" s="8">
        <v>1.2261931506849313</v>
      </c>
      <c r="K184" s="8">
        <v>0.878</v>
      </c>
      <c r="L184" s="8">
        <v>3.3676712328767115E-2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8">
        <v>0</v>
      </c>
      <c r="AC184" s="2">
        <v>0</v>
      </c>
    </row>
    <row r="185" spans="3:29">
      <c r="C185" s="2" t="s">
        <v>110</v>
      </c>
      <c r="D185" s="2" t="s">
        <v>48</v>
      </c>
      <c r="E185" s="8">
        <v>0</v>
      </c>
      <c r="F185" s="8">
        <v>0</v>
      </c>
      <c r="G185" s="8">
        <v>0</v>
      </c>
      <c r="H185" s="8">
        <v>0</v>
      </c>
      <c r="I185" s="8">
        <v>0.87799999999999978</v>
      </c>
      <c r="J185" s="8">
        <v>0.878</v>
      </c>
      <c r="K185" s="8">
        <v>0.87799999999999989</v>
      </c>
      <c r="L185" s="8">
        <v>1.756</v>
      </c>
      <c r="M185" s="8">
        <v>2.2045434782608693</v>
      </c>
      <c r="N185" s="8">
        <v>2.6339999999999999</v>
      </c>
      <c r="O185" s="8">
        <v>3.512</v>
      </c>
      <c r="P185" s="8">
        <v>3.512</v>
      </c>
      <c r="Q185" s="8">
        <v>3.5119999999999996</v>
      </c>
      <c r="R185" s="8">
        <v>3.5119999999999996</v>
      </c>
      <c r="S185" s="8">
        <v>3.512</v>
      </c>
      <c r="T185" s="8">
        <v>3.5119999999999996</v>
      </c>
      <c r="U185" s="8">
        <v>3.5120000000000005</v>
      </c>
      <c r="V185" s="8">
        <v>3.5119999999999996</v>
      </c>
      <c r="W185" s="8">
        <v>3.5119999999999996</v>
      </c>
      <c r="X185" s="8">
        <v>3.512</v>
      </c>
      <c r="Y185" s="8">
        <v>3.5120000000000005</v>
      </c>
      <c r="Z185" s="8">
        <v>3.512</v>
      </c>
      <c r="AA185" s="8">
        <v>3.512</v>
      </c>
      <c r="AB185" s="8">
        <v>3.5119999999999996</v>
      </c>
      <c r="AC185" s="2">
        <v>3.5120000000000009</v>
      </c>
    </row>
    <row r="186" spans="3:29">
      <c r="C186" s="2" t="s">
        <v>111</v>
      </c>
      <c r="D186" s="2" t="s">
        <v>48</v>
      </c>
      <c r="E186" s="8">
        <v>1.5000000000000004</v>
      </c>
      <c r="F186" s="8">
        <v>1.5</v>
      </c>
      <c r="G186" s="8">
        <v>1.5</v>
      </c>
      <c r="H186" s="8">
        <v>1.5</v>
      </c>
      <c r="I186" s="8">
        <v>1.5000000000000002</v>
      </c>
      <c r="J186" s="8">
        <v>1.5</v>
      </c>
      <c r="K186" s="8">
        <v>1.5</v>
      </c>
      <c r="L186" s="8">
        <v>0.75000000000000011</v>
      </c>
      <c r="M186" s="8">
        <v>0.75000000000000011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8">
        <v>0</v>
      </c>
      <c r="AC186" s="2">
        <v>0</v>
      </c>
    </row>
    <row r="187" spans="3:29">
      <c r="C187" s="2" t="s">
        <v>112</v>
      </c>
      <c r="D187" s="2" t="s">
        <v>48</v>
      </c>
      <c r="E187" s="8">
        <v>1.5000000000000002</v>
      </c>
      <c r="F187" s="8">
        <v>1.5</v>
      </c>
      <c r="G187" s="8">
        <v>1.5</v>
      </c>
      <c r="H187" s="8">
        <v>1.5</v>
      </c>
      <c r="I187" s="8">
        <v>1.5000000000000002</v>
      </c>
      <c r="J187" s="8">
        <v>1.5</v>
      </c>
      <c r="K187" s="8">
        <v>1.5</v>
      </c>
      <c r="L187" s="8">
        <v>1.4999999999999998</v>
      </c>
      <c r="M187" s="8">
        <v>1.5000000000000002</v>
      </c>
      <c r="N187" s="8">
        <v>1.5</v>
      </c>
      <c r="O187" s="8">
        <v>2.25</v>
      </c>
      <c r="P187" s="8">
        <v>2.2499999999999996</v>
      </c>
      <c r="Q187" s="8">
        <v>3.0000000000000004</v>
      </c>
      <c r="R187" s="8">
        <v>3.0000000000000009</v>
      </c>
      <c r="S187" s="8">
        <v>3</v>
      </c>
      <c r="T187" s="8">
        <v>3</v>
      </c>
      <c r="U187" s="8">
        <v>3.0000000000000004</v>
      </c>
      <c r="V187" s="8">
        <v>3</v>
      </c>
      <c r="W187" s="8">
        <v>3</v>
      </c>
      <c r="X187" s="8">
        <v>3</v>
      </c>
      <c r="Y187" s="8">
        <v>3.0000000000000004</v>
      </c>
      <c r="Z187" s="8">
        <v>3</v>
      </c>
      <c r="AA187" s="8">
        <v>3</v>
      </c>
      <c r="AB187" s="8">
        <v>3</v>
      </c>
      <c r="AC187" s="2">
        <v>3.0000000000000004</v>
      </c>
    </row>
    <row r="188" spans="3:29">
      <c r="C188" s="2" t="s">
        <v>113</v>
      </c>
      <c r="D188" s="2" t="s">
        <v>48</v>
      </c>
      <c r="E188" s="8">
        <v>3.2880000000000003</v>
      </c>
      <c r="F188" s="8">
        <v>3.2879999999999989</v>
      </c>
      <c r="G188" s="8">
        <v>3.2879999999999994</v>
      </c>
      <c r="H188" s="8">
        <v>3.2879999999999989</v>
      </c>
      <c r="I188" s="8">
        <v>2.4660000000000002</v>
      </c>
      <c r="J188" s="8">
        <v>2.4660000000000006</v>
      </c>
      <c r="K188" s="8">
        <v>2.4660000000000006</v>
      </c>
      <c r="L188" s="8">
        <v>2.4660000000000006</v>
      </c>
      <c r="M188" s="8">
        <v>2.4660000000000002</v>
      </c>
      <c r="N188" s="8">
        <v>2.4660000000000002</v>
      </c>
      <c r="O188" s="8">
        <v>1.6439999999999997</v>
      </c>
      <c r="P188" s="8">
        <v>1.6439999999999997</v>
      </c>
      <c r="Q188" s="8">
        <v>0.82649180327868876</v>
      </c>
      <c r="R188" s="8">
        <v>0.82199999999999984</v>
      </c>
      <c r="S188" s="8">
        <v>0.40762191780821921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2">
        <v>0</v>
      </c>
    </row>
    <row r="189" spans="3:29">
      <c r="C189" s="2" t="s">
        <v>114</v>
      </c>
      <c r="D189" s="2" t="s">
        <v>48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0.82200000000000006</v>
      </c>
      <c r="N189" s="8">
        <v>0.82199999999999995</v>
      </c>
      <c r="O189" s="8">
        <v>0.82199999999999984</v>
      </c>
      <c r="P189" s="8">
        <v>0.82200000000000006</v>
      </c>
      <c r="Q189" s="8">
        <v>0.82199999999999995</v>
      </c>
      <c r="R189" s="8">
        <v>1.6440000000000001</v>
      </c>
      <c r="S189" s="8">
        <v>1.6439999999999999</v>
      </c>
      <c r="T189" s="8">
        <v>2.4660000000000006</v>
      </c>
      <c r="U189" s="8">
        <v>2.4660000000000002</v>
      </c>
      <c r="V189" s="8">
        <v>3.2879999999999998</v>
      </c>
      <c r="W189" s="8">
        <v>3.2879999999999998</v>
      </c>
      <c r="X189" s="8">
        <v>3.2879999999999998</v>
      </c>
      <c r="Y189" s="8">
        <v>3.2880000000000003</v>
      </c>
      <c r="Z189" s="8">
        <v>3.2879999999999994</v>
      </c>
      <c r="AA189" s="8">
        <v>3.2879999999999994</v>
      </c>
      <c r="AB189" s="8">
        <v>3.2879999999999994</v>
      </c>
      <c r="AC189" s="2">
        <v>3.2880000000000003</v>
      </c>
    </row>
    <row r="190" spans="3:29">
      <c r="C190" s="2" t="s">
        <v>115</v>
      </c>
      <c r="D190" s="2" t="s">
        <v>48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v>0</v>
      </c>
      <c r="AC190" s="2">
        <v>0</v>
      </c>
    </row>
    <row r="191" spans="3:29">
      <c r="C191" s="2" t="s">
        <v>116</v>
      </c>
      <c r="D191" s="2" t="s">
        <v>48</v>
      </c>
      <c r="E191" s="8">
        <v>0</v>
      </c>
      <c r="F191" s="8">
        <v>0.74474400000000007</v>
      </c>
      <c r="G191" s="8">
        <v>0.74474400000000007</v>
      </c>
      <c r="H191" s="8">
        <v>0.74474400000000007</v>
      </c>
      <c r="I191" s="8">
        <v>0.74474400000000007</v>
      </c>
      <c r="J191" s="8">
        <v>0.74474400000000007</v>
      </c>
      <c r="K191" s="8">
        <v>0.74474400000000007</v>
      </c>
      <c r="L191" s="8">
        <v>0.74474400000000007</v>
      </c>
      <c r="M191" s="8">
        <v>0.74474400000000007</v>
      </c>
      <c r="N191" s="8">
        <v>0.74474400000000007</v>
      </c>
      <c r="O191" s="8">
        <v>0.74474400000000007</v>
      </c>
      <c r="P191" s="8">
        <v>0.74474400000000007</v>
      </c>
      <c r="Q191" s="8">
        <v>0.74474400000000007</v>
      </c>
      <c r="R191" s="8">
        <v>0.74474400000000007</v>
      </c>
      <c r="S191" s="8">
        <v>0.74474400000000007</v>
      </c>
      <c r="T191" s="8">
        <v>0.74474400000000007</v>
      </c>
      <c r="U191" s="8">
        <v>0.74474400000000007</v>
      </c>
      <c r="V191" s="8">
        <v>0.74474400000000007</v>
      </c>
      <c r="W191" s="8">
        <v>0.74474400000000007</v>
      </c>
      <c r="X191" s="8">
        <v>0.74474400000000007</v>
      </c>
      <c r="Y191" s="8">
        <v>0.74474400000000007</v>
      </c>
      <c r="Z191" s="8">
        <v>0.74474400000000007</v>
      </c>
      <c r="AA191" s="8">
        <v>0.74474400000000007</v>
      </c>
      <c r="AB191" s="8">
        <v>0.74474400000000007</v>
      </c>
      <c r="AC191" s="2">
        <v>0.74474400000000007</v>
      </c>
    </row>
    <row r="192" spans="3:29">
      <c r="C192" s="2" t="s">
        <v>117</v>
      </c>
      <c r="D192" s="2" t="s">
        <v>48</v>
      </c>
      <c r="E192" s="8">
        <v>0.72399999999999998</v>
      </c>
      <c r="F192" s="8">
        <v>0.72399999999999998</v>
      </c>
      <c r="G192" s="8">
        <v>0.72399999999999998</v>
      </c>
      <c r="H192" s="8">
        <v>0.72399999999999998</v>
      </c>
      <c r="I192" s="8">
        <v>0.72399999999999998</v>
      </c>
      <c r="J192" s="8">
        <v>0.72399999999999998</v>
      </c>
      <c r="K192" s="8">
        <v>0.72399999999999998</v>
      </c>
      <c r="L192" s="8">
        <v>0.72399999999999998</v>
      </c>
      <c r="M192" s="8">
        <v>0.72399999999999998</v>
      </c>
      <c r="N192" s="8">
        <v>0.72399999999999998</v>
      </c>
      <c r="O192" s="8">
        <v>0.72399999999999998</v>
      </c>
      <c r="P192" s="8">
        <v>0.72399999999999998</v>
      </c>
      <c r="Q192" s="8">
        <v>0.72399999999999998</v>
      </c>
      <c r="R192" s="8">
        <v>0.72399999999999998</v>
      </c>
      <c r="S192" s="8">
        <v>0.72399999999999998</v>
      </c>
      <c r="T192" s="8">
        <v>0.72399999999999998</v>
      </c>
      <c r="U192" s="8">
        <v>0.72399999999999998</v>
      </c>
      <c r="V192" s="8">
        <v>0.72399999999999998</v>
      </c>
      <c r="W192" s="8">
        <v>0.72399999999999998</v>
      </c>
      <c r="X192" s="8">
        <v>0.72399999999999998</v>
      </c>
      <c r="Y192" s="8">
        <v>0.72399999999999998</v>
      </c>
      <c r="Z192" s="8">
        <v>0.72399999999999998</v>
      </c>
      <c r="AA192" s="8">
        <v>0.72399999999999998</v>
      </c>
      <c r="AB192" s="8">
        <v>0.72399999999999998</v>
      </c>
      <c r="AC192" s="2">
        <v>0.72399999999999998</v>
      </c>
    </row>
    <row r="193" spans="3:29">
      <c r="C193" s="2" t="s">
        <v>118</v>
      </c>
      <c r="D193" s="2" t="s">
        <v>48</v>
      </c>
      <c r="E193" s="8">
        <v>1.256</v>
      </c>
      <c r="F193" s="8">
        <v>1.256</v>
      </c>
      <c r="G193" s="8">
        <v>1.256</v>
      </c>
      <c r="H193" s="8">
        <v>1.256</v>
      </c>
      <c r="I193" s="8">
        <v>1.256</v>
      </c>
      <c r="J193" s="8">
        <v>1.256</v>
      </c>
      <c r="K193" s="8">
        <v>1.256</v>
      </c>
      <c r="L193" s="8">
        <v>1.256</v>
      </c>
      <c r="M193" s="8">
        <v>1.256</v>
      </c>
      <c r="N193" s="8">
        <v>1.256</v>
      </c>
      <c r="O193" s="8">
        <v>1.256</v>
      </c>
      <c r="P193" s="8">
        <v>1.256</v>
      </c>
      <c r="Q193" s="8">
        <v>1.256</v>
      </c>
      <c r="R193" s="8">
        <v>1.256</v>
      </c>
      <c r="S193" s="8">
        <v>1.256</v>
      </c>
      <c r="T193" s="8">
        <v>1.256</v>
      </c>
      <c r="U193" s="8">
        <v>1.256</v>
      </c>
      <c r="V193" s="8">
        <v>1.256</v>
      </c>
      <c r="W193" s="8">
        <v>1.256</v>
      </c>
      <c r="X193" s="8">
        <v>1.256</v>
      </c>
      <c r="Y193" s="8">
        <v>1.256</v>
      </c>
      <c r="Z193" s="8">
        <v>1.256</v>
      </c>
      <c r="AA193" s="8">
        <v>1.256</v>
      </c>
      <c r="AB193" s="8">
        <v>1.256</v>
      </c>
      <c r="AC193" s="2">
        <v>1.256</v>
      </c>
    </row>
    <row r="194" spans="3:29">
      <c r="C194" s="2" t="s">
        <v>119</v>
      </c>
      <c r="D194" s="2" t="s">
        <v>48</v>
      </c>
      <c r="E194" s="8">
        <v>0.67399999999999993</v>
      </c>
      <c r="F194" s="8">
        <v>0.67399999999999993</v>
      </c>
      <c r="G194" s="8">
        <v>0.67399999999999993</v>
      </c>
      <c r="H194" s="8">
        <v>0.67399999999999993</v>
      </c>
      <c r="I194" s="8">
        <v>0.67399999999999993</v>
      </c>
      <c r="J194" s="8">
        <v>0.749</v>
      </c>
      <c r="K194" s="8">
        <v>0.749</v>
      </c>
      <c r="L194" s="8">
        <v>0.749</v>
      </c>
      <c r="M194" s="8">
        <v>0.749</v>
      </c>
      <c r="N194" s="8">
        <v>0.749</v>
      </c>
      <c r="O194" s="8">
        <v>0.749</v>
      </c>
      <c r="P194" s="8">
        <v>0.749</v>
      </c>
      <c r="Q194" s="8">
        <v>0.749</v>
      </c>
      <c r="R194" s="8">
        <v>0.749</v>
      </c>
      <c r="S194" s="8">
        <v>0.749</v>
      </c>
      <c r="T194" s="8">
        <v>0.749</v>
      </c>
      <c r="U194" s="8">
        <v>0.749</v>
      </c>
      <c r="V194" s="8">
        <v>0.749</v>
      </c>
      <c r="W194" s="8">
        <v>0.749</v>
      </c>
      <c r="X194" s="8">
        <v>0.749</v>
      </c>
      <c r="Y194" s="8">
        <v>0.749</v>
      </c>
      <c r="Z194" s="8">
        <v>0.749</v>
      </c>
      <c r="AA194" s="8">
        <v>0.749</v>
      </c>
      <c r="AB194" s="8">
        <v>0.749</v>
      </c>
      <c r="AC194" s="2">
        <v>0.749</v>
      </c>
    </row>
    <row r="195" spans="3:29">
      <c r="C195" s="2" t="s">
        <v>120</v>
      </c>
      <c r="D195" s="2" t="s">
        <v>48</v>
      </c>
      <c r="E195" s="8">
        <v>0.28599999999999998</v>
      </c>
      <c r="F195" s="8">
        <v>0.28599999999999998</v>
      </c>
      <c r="G195" s="8">
        <v>0.28599999999999998</v>
      </c>
      <c r="H195" s="8">
        <v>0.28599999999999998</v>
      </c>
      <c r="I195" s="8">
        <v>0.28599999999999998</v>
      </c>
      <c r="J195" s="8">
        <v>0.28599999999999998</v>
      </c>
      <c r="K195" s="8">
        <v>0.28599999999999998</v>
      </c>
      <c r="L195" s="8">
        <v>0.28599999999999998</v>
      </c>
      <c r="M195" s="8">
        <v>0.28599999999999998</v>
      </c>
      <c r="N195" s="8">
        <v>0.28599999999999998</v>
      </c>
      <c r="O195" s="8">
        <v>0.28599999999999998</v>
      </c>
      <c r="P195" s="8">
        <v>0.28599999999999998</v>
      </c>
      <c r="Q195" s="8">
        <v>0.28599999999999998</v>
      </c>
      <c r="R195" s="8">
        <v>0.28599999999999998</v>
      </c>
      <c r="S195" s="8">
        <v>0.28599999999999998</v>
      </c>
      <c r="T195" s="8">
        <v>0.28599999999999998</v>
      </c>
      <c r="U195" s="8">
        <v>0.28599999999999998</v>
      </c>
      <c r="V195" s="8">
        <v>0.28599999999999998</v>
      </c>
      <c r="W195" s="8">
        <v>0.28599999999999998</v>
      </c>
      <c r="X195" s="8">
        <v>0.28599999999999998</v>
      </c>
      <c r="Y195" s="8">
        <v>0.28599999999999998</v>
      </c>
      <c r="Z195" s="8">
        <v>0.28599999999999998</v>
      </c>
      <c r="AA195" s="8">
        <v>0.28599999999999998</v>
      </c>
      <c r="AB195" s="8">
        <v>0.28599999999999998</v>
      </c>
      <c r="AC195" s="2">
        <v>0.28599999999999998</v>
      </c>
    </row>
    <row r="196" spans="3:29">
      <c r="C196" s="2" t="s">
        <v>121</v>
      </c>
      <c r="D196" s="2" t="s">
        <v>48</v>
      </c>
      <c r="E196" s="8">
        <v>0.61499999999999999</v>
      </c>
      <c r="F196" s="8">
        <v>0.61499999999999999</v>
      </c>
      <c r="G196" s="8">
        <v>0.61499999999999999</v>
      </c>
      <c r="H196" s="8">
        <v>0.61499999999999999</v>
      </c>
      <c r="I196" s="8">
        <v>0.61499999999999999</v>
      </c>
      <c r="J196" s="8">
        <v>0.61499999999999999</v>
      </c>
      <c r="K196" s="8">
        <v>0.61499999999999999</v>
      </c>
      <c r="L196" s="8">
        <v>0.61499999999999999</v>
      </c>
      <c r="M196" s="8">
        <v>0.61499999999999999</v>
      </c>
      <c r="N196" s="8">
        <v>0.61499999999999999</v>
      </c>
      <c r="O196" s="8">
        <v>0.61499999999999999</v>
      </c>
      <c r="P196" s="8">
        <v>0.61499999999999999</v>
      </c>
      <c r="Q196" s="8">
        <v>0.61499999999999999</v>
      </c>
      <c r="R196" s="8">
        <v>0.61499999999999999</v>
      </c>
      <c r="S196" s="8">
        <v>0.61499999999999999</v>
      </c>
      <c r="T196" s="8">
        <v>0.61499999999999999</v>
      </c>
      <c r="U196" s="8">
        <v>0.61499999999999999</v>
      </c>
      <c r="V196" s="8">
        <v>0.61499999999999999</v>
      </c>
      <c r="W196" s="8">
        <v>0.61499999999999999</v>
      </c>
      <c r="X196" s="8">
        <v>0.61499999999999999</v>
      </c>
      <c r="Y196" s="8">
        <v>0.61499999999999999</v>
      </c>
      <c r="Z196" s="8">
        <v>0.61499999999999999</v>
      </c>
      <c r="AA196" s="8">
        <v>0.61499999999999999</v>
      </c>
      <c r="AB196" s="8">
        <v>0.61499999999999999</v>
      </c>
      <c r="AC196" s="2">
        <v>0.61499999999999999</v>
      </c>
    </row>
    <row r="197" spans="3:29">
      <c r="C197" s="2" t="s">
        <v>122</v>
      </c>
      <c r="D197" s="2" t="s">
        <v>48</v>
      </c>
      <c r="E197" s="8">
        <v>1.008</v>
      </c>
      <c r="F197" s="8">
        <v>1.008</v>
      </c>
      <c r="G197" s="8">
        <v>1.008</v>
      </c>
      <c r="H197" s="8">
        <v>1.008</v>
      </c>
      <c r="I197" s="8">
        <v>1.008</v>
      </c>
      <c r="J197" s="8">
        <v>1.008</v>
      </c>
      <c r="K197" s="8">
        <v>1.008</v>
      </c>
      <c r="L197" s="8">
        <v>1.008</v>
      </c>
      <c r="M197" s="8">
        <v>1.008</v>
      </c>
      <c r="N197" s="8">
        <v>1.008</v>
      </c>
      <c r="O197" s="8">
        <v>1.008</v>
      </c>
      <c r="P197" s="8">
        <v>1.008</v>
      </c>
      <c r="Q197" s="8">
        <v>1.008</v>
      </c>
      <c r="R197" s="8">
        <v>1.008</v>
      </c>
      <c r="S197" s="8">
        <v>1.008</v>
      </c>
      <c r="T197" s="8">
        <v>1.008</v>
      </c>
      <c r="U197" s="8">
        <v>1.008</v>
      </c>
      <c r="V197" s="8">
        <v>1.008</v>
      </c>
      <c r="W197" s="8">
        <v>1.008</v>
      </c>
      <c r="X197" s="8">
        <v>1.008</v>
      </c>
      <c r="Y197" s="8">
        <v>1.008</v>
      </c>
      <c r="Z197" s="8">
        <v>1.008</v>
      </c>
      <c r="AA197" s="8">
        <v>1.008</v>
      </c>
      <c r="AB197" s="8">
        <v>1.008</v>
      </c>
      <c r="AC197" s="2">
        <v>1.008</v>
      </c>
    </row>
    <row r="198" spans="3:29">
      <c r="C198" s="2" t="s">
        <v>123</v>
      </c>
      <c r="D198" s="2" t="s">
        <v>48</v>
      </c>
      <c r="E198" s="8">
        <v>2.1030000000000002</v>
      </c>
      <c r="F198" s="8">
        <v>2.1030000000000002</v>
      </c>
      <c r="G198" s="8">
        <v>2.1030000000000002</v>
      </c>
      <c r="H198" s="8">
        <v>2.1030000000000002</v>
      </c>
      <c r="I198" s="8">
        <v>2.1030000000000002</v>
      </c>
      <c r="J198" s="8">
        <v>2.1030000000000002</v>
      </c>
      <c r="K198" s="8">
        <v>2.1030000000000002</v>
      </c>
      <c r="L198" s="8">
        <v>2.1030000000000002</v>
      </c>
      <c r="M198" s="8">
        <v>2.1030000000000002</v>
      </c>
      <c r="N198" s="8">
        <v>2.1030000000000002</v>
      </c>
      <c r="O198" s="8">
        <v>2.1030000000000002</v>
      </c>
      <c r="P198" s="8">
        <v>2.1030000000000002</v>
      </c>
      <c r="Q198" s="8">
        <v>2.1030000000000002</v>
      </c>
      <c r="R198" s="8">
        <v>2.1030000000000002</v>
      </c>
      <c r="S198" s="8">
        <v>2.1030000000000002</v>
      </c>
      <c r="T198" s="8">
        <v>2.1030000000000002</v>
      </c>
      <c r="U198" s="8">
        <v>2.1030000000000002</v>
      </c>
      <c r="V198" s="8">
        <v>2.1030000000000002</v>
      </c>
      <c r="W198" s="8">
        <v>2.1030000000000002</v>
      </c>
      <c r="X198" s="8">
        <v>2.1030000000000002</v>
      </c>
      <c r="Y198" s="8">
        <v>2.1030000000000002</v>
      </c>
      <c r="Z198" s="8">
        <v>2.1030000000000002</v>
      </c>
      <c r="AA198" s="8">
        <v>2.1030000000000002</v>
      </c>
      <c r="AB198" s="8">
        <v>2.1030000000000002</v>
      </c>
      <c r="AC198" s="2">
        <v>2.1030000000000002</v>
      </c>
    </row>
    <row r="199" spans="3:29">
      <c r="C199" s="2" t="s">
        <v>124</v>
      </c>
      <c r="D199" s="2" t="s">
        <v>48</v>
      </c>
      <c r="E199" s="8">
        <v>1.0449999999999999</v>
      </c>
      <c r="F199" s="8">
        <v>1.0449999999999999</v>
      </c>
      <c r="G199" s="8">
        <v>1.0449999999999999</v>
      </c>
      <c r="H199" s="8">
        <v>1.0449999999999999</v>
      </c>
      <c r="I199" s="8">
        <v>1.0449999999999999</v>
      </c>
      <c r="J199" s="8">
        <v>1.0449999999999999</v>
      </c>
      <c r="K199" s="8">
        <v>1.0449999999999999</v>
      </c>
      <c r="L199" s="8">
        <v>1.0449999999999999</v>
      </c>
      <c r="M199" s="8">
        <v>1.0449999999999999</v>
      </c>
      <c r="N199" s="8">
        <v>1.0449999999999999</v>
      </c>
      <c r="O199" s="8">
        <v>1.0449999999999999</v>
      </c>
      <c r="P199" s="8">
        <v>1.0449999999999999</v>
      </c>
      <c r="Q199" s="8">
        <v>1.0449999999999999</v>
      </c>
      <c r="R199" s="8">
        <v>1.0449999999999999</v>
      </c>
      <c r="S199" s="8">
        <v>1.0449999999999999</v>
      </c>
      <c r="T199" s="8">
        <v>1.0449999999999999</v>
      </c>
      <c r="U199" s="8">
        <v>1.0449999999999999</v>
      </c>
      <c r="V199" s="8">
        <v>1.0449999999999999</v>
      </c>
      <c r="W199" s="8">
        <v>1.0449999999999999</v>
      </c>
      <c r="X199" s="8">
        <v>1.0449999999999999</v>
      </c>
      <c r="Y199" s="8">
        <v>1.0449999999999999</v>
      </c>
      <c r="Z199" s="8">
        <v>1.0449999999999999</v>
      </c>
      <c r="AA199" s="8">
        <v>1.0449999999999999</v>
      </c>
      <c r="AB199" s="8">
        <v>1.0449999999999999</v>
      </c>
      <c r="AC199" s="2">
        <v>1.0449999999999999</v>
      </c>
    </row>
    <row r="200" spans="3:29">
      <c r="C200" s="2" t="s">
        <v>125</v>
      </c>
      <c r="D200" s="2" t="s">
        <v>48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8">
        <v>0</v>
      </c>
      <c r="AC200" s="2">
        <v>0</v>
      </c>
    </row>
    <row r="201" spans="3:29">
      <c r="C201" s="2" t="s">
        <v>126</v>
      </c>
      <c r="D201" s="2" t="s">
        <v>48</v>
      </c>
      <c r="E201" s="8">
        <v>0.99210000000000009</v>
      </c>
      <c r="F201" s="8">
        <v>0.99210000000000009</v>
      </c>
      <c r="G201" s="8">
        <v>0.99210000000000009</v>
      </c>
      <c r="H201" s="8">
        <v>0.99210000000000009</v>
      </c>
      <c r="I201" s="8">
        <v>0.99210000000000009</v>
      </c>
      <c r="J201" s="8">
        <v>0.99210000000000009</v>
      </c>
      <c r="K201" s="8">
        <v>0.99210000000000009</v>
      </c>
      <c r="L201" s="8">
        <v>0.99210000000000009</v>
      </c>
      <c r="M201" s="8">
        <v>0.99210000000000009</v>
      </c>
      <c r="N201" s="8">
        <v>0.99210000000000009</v>
      </c>
      <c r="O201" s="8">
        <v>0.99210000000000009</v>
      </c>
      <c r="P201" s="8">
        <v>0.99210000000000009</v>
      </c>
      <c r="Q201" s="8">
        <v>0.99210000000000009</v>
      </c>
      <c r="R201" s="8">
        <v>0.99210000000000009</v>
      </c>
      <c r="S201" s="8">
        <v>0.99210000000000009</v>
      </c>
      <c r="T201" s="8">
        <v>0.99210000000000009</v>
      </c>
      <c r="U201" s="8">
        <v>0.99210000000000009</v>
      </c>
      <c r="V201" s="8">
        <v>0.99210000000000009</v>
      </c>
      <c r="W201" s="8">
        <v>0.99210000000000009</v>
      </c>
      <c r="X201" s="8">
        <v>0.99210000000000009</v>
      </c>
      <c r="Y201" s="8">
        <v>0.99210000000000009</v>
      </c>
      <c r="Z201" s="8">
        <v>0.99210000000000009</v>
      </c>
      <c r="AA201" s="8">
        <v>0.99210000000000009</v>
      </c>
      <c r="AB201" s="8">
        <v>0.99210000000000009</v>
      </c>
      <c r="AC201" s="2">
        <v>0.99210000000000009</v>
      </c>
    </row>
    <row r="202" spans="3:29">
      <c r="C202" s="2" t="s">
        <v>127</v>
      </c>
      <c r="D202" s="2" t="s">
        <v>48</v>
      </c>
      <c r="E202" s="8">
        <v>0.35134000000000004</v>
      </c>
      <c r="F202" s="8">
        <v>0.35134000000000004</v>
      </c>
      <c r="G202" s="8">
        <v>0.35134000000000004</v>
      </c>
      <c r="H202" s="8">
        <v>0.35134000000000004</v>
      </c>
      <c r="I202" s="8">
        <v>0.35134000000000004</v>
      </c>
      <c r="J202" s="8">
        <v>0.35134000000000004</v>
      </c>
      <c r="K202" s="8">
        <v>0.35134000000000004</v>
      </c>
      <c r="L202" s="8">
        <v>0.35134000000000004</v>
      </c>
      <c r="M202" s="8">
        <v>0.35134000000000004</v>
      </c>
      <c r="N202" s="8">
        <v>0.35134000000000004</v>
      </c>
      <c r="O202" s="8">
        <v>0.35134000000000004</v>
      </c>
      <c r="P202" s="8">
        <v>0.35134000000000004</v>
      </c>
      <c r="Q202" s="8">
        <v>0.35134000000000004</v>
      </c>
      <c r="R202" s="8">
        <v>0.35134000000000004</v>
      </c>
      <c r="S202" s="8">
        <v>0.35134000000000004</v>
      </c>
      <c r="T202" s="8">
        <v>0.35134000000000004</v>
      </c>
      <c r="U202" s="8">
        <v>0.35134000000000004</v>
      </c>
      <c r="V202" s="8">
        <v>0.35134000000000004</v>
      </c>
      <c r="W202" s="8">
        <v>0.35134000000000004</v>
      </c>
      <c r="X202" s="8">
        <v>0.35134000000000004</v>
      </c>
      <c r="Y202" s="8">
        <v>0.35134000000000004</v>
      </c>
      <c r="Z202" s="8">
        <v>0.35134000000000004</v>
      </c>
      <c r="AA202" s="8">
        <v>0.35134000000000004</v>
      </c>
      <c r="AB202" s="8">
        <v>0.35134000000000004</v>
      </c>
      <c r="AC202" s="2">
        <v>0.35134000000000004</v>
      </c>
    </row>
    <row r="203" spans="3:29">
      <c r="C203" s="2" t="s">
        <v>128</v>
      </c>
      <c r="D203" s="2" t="s">
        <v>48</v>
      </c>
      <c r="E203" s="8">
        <v>4.2800000000000005E-2</v>
      </c>
      <c r="F203" s="8">
        <v>4.2800000000000005E-2</v>
      </c>
      <c r="G203" s="8">
        <v>4.2800000000000005E-2</v>
      </c>
      <c r="H203" s="8">
        <v>4.2800000000000005E-2</v>
      </c>
      <c r="I203" s="8">
        <v>4.2800000000000005E-2</v>
      </c>
      <c r="J203" s="8">
        <v>4.2800000000000005E-2</v>
      </c>
      <c r="K203" s="8">
        <v>4.2800000000000005E-2</v>
      </c>
      <c r="L203" s="8">
        <v>4.2800000000000005E-2</v>
      </c>
      <c r="M203" s="8">
        <v>4.2800000000000005E-2</v>
      </c>
      <c r="N203" s="8">
        <v>4.2800000000000005E-2</v>
      </c>
      <c r="O203" s="8">
        <v>4.2800000000000005E-2</v>
      </c>
      <c r="P203" s="8">
        <v>4.2800000000000005E-2</v>
      </c>
      <c r="Q203" s="8">
        <v>4.2800000000000005E-2</v>
      </c>
      <c r="R203" s="8">
        <v>4.2800000000000005E-2</v>
      </c>
      <c r="S203" s="8">
        <v>4.2800000000000005E-2</v>
      </c>
      <c r="T203" s="8">
        <v>4.2800000000000005E-2</v>
      </c>
      <c r="U203" s="8">
        <v>4.2800000000000005E-2</v>
      </c>
      <c r="V203" s="8">
        <v>4.2800000000000005E-2</v>
      </c>
      <c r="W203" s="8">
        <v>4.2800000000000005E-2</v>
      </c>
      <c r="X203" s="8">
        <v>4.2800000000000005E-2</v>
      </c>
      <c r="Y203" s="8">
        <v>4.2800000000000005E-2</v>
      </c>
      <c r="Z203" s="8">
        <v>4.2800000000000005E-2</v>
      </c>
      <c r="AA203" s="8">
        <v>4.2800000000000005E-2</v>
      </c>
      <c r="AB203" s="8">
        <v>4.2800000000000005E-2</v>
      </c>
      <c r="AC203" s="2">
        <v>4.2800000000000005E-2</v>
      </c>
    </row>
    <row r="204" spans="3:29">
      <c r="C204" s="2" t="s">
        <v>129</v>
      </c>
      <c r="D204" s="2" t="s">
        <v>48</v>
      </c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 spans="3:29">
      <c r="C205" s="2" t="s">
        <v>130</v>
      </c>
      <c r="D205" s="2" t="s">
        <v>48</v>
      </c>
      <c r="E205" s="8">
        <v>0.44669999999999999</v>
      </c>
      <c r="F205" s="8">
        <v>0.44669999999999999</v>
      </c>
      <c r="G205" s="8">
        <v>0.44669999999999999</v>
      </c>
      <c r="H205" s="8">
        <v>0.44669999999999999</v>
      </c>
      <c r="I205" s="8">
        <v>0.44669999999999999</v>
      </c>
      <c r="J205" s="8">
        <v>0.44669999999999999</v>
      </c>
      <c r="K205" s="8">
        <v>0.44669999999999999</v>
      </c>
      <c r="L205" s="8">
        <v>0.44669999999999999</v>
      </c>
      <c r="M205" s="8">
        <v>0.44669999999999999</v>
      </c>
      <c r="N205" s="8">
        <v>0.44669999999999999</v>
      </c>
      <c r="O205" s="8">
        <v>0.44669999999999999</v>
      </c>
      <c r="P205" s="8">
        <v>0.44669999999999999</v>
      </c>
      <c r="Q205" s="8">
        <v>0.44669999999999999</v>
      </c>
      <c r="R205" s="8">
        <v>0.44669999999999999</v>
      </c>
      <c r="S205" s="8">
        <v>0.44669999999999999</v>
      </c>
      <c r="T205" s="8">
        <v>0.44669999999999999</v>
      </c>
      <c r="U205" s="8">
        <v>0.44669999999999999</v>
      </c>
      <c r="V205" s="8">
        <v>0.44669999999999999</v>
      </c>
      <c r="W205" s="8">
        <v>0.44669999999999999</v>
      </c>
      <c r="X205" s="8">
        <v>0.44669999999999999</v>
      </c>
      <c r="Y205" s="8">
        <v>0.44669999999999999</v>
      </c>
      <c r="Z205" s="8">
        <v>0.44669999999999999</v>
      </c>
      <c r="AA205" s="8">
        <v>0.44669999999999999</v>
      </c>
      <c r="AB205" s="8">
        <v>0.44669999999999999</v>
      </c>
      <c r="AC205" s="2">
        <v>0.44669999999999999</v>
      </c>
    </row>
    <row r="206" spans="3:29">
      <c r="C206" s="2" t="s">
        <v>131</v>
      </c>
      <c r="D206" s="2" t="s">
        <v>48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8">
        <v>0</v>
      </c>
      <c r="AC206" s="2">
        <v>0</v>
      </c>
    </row>
    <row r="207" spans="3:29">
      <c r="C207" s="2" t="s">
        <v>132</v>
      </c>
      <c r="D207" s="2" t="s">
        <v>48</v>
      </c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 spans="3:29">
      <c r="C208" s="2" t="s">
        <v>133</v>
      </c>
      <c r="D208" s="2" t="s">
        <v>48</v>
      </c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 spans="2:29">
      <c r="C209" s="2" t="s">
        <v>41</v>
      </c>
      <c r="D209" s="2" t="s">
        <v>48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1.9516957117104994E-7</v>
      </c>
      <c r="R209" s="8">
        <v>8.9989809075767151E-7</v>
      </c>
      <c r="S209" s="8">
        <v>1.5364682356609924E-6</v>
      </c>
      <c r="T209" s="8">
        <v>1.6346653574048712E-6</v>
      </c>
      <c r="U209" s="8">
        <v>1.8456319215780123E-6</v>
      </c>
      <c r="V209" s="8">
        <v>2.035720520148779E-6</v>
      </c>
      <c r="W209" s="8">
        <v>2.2853307230668717E-6</v>
      </c>
      <c r="X209" s="8">
        <v>2.3081380164340483E-6</v>
      </c>
      <c r="Y209" s="8">
        <v>2.4143637480201474E-6</v>
      </c>
      <c r="Z209" s="8">
        <v>2.9187756523721864E-6</v>
      </c>
      <c r="AA209" s="8">
        <v>2.9676457584208529E-6</v>
      </c>
      <c r="AB209" s="8">
        <v>3.3999103750017448E-6</v>
      </c>
      <c r="AC209" s="2">
        <v>3.4628278309745204E-6</v>
      </c>
    </row>
    <row r="210" spans="2:29">
      <c r="C210" s="2" t="s">
        <v>42</v>
      </c>
      <c r="D210" s="2" t="s">
        <v>48</v>
      </c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 spans="2:29">
      <c r="C211" s="2" t="s">
        <v>43</v>
      </c>
      <c r="D211" s="2" t="s">
        <v>48</v>
      </c>
      <c r="E211" s="8">
        <v>3.022483641146323E-8</v>
      </c>
      <c r="F211" s="8">
        <v>1.906163912394783E-7</v>
      </c>
      <c r="G211" s="8">
        <v>2.9852162952674876E-7</v>
      </c>
      <c r="H211" s="8">
        <v>3.3962984079325105E-7</v>
      </c>
      <c r="I211" s="8">
        <v>1.4381077852457188E-6</v>
      </c>
      <c r="J211" s="8">
        <v>1.4669387830184179E-6</v>
      </c>
      <c r="K211" s="8">
        <v>1.4908829600086349E-6</v>
      </c>
      <c r="L211" s="8">
        <v>6.8488087989654858E-6</v>
      </c>
      <c r="M211" s="8">
        <v>7.0617474702322083E-6</v>
      </c>
      <c r="N211" s="8">
        <v>7.6511269390886249E-6</v>
      </c>
      <c r="O211" s="8">
        <v>1.1738157775737247E-5</v>
      </c>
      <c r="P211" s="8">
        <v>1.2175142764249513E-5</v>
      </c>
      <c r="Q211" s="8">
        <v>1.3532892325710635E-5</v>
      </c>
      <c r="R211" s="8">
        <v>1.8191667853894446E-5</v>
      </c>
      <c r="S211" s="8">
        <v>2.3143884834609752E-5</v>
      </c>
      <c r="T211" s="8">
        <v>2.3936718567107813E-5</v>
      </c>
      <c r="U211" s="8">
        <v>3.2125547726790337E-5</v>
      </c>
      <c r="V211" s="8">
        <v>3.422930361282897E-5</v>
      </c>
      <c r="W211" s="8">
        <v>3.4234182082376186E-5</v>
      </c>
      <c r="X211" s="8">
        <v>3.4245121940421886E-5</v>
      </c>
      <c r="Y211" s="8">
        <v>3.5249491107712312E-5</v>
      </c>
      <c r="Z211" s="8">
        <v>3.7960064971419516E-5</v>
      </c>
      <c r="AA211" s="8">
        <v>3.8277635904424569E-5</v>
      </c>
      <c r="AB211" s="8">
        <v>4.4017889217737789E-5</v>
      </c>
      <c r="AC211" s="2">
        <v>4.4291453162584795E-5</v>
      </c>
    </row>
    <row r="212" spans="2:29">
      <c r="C212" s="2" t="s">
        <v>44</v>
      </c>
      <c r="D212" s="2" t="s">
        <v>48</v>
      </c>
      <c r="E212" s="8">
        <v>6.9521020940044309E-8</v>
      </c>
      <c r="F212" s="8">
        <v>4.2299564784187282E-7</v>
      </c>
      <c r="G212" s="8">
        <v>6.60944111885442E-7</v>
      </c>
      <c r="H212" s="8">
        <v>1.5573703038285203E-7</v>
      </c>
      <c r="I212" s="8">
        <v>3.2420247055853224E-6</v>
      </c>
      <c r="J212" s="8">
        <v>1.6042545021748433</v>
      </c>
      <c r="K212" s="8">
        <v>1.9445339471961114</v>
      </c>
      <c r="L212" s="8">
        <v>2.7137107779750735</v>
      </c>
      <c r="M212" s="8">
        <v>1.6753184516340269</v>
      </c>
      <c r="N212" s="8">
        <v>2.178033358308733</v>
      </c>
      <c r="O212" s="8">
        <v>1.4248938205845603</v>
      </c>
      <c r="P212" s="8">
        <v>1.5845442326302992</v>
      </c>
      <c r="Q212" s="8">
        <v>1.9759666856417226</v>
      </c>
      <c r="R212" s="8">
        <v>1.3899035959461941</v>
      </c>
      <c r="S212" s="8">
        <v>1.9622285526648624</v>
      </c>
      <c r="T212" s="8">
        <v>1.7771149502010726</v>
      </c>
      <c r="U212" s="8">
        <v>2.0648248459116099</v>
      </c>
      <c r="V212" s="8">
        <v>1.4524652090764496</v>
      </c>
      <c r="W212" s="8">
        <v>1.5675482654460993</v>
      </c>
      <c r="X212" s="8">
        <v>1.9915128102963782</v>
      </c>
      <c r="Y212" s="8">
        <v>2.4615331895948716</v>
      </c>
      <c r="Z212" s="8">
        <v>2.9315526984267803</v>
      </c>
      <c r="AA212" s="8">
        <v>3.4015720077682734</v>
      </c>
      <c r="AB212" s="8">
        <v>3.8715903912507792</v>
      </c>
      <c r="AC212" s="2">
        <v>4.3416088262722816</v>
      </c>
    </row>
    <row r="213" spans="2:29"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</row>
    <row r="214" spans="2:29">
      <c r="B214" s="2" t="s">
        <v>49</v>
      </c>
      <c r="C214" s="2" t="s">
        <v>57</v>
      </c>
      <c r="D214" s="2" t="s">
        <v>50</v>
      </c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</row>
    <row r="215" spans="2:29">
      <c r="C215" s="2" t="s">
        <v>58</v>
      </c>
      <c r="D215" s="2" t="s">
        <v>50</v>
      </c>
      <c r="E215" s="12">
        <v>1.1366243279065223E-9</v>
      </c>
      <c r="F215" s="12">
        <v>1.4382236038729065E-8</v>
      </c>
      <c r="G215" s="12">
        <v>2.280425783262077E-8</v>
      </c>
      <c r="H215" s="12">
        <v>4.059693568952102E-9</v>
      </c>
      <c r="I215" s="12">
        <v>1.1526888257942021E-7</v>
      </c>
      <c r="J215" s="12">
        <v>2.5224363982074809E-9</v>
      </c>
      <c r="K215" s="12">
        <v>4.5316471728603709E-9</v>
      </c>
      <c r="L215" s="12">
        <v>2.3339927777835357E-8</v>
      </c>
      <c r="M215" s="12">
        <v>2.6457296146353187E-8</v>
      </c>
      <c r="N215" s="12">
        <v>4.0941453580833036E-8</v>
      </c>
      <c r="O215" s="12">
        <v>9.0816269707601312E-8</v>
      </c>
      <c r="P215" s="12">
        <v>1.5988756205629027E-8</v>
      </c>
      <c r="Q215" s="12">
        <v>3.3180582298322261E-8</v>
      </c>
      <c r="R215" s="12">
        <v>1.5055012216103436E-7</v>
      </c>
      <c r="S215" s="12">
        <v>2.364579534378416E-7</v>
      </c>
      <c r="T215" s="12">
        <v>3.0688432215434964E-8</v>
      </c>
      <c r="U215" s="12">
        <v>2.5033339084741031E-7</v>
      </c>
      <c r="V215" s="12">
        <v>2.2141221742870748E-7</v>
      </c>
      <c r="W215" s="12">
        <v>7.0707447102713934E-8</v>
      </c>
      <c r="X215" s="12">
        <v>9.9160998661232114E-9</v>
      </c>
      <c r="Y215" s="12">
        <v>3.1337272453534645E-8</v>
      </c>
      <c r="Z215" s="12">
        <v>1.0086947574039753E-7</v>
      </c>
      <c r="AA215" s="12">
        <v>4.1512366719481866E-9</v>
      </c>
      <c r="AB215" s="12">
        <v>1.7774971593993032E-7</v>
      </c>
      <c r="AC215" s="2">
        <v>6.2170103204422108E-9</v>
      </c>
    </row>
    <row r="216" spans="2:29">
      <c r="C216" s="2" t="s">
        <v>59</v>
      </c>
      <c r="D216" s="2" t="s">
        <v>50</v>
      </c>
      <c r="E216" s="12">
        <v>4.95139854938088E-10</v>
      </c>
      <c r="F216" s="12">
        <v>9.0645601214370928E-9</v>
      </c>
      <c r="G216" s="12">
        <v>1.4953460300462471E-8</v>
      </c>
      <c r="H216" s="12">
        <v>2.3112580188726426E-9</v>
      </c>
      <c r="I216" s="12">
        <v>7.6005931710918644E-8</v>
      </c>
      <c r="J216" s="12">
        <v>1.2969843160657896E-9</v>
      </c>
      <c r="K216" s="12">
        <v>2.6202547030209907E-9</v>
      </c>
      <c r="L216" s="12">
        <v>1.5006429621864521E-8</v>
      </c>
      <c r="M216" s="12">
        <v>1.7003694460294912E-8</v>
      </c>
      <c r="N216" s="12">
        <v>2.6308353336685581E-8</v>
      </c>
      <c r="O216" s="12">
        <v>5.8426661467340819E-8</v>
      </c>
      <c r="P216" s="12">
        <v>9.8905336620757964E-9</v>
      </c>
      <c r="Q216" s="12">
        <v>2.1263865934676033E-8</v>
      </c>
      <c r="R216" s="12">
        <v>9.6897399648413226E-8</v>
      </c>
      <c r="S216" s="12">
        <v>1.5218437237663268E-7</v>
      </c>
      <c r="T216" s="12">
        <v>1.9580989159712375E-8</v>
      </c>
      <c r="U216" s="12">
        <v>1.6013155832258475E-7</v>
      </c>
      <c r="V216" s="12">
        <v>1.4149568055428779E-7</v>
      </c>
      <c r="W216" s="12">
        <v>4.517451834645084E-8</v>
      </c>
      <c r="X216" s="12">
        <v>5.1879452457347571E-9</v>
      </c>
      <c r="Y216" s="12">
        <v>2.0013923694933387E-8</v>
      </c>
      <c r="Z216" s="12">
        <v>6.419730108989543E-8</v>
      </c>
      <c r="AA216" s="12">
        <v>2.3103301271822161E-9</v>
      </c>
      <c r="AB216" s="12">
        <v>1.1336358010310454E-7</v>
      </c>
      <c r="AC216" s="2">
        <v>3.1805213557519511E-9</v>
      </c>
    </row>
    <row r="217" spans="2:29">
      <c r="C217" s="2" t="s">
        <v>60</v>
      </c>
      <c r="D217" s="2" t="s">
        <v>50</v>
      </c>
      <c r="E217" s="12">
        <v>7.5934470920791419E-2</v>
      </c>
      <c r="F217" s="12">
        <v>8.2177677137980798E-2</v>
      </c>
      <c r="G217" s="12">
        <v>9.1448769737124902E-2</v>
      </c>
      <c r="H217" s="12">
        <v>9.9102187579140091E-2</v>
      </c>
      <c r="I217" s="12">
        <v>9.905286857347273E-2</v>
      </c>
      <c r="J217" s="12">
        <v>0.1035464279044906</v>
      </c>
      <c r="K217" s="12">
        <v>0.10347285772142464</v>
      </c>
      <c r="L217" s="12">
        <v>0.10923894902783983</v>
      </c>
      <c r="M217" s="12">
        <v>0.10923894902783983</v>
      </c>
      <c r="N217" s="12">
        <v>0.11443977063493607</v>
      </c>
      <c r="O217" s="12">
        <v>0.11443961047160318</v>
      </c>
      <c r="P217" s="12">
        <v>0.11443998095682181</v>
      </c>
      <c r="Q217" s="12">
        <v>0.11443985240110034</v>
      </c>
      <c r="R217" s="12">
        <v>0.11443798747896756</v>
      </c>
      <c r="S217" s="12">
        <v>0.11443824414053651</v>
      </c>
      <c r="T217" s="12">
        <v>0.11443812837449624</v>
      </c>
      <c r="U217" s="12">
        <v>0.11443715678405909</v>
      </c>
      <c r="V217" s="12">
        <v>0.11443786901550451</v>
      </c>
      <c r="W217" s="12">
        <v>0.11443601886462725</v>
      </c>
      <c r="X217" s="12">
        <v>0.11443954878010196</v>
      </c>
      <c r="Y217" s="12">
        <v>0.11443864801032276</v>
      </c>
      <c r="Z217" s="12">
        <v>0.11443804939466301</v>
      </c>
      <c r="AA217" s="12">
        <v>0.11443781329024197</v>
      </c>
      <c r="AB217" s="12">
        <v>0.11443676488490916</v>
      </c>
      <c r="AC217" s="2">
        <v>0.11443690974781012</v>
      </c>
    </row>
    <row r="218" spans="2:29">
      <c r="C218" s="2" t="s">
        <v>61</v>
      </c>
      <c r="D218" s="2" t="s">
        <v>50</v>
      </c>
      <c r="E218" s="12">
        <v>0.56819320334630907</v>
      </c>
      <c r="F218" s="12">
        <v>0.38375828266403461</v>
      </c>
      <c r="G218" s="12">
        <v>0.26021689310600582</v>
      </c>
      <c r="H218" s="12">
        <v>0.2131449516121324</v>
      </c>
      <c r="I218" s="12">
        <v>0.21359385073228782</v>
      </c>
      <c r="J218" s="12">
        <v>0.1959806732155166</v>
      </c>
      <c r="K218" s="12">
        <v>0.19624923756536411</v>
      </c>
      <c r="L218" s="12">
        <v>0.17838914970894945</v>
      </c>
      <c r="M218" s="12">
        <v>0.1783891429689505</v>
      </c>
      <c r="N218" s="12">
        <v>0.16606766328966735</v>
      </c>
      <c r="O218" s="12">
        <v>0.16606732416105904</v>
      </c>
      <c r="P218" s="12">
        <v>0.16606802431663448</v>
      </c>
      <c r="Q218" s="12">
        <v>0.16606780165456239</v>
      </c>
      <c r="R218" s="12">
        <v>0.16606485533830653</v>
      </c>
      <c r="S218" s="12">
        <v>0.16606506098507123</v>
      </c>
      <c r="T218" s="12">
        <v>0.16606531107242908</v>
      </c>
      <c r="U218" s="12">
        <v>0.16606348183106937</v>
      </c>
      <c r="V218" s="12">
        <v>0.16605050205220206</v>
      </c>
      <c r="W218" s="12">
        <v>0.16606217293644521</v>
      </c>
      <c r="X218" s="12">
        <v>0.16606741247839574</v>
      </c>
      <c r="Y218" s="12">
        <v>0.16606606722376355</v>
      </c>
      <c r="Z218" s="12">
        <v>0.16606507978333698</v>
      </c>
      <c r="AA218" s="12">
        <v>0.16606490341959884</v>
      </c>
      <c r="AB218" s="12">
        <v>0.16606309628166957</v>
      </c>
      <c r="AC218" s="2">
        <v>0.16606359026844275</v>
      </c>
    </row>
    <row r="219" spans="2:29">
      <c r="C219" s="2" t="s">
        <v>46</v>
      </c>
      <c r="D219" s="2" t="s">
        <v>50</v>
      </c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</row>
    <row r="220" spans="2:29">
      <c r="C220" s="2" t="s">
        <v>62</v>
      </c>
      <c r="D220" s="2" t="s">
        <v>50</v>
      </c>
      <c r="E220" s="12">
        <v>1.4075333239391219</v>
      </c>
      <c r="F220" s="12">
        <v>1.3847750531095486</v>
      </c>
      <c r="G220" s="12">
        <v>1.3379959208150511</v>
      </c>
      <c r="H220" s="12">
        <v>1.3379793347045359</v>
      </c>
      <c r="I220" s="12">
        <v>1.3228400328772452</v>
      </c>
      <c r="J220" s="12">
        <v>1.3228326062336622</v>
      </c>
      <c r="K220" s="12">
        <v>1.3777996997473967</v>
      </c>
      <c r="L220" s="12">
        <v>1.3778061814346132</v>
      </c>
      <c r="M220" s="12">
        <v>1.3778061814346132</v>
      </c>
      <c r="N220" s="12">
        <v>1.3777779490032431</v>
      </c>
      <c r="O220" s="12">
        <v>1.3777763109296728</v>
      </c>
      <c r="P220" s="12">
        <v>1.3777741286002256</v>
      </c>
      <c r="Q220" s="12">
        <v>1.3777729998087744</v>
      </c>
      <c r="R220" s="12">
        <v>1.3777433361462563</v>
      </c>
      <c r="S220" s="12">
        <v>1.3777489489479315</v>
      </c>
      <c r="T220" s="12">
        <v>1.3777384401448662</v>
      </c>
      <c r="U220" s="12">
        <v>1.3777701081922473</v>
      </c>
      <c r="V220" s="12">
        <v>1.3777605580905716</v>
      </c>
      <c r="W220" s="12">
        <v>1.3777389600987875</v>
      </c>
      <c r="X220" s="12">
        <v>1.3777350563214614</v>
      </c>
      <c r="Y220" s="12">
        <v>1.3777206932149515</v>
      </c>
      <c r="Z220" s="12">
        <v>1.3777013220988314</v>
      </c>
      <c r="AA220" s="12">
        <v>1.3776857344717366</v>
      </c>
      <c r="AB220" s="12">
        <v>1.3776713875834483</v>
      </c>
      <c r="AC220" s="2">
        <v>1.3776637126509619</v>
      </c>
    </row>
    <row r="221" spans="2:29">
      <c r="C221" s="2" t="s">
        <v>63</v>
      </c>
      <c r="D221" s="2" t="s">
        <v>50</v>
      </c>
      <c r="E221" s="12">
        <v>0.16013144586793993</v>
      </c>
      <c r="F221" s="12">
        <v>0.16533306292869632</v>
      </c>
      <c r="G221" s="12">
        <v>0.16625323359895786</v>
      </c>
      <c r="H221" s="12">
        <v>0.16607152328702166</v>
      </c>
      <c r="I221" s="12">
        <v>0.16703275791409991</v>
      </c>
      <c r="J221" s="12">
        <v>0.16755691593113053</v>
      </c>
      <c r="K221" s="12">
        <v>0.16671627700315939</v>
      </c>
      <c r="L221" s="12">
        <v>0.16671705737182188</v>
      </c>
      <c r="M221" s="12">
        <v>0.16671705679011153</v>
      </c>
      <c r="N221" s="12">
        <v>0.16671363764816918</v>
      </c>
      <c r="O221" s="12">
        <v>0.16671342877676618</v>
      </c>
      <c r="P221" s="12">
        <v>0.16671318086757547</v>
      </c>
      <c r="Q221" s="12">
        <v>0.16671304074970716</v>
      </c>
      <c r="R221" s="12">
        <v>0.16670942679795211</v>
      </c>
      <c r="S221" s="12">
        <v>0.16671008973256737</v>
      </c>
      <c r="T221" s="12">
        <v>0.16670886003948038</v>
      </c>
      <c r="U221" s="12">
        <v>0.16671265019129033</v>
      </c>
      <c r="V221" s="12">
        <v>0.16662735057676381</v>
      </c>
      <c r="W221" s="12">
        <v>0.16670891484082359</v>
      </c>
      <c r="X221" s="12">
        <v>0.16670845450936977</v>
      </c>
      <c r="Y221" s="12">
        <v>0.16670671263395034</v>
      </c>
      <c r="Z221" s="12">
        <v>0.16670435662893035</v>
      </c>
      <c r="AA221" s="12">
        <v>0.16670248746086902</v>
      </c>
      <c r="AB221" s="12">
        <v>0.16670072257357438</v>
      </c>
      <c r="AC221" s="2">
        <v>0.16669982256621207</v>
      </c>
    </row>
    <row r="222" spans="2:29">
      <c r="C222" s="2" t="s">
        <v>45</v>
      </c>
      <c r="D222" s="2" t="s">
        <v>50</v>
      </c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</row>
    <row r="223" spans="2:29">
      <c r="C223" s="2" t="s">
        <v>64</v>
      </c>
      <c r="D223" s="2" t="s">
        <v>50</v>
      </c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</row>
    <row r="224" spans="2:29">
      <c r="C224" s="2" t="s">
        <v>65</v>
      </c>
      <c r="D224" s="2" t="s">
        <v>50</v>
      </c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</row>
    <row r="225" spans="3:28">
      <c r="C225" s="2" t="s">
        <v>66</v>
      </c>
      <c r="D225" s="2" t="s">
        <v>50</v>
      </c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</row>
    <row r="226" spans="3:28">
      <c r="C226" s="2" t="s">
        <v>67</v>
      </c>
      <c r="D226" s="2" t="s">
        <v>50</v>
      </c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</row>
    <row r="227" spans="3:28">
      <c r="C227" s="2" t="s">
        <v>68</v>
      </c>
      <c r="D227" s="2" t="s">
        <v>50</v>
      </c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</row>
    <row r="228" spans="3:28">
      <c r="C228" s="2" t="s">
        <v>69</v>
      </c>
      <c r="D228" s="2" t="s">
        <v>50</v>
      </c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</row>
    <row r="229" spans="3:28">
      <c r="C229" s="2" t="s">
        <v>70</v>
      </c>
      <c r="D229" s="2" t="s">
        <v>50</v>
      </c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</row>
    <row r="230" spans="3:28">
      <c r="C230" s="2" t="s">
        <v>71</v>
      </c>
      <c r="D230" s="2" t="s">
        <v>50</v>
      </c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</row>
    <row r="231" spans="3:28">
      <c r="C231" s="2" t="s">
        <v>72</v>
      </c>
      <c r="D231" s="2" t="s">
        <v>50</v>
      </c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</row>
    <row r="232" spans="3:28">
      <c r="C232" s="2" t="s">
        <v>73</v>
      </c>
      <c r="D232" s="2" t="s">
        <v>50</v>
      </c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</row>
    <row r="233" spans="3:28">
      <c r="C233" s="2" t="s">
        <v>74</v>
      </c>
      <c r="D233" s="2" t="s">
        <v>50</v>
      </c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</row>
    <row r="234" spans="3:28">
      <c r="C234" s="2" t="s">
        <v>75</v>
      </c>
      <c r="D234" s="2" t="s">
        <v>50</v>
      </c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</row>
    <row r="235" spans="3:28">
      <c r="C235" s="2" t="s">
        <v>76</v>
      </c>
      <c r="D235" s="2" t="s">
        <v>50</v>
      </c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</row>
    <row r="236" spans="3:28">
      <c r="C236" s="2" t="s">
        <v>77</v>
      </c>
      <c r="D236" s="2" t="s">
        <v>50</v>
      </c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</row>
    <row r="237" spans="3:28">
      <c r="C237" s="2" t="s">
        <v>78</v>
      </c>
      <c r="D237" s="2" t="s">
        <v>50</v>
      </c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</row>
    <row r="238" spans="3:28">
      <c r="C238" s="2" t="s">
        <v>79</v>
      </c>
      <c r="D238" s="2" t="s">
        <v>50</v>
      </c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</row>
    <row r="239" spans="3:28">
      <c r="C239" s="2" t="s">
        <v>80</v>
      </c>
      <c r="D239" s="2" t="s">
        <v>50</v>
      </c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</row>
    <row r="240" spans="3:28">
      <c r="C240" s="2" t="s">
        <v>81</v>
      </c>
      <c r="D240" s="2" t="s">
        <v>50</v>
      </c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</row>
    <row r="241" spans="3:29">
      <c r="C241" s="2" t="s">
        <v>82</v>
      </c>
      <c r="D241" s="2" t="s">
        <v>50</v>
      </c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</row>
    <row r="242" spans="3:29">
      <c r="C242" s="2" t="s">
        <v>83</v>
      </c>
      <c r="D242" s="2" t="s">
        <v>50</v>
      </c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</row>
    <row r="243" spans="3:29">
      <c r="C243" s="2" t="s">
        <v>84</v>
      </c>
      <c r="D243" s="2" t="s">
        <v>50</v>
      </c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</row>
    <row r="244" spans="3:29">
      <c r="C244" s="2" t="s">
        <v>85</v>
      </c>
      <c r="D244" s="2" t="s">
        <v>50</v>
      </c>
      <c r="E244" s="12">
        <v>0.45273091134185595</v>
      </c>
      <c r="F244" s="12">
        <v>0.45273090835132879</v>
      </c>
      <c r="G244" s="12">
        <v>0.45273099837362218</v>
      </c>
      <c r="H244" s="12">
        <v>0.46363797221863662</v>
      </c>
      <c r="I244" s="12">
        <v>0.50411623898329716</v>
      </c>
      <c r="J244" s="12">
        <v>0.51044457046107439</v>
      </c>
      <c r="K244" s="12">
        <v>0.51061354242029355</v>
      </c>
      <c r="L244" s="12">
        <v>0.51212884946042547</v>
      </c>
      <c r="M244" s="12">
        <v>0.5119083049358466</v>
      </c>
      <c r="N244" s="12">
        <v>0.51207308933775886</v>
      </c>
      <c r="O244" s="12">
        <v>0.51207715887047789</v>
      </c>
      <c r="P244" s="12">
        <v>0.51233260751579934</v>
      </c>
      <c r="Q244" s="12">
        <v>0.51235444181780765</v>
      </c>
      <c r="R244" s="12">
        <v>0.5123988693244147</v>
      </c>
      <c r="S244" s="12">
        <v>0.51267673069664033</v>
      </c>
      <c r="T244" s="12"/>
      <c r="U244" s="12"/>
      <c r="V244" s="12"/>
      <c r="W244" s="12"/>
      <c r="X244" s="12"/>
      <c r="Y244" s="12"/>
      <c r="Z244" s="12"/>
      <c r="AA244" s="12"/>
      <c r="AB244" s="12"/>
    </row>
    <row r="245" spans="3:29">
      <c r="C245" s="2" t="s">
        <v>86</v>
      </c>
      <c r="D245" s="2" t="s">
        <v>50</v>
      </c>
      <c r="E245" s="12">
        <v>8.0099999324045296E-2</v>
      </c>
      <c r="F245" s="12">
        <v>8.0100001537535784E-2</v>
      </c>
      <c r="G245" s="12">
        <v>8.010000261727819E-2</v>
      </c>
      <c r="H245" s="12">
        <v>8.0100000687085268E-2</v>
      </c>
      <c r="I245" s="12">
        <v>8.0100016200907079E-2</v>
      </c>
      <c r="J245" s="12">
        <v>8.0100000265093951E-2</v>
      </c>
      <c r="K245" s="12">
        <v>8.0100000469927934E-2</v>
      </c>
      <c r="L245" s="12">
        <v>8.0100001990344741E-2</v>
      </c>
      <c r="M245" s="12">
        <v>8.0100002177375132E-2</v>
      </c>
      <c r="N245" s="12">
        <v>8.0100003505629458E-2</v>
      </c>
      <c r="O245" s="12">
        <v>8.0100008042144608E-2</v>
      </c>
      <c r="P245" s="12">
        <v>8.0100000914320083E-2</v>
      </c>
      <c r="Q245" s="12">
        <v>8.0100002016301061E-2</v>
      </c>
      <c r="R245" s="12">
        <v>8.0100011230562693E-2</v>
      </c>
      <c r="S245" s="12">
        <v>8.0100016815300504E-2</v>
      </c>
      <c r="T245" s="12">
        <v>8.0100001883851663E-2</v>
      </c>
      <c r="U245" s="12">
        <v>8.0100016245304148E-2</v>
      </c>
      <c r="V245" s="12">
        <v>8.0100013758690441E-2</v>
      </c>
      <c r="W245" s="12">
        <v>8.0100004562615637E-2</v>
      </c>
      <c r="X245" s="12">
        <v>8.0100000625274281E-2</v>
      </c>
      <c r="Y245" s="12">
        <v>8.0100002177220284E-2</v>
      </c>
      <c r="Z245" s="12">
        <v>8.0100006818886488E-2</v>
      </c>
      <c r="AA245" s="12">
        <v>8.0100000358785187E-2</v>
      </c>
      <c r="AB245" s="12">
        <v>8.0100013656234967E-2</v>
      </c>
      <c r="AC245" s="2">
        <v>8.0100000504010185E-2</v>
      </c>
    </row>
    <row r="246" spans="3:29">
      <c r="C246" s="2" t="s">
        <v>87</v>
      </c>
      <c r="D246" s="2" t="s">
        <v>50</v>
      </c>
      <c r="E246" s="12">
        <v>1.2500000639057304E-2</v>
      </c>
      <c r="F246" s="12">
        <v>1.25000041524857E-2</v>
      </c>
      <c r="G246" s="12">
        <v>1.2500006565183686E-2</v>
      </c>
      <c r="H246" s="12">
        <v>1.2500001620782783E-2</v>
      </c>
      <c r="I246" s="12">
        <v>1.2500035420020095E-2</v>
      </c>
      <c r="J246" s="12">
        <v>1.2500000668120539E-2</v>
      </c>
      <c r="K246" s="12">
        <v>1.2500001092353528E-2</v>
      </c>
      <c r="L246" s="12">
        <v>1.2500004307686935E-2</v>
      </c>
      <c r="M246" s="12">
        <v>1.2500004890485491E-2</v>
      </c>
      <c r="N246" s="12">
        <v>1.2500007656303011E-2</v>
      </c>
      <c r="O246" s="12">
        <v>1.2500017420321302E-2</v>
      </c>
      <c r="P246" s="12">
        <v>1.250000223117064E-2</v>
      </c>
      <c r="Q246" s="12">
        <v>1.2500004771993423E-2</v>
      </c>
      <c r="R246" s="12">
        <v>1.2500024519959857E-2</v>
      </c>
      <c r="S246" s="12">
        <v>1.2500037113729203E-2</v>
      </c>
      <c r="T246" s="12">
        <v>1.2500004304753978E-2</v>
      </c>
      <c r="U246" s="12">
        <v>1.2500036343384709E-2</v>
      </c>
      <c r="V246" s="12">
        <v>1.2500031226807104E-2</v>
      </c>
      <c r="W246" s="12">
        <v>1.2500010092593194E-2</v>
      </c>
      <c r="X246" s="12">
        <v>1.2500001396567959E-2</v>
      </c>
      <c r="Y246" s="12">
        <v>1.2500004645392885E-2</v>
      </c>
      <c r="Z246" s="12">
        <v>1.2500014352052701E-2</v>
      </c>
      <c r="AA246" s="12">
        <v>1.2500000775444173E-2</v>
      </c>
      <c r="AB246" s="12">
        <v>1.2500027571233857E-2</v>
      </c>
      <c r="AC246" s="2">
        <v>1.2500001034017244E-2</v>
      </c>
    </row>
    <row r="247" spans="3:29">
      <c r="C247" s="2" t="s">
        <v>47</v>
      </c>
      <c r="D247" s="2" t="s">
        <v>50</v>
      </c>
      <c r="E247" s="12">
        <v>7.4525892566544853E-4</v>
      </c>
      <c r="F247" s="12">
        <v>1.0597642098508723E-3</v>
      </c>
      <c r="G247" s="12">
        <v>5.5469147945682109E-4</v>
      </c>
      <c r="H247" s="12">
        <v>1.1059105407654127E-4</v>
      </c>
      <c r="I247" s="12">
        <v>2.9231998963277967E-4</v>
      </c>
      <c r="J247" s="12">
        <v>1.7722487807685899E-3</v>
      </c>
      <c r="K247" s="12">
        <v>1.7913206010339931E-3</v>
      </c>
      <c r="L247" s="12">
        <v>1.906072969453246E-3</v>
      </c>
      <c r="M247" s="12">
        <v>1.8682214794915185E-3</v>
      </c>
      <c r="N247" s="12">
        <v>1.5546267842857715E-3</v>
      </c>
      <c r="O247" s="12">
        <v>1.5042174817318172E-3</v>
      </c>
      <c r="P247" s="12">
        <v>1.0255232951280023E-3</v>
      </c>
      <c r="Q247" s="12">
        <v>3.4590183868504922E-4</v>
      </c>
      <c r="R247" s="12">
        <v>4.1380483973484816E-4</v>
      </c>
      <c r="S247" s="12">
        <v>4.6000605795213919E-7</v>
      </c>
      <c r="T247" s="12">
        <v>4.7419037990793284E-4</v>
      </c>
      <c r="U247" s="12">
        <v>4.6152103433630973E-7</v>
      </c>
      <c r="V247" s="12">
        <v>5.1338276773464745E-5</v>
      </c>
      <c r="W247" s="12">
        <v>1.1600228646083119E-7</v>
      </c>
      <c r="X247" s="12">
        <v>1.9117605508816086E-8</v>
      </c>
      <c r="Y247" s="12">
        <v>4.9536369064140957E-8</v>
      </c>
      <c r="Z247" s="12">
        <v>1.4204796538177958E-4</v>
      </c>
      <c r="AA247" s="12">
        <v>8.7530073511203687E-9</v>
      </c>
      <c r="AB247" s="12">
        <v>2.9391144621459111E-7</v>
      </c>
      <c r="AC247" s="2">
        <v>2.607143344579694E-4</v>
      </c>
    </row>
    <row r="248" spans="3:29">
      <c r="C248" s="2" t="s">
        <v>88</v>
      </c>
      <c r="D248" s="2" t="s">
        <v>50</v>
      </c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</row>
    <row r="249" spans="3:29">
      <c r="C249" s="2" t="s">
        <v>89</v>
      </c>
      <c r="D249" s="2" t="s">
        <v>50</v>
      </c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</row>
    <row r="250" spans="3:29">
      <c r="C250" s="2" t="s">
        <v>90</v>
      </c>
      <c r="D250" s="2" t="s">
        <v>50</v>
      </c>
      <c r="E250" s="12">
        <v>0.17218360768692886</v>
      </c>
      <c r="F250" s="12">
        <v>0.15571253142302485</v>
      </c>
      <c r="G250" s="12">
        <v>0.14931644508329708</v>
      </c>
      <c r="H250" s="12">
        <v>0.14463087445884071</v>
      </c>
      <c r="I250" s="12">
        <v>0.14167302177084873</v>
      </c>
      <c r="J250" s="12">
        <v>0.14726975460483185</v>
      </c>
      <c r="K250" s="12">
        <v>0.14673371551488154</v>
      </c>
      <c r="L250" s="12">
        <v>0.15173063767920339</v>
      </c>
      <c r="M250" s="12">
        <v>0.14218756795751106</v>
      </c>
      <c r="N250" s="12">
        <v>0.14038758736355691</v>
      </c>
      <c r="O250" s="12">
        <v>0.13868747956604699</v>
      </c>
      <c r="P250" s="12">
        <v>0.13675738759165695</v>
      </c>
      <c r="Q250" s="12">
        <v>0.13519770743726442</v>
      </c>
      <c r="R250" s="12">
        <v>0.13437570564661663</v>
      </c>
      <c r="S250" s="12">
        <v>0.13317847412546635</v>
      </c>
      <c r="T250" s="12">
        <v>0.1330033234466739</v>
      </c>
      <c r="U250" s="12">
        <v>0.13163434655795372</v>
      </c>
      <c r="V250" s="12">
        <v>0.12927615848099769</v>
      </c>
      <c r="W250" s="12">
        <v>0.1288520089694048</v>
      </c>
      <c r="X250" s="12">
        <v>0.12924539092566659</v>
      </c>
      <c r="Y250" s="12">
        <v>0.12938397918844516</v>
      </c>
      <c r="Z250" s="12">
        <v>0.13066736688264782</v>
      </c>
      <c r="AA250" s="12">
        <v>0.12883571714119482</v>
      </c>
      <c r="AB250" s="12">
        <v>0.13027418938568497</v>
      </c>
      <c r="AC250" s="2">
        <v>0.13111292272738503</v>
      </c>
    </row>
    <row r="251" spans="3:29">
      <c r="C251" s="2" t="s">
        <v>91</v>
      </c>
      <c r="D251" s="2" t="s">
        <v>50</v>
      </c>
      <c r="E251" s="12">
        <v>2.638502649552653E-3</v>
      </c>
      <c r="F251" s="12">
        <v>2.6260856024421576E-3</v>
      </c>
      <c r="G251" s="12">
        <v>1.5220442632442855E-3</v>
      </c>
      <c r="H251" s="12">
        <v>8.9431427926882443E-4</v>
      </c>
      <c r="I251" s="12">
        <v>1.5232102027606922E-3</v>
      </c>
      <c r="J251" s="12">
        <v>5.730180445304333E-3</v>
      </c>
      <c r="K251" s="12">
        <v>5.8057851751500463E-3</v>
      </c>
      <c r="L251" s="12">
        <v>8.4391803928120807E-3</v>
      </c>
      <c r="M251" s="12">
        <v>6.3654904385170366E-3</v>
      </c>
      <c r="N251" s="12">
        <v>2.9635711917578725E-3</v>
      </c>
      <c r="O251" s="12">
        <v>3.0354775280159755E-3</v>
      </c>
      <c r="P251" s="12">
        <v>2.8859034802637754E-3</v>
      </c>
      <c r="Q251" s="12">
        <v>2.1434326566603865E-3</v>
      </c>
      <c r="R251" s="12">
        <v>2.4182579052844399E-3</v>
      </c>
      <c r="S251" s="12">
        <v>1.2800265916388662E-3</v>
      </c>
      <c r="T251" s="12">
        <v>3.2015105386227691E-3</v>
      </c>
      <c r="U251" s="12">
        <v>1.8817323031712506E-3</v>
      </c>
      <c r="V251" s="12">
        <v>2.5592397763173741E-3</v>
      </c>
      <c r="W251" s="12">
        <v>1.6080710742648479E-3</v>
      </c>
      <c r="X251" s="12">
        <v>1.5088729924432138E-3</v>
      </c>
      <c r="Y251" s="12">
        <v>6.9378158285006506E-4</v>
      </c>
      <c r="Z251" s="12">
        <v>2.5076882941146858E-3</v>
      </c>
      <c r="AA251" s="12">
        <v>4.1873695480729081E-4</v>
      </c>
      <c r="AB251" s="12">
        <v>4.843966445045701E-4</v>
      </c>
      <c r="AC251" s="2">
        <v>1.1835104100109356E-3</v>
      </c>
    </row>
    <row r="252" spans="3:29">
      <c r="C252" s="2" t="s">
        <v>92</v>
      </c>
      <c r="D252" s="2" t="s">
        <v>50</v>
      </c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</row>
    <row r="253" spans="3:29">
      <c r="C253" s="2" t="s">
        <v>93</v>
      </c>
      <c r="D253" s="2" t="s">
        <v>50</v>
      </c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</row>
    <row r="254" spans="3:29">
      <c r="C254" s="2" t="s">
        <v>94</v>
      </c>
      <c r="D254" s="2" t="s">
        <v>50</v>
      </c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</row>
    <row r="255" spans="3:29">
      <c r="C255" s="2" t="s">
        <v>95</v>
      </c>
      <c r="D255" s="2" t="s">
        <v>50</v>
      </c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</row>
    <row r="256" spans="3:29">
      <c r="C256" s="2" t="s">
        <v>96</v>
      </c>
      <c r="D256" s="2" t="s">
        <v>50</v>
      </c>
      <c r="E256" s="12">
        <v>9.8756674661035649E-3</v>
      </c>
      <c r="F256" s="12">
        <v>2.1445694966320716E-2</v>
      </c>
      <c r="G256" s="12">
        <v>1.0161863195014048E-2</v>
      </c>
      <c r="H256" s="12">
        <v>6.7170347056475892E-3</v>
      </c>
      <c r="I256" s="12">
        <v>1.1993296901462835E-2</v>
      </c>
      <c r="J256" s="12">
        <v>0.18784558147934385</v>
      </c>
      <c r="K256" s="12">
        <v>0.20060771364689065</v>
      </c>
      <c r="L256" s="12">
        <v>0.29920373001800754</v>
      </c>
      <c r="M256" s="12">
        <v>0.21120389690329142</v>
      </c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</row>
    <row r="257" spans="3:29">
      <c r="C257" s="2" t="s">
        <v>97</v>
      </c>
      <c r="D257" s="2" t="s">
        <v>50</v>
      </c>
      <c r="E257" s="12">
        <v>0.1406022504975106</v>
      </c>
      <c r="F257" s="12">
        <v>0.51828022728329837</v>
      </c>
      <c r="G257" s="12">
        <v>0.42251665203212141</v>
      </c>
      <c r="H257" s="12">
        <v>0.34686278323687519</v>
      </c>
      <c r="I257" s="12">
        <v>0.38877389924057376</v>
      </c>
      <c r="J257" s="12">
        <v>0.80611670617862075</v>
      </c>
      <c r="K257" s="12">
        <v>0.79293007032539087</v>
      </c>
      <c r="L257" s="12">
        <v>0.82417853934658614</v>
      </c>
      <c r="M257" s="12">
        <v>0.78387455857162813</v>
      </c>
      <c r="N257" s="12">
        <v>0.77653246616188065</v>
      </c>
      <c r="O257" s="12">
        <v>0.7535014110249757</v>
      </c>
      <c r="P257" s="12">
        <v>0.74283556807988249</v>
      </c>
      <c r="Q257" s="12">
        <v>0.72765951711228127</v>
      </c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</row>
    <row r="258" spans="3:29">
      <c r="C258" s="2" t="s">
        <v>98</v>
      </c>
      <c r="D258" s="2" t="s">
        <v>50</v>
      </c>
      <c r="E258" s="12">
        <v>1.6779570252587282E-2</v>
      </c>
      <c r="F258" s="12">
        <v>2.8038462611171416E-2</v>
      </c>
      <c r="G258" s="12">
        <v>1.5931698090638925E-2</v>
      </c>
      <c r="H258" s="12">
        <v>1.1310196190557859E-2</v>
      </c>
      <c r="I258" s="12">
        <v>1.9406420687965203E-2</v>
      </c>
      <c r="J258" s="12">
        <v>0.26591196128224809</v>
      </c>
      <c r="K258" s="12">
        <v>0.27223163571006664</v>
      </c>
      <c r="L258" s="12">
        <v>0.38844899495607088</v>
      </c>
      <c r="M258" s="12">
        <v>0.26779281779436914</v>
      </c>
      <c r="N258" s="12">
        <v>0.23273042560818782</v>
      </c>
      <c r="O258" s="12">
        <v>0.18992248963219291</v>
      </c>
      <c r="P258" s="12">
        <v>0.18209517152199384</v>
      </c>
      <c r="Q258" s="12">
        <v>0.16504251080564203</v>
      </c>
      <c r="R258" s="12">
        <v>0.13611004360598805</v>
      </c>
      <c r="S258" s="12"/>
      <c r="T258" s="12"/>
      <c r="U258" s="12"/>
      <c r="V258" s="12"/>
      <c r="W258" s="12"/>
      <c r="X258" s="12"/>
      <c r="Y258" s="12"/>
      <c r="Z258" s="12"/>
      <c r="AA258" s="12"/>
      <c r="AB258" s="12"/>
    </row>
    <row r="259" spans="3:29">
      <c r="C259" s="2" t="s">
        <v>99</v>
      </c>
      <c r="D259" s="2" t="s">
        <v>50</v>
      </c>
      <c r="E259" s="12">
        <v>3.126590900935685E-2</v>
      </c>
      <c r="F259" s="12">
        <v>9.907560931556364E-2</v>
      </c>
      <c r="G259" s="12">
        <v>8.3678702277944148E-2</v>
      </c>
      <c r="H259" s="12">
        <v>7.5450207242980613E-2</v>
      </c>
      <c r="I259" s="12">
        <v>0.13616914544411246</v>
      </c>
      <c r="J259" s="12">
        <v>0.68422275826452006</v>
      </c>
      <c r="K259" s="12">
        <v>0.68312816345253491</v>
      </c>
      <c r="L259" s="12">
        <v>0.7300865952401312</v>
      </c>
      <c r="M259" s="12">
        <v>0.58985602055505648</v>
      </c>
      <c r="N259" s="12">
        <v>0.57677122266847969</v>
      </c>
      <c r="O259" s="12">
        <v>0.49157363719800545</v>
      </c>
      <c r="P259" s="12">
        <v>0.47724957668152285</v>
      </c>
      <c r="Q259" s="12">
        <v>0.47154893934369091</v>
      </c>
      <c r="R259" s="12">
        <v>0.52947443180271381</v>
      </c>
      <c r="S259" s="12"/>
      <c r="T259" s="12"/>
      <c r="U259" s="12"/>
      <c r="V259" s="12"/>
      <c r="W259" s="12"/>
      <c r="X259" s="12"/>
      <c r="Y259" s="12"/>
      <c r="Z259" s="12"/>
      <c r="AA259" s="12"/>
      <c r="AB259" s="12"/>
    </row>
    <row r="260" spans="3:29">
      <c r="C260" s="2" t="s">
        <v>100</v>
      </c>
      <c r="D260" s="2" t="s">
        <v>50</v>
      </c>
      <c r="E260" s="12">
        <v>0.31125339204415614</v>
      </c>
      <c r="F260" s="12">
        <v>0.73225300581564479</v>
      </c>
      <c r="G260" s="12">
        <v>0.66658874314277605</v>
      </c>
      <c r="H260" s="12">
        <v>0.59892681985673635</v>
      </c>
      <c r="I260" s="12">
        <v>0.57175747213104777</v>
      </c>
      <c r="J260" s="12">
        <v>0.83660595579285157</v>
      </c>
      <c r="K260" s="12">
        <v>0.82737331850437523</v>
      </c>
      <c r="L260" s="12">
        <v>0.8489439224898655</v>
      </c>
      <c r="M260" s="12">
        <v>0.82040393216337459</v>
      </c>
      <c r="N260" s="12">
        <v>0.81744478278774491</v>
      </c>
      <c r="O260" s="12">
        <v>0.80215864714999074</v>
      </c>
      <c r="P260" s="12">
        <v>0.79839399877302664</v>
      </c>
      <c r="Q260" s="12">
        <v>0.78820319110414927</v>
      </c>
      <c r="R260" s="12">
        <v>0.7473325042177239</v>
      </c>
      <c r="S260" s="12"/>
      <c r="T260" s="12"/>
      <c r="U260" s="12"/>
      <c r="V260" s="12"/>
      <c r="W260" s="12"/>
      <c r="X260" s="12"/>
      <c r="Y260" s="12"/>
      <c r="Z260" s="12"/>
      <c r="AA260" s="12"/>
      <c r="AB260" s="12"/>
    </row>
    <row r="261" spans="3:29">
      <c r="C261" s="2" t="s">
        <v>101</v>
      </c>
      <c r="D261" s="2" t="s">
        <v>50</v>
      </c>
      <c r="E261" s="12">
        <v>6.3860714279530884E-2</v>
      </c>
      <c r="F261" s="12">
        <v>0.22215773322395641</v>
      </c>
      <c r="G261" s="12">
        <v>0.18478651955335554</v>
      </c>
      <c r="H261" s="12">
        <v>0.15226820620431894</v>
      </c>
      <c r="I261" s="12">
        <v>0.2190271599657212</v>
      </c>
      <c r="J261" s="12">
        <v>0.74873313165894007</v>
      </c>
      <c r="K261" s="12">
        <v>0.72542648162437506</v>
      </c>
      <c r="L261" s="12">
        <v>0.77385101792345024</v>
      </c>
      <c r="M261" s="12">
        <v>0.70475955894941578</v>
      </c>
      <c r="N261" s="12">
        <v>0.68140787964348282</v>
      </c>
      <c r="O261" s="12">
        <v>0.64457991791750635</v>
      </c>
      <c r="P261" s="12">
        <v>0.63809249440807481</v>
      </c>
      <c r="Q261" s="12">
        <v>0.600890049381126</v>
      </c>
      <c r="R261" s="12">
        <v>0.66048983378493797</v>
      </c>
      <c r="S261" s="12">
        <v>0.71421907771642901</v>
      </c>
      <c r="T261" s="12"/>
      <c r="U261" s="12"/>
      <c r="V261" s="12"/>
      <c r="W261" s="12"/>
      <c r="X261" s="12"/>
      <c r="Y261" s="12"/>
      <c r="Z261" s="12"/>
      <c r="AA261" s="12"/>
      <c r="AB261" s="12"/>
    </row>
    <row r="262" spans="3:29">
      <c r="C262" s="2" t="s">
        <v>134</v>
      </c>
      <c r="D262" s="2" t="s">
        <v>50</v>
      </c>
      <c r="E262" s="12">
        <v>0.23434123452493977</v>
      </c>
      <c r="F262" s="12">
        <v>0.36642593597619028</v>
      </c>
      <c r="G262" s="12">
        <v>0.34481097476603589</v>
      </c>
      <c r="H262" s="12">
        <v>0.28997415869248755</v>
      </c>
      <c r="I262" s="12">
        <v>0.28452330206271315</v>
      </c>
      <c r="J262" s="12">
        <v>0.78177005710467151</v>
      </c>
      <c r="K262" s="12">
        <v>0.76676679343053311</v>
      </c>
      <c r="L262" s="12">
        <v>0.79290172515646995</v>
      </c>
      <c r="M262" s="12">
        <v>0.74135434725608274</v>
      </c>
      <c r="N262" s="12">
        <v>0.73790731759839712</v>
      </c>
      <c r="O262" s="12">
        <v>0.70595540818230695</v>
      </c>
      <c r="P262" s="12">
        <v>0.69738356730005968</v>
      </c>
      <c r="Q262" s="12">
        <v>0.6683251965592788</v>
      </c>
      <c r="R262" s="12">
        <v>0.69946661362330453</v>
      </c>
      <c r="S262" s="12">
        <v>0.74989448645638357</v>
      </c>
      <c r="T262" s="12">
        <v>0.77562254279993814</v>
      </c>
      <c r="U262" s="12">
        <v>0.73427519386563744</v>
      </c>
      <c r="V262" s="12">
        <v>0.71522422482170234</v>
      </c>
      <c r="W262" s="12">
        <v>0.70480063347630151</v>
      </c>
      <c r="X262" s="12">
        <v>0.72240090392317524</v>
      </c>
      <c r="Y262" s="12">
        <v>0.70304210937299816</v>
      </c>
      <c r="Z262" s="12"/>
      <c r="AA262" s="12"/>
      <c r="AB262" s="12"/>
    </row>
    <row r="263" spans="3:29">
      <c r="C263" s="2" t="s">
        <v>135</v>
      </c>
      <c r="D263" s="2" t="s">
        <v>50</v>
      </c>
      <c r="E263" s="12"/>
      <c r="F263" s="12"/>
      <c r="G263" s="12">
        <v>3.5861114051922438E-2</v>
      </c>
      <c r="H263" s="12">
        <v>2.798024043022038E-2</v>
      </c>
      <c r="I263" s="12">
        <v>4.9795002190201471E-2</v>
      </c>
      <c r="J263" s="12">
        <v>0.44064482312857262</v>
      </c>
      <c r="K263" s="12">
        <v>0.44729883247953323</v>
      </c>
      <c r="L263" s="12">
        <v>0.60742182747592854</v>
      </c>
      <c r="M263" s="12">
        <v>0.40213454279692834</v>
      </c>
      <c r="N263" s="12">
        <v>0.33471430328456631</v>
      </c>
      <c r="O263" s="12">
        <v>0.28167759684093513</v>
      </c>
      <c r="P263" s="12">
        <v>0.26763676289506833</v>
      </c>
      <c r="Q263" s="12">
        <v>0.25980072785863167</v>
      </c>
      <c r="R263" s="12">
        <v>0.21000099164998037</v>
      </c>
      <c r="S263" s="12">
        <v>0.16707764511909459</v>
      </c>
      <c r="T263" s="12">
        <v>0.17927210914188529</v>
      </c>
      <c r="U263" s="12">
        <v>0.14997935853677857</v>
      </c>
      <c r="V263" s="12">
        <v>0.12057129796325214</v>
      </c>
      <c r="W263" s="12">
        <v>0.12398242063115758</v>
      </c>
      <c r="X263" s="12">
        <v>0.13957600406426166</v>
      </c>
      <c r="Y263" s="12">
        <v>0.14453565462399137</v>
      </c>
      <c r="Z263" s="12">
        <v>0.18677640531507758</v>
      </c>
      <c r="AA263" s="12">
        <v>0.16683132718885749</v>
      </c>
      <c r="AB263" s="12"/>
    </row>
    <row r="264" spans="3:29">
      <c r="C264" s="2" t="s">
        <v>102</v>
      </c>
      <c r="D264" s="2" t="s">
        <v>50</v>
      </c>
      <c r="E264" s="12"/>
      <c r="F264" s="12"/>
      <c r="G264" s="12"/>
      <c r="H264" s="12"/>
      <c r="I264" s="12"/>
      <c r="J264" s="12"/>
      <c r="K264" s="12"/>
      <c r="L264" s="12"/>
      <c r="M264" s="12"/>
      <c r="N264" s="12">
        <v>0.4543661659125573</v>
      </c>
      <c r="O264" s="12">
        <v>0.40007351323424944</v>
      </c>
      <c r="P264" s="12">
        <v>0.39459672177686206</v>
      </c>
      <c r="Q264" s="12">
        <v>0.40736111257387375</v>
      </c>
      <c r="R264" s="12">
        <v>0.39072396610319504</v>
      </c>
      <c r="S264" s="12">
        <v>0.4428690531786374</v>
      </c>
      <c r="T264" s="12">
        <v>0.53463418925870443</v>
      </c>
      <c r="U264" s="12">
        <v>0.45217897868670992</v>
      </c>
      <c r="V264" s="12">
        <v>0.39481362376579421</v>
      </c>
      <c r="W264" s="12">
        <v>0.38425370879917603</v>
      </c>
      <c r="X264" s="12">
        <v>0.41345239678202245</v>
      </c>
      <c r="Y264" s="12">
        <v>0.41250126383549346</v>
      </c>
      <c r="Z264" s="12">
        <v>0.52001363177038518</v>
      </c>
      <c r="AA264" s="12">
        <v>0.47852531256881203</v>
      </c>
      <c r="AB264" s="12">
        <v>0.46509244321266979</v>
      </c>
      <c r="AC264" s="2">
        <v>0.51591836632638843</v>
      </c>
    </row>
    <row r="265" spans="3:29">
      <c r="C265" s="2" t="s">
        <v>103</v>
      </c>
      <c r="D265" s="2" t="s">
        <v>50</v>
      </c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</row>
    <row r="266" spans="3:29">
      <c r="C266" s="2" t="s">
        <v>104</v>
      </c>
      <c r="D266" s="2" t="s">
        <v>50</v>
      </c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</row>
    <row r="267" spans="3:29">
      <c r="C267" s="2" t="s">
        <v>105</v>
      </c>
      <c r="D267" s="2" t="s">
        <v>50</v>
      </c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</row>
    <row r="268" spans="3:29">
      <c r="C268" s="2" t="s">
        <v>106</v>
      </c>
      <c r="D268" s="2" t="s">
        <v>50</v>
      </c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</row>
    <row r="269" spans="3:29">
      <c r="C269" s="2" t="s">
        <v>107</v>
      </c>
      <c r="D269" s="2" t="s">
        <v>50</v>
      </c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</row>
    <row r="270" spans="3:29">
      <c r="C270" s="2" t="s">
        <v>108</v>
      </c>
      <c r="D270" s="2" t="s">
        <v>50</v>
      </c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</row>
    <row r="271" spans="3:29">
      <c r="C271" s="2" t="s">
        <v>55</v>
      </c>
      <c r="D271" s="2" t="s">
        <v>50</v>
      </c>
      <c r="E271" s="12">
        <v>0.75254221313800274</v>
      </c>
      <c r="F271" s="12">
        <v>0.63536301433549025</v>
      </c>
      <c r="G271" s="12">
        <v>0.71494383614106483</v>
      </c>
      <c r="H271" s="12">
        <v>0.87795616426168954</v>
      </c>
      <c r="I271" s="12">
        <v>0.87811748363294495</v>
      </c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</row>
    <row r="272" spans="3:29">
      <c r="C272" s="2" t="s">
        <v>56</v>
      </c>
      <c r="D272" s="2" t="s">
        <v>50</v>
      </c>
      <c r="E272" s="12">
        <v>0.77234357929353925</v>
      </c>
      <c r="F272" s="12">
        <v>0.84201643846204399</v>
      </c>
      <c r="G272" s="12">
        <v>0.74767465828314483</v>
      </c>
      <c r="H272" s="12">
        <v>0.67836232904862437</v>
      </c>
      <c r="I272" s="12">
        <v>0.90755874181573681</v>
      </c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</row>
    <row r="273" spans="3:29">
      <c r="C273" s="2" t="s">
        <v>109</v>
      </c>
      <c r="D273" s="2" t="s">
        <v>50</v>
      </c>
      <c r="E273" s="12">
        <v>0.85087090166839341</v>
      </c>
      <c r="F273" s="12">
        <v>0.85164063952270197</v>
      </c>
      <c r="G273" s="12">
        <v>0.85208675840162751</v>
      </c>
      <c r="H273" s="12">
        <v>0.87028840190049384</v>
      </c>
      <c r="I273" s="12">
        <v>0.85894583438495176</v>
      </c>
      <c r="J273" s="12">
        <v>0.97699999986966446</v>
      </c>
      <c r="K273" s="12">
        <v>0.97633082173927321</v>
      </c>
      <c r="L273" s="12">
        <v>0.97699996809204015</v>
      </c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</row>
    <row r="274" spans="3:29">
      <c r="C274" s="2" t="s">
        <v>110</v>
      </c>
      <c r="D274" s="2" t="s">
        <v>50</v>
      </c>
      <c r="E274" s="12"/>
      <c r="F274" s="12"/>
      <c r="G274" s="12"/>
      <c r="H274" s="12"/>
      <c r="I274" s="12">
        <v>0.64136680562174475</v>
      </c>
      <c r="J274" s="12">
        <v>0.84712561638285178</v>
      </c>
      <c r="K274" s="12">
        <v>0.54138753450683474</v>
      </c>
      <c r="L274" s="12">
        <v>0.64555356168396327</v>
      </c>
      <c r="M274" s="12">
        <v>0.81099214422038635</v>
      </c>
      <c r="N274" s="12">
        <v>0.87840095903932158</v>
      </c>
      <c r="O274" s="12">
        <v>0.84134080197549133</v>
      </c>
      <c r="P274" s="12">
        <v>0.8018023149544854</v>
      </c>
      <c r="Q274" s="12">
        <v>0.89381669373535599</v>
      </c>
      <c r="R274" s="12">
        <v>0.93355695827447827</v>
      </c>
      <c r="S274" s="12">
        <v>0.93737126947872507</v>
      </c>
      <c r="T274" s="12">
        <v>0.90511689030299924</v>
      </c>
      <c r="U274" s="12">
        <v>0.93747954778734199</v>
      </c>
      <c r="V274" s="12">
        <v>0.93737127283689226</v>
      </c>
      <c r="W274" s="12">
        <v>0.8913853559163627</v>
      </c>
      <c r="X274" s="12">
        <v>0.93737127392359321</v>
      </c>
      <c r="Y274" s="12">
        <v>0.93367565556026189</v>
      </c>
      <c r="Z274" s="12">
        <v>0.83115932872094689</v>
      </c>
      <c r="AA274" s="12">
        <v>0.93737127395223652</v>
      </c>
      <c r="AB274" s="12">
        <v>0.93355695783200243</v>
      </c>
      <c r="AC274" s="2">
        <v>0.83155780053884409</v>
      </c>
    </row>
    <row r="275" spans="3:29">
      <c r="C275" s="2" t="s">
        <v>111</v>
      </c>
      <c r="D275" s="2" t="s">
        <v>50</v>
      </c>
      <c r="E275" s="12">
        <v>0.87422814299662277</v>
      </c>
      <c r="F275" s="12">
        <v>0.8966986333003435</v>
      </c>
      <c r="G275" s="12">
        <v>0.89669863639211256</v>
      </c>
      <c r="H275" s="12">
        <v>0.89669863169403063</v>
      </c>
      <c r="I275" s="12">
        <v>0.89691805307965611</v>
      </c>
      <c r="J275" s="12">
        <v>0.85654794583147265</v>
      </c>
      <c r="K275" s="12">
        <v>0.89669863113502724</v>
      </c>
      <c r="L275" s="12">
        <v>0.97699999999999976</v>
      </c>
      <c r="M275" s="12">
        <v>0.81683606946153908</v>
      </c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</row>
    <row r="276" spans="3:29">
      <c r="C276" s="2" t="s">
        <v>112</v>
      </c>
      <c r="D276" s="2" t="s">
        <v>50</v>
      </c>
      <c r="E276" s="12">
        <v>0.86488524682252288</v>
      </c>
      <c r="F276" s="12">
        <v>0.89669863329991062</v>
      </c>
      <c r="G276" s="12">
        <v>0.89669863639212144</v>
      </c>
      <c r="H276" s="12">
        <v>0.89669863169403341</v>
      </c>
      <c r="I276" s="12">
        <v>0.89691805308016281</v>
      </c>
      <c r="J276" s="12">
        <v>0.81639726090674214</v>
      </c>
      <c r="K276" s="12">
        <v>0.89669863113497794</v>
      </c>
      <c r="L276" s="12">
        <v>0.8966986337677193</v>
      </c>
      <c r="M276" s="12">
        <v>0.89691803368355372</v>
      </c>
      <c r="N276" s="12">
        <v>0.89669863609440248</v>
      </c>
      <c r="O276" s="12">
        <v>0.74348676773054123</v>
      </c>
      <c r="P276" s="12">
        <v>0.90679908799401077</v>
      </c>
      <c r="Q276" s="12">
        <v>0.88232787073035146</v>
      </c>
      <c r="R276" s="12">
        <v>0.89460958282855052</v>
      </c>
      <c r="S276" s="12">
        <v>0.89669863572521469</v>
      </c>
      <c r="T276" s="12">
        <v>0.8364726055550713</v>
      </c>
      <c r="U276" s="12">
        <v>0.89691805041982886</v>
      </c>
      <c r="V276" s="12">
        <v>0.89669864930689513</v>
      </c>
      <c r="W276" s="12">
        <v>0.89669863581284193</v>
      </c>
      <c r="X276" s="12">
        <v>0.89669863117436865</v>
      </c>
      <c r="Y276" s="12">
        <v>0.89691803468681019</v>
      </c>
      <c r="Z276" s="12">
        <v>0.89669863830593177</v>
      </c>
      <c r="AA276" s="12">
        <v>0.89669863100866454</v>
      </c>
      <c r="AB276" s="12">
        <v>0.89669863862203669</v>
      </c>
      <c r="AC276" s="2">
        <v>0.89691803337294329</v>
      </c>
    </row>
    <row r="277" spans="3:29">
      <c r="C277" s="2" t="s">
        <v>113</v>
      </c>
      <c r="D277" s="2" t="s">
        <v>50</v>
      </c>
      <c r="E277" s="12">
        <v>0.87422814288329964</v>
      </c>
      <c r="F277" s="12">
        <v>0.78427671537148869</v>
      </c>
      <c r="G277" s="12">
        <v>0.74814110184221172</v>
      </c>
      <c r="H277" s="12">
        <v>0.78427671377249597</v>
      </c>
      <c r="I277" s="12">
        <v>0.75277052273093858</v>
      </c>
      <c r="J277" s="12">
        <v>0.72003561723989684</v>
      </c>
      <c r="K277" s="12">
        <v>0.75215616580147004</v>
      </c>
      <c r="L277" s="12">
        <v>0.72003562011586886</v>
      </c>
      <c r="M277" s="12">
        <v>0.75277049396181595</v>
      </c>
      <c r="N277" s="12">
        <v>0.74680274869548446</v>
      </c>
      <c r="O277" s="12">
        <v>0.8819767441090941</v>
      </c>
      <c r="P277" s="12">
        <v>0.77624657899658345</v>
      </c>
      <c r="Q277" s="12">
        <v>0.97699999999999976</v>
      </c>
      <c r="R277" s="12">
        <v>0.89669868584733925</v>
      </c>
      <c r="S277" s="12">
        <v>0.97699999999999976</v>
      </c>
      <c r="T277" s="12"/>
      <c r="U277" s="12"/>
      <c r="V277" s="12"/>
      <c r="W277" s="12"/>
      <c r="X277" s="12"/>
      <c r="Y277" s="12"/>
      <c r="Z277" s="12"/>
      <c r="AA277" s="12"/>
      <c r="AB277" s="12"/>
    </row>
    <row r="278" spans="3:29">
      <c r="C278" s="2" t="s">
        <v>114</v>
      </c>
      <c r="D278" s="2" t="s">
        <v>50</v>
      </c>
      <c r="E278" s="12"/>
      <c r="F278" s="12"/>
      <c r="G278" s="12"/>
      <c r="H278" s="12"/>
      <c r="I278" s="12"/>
      <c r="J278" s="12"/>
      <c r="K278" s="12"/>
      <c r="L278" s="12"/>
      <c r="M278" s="12">
        <v>0.77503280777188799</v>
      </c>
      <c r="N278" s="12">
        <v>0.88752058415696822</v>
      </c>
      <c r="O278" s="12">
        <v>0.81639733265974668</v>
      </c>
      <c r="P278" s="12">
        <v>0.97699999999999987</v>
      </c>
      <c r="Q278" s="12">
        <v>0.81683608564667143</v>
      </c>
      <c r="R278" s="12">
        <v>0.70703154107064958</v>
      </c>
      <c r="S278" s="12">
        <v>0.8716986886848711</v>
      </c>
      <c r="T278" s="12">
        <v>0.74070138061893054</v>
      </c>
      <c r="U278" s="12">
        <v>0.85628968179521037</v>
      </c>
      <c r="V278" s="12">
        <v>0.79936511438698932</v>
      </c>
      <c r="W278" s="12">
        <v>0.88419864316044416</v>
      </c>
      <c r="X278" s="12">
        <v>0.83438356364932764</v>
      </c>
      <c r="Y278" s="12">
        <v>0.89691803701659512</v>
      </c>
      <c r="Z278" s="12">
        <v>0.85654796211012296</v>
      </c>
      <c r="AA278" s="12">
        <v>0.89669863162410579</v>
      </c>
      <c r="AB278" s="12">
        <v>0.85654796676585676</v>
      </c>
      <c r="AC278" s="2">
        <v>0.89691803399705117</v>
      </c>
    </row>
    <row r="279" spans="3:29">
      <c r="C279" s="2" t="s">
        <v>115</v>
      </c>
      <c r="D279" s="2" t="s">
        <v>50</v>
      </c>
    </row>
    <row r="280" spans="3:29">
      <c r="C280" s="2" t="s">
        <v>116</v>
      </c>
      <c r="D280" s="2" t="s">
        <v>50</v>
      </c>
      <c r="F280" s="2">
        <v>1.1424948095444703E-2</v>
      </c>
      <c r="G280" s="2">
        <v>1.0225820950621496E-2</v>
      </c>
      <c r="H280" s="2">
        <v>9.6136663225904993E-3</v>
      </c>
      <c r="I280" s="2">
        <v>5.7218218027261609E-3</v>
      </c>
      <c r="J280" s="2">
        <v>3.072890167986334E-3</v>
      </c>
      <c r="K280" s="2">
        <v>5.2898891373703745E-3</v>
      </c>
      <c r="L280" s="2">
        <v>1.190582519511062E-2</v>
      </c>
      <c r="M280" s="2">
        <v>7.1539772633330227E-3</v>
      </c>
      <c r="N280" s="2">
        <v>8.622944726467548E-3</v>
      </c>
      <c r="O280" s="2">
        <v>7.7240557954482382E-3</v>
      </c>
      <c r="P280" s="2">
        <v>8.401117984860906E-3</v>
      </c>
      <c r="Q280" s="2">
        <v>8.182657943879186E-3</v>
      </c>
      <c r="R280" s="2">
        <v>7.1232530232269451E-3</v>
      </c>
      <c r="S280" s="2">
        <v>9.9446687524334162E-3</v>
      </c>
      <c r="T280" s="2">
        <v>8.5327512141080732E-3</v>
      </c>
      <c r="U280" s="2">
        <v>1.0489201069491378E-2</v>
      </c>
      <c r="V280" s="2">
        <v>1.0478122048065351E-2</v>
      </c>
      <c r="W280" s="2">
        <v>9.8725278242371498E-3</v>
      </c>
      <c r="X280" s="2">
        <v>1.2371957281952678E-2</v>
      </c>
      <c r="Y280" s="2">
        <v>1.3358622371122361E-2</v>
      </c>
      <c r="Z280" s="2">
        <v>1.6357140929543441E-2</v>
      </c>
      <c r="AA280" s="2">
        <v>1.2690059535498909E-2</v>
      </c>
      <c r="AB280" s="2">
        <v>2.0129725493571764E-2</v>
      </c>
      <c r="AC280" s="2">
        <v>2.2714059628003529E-2</v>
      </c>
    </row>
    <row r="281" spans="3:29">
      <c r="C281" s="2" t="s">
        <v>117</v>
      </c>
      <c r="D281" s="2" t="s">
        <v>50</v>
      </c>
      <c r="E281" s="2">
        <v>0.50831971408774812</v>
      </c>
      <c r="F281" s="2">
        <v>0.50831971137212317</v>
      </c>
      <c r="G281" s="2">
        <v>0.50831970815081218</v>
      </c>
      <c r="H281" s="2">
        <v>0.50831971767286632</v>
      </c>
      <c r="I281" s="2">
        <v>0.50831967270235723</v>
      </c>
      <c r="J281" s="2">
        <v>0.5083197188214591</v>
      </c>
      <c r="K281" s="2">
        <v>0.50831971819449484</v>
      </c>
      <c r="L281" s="2">
        <v>0.50831971255359476</v>
      </c>
      <c r="M281" s="2">
        <v>0.50831971213073346</v>
      </c>
      <c r="N281" s="2">
        <v>0.5083197088210375</v>
      </c>
      <c r="O281" s="2">
        <v>0.50831969596429805</v>
      </c>
      <c r="P281" s="2">
        <v>0.50831971494635053</v>
      </c>
      <c r="Q281" s="2">
        <v>0.50831970967522055</v>
      </c>
      <c r="R281" s="2">
        <v>0.50831968170278774</v>
      </c>
      <c r="S281" s="2">
        <v>0.50831964942558949</v>
      </c>
      <c r="T281" s="2">
        <v>0.5083197127757163</v>
      </c>
      <c r="U281" s="2">
        <v>0.50831966193892231</v>
      </c>
      <c r="V281" s="2">
        <v>0.50831966885784519</v>
      </c>
      <c r="W281" s="2">
        <v>0.50831970460886888</v>
      </c>
      <c r="X281" s="2">
        <v>0.50831971804548803</v>
      </c>
      <c r="Y281" s="2">
        <v>0.50831971400054621</v>
      </c>
      <c r="Z281" s="2">
        <v>0.50831970042146535</v>
      </c>
      <c r="AA281" s="2">
        <v>0.50831971915908336</v>
      </c>
      <c r="AB281" s="2">
        <v>0.50831968747330769</v>
      </c>
      <c r="AC281" s="2">
        <v>0.50831971892267191</v>
      </c>
    </row>
    <row r="282" spans="3:29">
      <c r="C282" s="2" t="s">
        <v>118</v>
      </c>
      <c r="D282" s="2" t="s">
        <v>50</v>
      </c>
      <c r="E282" s="2">
        <v>0.43760069203484875</v>
      </c>
      <c r="F282" s="2">
        <v>0.44321447607355469</v>
      </c>
      <c r="G282" s="2">
        <v>0.44321447286168031</v>
      </c>
      <c r="H282" s="2">
        <v>0.4428769083278053</v>
      </c>
      <c r="I282" s="2">
        <v>0.44290268143283801</v>
      </c>
      <c r="J282" s="2">
        <v>0.44321448224710275</v>
      </c>
      <c r="K282" s="2">
        <v>0.44321448165617716</v>
      </c>
      <c r="L282" s="2">
        <v>0.44321447741932052</v>
      </c>
      <c r="M282" s="2">
        <v>0.44321447639048417</v>
      </c>
      <c r="N282" s="2">
        <v>0.4432144727090051</v>
      </c>
      <c r="O282" s="2">
        <v>0.44321445998202386</v>
      </c>
      <c r="P282" s="2">
        <v>0.44321447960931543</v>
      </c>
      <c r="Q282" s="2">
        <v>0.44321447572948097</v>
      </c>
      <c r="R282" s="2">
        <v>0.44321444632756302</v>
      </c>
      <c r="S282" s="2">
        <v>0.44321442884800771</v>
      </c>
      <c r="T282" s="2">
        <v>0.44321447670720415</v>
      </c>
      <c r="U282" s="2">
        <v>0.44321442855270032</v>
      </c>
      <c r="V282" s="2">
        <v>0.44321443540259403</v>
      </c>
      <c r="W282" s="2">
        <v>0.44321446835661965</v>
      </c>
      <c r="X282" s="2">
        <v>0.44321448128436991</v>
      </c>
      <c r="Y282" s="2">
        <v>0.44321447692779065</v>
      </c>
      <c r="Z282" s="2">
        <v>0.44321446366815337</v>
      </c>
      <c r="AA282" s="2">
        <v>0.44321448229534366</v>
      </c>
      <c r="AB282" s="2">
        <v>0.44321444773602175</v>
      </c>
      <c r="AC282" s="2">
        <v>0.44321448197552771</v>
      </c>
    </row>
    <row r="283" spans="3:29">
      <c r="C283" s="2" t="s">
        <v>119</v>
      </c>
      <c r="D283" s="2" t="s">
        <v>50</v>
      </c>
      <c r="E283" s="2">
        <v>0.27197369417114386</v>
      </c>
      <c r="F283" s="2">
        <v>0.27197368630351249</v>
      </c>
      <c r="G283" s="2">
        <v>0.27197368046416598</v>
      </c>
      <c r="H283" s="2">
        <v>0.27197369422366019</v>
      </c>
      <c r="I283" s="2">
        <v>0.27197361840540368</v>
      </c>
      <c r="J283" s="2">
        <v>0.30514284498474586</v>
      </c>
      <c r="K283" s="2">
        <v>0.30514284398592634</v>
      </c>
      <c r="L283" s="2">
        <v>0.30514283745088666</v>
      </c>
      <c r="M283" s="2">
        <v>0.30514283524636471</v>
      </c>
      <c r="N283" s="2">
        <v>0.30514282927854008</v>
      </c>
      <c r="O283" s="2">
        <v>0.30514280827302481</v>
      </c>
      <c r="P283" s="2">
        <v>0.30514284070748071</v>
      </c>
      <c r="Q283" s="2">
        <v>0.30514283435644196</v>
      </c>
      <c r="R283" s="2">
        <v>0.30514278933790889</v>
      </c>
      <c r="S283" s="2">
        <v>0.30514276074032087</v>
      </c>
      <c r="T283" s="2">
        <v>0.30514283570369732</v>
      </c>
      <c r="U283" s="2">
        <v>0.30514275724945428</v>
      </c>
      <c r="V283" s="2">
        <v>0.30514276788622052</v>
      </c>
      <c r="W283" s="2">
        <v>0.30514282217642247</v>
      </c>
      <c r="X283" s="2">
        <v>0.30514284331686481</v>
      </c>
      <c r="Y283" s="2">
        <v>0.3051428362705858</v>
      </c>
      <c r="Z283" s="2">
        <v>0.30514281424013778</v>
      </c>
      <c r="AA283" s="2">
        <v>0.30514284495393673</v>
      </c>
      <c r="AB283" s="2">
        <v>0.30514278966240244</v>
      </c>
      <c r="AC283" s="2">
        <v>0.30514284452954687</v>
      </c>
    </row>
    <row r="284" spans="3:29">
      <c r="C284" s="2" t="s">
        <v>120</v>
      </c>
      <c r="D284" s="2" t="s">
        <v>50</v>
      </c>
      <c r="E284" s="2">
        <v>0.16852687389567944</v>
      </c>
      <c r="F284" s="2">
        <v>0.16852686315307996</v>
      </c>
      <c r="G284" s="2">
        <v>0.16852685563746875</v>
      </c>
      <c r="H284" s="2">
        <v>0.16852687244363918</v>
      </c>
      <c r="I284" s="2">
        <v>0.16852677221026724</v>
      </c>
      <c r="J284" s="2">
        <v>0.16852687517052636</v>
      </c>
      <c r="K284" s="2">
        <v>0.16852687371198133</v>
      </c>
      <c r="L284" s="2">
        <v>0.16852686365115632</v>
      </c>
      <c r="M284" s="2">
        <v>0.16852686096109512</v>
      </c>
      <c r="N284" s="2">
        <v>0.16852685186856955</v>
      </c>
      <c r="O284" s="2">
        <v>0.16852682026930224</v>
      </c>
      <c r="P284" s="2">
        <v>0.16852686908667758</v>
      </c>
      <c r="Q284" s="2">
        <v>0.16852685996187211</v>
      </c>
      <c r="R284" s="2">
        <v>0.16852679231036397</v>
      </c>
      <c r="S284" s="2">
        <v>0.16852675209418347</v>
      </c>
      <c r="T284" s="2">
        <v>0.16852686152474725</v>
      </c>
      <c r="U284" s="2">
        <v>0.16852674595441333</v>
      </c>
      <c r="V284" s="2">
        <v>0.16852676251007664</v>
      </c>
      <c r="W284" s="2">
        <v>0.16852684125148137</v>
      </c>
      <c r="X284" s="2">
        <v>0.16852687251059564</v>
      </c>
      <c r="Y284" s="2">
        <v>0.16852686167755596</v>
      </c>
      <c r="Z284" s="2">
        <v>0.16852682802926022</v>
      </c>
      <c r="AA284" s="2">
        <v>0.16852687489354756</v>
      </c>
      <c r="AB284" s="2">
        <v>0.16852678813626276</v>
      </c>
      <c r="AC284" s="2">
        <v>0.16852687413716219</v>
      </c>
    </row>
    <row r="285" spans="3:29">
      <c r="C285" s="2" t="s">
        <v>121</v>
      </c>
      <c r="D285" s="2" t="s">
        <v>50</v>
      </c>
      <c r="E285" s="2">
        <v>0.20857409929266152</v>
      </c>
      <c r="F285" s="2">
        <v>0.20857409817964356</v>
      </c>
      <c r="G285" s="2">
        <v>0.20857409747860739</v>
      </c>
      <c r="H285" s="2">
        <v>0.20857409972460811</v>
      </c>
      <c r="I285" s="2">
        <v>0.20857409127669405</v>
      </c>
      <c r="J285" s="2">
        <v>0.20857409987287767</v>
      </c>
      <c r="K285" s="2">
        <v>0.20857409971811411</v>
      </c>
      <c r="L285" s="2">
        <v>0.2085740979083453</v>
      </c>
      <c r="M285" s="2">
        <v>0.20857409797138043</v>
      </c>
      <c r="N285" s="2">
        <v>0.20857409728665799</v>
      </c>
      <c r="O285" s="2">
        <v>0.20857409418748665</v>
      </c>
      <c r="P285" s="2">
        <v>0.20857409840713823</v>
      </c>
      <c r="Q285" s="2">
        <v>0.20857409654590719</v>
      </c>
      <c r="R285" s="2">
        <v>0.20857408945759601</v>
      </c>
      <c r="S285" s="2">
        <v>0.20857407621610982</v>
      </c>
      <c r="T285" s="2">
        <v>0.20857409792361434</v>
      </c>
      <c r="U285" s="2">
        <v>0.2085740825678532</v>
      </c>
      <c r="V285" s="2">
        <v>0.20857408421535167</v>
      </c>
      <c r="W285" s="2">
        <v>0.20857409549693937</v>
      </c>
      <c r="X285" s="2">
        <v>0.20857409960065892</v>
      </c>
      <c r="Y285" s="2">
        <v>0.20857409849904468</v>
      </c>
      <c r="Z285" s="2">
        <v>0.20857409439585178</v>
      </c>
      <c r="AA285" s="2">
        <v>0.20857409996282611</v>
      </c>
      <c r="AB285" s="2">
        <v>0.20857409152396281</v>
      </c>
      <c r="AC285" s="2">
        <v>0.20857409991731032</v>
      </c>
    </row>
    <row r="286" spans="3:29">
      <c r="C286" s="2" t="s">
        <v>122</v>
      </c>
      <c r="D286" s="2" t="s">
        <v>50</v>
      </c>
      <c r="E286" s="2">
        <v>0.58438847414580908</v>
      </c>
      <c r="F286" s="2">
        <v>0.58438847232576263</v>
      </c>
      <c r="G286" s="2">
        <v>0.58438847037473407</v>
      </c>
      <c r="H286" s="2">
        <v>0.58438847525530002</v>
      </c>
      <c r="I286" s="2">
        <v>0.58438844929351352</v>
      </c>
      <c r="J286" s="2">
        <v>0.58438847604051369</v>
      </c>
      <c r="K286" s="2">
        <v>0.58438847565337404</v>
      </c>
      <c r="L286" s="2">
        <v>0.5843884735405287</v>
      </c>
      <c r="M286" s="2">
        <v>0.58438847253217274</v>
      </c>
      <c r="N286" s="2">
        <v>0.58438847018591611</v>
      </c>
      <c r="O286" s="2">
        <v>0.58438846235180819</v>
      </c>
      <c r="P286" s="2">
        <v>0.58438847456854337</v>
      </c>
      <c r="Q286" s="2">
        <v>0.5843884723820949</v>
      </c>
      <c r="R286" s="2">
        <v>0.58438845468397216</v>
      </c>
      <c r="S286" s="2">
        <v>0.58438844688037117</v>
      </c>
      <c r="T286" s="2">
        <v>0.58438847257395998</v>
      </c>
      <c r="U286" s="2">
        <v>0.58438844278034618</v>
      </c>
      <c r="V286" s="2">
        <v>0.58438844692690761</v>
      </c>
      <c r="W286" s="2">
        <v>0.58438846732024918</v>
      </c>
      <c r="X286" s="2">
        <v>0.58438847537848937</v>
      </c>
      <c r="Y286" s="2">
        <v>0.5843884726497125</v>
      </c>
      <c r="Z286" s="2">
        <v>0.58438846434844083</v>
      </c>
      <c r="AA286" s="2">
        <v>0.58438847601427368</v>
      </c>
      <c r="AB286" s="2">
        <v>0.58438845479814172</v>
      </c>
      <c r="AC286" s="2">
        <v>0.58438847583346354</v>
      </c>
    </row>
    <row r="287" spans="3:29">
      <c r="C287" s="2" t="s">
        <v>123</v>
      </c>
      <c r="D287" s="2" t="s">
        <v>50</v>
      </c>
      <c r="E287" s="2">
        <v>0.78799650580544833</v>
      </c>
      <c r="F287" s="2">
        <v>0.801108553596522</v>
      </c>
      <c r="G287" s="2">
        <v>0.8004525376844509</v>
      </c>
      <c r="H287" s="2">
        <v>0.79953650180289271</v>
      </c>
      <c r="I287" s="2">
        <v>0.80289742846460421</v>
      </c>
      <c r="J287" s="2">
        <v>0.80748918526938307</v>
      </c>
      <c r="K287" s="2">
        <v>0.80748918438470685</v>
      </c>
      <c r="L287" s="2">
        <v>0.80748917954983468</v>
      </c>
      <c r="M287" s="2">
        <v>0.8074891772977838</v>
      </c>
      <c r="N287" s="2">
        <v>0.80748917193513148</v>
      </c>
      <c r="O287" s="2">
        <v>0.8074891538953245</v>
      </c>
      <c r="P287" s="2">
        <v>0.80748918195394437</v>
      </c>
      <c r="Q287" s="2">
        <v>0.80748917700903067</v>
      </c>
      <c r="R287" s="2">
        <v>0.8074891334280937</v>
      </c>
      <c r="S287" s="2">
        <v>0.80748911970908677</v>
      </c>
      <c r="T287" s="2">
        <v>0.80748917747308446</v>
      </c>
      <c r="U287" s="2">
        <v>0.80748910783070971</v>
      </c>
      <c r="V287" s="2">
        <v>0.80676069082532076</v>
      </c>
      <c r="W287" s="2">
        <v>0.80678582120494513</v>
      </c>
      <c r="X287" s="2">
        <v>0.80680654650288841</v>
      </c>
      <c r="Y287" s="2">
        <v>0.80700097421340533</v>
      </c>
      <c r="Z287" s="2">
        <v>0.80712156688084924</v>
      </c>
      <c r="AA287" s="2">
        <v>0.8073344174264222</v>
      </c>
      <c r="AB287" s="2">
        <v>0.80748913793768196</v>
      </c>
      <c r="AC287" s="2">
        <v>0.80748918490682897</v>
      </c>
    </row>
    <row r="288" spans="3:29">
      <c r="C288" s="2" t="s">
        <v>124</v>
      </c>
      <c r="D288" s="2" t="s">
        <v>50</v>
      </c>
      <c r="E288" s="2">
        <v>0.59606431462792941</v>
      </c>
      <c r="F288" s="2">
        <v>0.59606431290207251</v>
      </c>
      <c r="G288" s="2">
        <v>0.59606431056024323</v>
      </c>
      <c r="H288" s="2">
        <v>0.5960643162717012</v>
      </c>
      <c r="I288" s="2">
        <v>0.59606428489449148</v>
      </c>
      <c r="J288" s="2">
        <v>0.59606431724163655</v>
      </c>
      <c r="K288" s="2">
        <v>0.59606431677423311</v>
      </c>
      <c r="L288" s="2">
        <v>0.59606431460442166</v>
      </c>
      <c r="M288" s="2">
        <v>0.59606431320434716</v>
      </c>
      <c r="N288" s="2">
        <v>0.59606431021526474</v>
      </c>
      <c r="O288" s="2">
        <v>0.59606430069217786</v>
      </c>
      <c r="P288" s="2">
        <v>0.59606431577921071</v>
      </c>
      <c r="Q288" s="2">
        <v>0.59606431352675593</v>
      </c>
      <c r="R288" s="2">
        <v>0.5960642915277381</v>
      </c>
      <c r="S288" s="2">
        <v>0.59606428651857424</v>
      </c>
      <c r="T288" s="2">
        <v>0.59606431318419217</v>
      </c>
      <c r="U288" s="2">
        <v>0.59606427828185282</v>
      </c>
      <c r="V288" s="2">
        <v>0.59606428346275386</v>
      </c>
      <c r="W288" s="2">
        <v>0.59606430703225211</v>
      </c>
      <c r="X288" s="2">
        <v>0.59606431644636304</v>
      </c>
      <c r="Y288" s="2">
        <v>0.59606431319634023</v>
      </c>
      <c r="Z288" s="2">
        <v>0.59606430357447138</v>
      </c>
      <c r="AA288" s="2">
        <v>0.59606431719397301</v>
      </c>
      <c r="AB288" s="2">
        <v>0.59606429256152627</v>
      </c>
      <c r="AC288" s="2">
        <v>0.59606431699101492</v>
      </c>
    </row>
    <row r="289" spans="2:29">
      <c r="C289" s="2" t="s">
        <v>125</v>
      </c>
      <c r="D289" s="2" t="s">
        <v>50</v>
      </c>
    </row>
    <row r="290" spans="2:29">
      <c r="C290" s="2" t="s">
        <v>126</v>
      </c>
      <c r="D290" s="2" t="s">
        <v>50</v>
      </c>
      <c r="E290" s="2">
        <v>0.40461854547716503</v>
      </c>
      <c r="F290" s="2">
        <v>0.41040884742614331</v>
      </c>
      <c r="G290" s="2">
        <v>0.41028333798416061</v>
      </c>
      <c r="H290" s="2">
        <v>0.40910797579228253</v>
      </c>
      <c r="I290" s="2">
        <v>0.41120906518479328</v>
      </c>
      <c r="J290" s="2">
        <v>0.41534106920994307</v>
      </c>
      <c r="K290" s="2">
        <v>0.41534105513188152</v>
      </c>
      <c r="L290" s="2">
        <v>0.41557310768889083</v>
      </c>
      <c r="M290" s="2">
        <v>0.41529441323271127</v>
      </c>
      <c r="N290" s="2">
        <v>0.4152888161694766</v>
      </c>
      <c r="O290" s="2">
        <v>0.41528856216204496</v>
      </c>
      <c r="P290" s="2">
        <v>0.41528894094916696</v>
      </c>
      <c r="Q290" s="2">
        <v>0.41528885540503813</v>
      </c>
      <c r="R290" s="2">
        <v>0.41522038813813839</v>
      </c>
      <c r="S290" s="2">
        <v>0.41528790599285159</v>
      </c>
      <c r="T290" s="2">
        <v>0.4153263749011073</v>
      </c>
      <c r="U290" s="2">
        <v>0.41528783048746543</v>
      </c>
      <c r="V290" s="2">
        <v>0.41492332766246226</v>
      </c>
      <c r="W290" s="2">
        <v>0.41493797559281609</v>
      </c>
      <c r="X290" s="2">
        <v>0.41493830004469279</v>
      </c>
      <c r="Y290" s="2">
        <v>0.41493820569809386</v>
      </c>
      <c r="Z290" s="2">
        <v>0.4149379580686467</v>
      </c>
      <c r="AA290" s="2">
        <v>0.41493832128182595</v>
      </c>
      <c r="AB290" s="2">
        <v>0.41504027952827105</v>
      </c>
      <c r="AC290" s="2">
        <v>0.41528899541156983</v>
      </c>
    </row>
    <row r="291" spans="2:29">
      <c r="C291" s="2" t="s">
        <v>127</v>
      </c>
      <c r="D291" s="2" t="s">
        <v>50</v>
      </c>
      <c r="E291" s="2">
        <v>0.57704658326470548</v>
      </c>
      <c r="F291" s="2">
        <v>0.57754375612754327</v>
      </c>
      <c r="G291" s="2">
        <v>0.57752512257888189</v>
      </c>
      <c r="H291" s="2">
        <v>0.57743493320455797</v>
      </c>
      <c r="I291" s="2">
        <v>0.57761083939904534</v>
      </c>
      <c r="J291" s="2">
        <v>0.57787734729423246</v>
      </c>
      <c r="K291" s="2">
        <v>0.57787730771460166</v>
      </c>
      <c r="L291" s="2">
        <v>0.57788666948614131</v>
      </c>
      <c r="M291" s="2">
        <v>0.57787085913088021</v>
      </c>
      <c r="N291" s="2">
        <v>0.57786953292299414</v>
      </c>
      <c r="O291" s="2">
        <v>0.57786887968216405</v>
      </c>
      <c r="P291" s="2">
        <v>0.57786985857835982</v>
      </c>
      <c r="Q291" s="2">
        <v>0.57786963084975251</v>
      </c>
      <c r="R291" s="2">
        <v>0.57785667525366591</v>
      </c>
      <c r="S291" s="2">
        <v>0.57786722436066384</v>
      </c>
      <c r="T291" s="2">
        <v>0.57786694175500253</v>
      </c>
      <c r="U291" s="2">
        <v>0.57786697558509648</v>
      </c>
      <c r="V291" s="2">
        <v>0.57783548156489117</v>
      </c>
      <c r="W291" s="2">
        <v>0.57784865701912447</v>
      </c>
      <c r="X291" s="2">
        <v>0.5778495105958128</v>
      </c>
      <c r="Y291" s="2">
        <v>0.57784926324908004</v>
      </c>
      <c r="Z291" s="2">
        <v>0.57784859570975189</v>
      </c>
      <c r="AA291" s="2">
        <v>0.57784956595629633</v>
      </c>
      <c r="AB291" s="2">
        <v>0.57785607291341556</v>
      </c>
      <c r="AC291" s="2">
        <v>0.57787000419265266</v>
      </c>
    </row>
    <row r="292" spans="2:29">
      <c r="C292" s="2" t="s">
        <v>128</v>
      </c>
      <c r="D292" s="2" t="s">
        <v>50</v>
      </c>
      <c r="E292" s="2">
        <v>0.63444235748283784</v>
      </c>
      <c r="F292" s="2">
        <v>0.69930968987845143</v>
      </c>
      <c r="G292" s="2">
        <v>0.69912650571781199</v>
      </c>
      <c r="H292" s="2">
        <v>0.69889388243228656</v>
      </c>
      <c r="I292" s="2">
        <v>0.69631098828352533</v>
      </c>
      <c r="J292" s="2">
        <v>0.69999778732872853</v>
      </c>
      <c r="K292" s="2">
        <v>0.69763592984252132</v>
      </c>
      <c r="L292" s="2">
        <v>0.6976339069645533</v>
      </c>
      <c r="M292" s="2">
        <v>0.6976327393218611</v>
      </c>
      <c r="N292" s="2">
        <v>0.69763059247125692</v>
      </c>
      <c r="O292" s="2">
        <v>0.69762279641348635</v>
      </c>
      <c r="P292" s="2">
        <v>0.69763434356226839</v>
      </c>
      <c r="Q292" s="2">
        <v>0.69716020544865942</v>
      </c>
      <c r="R292" s="2">
        <v>0.69714458455825679</v>
      </c>
      <c r="S292" s="2">
        <v>0.69713410823036426</v>
      </c>
      <c r="T292" s="2">
        <v>0.69716099768562267</v>
      </c>
      <c r="U292" s="2">
        <v>0.69713668623030756</v>
      </c>
      <c r="V292" s="2">
        <v>0.69713879896887654</v>
      </c>
      <c r="W292" s="2">
        <v>0.69715663660023597</v>
      </c>
      <c r="X292" s="2">
        <v>0.69716330191576859</v>
      </c>
      <c r="Y292" s="2">
        <v>0.69716122388738277</v>
      </c>
      <c r="Z292" s="2">
        <v>0.69715492920364053</v>
      </c>
      <c r="AA292" s="2">
        <v>0.69716381309330444</v>
      </c>
      <c r="AB292" s="2">
        <v>0.69714877483210536</v>
      </c>
      <c r="AC292" s="2">
        <v>0.69716374540496462</v>
      </c>
    </row>
    <row r="293" spans="2:29">
      <c r="C293" s="2" t="s">
        <v>129</v>
      </c>
      <c r="D293" s="2" t="s">
        <v>50</v>
      </c>
    </row>
    <row r="294" spans="2:29">
      <c r="C294" s="2" t="s">
        <v>130</v>
      </c>
      <c r="D294" s="2" t="s">
        <v>50</v>
      </c>
      <c r="E294" s="2">
        <v>0.57221909752929367</v>
      </c>
      <c r="F294" s="2">
        <v>0.57709709720401814</v>
      </c>
      <c r="G294" s="2">
        <v>0.57674616025876013</v>
      </c>
      <c r="H294" s="2">
        <v>0.57584959140179115</v>
      </c>
      <c r="I294" s="2">
        <v>0.57801752857771738</v>
      </c>
      <c r="J294" s="2">
        <v>0.58166335637064981</v>
      </c>
      <c r="K294" s="2">
        <v>0.58166332536154086</v>
      </c>
      <c r="L294" s="2">
        <v>0.58184693323366876</v>
      </c>
      <c r="M294" s="2">
        <v>0.58165157696869074</v>
      </c>
      <c r="N294" s="2">
        <v>0.58165076924157866</v>
      </c>
      <c r="O294" s="2">
        <v>0.58165021568814224</v>
      </c>
      <c r="P294" s="2">
        <v>0.58165104519202693</v>
      </c>
      <c r="Q294" s="2">
        <v>0.58165085771673919</v>
      </c>
      <c r="R294" s="2">
        <v>0.58155675656905637</v>
      </c>
      <c r="S294" s="2">
        <v>0.58164882468154233</v>
      </c>
      <c r="T294" s="2">
        <v>0.58163496192821429</v>
      </c>
      <c r="U294" s="2">
        <v>0.58164863189722638</v>
      </c>
      <c r="V294" s="2">
        <v>0.58143081343734215</v>
      </c>
      <c r="W294" s="2">
        <v>0.58145935606684129</v>
      </c>
      <c r="X294" s="2">
        <v>0.58146006297173103</v>
      </c>
      <c r="Y294" s="2">
        <v>0.58145985861147709</v>
      </c>
      <c r="Z294" s="2">
        <v>0.58145931468539569</v>
      </c>
      <c r="AA294" s="2">
        <v>0.58146010896188138</v>
      </c>
      <c r="AB294" s="2">
        <v>0.58150208646705093</v>
      </c>
      <c r="AC294" s="2">
        <v>0.58165116445194021</v>
      </c>
    </row>
    <row r="295" spans="2:29">
      <c r="C295" s="2" t="s">
        <v>131</v>
      </c>
      <c r="D295" s="2" t="s">
        <v>50</v>
      </c>
    </row>
    <row r="296" spans="2:29">
      <c r="C296" s="2" t="s">
        <v>132</v>
      </c>
      <c r="D296" s="2" t="s">
        <v>50</v>
      </c>
    </row>
    <row r="297" spans="2:29">
      <c r="C297" s="2" t="s">
        <v>133</v>
      </c>
      <c r="D297" s="2" t="s">
        <v>50</v>
      </c>
    </row>
    <row r="298" spans="2:29">
      <c r="C298" s="2" t="s">
        <v>41</v>
      </c>
      <c r="D298" s="2" t="s">
        <v>50</v>
      </c>
      <c r="Q298" s="2">
        <v>0.88250293840861194</v>
      </c>
      <c r="R298" s="2">
        <v>0.87959518751641175</v>
      </c>
      <c r="S298" s="2">
        <v>0.88282700967920968</v>
      </c>
      <c r="T298" s="2">
        <v>0.88341605277073398</v>
      </c>
      <c r="U298" s="2">
        <v>0.88305595420932748</v>
      </c>
      <c r="V298" s="2">
        <v>0.88257910246511717</v>
      </c>
      <c r="W298" s="2">
        <v>0.8829992841480121</v>
      </c>
      <c r="X298" s="2">
        <v>0.8834611971043993</v>
      </c>
      <c r="Y298" s="2">
        <v>0.88339525834721921</v>
      </c>
      <c r="Z298" s="2">
        <v>0.88330908195085356</v>
      </c>
      <c r="AA298" s="2">
        <v>0.88347983715646139</v>
      </c>
      <c r="AB298" s="2">
        <v>0.88322162403659332</v>
      </c>
      <c r="AC298" s="2">
        <v>0.88348608546164098</v>
      </c>
    </row>
    <row r="299" spans="2:29">
      <c r="C299" s="2" t="s">
        <v>42</v>
      </c>
      <c r="D299" s="2" t="s">
        <v>50</v>
      </c>
    </row>
    <row r="300" spans="2:29">
      <c r="C300" s="2" t="s">
        <v>43</v>
      </c>
      <c r="D300" s="2" t="s">
        <v>50</v>
      </c>
      <c r="E300" s="2">
        <v>0.3862956262549303</v>
      </c>
      <c r="F300" s="2">
        <v>0.40078096476866626</v>
      </c>
      <c r="G300" s="2">
        <v>0.38933770956967911</v>
      </c>
      <c r="H300" s="2">
        <v>0.33495771995570361</v>
      </c>
      <c r="I300" s="2">
        <v>0.37155000320155962</v>
      </c>
      <c r="J300" s="2">
        <v>0.1988803721511386</v>
      </c>
      <c r="K300" s="2">
        <v>0.34660159169325716</v>
      </c>
      <c r="L300" s="2">
        <v>0.69497776901884389</v>
      </c>
      <c r="M300" s="2">
        <v>0.62098226824681468</v>
      </c>
      <c r="N300" s="2">
        <v>0.59597057490590577</v>
      </c>
      <c r="O300" s="2">
        <v>0.56870899813540821</v>
      </c>
      <c r="P300" s="2">
        <v>0.61360849234587778</v>
      </c>
      <c r="Q300" s="2">
        <v>0.57933597203742193</v>
      </c>
      <c r="R300" s="2">
        <v>0.54614328107259569</v>
      </c>
      <c r="S300" s="2">
        <v>0.55105736539618533</v>
      </c>
      <c r="T300" s="2">
        <v>0.69514490948746588</v>
      </c>
      <c r="U300" s="2">
        <v>0.57948920968548168</v>
      </c>
      <c r="V300" s="2">
        <v>0.5834160673694947</v>
      </c>
      <c r="W300" s="2">
        <v>0.63483513814064441</v>
      </c>
      <c r="X300" s="2">
        <v>0.68112333340406872</v>
      </c>
      <c r="Y300" s="2">
        <v>0.65110203064447447</v>
      </c>
      <c r="Z300" s="2">
        <v>0.69502770676389525</v>
      </c>
      <c r="AA300" s="2">
        <v>0.69904985627737759</v>
      </c>
      <c r="AB300" s="2">
        <v>0.64030629631884206</v>
      </c>
      <c r="AC300" s="2">
        <v>0.76405297016495877</v>
      </c>
    </row>
    <row r="301" spans="2:29">
      <c r="C301" s="2" t="s">
        <v>44</v>
      </c>
      <c r="D301" s="2" t="s">
        <v>50</v>
      </c>
      <c r="E301" s="6">
        <v>0.23265643882461629</v>
      </c>
      <c r="F301" s="6">
        <v>0.21500283221871483</v>
      </c>
      <c r="G301" s="6">
        <v>0.20618005796206809</v>
      </c>
      <c r="H301" s="6">
        <v>0.1982433041923109</v>
      </c>
      <c r="I301" s="6">
        <v>0.19596028177637273</v>
      </c>
      <c r="J301" s="6">
        <v>1.3785011670625546E-2</v>
      </c>
      <c r="K301" s="6">
        <v>1.5068240213836974E-2</v>
      </c>
      <c r="L301" s="6">
        <v>2.1012245079747752E-2</v>
      </c>
      <c r="M301" s="6">
        <v>1.4496293676870728E-2</v>
      </c>
      <c r="N301" s="6">
        <v>1.2630445151717355E-2</v>
      </c>
      <c r="O301" s="6">
        <v>1.2203038349290653E-2</v>
      </c>
      <c r="P301" s="6">
        <v>1.0644555681271818E-2</v>
      </c>
      <c r="Q301" s="6">
        <v>6.4497007521187762E-3</v>
      </c>
      <c r="R301" s="6">
        <v>5.2486170955010156E-3</v>
      </c>
      <c r="S301" s="6">
        <v>4.4240496365671221E-3</v>
      </c>
      <c r="T301" s="6">
        <v>1.025116005968846E-2</v>
      </c>
      <c r="U301" s="6">
        <v>5.6527270872087192E-3</v>
      </c>
      <c r="V301" s="6">
        <v>4.0485537967974074E-3</v>
      </c>
      <c r="W301" s="6">
        <v>4.5960790924845238E-3</v>
      </c>
      <c r="X301" s="6">
        <v>6.210635619158745E-3</v>
      </c>
      <c r="Y301" s="6">
        <v>5.7178008577597654E-3</v>
      </c>
      <c r="Z301" s="6">
        <v>1.1130195966844914E-2</v>
      </c>
      <c r="AA301" s="6">
        <v>8.9575734735377992E-3</v>
      </c>
      <c r="AB301" s="6">
        <v>1.0421358020925567E-2</v>
      </c>
      <c r="AC301" s="2">
        <v>1.3445777236306E-2</v>
      </c>
    </row>
    <row r="302" spans="2:29"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spans="2:29">
      <c r="B303" s="2" t="s">
        <v>51</v>
      </c>
      <c r="C303" s="2" t="s">
        <v>57</v>
      </c>
      <c r="D303" s="2" t="s">
        <v>27</v>
      </c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spans="2:29">
      <c r="C304" s="2" t="s">
        <v>58</v>
      </c>
      <c r="D304" s="2" t="s">
        <v>27</v>
      </c>
      <c r="E304" s="6">
        <v>3.6323776325265849E-8</v>
      </c>
      <c r="F304" s="6">
        <v>1.0110608440251931E-6</v>
      </c>
      <c r="G304" s="6">
        <v>1.6869984761925419E-6</v>
      </c>
      <c r="H304" s="6">
        <v>2.910826609715028E-7</v>
      </c>
      <c r="I304" s="6">
        <v>9.569632811216657E-6</v>
      </c>
      <c r="J304" s="6">
        <v>2.6351916802408651E-7</v>
      </c>
      <c r="K304" s="6">
        <v>4.8772013690017335E-7</v>
      </c>
      <c r="L304" s="6">
        <v>2.6730491561352319E-6</v>
      </c>
      <c r="M304" s="6">
        <v>2.9889929023312525E-6</v>
      </c>
      <c r="N304" s="6">
        <v>4.7277200169564639E-6</v>
      </c>
      <c r="O304" s="6">
        <v>1.0552376195370147E-5</v>
      </c>
      <c r="P304" s="6">
        <v>1.8893136291202226E-6</v>
      </c>
      <c r="Q304" s="6">
        <v>3.9806586847649702E-6</v>
      </c>
      <c r="R304" s="6">
        <v>1.8135711583342395E-5</v>
      </c>
      <c r="S304" s="6">
        <v>2.9254979504901713E-5</v>
      </c>
      <c r="T304" s="6">
        <v>3.9363203648347481E-6</v>
      </c>
      <c r="U304" s="6">
        <v>3.207957336719046E-5</v>
      </c>
      <c r="V304" s="6">
        <v>2.8167300496857632E-5</v>
      </c>
      <c r="W304" s="6">
        <v>9.1521349622213284E-6</v>
      </c>
      <c r="X304" s="6">
        <v>1.324382430612452E-6</v>
      </c>
      <c r="Y304" s="6">
        <v>4.2172551612007829E-6</v>
      </c>
      <c r="Z304" s="6">
        <v>1.4132125458414576E-5</v>
      </c>
      <c r="AA304" s="6">
        <v>5.8292429379772238E-7</v>
      </c>
      <c r="AB304" s="6">
        <v>2.5451535288771408E-5</v>
      </c>
      <c r="AC304" s="2">
        <v>9.2310876810823582E-7</v>
      </c>
    </row>
    <row r="305" spans="3:29">
      <c r="C305" s="2" t="s">
        <v>59</v>
      </c>
      <c r="D305" s="2" t="s">
        <v>27</v>
      </c>
      <c r="E305" s="6">
        <v>1.7364938242727486E-8</v>
      </c>
      <c r="F305" s="6">
        <v>6.3389214021372701E-7</v>
      </c>
      <c r="G305" s="6">
        <v>1.1041170437949146E-6</v>
      </c>
      <c r="H305" s="6">
        <v>1.6045033265906818E-7</v>
      </c>
      <c r="I305" s="6">
        <v>6.2986867103647618E-6</v>
      </c>
      <c r="J305" s="6">
        <v>1.3606700007872747E-7</v>
      </c>
      <c r="K305" s="6">
        <v>2.8308075179940936E-7</v>
      </c>
      <c r="L305" s="6">
        <v>1.7154915502591622E-6</v>
      </c>
      <c r="M305" s="6">
        <v>1.917525850665932E-6</v>
      </c>
      <c r="N305" s="6">
        <v>3.0327262864716602E-6</v>
      </c>
      <c r="O305" s="6">
        <v>6.7756964844406042E-6</v>
      </c>
      <c r="P305" s="6">
        <v>1.1694288128673656E-6</v>
      </c>
      <c r="Q305" s="6">
        <v>2.5465937150828458E-6</v>
      </c>
      <c r="R305" s="6">
        <v>1.1650037894739964E-5</v>
      </c>
      <c r="S305" s="6">
        <v>1.8795389663115904E-5</v>
      </c>
      <c r="T305" s="6">
        <v>2.5075985698404262E-6</v>
      </c>
      <c r="U305" s="6">
        <v>2.0487399562638661E-5</v>
      </c>
      <c r="V305" s="6">
        <v>1.7964056217656387E-5</v>
      </c>
      <c r="W305" s="6">
        <v>5.836998318798632E-6</v>
      </c>
      <c r="X305" s="6">
        <v>6.9319338696778303E-7</v>
      </c>
      <c r="Y305" s="6">
        <v>2.6881748712279573E-6</v>
      </c>
      <c r="Z305" s="6">
        <v>8.976257468349287E-6</v>
      </c>
      <c r="AA305" s="6">
        <v>3.2503224295743472E-7</v>
      </c>
      <c r="AB305" s="6">
        <v>1.6201890424375366E-5</v>
      </c>
      <c r="AC305" s="2">
        <v>4.7562004353315871E-7</v>
      </c>
    </row>
    <row r="306" spans="3:29">
      <c r="C306" s="2" t="s">
        <v>60</v>
      </c>
      <c r="D306" s="2" t="s">
        <v>27</v>
      </c>
      <c r="E306" s="6">
        <v>22.28622732000516</v>
      </c>
      <c r="F306" s="6">
        <v>42.140829070377336</v>
      </c>
      <c r="G306" s="6">
        <v>51.569429079846849</v>
      </c>
      <c r="H306" s="6">
        <v>59.530363803976442</v>
      </c>
      <c r="I306" s="6">
        <v>63.384478526711007</v>
      </c>
      <c r="J306" s="6">
        <v>79.740803598112237</v>
      </c>
      <c r="K306" s="6">
        <v>82.429905857296404</v>
      </c>
      <c r="L306" s="6">
        <v>97.763154616328237</v>
      </c>
      <c r="M306" s="6">
        <v>95.008524908428853</v>
      </c>
      <c r="N306" s="6">
        <v>104.81738059813866</v>
      </c>
      <c r="O306" s="6">
        <v>105.60689786662283</v>
      </c>
      <c r="P306" s="6">
        <v>107.26800398793959</v>
      </c>
      <c r="Q306" s="6">
        <v>108.87943581164078</v>
      </c>
      <c r="R306" s="6">
        <v>110.14671642120184</v>
      </c>
      <c r="S306" s="6">
        <v>112.37742676960563</v>
      </c>
      <c r="T306" s="6">
        <v>116.50745658957236</v>
      </c>
      <c r="U306" s="6">
        <v>116.74450096347516</v>
      </c>
      <c r="V306" s="6">
        <v>117.4934073667639</v>
      </c>
      <c r="W306" s="6">
        <v>119.3958573065394</v>
      </c>
      <c r="X306" s="6">
        <v>122.50702779399661</v>
      </c>
      <c r="Y306" s="6">
        <v>123.55933260850595</v>
      </c>
      <c r="Z306" s="6">
        <v>127.79837775244755</v>
      </c>
      <c r="AA306" s="6">
        <v>127.50439475923564</v>
      </c>
      <c r="AB306" s="6">
        <v>130.05717870736646</v>
      </c>
      <c r="AC306" s="2">
        <v>133.69735868626179</v>
      </c>
    </row>
    <row r="307" spans="3:29">
      <c r="C307" s="2" t="s">
        <v>61</v>
      </c>
      <c r="D307" s="2" t="s">
        <v>27</v>
      </c>
      <c r="E307" s="6">
        <v>22.286224229933023</v>
      </c>
      <c r="F307" s="6">
        <v>42.140809430796104</v>
      </c>
      <c r="G307" s="6">
        <v>51.569397867125303</v>
      </c>
      <c r="H307" s="6">
        <v>59.530356368756451</v>
      </c>
      <c r="I307" s="6">
        <v>63.384325977654612</v>
      </c>
      <c r="J307" s="6">
        <v>79.740798715651863</v>
      </c>
      <c r="K307" s="6">
        <v>82.429897990523713</v>
      </c>
      <c r="L307" s="6">
        <v>97.763122850982626</v>
      </c>
      <c r="M307" s="6">
        <v>95.008490165321163</v>
      </c>
      <c r="N307" s="6">
        <v>104.81732724076714</v>
      </c>
      <c r="O307" s="6">
        <v>105.60678041361875</v>
      </c>
      <c r="P307" s="6">
        <v>107.26798309036366</v>
      </c>
      <c r="Q307" s="6">
        <v>108.87939238496078</v>
      </c>
      <c r="R307" s="6">
        <v>110.14652470364281</v>
      </c>
      <c r="S307" s="6">
        <v>112.37712329148934</v>
      </c>
      <c r="T307" s="6">
        <v>116.50741682709018</v>
      </c>
      <c r="U307" s="6">
        <v>116.74418126050408</v>
      </c>
      <c r="V307" s="6">
        <v>117.49312293385009</v>
      </c>
      <c r="W307" s="6">
        <v>119.39576631322356</v>
      </c>
      <c r="X307" s="6">
        <v>122.50701454999913</v>
      </c>
      <c r="Y307" s="6">
        <v>123.55929264379867</v>
      </c>
      <c r="Z307" s="6">
        <v>127.79824987062376</v>
      </c>
      <c r="AA307" s="6">
        <v>127.50438756172869</v>
      </c>
      <c r="AB307" s="6">
        <v>130.05695608885361</v>
      </c>
      <c r="AC307" s="2">
        <v>133.69734951532604</v>
      </c>
    </row>
    <row r="308" spans="3:29">
      <c r="C308" s="2" t="s">
        <v>46</v>
      </c>
      <c r="D308" s="2" t="s">
        <v>27</v>
      </c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spans="3:29">
      <c r="C309" s="2" t="s">
        <v>62</v>
      </c>
      <c r="D309" s="2" t="s">
        <v>27</v>
      </c>
      <c r="E309" s="6">
        <v>94.234974910238947</v>
      </c>
      <c r="F309" s="6">
        <v>178.16726274558908</v>
      </c>
      <c r="G309" s="6">
        <v>196.40778568910204</v>
      </c>
      <c r="H309" s="6">
        <v>201.5742515607015</v>
      </c>
      <c r="I309" s="6">
        <v>231.53786670191647</v>
      </c>
      <c r="J309" s="6">
        <v>277.65116696306177</v>
      </c>
      <c r="K309" s="6">
        <v>316.10439047648384</v>
      </c>
      <c r="L309" s="6">
        <v>340.79328728154269</v>
      </c>
      <c r="M309" s="6">
        <v>334.94043110476576</v>
      </c>
      <c r="N309" s="6">
        <v>342.48596337314592</v>
      </c>
      <c r="O309" s="6">
        <v>345.03504242207578</v>
      </c>
      <c r="P309" s="6">
        <v>351.57476252839683</v>
      </c>
      <c r="Q309" s="6">
        <v>358.41684805471522</v>
      </c>
      <c r="R309" s="6">
        <v>361.3612731657509</v>
      </c>
      <c r="S309" s="6">
        <v>372.19446165062396</v>
      </c>
      <c r="T309" s="6">
        <v>382.28983532268319</v>
      </c>
      <c r="U309" s="6">
        <v>385.39821833845787</v>
      </c>
      <c r="V309" s="6">
        <v>384.52943505823691</v>
      </c>
      <c r="W309" s="6">
        <v>392.51862433731571</v>
      </c>
      <c r="X309" s="6">
        <v>402.51133049019376</v>
      </c>
      <c r="Y309" s="6">
        <v>406.29169652757446</v>
      </c>
      <c r="Z309" s="6">
        <v>417.31974370386411</v>
      </c>
      <c r="AA309" s="6">
        <v>417.35663458692034</v>
      </c>
      <c r="AB309" s="6">
        <v>426.19508156234718</v>
      </c>
      <c r="AC309" s="2">
        <v>435.41704072177208</v>
      </c>
    </row>
    <row r="310" spans="3:29">
      <c r="C310" s="2" t="s">
        <v>63</v>
      </c>
      <c r="D310" s="2" t="s">
        <v>27</v>
      </c>
      <c r="E310" s="6">
        <v>94.234973867172016</v>
      </c>
      <c r="F310" s="6">
        <v>178.16725615735038</v>
      </c>
      <c r="G310" s="6">
        <v>196.40777530298843</v>
      </c>
      <c r="H310" s="6">
        <v>201.57424905959624</v>
      </c>
      <c r="I310" s="6">
        <v>231.53781454876741</v>
      </c>
      <c r="J310" s="6">
        <v>277.65116535602573</v>
      </c>
      <c r="K310" s="6">
        <v>316.10438789045361</v>
      </c>
      <c r="L310" s="6">
        <v>340.79327683668595</v>
      </c>
      <c r="M310" s="6">
        <v>334.94041967087668</v>
      </c>
      <c r="N310" s="6">
        <v>342.48594578847434</v>
      </c>
      <c r="O310" s="6">
        <v>345.03500357753938</v>
      </c>
      <c r="P310" s="6">
        <v>351.5747556356248</v>
      </c>
      <c r="Q310" s="6">
        <v>358.4168337252716</v>
      </c>
      <c r="R310" s="6">
        <v>361.36120819267995</v>
      </c>
      <c r="S310" s="6">
        <v>372.19435948999751</v>
      </c>
      <c r="T310" s="6">
        <v>382.28982218571031</v>
      </c>
      <c r="U310" s="6">
        <v>385.39811106414737</v>
      </c>
      <c r="V310" s="6">
        <v>384.52933971294317</v>
      </c>
      <c r="W310" s="6">
        <v>392.51859391563573</v>
      </c>
      <c r="X310" s="6">
        <v>402.51132609244712</v>
      </c>
      <c r="Y310" s="6">
        <v>406.29168314280929</v>
      </c>
      <c r="Z310" s="6">
        <v>417.31970113614938</v>
      </c>
      <c r="AA310" s="6">
        <v>417.35663222596668</v>
      </c>
      <c r="AB310" s="6">
        <v>426.19500663040753</v>
      </c>
      <c r="AC310" s="2">
        <v>435.41703768038099</v>
      </c>
    </row>
    <row r="311" spans="3:29">
      <c r="C311" s="2" t="s">
        <v>45</v>
      </c>
      <c r="D311" s="2" t="s">
        <v>27</v>
      </c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spans="3:29">
      <c r="C312" s="2" t="s">
        <v>64</v>
      </c>
      <c r="D312" s="2" t="s">
        <v>27</v>
      </c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spans="3:29">
      <c r="C313" s="2" t="s">
        <v>65</v>
      </c>
      <c r="D313" s="2" t="s">
        <v>27</v>
      </c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spans="3:29">
      <c r="C314" s="2" t="s">
        <v>66</v>
      </c>
      <c r="D314" s="2" t="s">
        <v>27</v>
      </c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spans="3:29">
      <c r="C315" s="2" t="s">
        <v>67</v>
      </c>
      <c r="D315" s="2" t="s">
        <v>27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0</v>
      </c>
      <c r="W315" s="6">
        <v>0</v>
      </c>
      <c r="X315" s="6">
        <v>0</v>
      </c>
      <c r="Y315" s="6">
        <v>0</v>
      </c>
      <c r="Z315" s="6">
        <v>0</v>
      </c>
      <c r="AA315" s="6">
        <v>0</v>
      </c>
      <c r="AB315" s="6">
        <v>0</v>
      </c>
      <c r="AC315" s="2">
        <v>0</v>
      </c>
    </row>
    <row r="316" spans="3:29">
      <c r="C316" s="2" t="s">
        <v>68</v>
      </c>
      <c r="D316" s="2" t="s">
        <v>27</v>
      </c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spans="3:29">
      <c r="C317" s="2" t="s">
        <v>69</v>
      </c>
      <c r="D317" s="2" t="s">
        <v>27</v>
      </c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spans="3:29">
      <c r="C318" s="2" t="s">
        <v>70</v>
      </c>
      <c r="D318" s="2" t="s">
        <v>27</v>
      </c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spans="3:29">
      <c r="C319" s="2" t="s">
        <v>71</v>
      </c>
      <c r="D319" s="2" t="s">
        <v>27</v>
      </c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spans="3:29">
      <c r="C320" s="2" t="s">
        <v>72</v>
      </c>
      <c r="D320" s="2" t="s">
        <v>27</v>
      </c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spans="3:29">
      <c r="C321" s="2" t="s">
        <v>73</v>
      </c>
      <c r="D321" s="2" t="s">
        <v>27</v>
      </c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spans="3:29">
      <c r="C322" s="2" t="s">
        <v>74</v>
      </c>
      <c r="D322" s="2" t="s">
        <v>27</v>
      </c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spans="3:29">
      <c r="C323" s="2" t="s">
        <v>75</v>
      </c>
      <c r="D323" s="2" t="s">
        <v>27</v>
      </c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spans="3:29">
      <c r="C324" s="2" t="s">
        <v>76</v>
      </c>
      <c r="D324" s="2" t="s">
        <v>27</v>
      </c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spans="3:29">
      <c r="C325" s="2" t="s">
        <v>77</v>
      </c>
      <c r="D325" s="2" t="s">
        <v>27</v>
      </c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spans="3:29">
      <c r="C326" s="2" t="s">
        <v>78</v>
      </c>
      <c r="D326" s="2" t="s">
        <v>27</v>
      </c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spans="3:29">
      <c r="C327" s="2" t="s">
        <v>79</v>
      </c>
      <c r="D327" s="2" t="s">
        <v>27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2">
        <v>0</v>
      </c>
    </row>
    <row r="328" spans="3:29">
      <c r="C328" s="2" t="s">
        <v>80</v>
      </c>
      <c r="D328" s="2" t="s">
        <v>27</v>
      </c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spans="3:29">
      <c r="C329" s="2" t="s">
        <v>81</v>
      </c>
      <c r="D329" s="2" t="s">
        <v>27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2">
        <v>0</v>
      </c>
    </row>
    <row r="330" spans="3:29">
      <c r="C330" s="2" t="s">
        <v>82</v>
      </c>
      <c r="D330" s="2" t="s">
        <v>27</v>
      </c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spans="3:29">
      <c r="C331" s="2" t="s">
        <v>83</v>
      </c>
      <c r="D331" s="2" t="s">
        <v>27</v>
      </c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spans="3:29">
      <c r="C332" s="2" t="s">
        <v>84</v>
      </c>
      <c r="D332" s="2" t="s">
        <v>27</v>
      </c>
      <c r="E332" s="6">
        <v>0</v>
      </c>
      <c r="F332" s="6">
        <v>0</v>
      </c>
      <c r="G332" s="6">
        <v>0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6">
        <v>0</v>
      </c>
      <c r="Y332" s="6">
        <v>0</v>
      </c>
      <c r="Z332" s="6">
        <v>0</v>
      </c>
      <c r="AA332" s="6">
        <v>0</v>
      </c>
      <c r="AB332" s="6">
        <v>0</v>
      </c>
      <c r="AC332" s="2">
        <v>0</v>
      </c>
    </row>
    <row r="333" spans="3:29">
      <c r="C333" s="2" t="s">
        <v>85</v>
      </c>
      <c r="D333" s="2" t="s">
        <v>27</v>
      </c>
      <c r="E333" s="6">
        <v>7.9986681927379832</v>
      </c>
      <c r="F333" s="6">
        <v>13.077350696971015</v>
      </c>
      <c r="G333" s="6">
        <v>13.818491468892312</v>
      </c>
      <c r="H333" s="6">
        <v>14.853297145765822</v>
      </c>
      <c r="I333" s="6">
        <v>16.540043274804127</v>
      </c>
      <c r="J333" s="6">
        <v>18.671011518224937</v>
      </c>
      <c r="K333" s="6">
        <v>19.328007721188307</v>
      </c>
      <c r="L333" s="6">
        <v>21.171793702690266</v>
      </c>
      <c r="M333" s="6">
        <v>20.724490277233716</v>
      </c>
      <c r="N333" s="6">
        <v>21.236087014126038</v>
      </c>
      <c r="O333" s="6">
        <v>21.497522971571879</v>
      </c>
      <c r="P333" s="6">
        <v>22.013577627212452</v>
      </c>
      <c r="Q333" s="6">
        <v>22.440940396318794</v>
      </c>
      <c r="R333" s="6">
        <v>22.760830913325517</v>
      </c>
      <c r="S333" s="6">
        <v>23.320412250341342</v>
      </c>
      <c r="T333" s="6">
        <v>0</v>
      </c>
      <c r="U333" s="6">
        <v>0</v>
      </c>
      <c r="V333" s="6">
        <v>0</v>
      </c>
      <c r="W333" s="6">
        <v>0</v>
      </c>
      <c r="X333" s="6">
        <v>0</v>
      </c>
      <c r="Y333" s="6">
        <v>0</v>
      </c>
      <c r="Z333" s="6">
        <v>0</v>
      </c>
      <c r="AA333" s="6">
        <v>0</v>
      </c>
      <c r="AB333" s="6">
        <v>0</v>
      </c>
      <c r="AC333" s="2">
        <v>0</v>
      </c>
    </row>
    <row r="334" spans="3:29">
      <c r="C334" s="2" t="s">
        <v>86</v>
      </c>
      <c r="D334" s="2" t="s">
        <v>27</v>
      </c>
      <c r="E334" s="6">
        <v>2.6987943563145396</v>
      </c>
      <c r="F334" s="6">
        <v>4.5239922450558261</v>
      </c>
      <c r="G334" s="6">
        <v>4.7416447423816388</v>
      </c>
      <c r="H334" s="6">
        <v>5.080733608085648</v>
      </c>
      <c r="I334" s="6">
        <v>5.237618181869248</v>
      </c>
      <c r="J334" s="6">
        <v>6.3925054372184915</v>
      </c>
      <c r="K334" s="6">
        <v>6.9145050664607632</v>
      </c>
      <c r="L334" s="6">
        <v>7.6560214589290059</v>
      </c>
      <c r="M334" s="6">
        <v>7.3933487518736305</v>
      </c>
      <c r="N334" s="6">
        <v>7.6395959322190361</v>
      </c>
      <c r="O334" s="6">
        <v>7.5600597000037171</v>
      </c>
      <c r="P334" s="6">
        <v>7.6967855316750349</v>
      </c>
      <c r="Q334" s="6">
        <v>7.8768126382364096</v>
      </c>
      <c r="R334" s="6">
        <v>7.7624476314718498</v>
      </c>
      <c r="S334" s="6">
        <v>8.0527108937581851</v>
      </c>
      <c r="T334" s="6">
        <v>8.3351233634174093</v>
      </c>
      <c r="U334" s="6">
        <v>8.4312193241273725</v>
      </c>
      <c r="V334" s="6">
        <v>8.3415480851671138</v>
      </c>
      <c r="W334" s="6">
        <v>8.4449763379766694</v>
      </c>
      <c r="X334" s="6">
        <v>8.8039906778554133</v>
      </c>
      <c r="Y334" s="6">
        <v>8.9607066484496389</v>
      </c>
      <c r="Z334" s="6">
        <v>9.4284783627713118</v>
      </c>
      <c r="AA334" s="6">
        <v>9.3758610926004469</v>
      </c>
      <c r="AB334" s="6">
        <v>9.6853540284578656</v>
      </c>
      <c r="AC334" s="2">
        <v>10.056739671413888</v>
      </c>
    </row>
    <row r="335" spans="3:29">
      <c r="C335" s="2" t="s">
        <v>87</v>
      </c>
      <c r="D335" s="2" t="s">
        <v>27</v>
      </c>
      <c r="E335" s="6">
        <v>0.29051797423538017</v>
      </c>
      <c r="F335" s="6">
        <v>0.49187509319045913</v>
      </c>
      <c r="G335" s="6">
        <v>0.51022919735261407</v>
      </c>
      <c r="H335" s="6">
        <v>0.54459698121843914</v>
      </c>
      <c r="I335" s="6">
        <v>0.5562603367567891</v>
      </c>
      <c r="J335" s="6">
        <v>0.7700393650206816</v>
      </c>
      <c r="K335" s="6">
        <v>0.8040772639376691</v>
      </c>
      <c r="L335" s="6">
        <v>0.86122524554370283</v>
      </c>
      <c r="M335" s="6">
        <v>0.86256870799251861</v>
      </c>
      <c r="N335" s="6">
        <v>0.88702493448482722</v>
      </c>
      <c r="O335" s="6">
        <v>0.90035658381436645</v>
      </c>
      <c r="P335" s="6">
        <v>0.92283323077194013</v>
      </c>
      <c r="Q335" s="6">
        <v>0.93697253835949013</v>
      </c>
      <c r="R335" s="6">
        <v>0.92868632817294883</v>
      </c>
      <c r="S335" s="6">
        <v>0.9726528602075899</v>
      </c>
      <c r="T335" s="6">
        <v>1.0108508180043274</v>
      </c>
      <c r="U335" s="6">
        <v>1.0201936672436276</v>
      </c>
      <c r="V335" s="6">
        <v>1.009375862147134</v>
      </c>
      <c r="W335" s="6">
        <v>1.0117951252622603</v>
      </c>
      <c r="X335" s="6">
        <v>1.0502833365103874</v>
      </c>
      <c r="Y335" s="6">
        <v>1.0692879481273434</v>
      </c>
      <c r="Z335" s="6">
        <v>1.1088809439029257</v>
      </c>
      <c r="AA335" s="6">
        <v>1.1061147620477414</v>
      </c>
      <c r="AB335" s="6">
        <v>1.1326205435995724</v>
      </c>
      <c r="AC335" s="2">
        <v>1.1646410446602979</v>
      </c>
    </row>
    <row r="336" spans="3:29">
      <c r="C336" s="2" t="s">
        <v>47</v>
      </c>
      <c r="D336" s="2" t="s">
        <v>27</v>
      </c>
      <c r="E336" s="6">
        <v>0.50200966748410725</v>
      </c>
      <c r="F336" s="6">
        <v>1.0135211498177759</v>
      </c>
      <c r="G336" s="6">
        <v>0.55795878271823651</v>
      </c>
      <c r="H336" s="6">
        <v>0.11719662219612059</v>
      </c>
      <c r="I336" s="6">
        <v>0.32158561013331222</v>
      </c>
      <c r="J336" s="6">
        <v>2.3562578704335517</v>
      </c>
      <c r="K336" s="6">
        <v>2.4334113036534517</v>
      </c>
      <c r="L336" s="6">
        <v>2.4700993990857425</v>
      </c>
      <c r="M336" s="6">
        <v>2.4109600507110756</v>
      </c>
      <c r="N336" s="6">
        <v>1.9519573155676628</v>
      </c>
      <c r="O336" s="6">
        <v>1.9555690500645075</v>
      </c>
      <c r="P336" s="6">
        <v>1.3361410510581004</v>
      </c>
      <c r="Q336" s="6">
        <v>0.45948974793408059</v>
      </c>
      <c r="R336" s="6">
        <v>0.56044694274551443</v>
      </c>
      <c r="S336" s="6">
        <v>4.6263437835504805E-4</v>
      </c>
      <c r="T336" s="6">
        <v>0.66795563323068219</v>
      </c>
      <c r="U336" s="6">
        <v>4.7573326470273883E-4</v>
      </c>
      <c r="V336" s="6">
        <v>7.4746958204917127E-2</v>
      </c>
      <c r="W336" s="6">
        <v>1.1860293583565681E-4</v>
      </c>
      <c r="X336" s="6">
        <v>2.0932174292135549E-5</v>
      </c>
      <c r="Y336" s="6">
        <v>5.2123967225299401E-5</v>
      </c>
      <c r="Z336" s="6">
        <v>0.21755784960867292</v>
      </c>
      <c r="AA336" s="6">
        <v>9.4987305057214851E-6</v>
      </c>
      <c r="AB336" s="6">
        <v>3.3145229779744034E-4</v>
      </c>
      <c r="AC336" s="2">
        <v>0.40978439132602268</v>
      </c>
    </row>
    <row r="337" spans="3:29">
      <c r="C337" s="2" t="s">
        <v>88</v>
      </c>
      <c r="D337" s="2" t="s">
        <v>27</v>
      </c>
      <c r="E337" s="6">
        <v>0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  <c r="V337" s="6">
        <v>0</v>
      </c>
      <c r="W337" s="6">
        <v>0</v>
      </c>
      <c r="X337" s="6">
        <v>0</v>
      </c>
      <c r="Y337" s="6">
        <v>0</v>
      </c>
      <c r="Z337" s="6">
        <v>0</v>
      </c>
      <c r="AA337" s="6">
        <v>0</v>
      </c>
      <c r="AB337" s="6">
        <v>0</v>
      </c>
      <c r="AC337" s="2">
        <v>0</v>
      </c>
    </row>
    <row r="338" spans="3:29">
      <c r="C338" s="2" t="s">
        <v>89</v>
      </c>
      <c r="D338" s="2" t="s">
        <v>27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  <c r="V338" s="6">
        <v>0</v>
      </c>
      <c r="W338" s="6">
        <v>0</v>
      </c>
      <c r="X338" s="6">
        <v>0</v>
      </c>
      <c r="Y338" s="6">
        <v>0</v>
      </c>
      <c r="Z338" s="6">
        <v>0</v>
      </c>
      <c r="AA338" s="6">
        <v>0</v>
      </c>
      <c r="AB338" s="6">
        <v>0</v>
      </c>
      <c r="AC338" s="2">
        <v>0</v>
      </c>
    </row>
    <row r="339" spans="3:29">
      <c r="C339" s="2" t="s">
        <v>90</v>
      </c>
      <c r="D339" s="2" t="s">
        <v>27</v>
      </c>
      <c r="E339" s="6">
        <v>9.5188868666989685E-7</v>
      </c>
      <c r="F339" s="6">
        <v>8.3500761840844567E-6</v>
      </c>
      <c r="G339" s="6">
        <v>1.3245766663166306E-5</v>
      </c>
      <c r="H339" s="6">
        <v>3.1873101319600809E-6</v>
      </c>
      <c r="I339" s="6">
        <v>6.4918550508311467E-5</v>
      </c>
      <c r="J339" s="6">
        <v>2.5648671402546554E-6</v>
      </c>
      <c r="K339" s="6">
        <v>4.2839463128294393E-6</v>
      </c>
      <c r="L339" s="6">
        <v>1.8922597205872709E-5</v>
      </c>
      <c r="M339" s="6">
        <v>1.9444590156822529E-5</v>
      </c>
      <c r="N339" s="6">
        <v>3.012244781387339E-5</v>
      </c>
      <c r="O339" s="6">
        <v>6.5799150843072758E-5</v>
      </c>
      <c r="P339" s="6">
        <v>1.1787136491594771E-5</v>
      </c>
      <c r="Q339" s="6">
        <v>2.4587949389519952E-5</v>
      </c>
      <c r="R339" s="6">
        <v>1.0652082115552719E-4</v>
      </c>
      <c r="S339" s="6">
        <v>1.7208474799251203E-4</v>
      </c>
      <c r="T339" s="6">
        <v>2.3991187196996183E-5</v>
      </c>
      <c r="U339" s="6">
        <v>1.9236662668890164E-4</v>
      </c>
      <c r="V339" s="6">
        <v>1.6904193790693743E-4</v>
      </c>
      <c r="W339" s="6">
        <v>5.4298646931238412E-5</v>
      </c>
      <c r="X339" s="6">
        <v>8.2758113954365688E-6</v>
      </c>
      <c r="Y339" s="6">
        <v>2.5129849345413577E-5</v>
      </c>
      <c r="Z339" s="6">
        <v>8.4713760254708986E-5</v>
      </c>
      <c r="AA339" s="6">
        <v>4.7442863920453512E-6</v>
      </c>
      <c r="AB339" s="6">
        <v>1.4912341132216828E-4</v>
      </c>
      <c r="AC339" s="2">
        <v>6.3965485605489829E-6</v>
      </c>
    </row>
    <row r="340" spans="3:29">
      <c r="C340" s="2" t="s">
        <v>91</v>
      </c>
      <c r="D340" s="2" t="s">
        <v>27</v>
      </c>
      <c r="E340" s="6">
        <v>0.30982133378567595</v>
      </c>
      <c r="F340" s="6">
        <v>0.43835897323229844</v>
      </c>
      <c r="G340" s="6">
        <v>0.28019099679353393</v>
      </c>
      <c r="H340" s="6">
        <v>0.17736091996877107</v>
      </c>
      <c r="I340" s="6">
        <v>0.3135503210264699</v>
      </c>
      <c r="J340" s="6">
        <v>1.1808995435767708</v>
      </c>
      <c r="K340" s="6">
        <v>1.2399164065748522</v>
      </c>
      <c r="L340" s="6">
        <v>1.7655632341092331</v>
      </c>
      <c r="M340" s="6">
        <v>1.3839014329953436</v>
      </c>
      <c r="N340" s="6">
        <v>0.69198446232022315</v>
      </c>
      <c r="O340" s="6">
        <v>0.73454322766659741</v>
      </c>
      <c r="P340" s="6">
        <v>0.70269260234799291</v>
      </c>
      <c r="Q340" s="6">
        <v>0.52125261323413918</v>
      </c>
      <c r="R340" s="6">
        <v>0.61111228054496181</v>
      </c>
      <c r="S340" s="6">
        <v>0.32137873973599868</v>
      </c>
      <c r="T340" s="6">
        <v>0.83405190102185733</v>
      </c>
      <c r="U340" s="6">
        <v>0.47288583599131356</v>
      </c>
      <c r="V340" s="6">
        <v>0.65886257705023921</v>
      </c>
      <c r="W340" s="6">
        <v>0.40970701816114846</v>
      </c>
      <c r="X340" s="6">
        <v>0.39599994986516523</v>
      </c>
      <c r="Y340" s="6">
        <v>0.17753880272735484</v>
      </c>
      <c r="Z340" s="6">
        <v>0.69202470412184025</v>
      </c>
      <c r="AA340" s="6">
        <v>0.11073927091157174</v>
      </c>
      <c r="AB340" s="6">
        <v>0.12782256687905502</v>
      </c>
      <c r="AC340" s="2">
        <v>0.34074033979291268</v>
      </c>
    </row>
    <row r="341" spans="3:29">
      <c r="C341" s="2" t="s">
        <v>92</v>
      </c>
      <c r="D341" s="2" t="s">
        <v>27</v>
      </c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spans="3:29">
      <c r="C342" s="2" t="s">
        <v>93</v>
      </c>
      <c r="D342" s="2" t="s">
        <v>27</v>
      </c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spans="3:29">
      <c r="C343" s="2" t="s">
        <v>94</v>
      </c>
      <c r="D343" s="2" t="s">
        <v>27</v>
      </c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spans="3:29">
      <c r="C344" s="2" t="s">
        <v>95</v>
      </c>
      <c r="D344" s="2" t="s">
        <v>27</v>
      </c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spans="3:29">
      <c r="C345" s="2" t="s">
        <v>96</v>
      </c>
      <c r="D345" s="2" t="s">
        <v>27</v>
      </c>
      <c r="E345" s="6">
        <v>1.3721748052678024</v>
      </c>
      <c r="F345" s="6">
        <v>3.9051681128356925</v>
      </c>
      <c r="G345" s="6">
        <v>1.9801229222133363</v>
      </c>
      <c r="H345" s="6">
        <v>1.3591297039480055</v>
      </c>
      <c r="I345" s="6">
        <v>2.534114226763414</v>
      </c>
      <c r="J345" s="6">
        <v>39.82284757094628</v>
      </c>
      <c r="K345" s="6">
        <v>44.511890412270617</v>
      </c>
      <c r="L345" s="6">
        <v>71.86627628525406</v>
      </c>
      <c r="M345" s="6">
        <v>49.462273461768021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6">
        <v>0</v>
      </c>
      <c r="X345" s="6">
        <v>0</v>
      </c>
      <c r="Y345" s="6">
        <v>0</v>
      </c>
      <c r="Z345" s="6">
        <v>0</v>
      </c>
      <c r="AA345" s="6">
        <v>0</v>
      </c>
      <c r="AB345" s="6">
        <v>0</v>
      </c>
      <c r="AC345" s="2">
        <v>0</v>
      </c>
    </row>
    <row r="346" spans="3:29">
      <c r="C346" s="2" t="s">
        <v>97</v>
      </c>
      <c r="D346" s="2" t="s">
        <v>27</v>
      </c>
      <c r="E346" s="6">
        <v>26.555659535467772</v>
      </c>
      <c r="F346" s="6">
        <v>140.38146014800074</v>
      </c>
      <c r="G346" s="6">
        <v>122.42731788732394</v>
      </c>
      <c r="H346" s="6">
        <v>107.24350527241428</v>
      </c>
      <c r="I346" s="6">
        <v>126.96880272540008</v>
      </c>
      <c r="J346" s="6">
        <v>284.64617264749307</v>
      </c>
      <c r="K346" s="6">
        <v>289.09856372449377</v>
      </c>
      <c r="L346" s="6">
        <v>324.43424733335218</v>
      </c>
      <c r="M346" s="6">
        <v>303.11352585358929</v>
      </c>
      <c r="N346" s="6">
        <v>307.40955853336243</v>
      </c>
      <c r="O346" s="6">
        <v>301.0531130899634</v>
      </c>
      <c r="P346" s="6">
        <v>303.06659805121757</v>
      </c>
      <c r="Q346" s="6">
        <v>303.01960398949535</v>
      </c>
      <c r="R346" s="6">
        <v>0</v>
      </c>
      <c r="S346" s="6">
        <v>0</v>
      </c>
      <c r="T346" s="6">
        <v>0</v>
      </c>
      <c r="U346" s="6">
        <v>0</v>
      </c>
      <c r="V346" s="6">
        <v>0</v>
      </c>
      <c r="W346" s="6">
        <v>0</v>
      </c>
      <c r="X346" s="6">
        <v>0</v>
      </c>
      <c r="Y346" s="6">
        <v>0</v>
      </c>
      <c r="Z346" s="6">
        <v>0</v>
      </c>
      <c r="AA346" s="6">
        <v>0</v>
      </c>
      <c r="AB346" s="6">
        <v>0</v>
      </c>
      <c r="AC346" s="2">
        <v>0</v>
      </c>
    </row>
    <row r="347" spans="3:29">
      <c r="C347" s="2" t="s">
        <v>98</v>
      </c>
      <c r="D347" s="2" t="s">
        <v>27</v>
      </c>
      <c r="E347" s="6">
        <v>2.1690774165739595</v>
      </c>
      <c r="F347" s="6">
        <v>5.0584680554235604</v>
      </c>
      <c r="G347" s="6">
        <v>2.984594787841286</v>
      </c>
      <c r="H347" s="6">
        <v>2.1959850133351613</v>
      </c>
      <c r="I347" s="6">
        <v>3.9690166001972376</v>
      </c>
      <c r="J347" s="6">
        <v>55.889743609259213</v>
      </c>
      <c r="K347" s="6">
        <v>59.687112411739264</v>
      </c>
      <c r="L347" s="6">
        <v>91.171286778106278</v>
      </c>
      <c r="M347" s="6">
        <v>62.443644334810102</v>
      </c>
      <c r="N347" s="6">
        <v>56.505577291075483</v>
      </c>
      <c r="O347" s="6">
        <v>46.778891846944148</v>
      </c>
      <c r="P347" s="6">
        <v>45.934811562351669</v>
      </c>
      <c r="Q347" s="6">
        <v>42.880200500791993</v>
      </c>
      <c r="R347" s="6">
        <v>35.734656728439703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  <c r="X347" s="6">
        <v>0</v>
      </c>
      <c r="Y347" s="6">
        <v>0</v>
      </c>
      <c r="Z347" s="6">
        <v>0</v>
      </c>
      <c r="AA347" s="6">
        <v>0</v>
      </c>
      <c r="AB347" s="6">
        <v>0</v>
      </c>
      <c r="AC347" s="2">
        <v>0</v>
      </c>
    </row>
    <row r="348" spans="3:29">
      <c r="C348" s="2" t="s">
        <v>99</v>
      </c>
      <c r="D348" s="2" t="s">
        <v>27</v>
      </c>
      <c r="E348" s="6">
        <v>3.9404683260887419</v>
      </c>
      <c r="F348" s="6">
        <v>16.486342489822427</v>
      </c>
      <c r="G348" s="6">
        <v>14.879987925484784</v>
      </c>
      <c r="H348" s="6">
        <v>13.958776433243152</v>
      </c>
      <c r="I348" s="6">
        <v>27.003994500813633</v>
      </c>
      <c r="J348" s="6">
        <v>140.81847639267599</v>
      </c>
      <c r="K348" s="6">
        <v>145.23470181901754</v>
      </c>
      <c r="L348" s="6">
        <v>167.73051207792676</v>
      </c>
      <c r="M348" s="6">
        <v>134.14119698779461</v>
      </c>
      <c r="N348" s="6">
        <v>134.10781685679578</v>
      </c>
      <c r="O348" s="6">
        <v>116.55339481365549</v>
      </c>
      <c r="P348" s="6">
        <v>115.49678060611441</v>
      </c>
      <c r="Q348" s="6">
        <v>117.06232274637321</v>
      </c>
      <c r="R348" s="6">
        <v>130.66166429091737</v>
      </c>
      <c r="S348" s="6">
        <v>0</v>
      </c>
      <c r="T348" s="6">
        <v>0</v>
      </c>
      <c r="U348" s="6">
        <v>0</v>
      </c>
      <c r="V348" s="6">
        <v>0</v>
      </c>
      <c r="W348" s="6">
        <v>0</v>
      </c>
      <c r="X348" s="6">
        <v>0</v>
      </c>
      <c r="Y348" s="6">
        <v>0</v>
      </c>
      <c r="Z348" s="6">
        <v>0</v>
      </c>
      <c r="AA348" s="6">
        <v>0</v>
      </c>
      <c r="AB348" s="6">
        <v>0</v>
      </c>
      <c r="AC348" s="2">
        <v>0</v>
      </c>
    </row>
    <row r="349" spans="3:29">
      <c r="C349" s="2" t="s">
        <v>100</v>
      </c>
      <c r="D349" s="2" t="s">
        <v>27</v>
      </c>
      <c r="E349" s="6">
        <v>46.965306481652028</v>
      </c>
      <c r="F349" s="6">
        <v>164.57659384788684</v>
      </c>
      <c r="G349" s="6">
        <v>160.38407640159318</v>
      </c>
      <c r="H349" s="6">
        <v>152.11104015332842</v>
      </c>
      <c r="I349" s="6">
        <v>152.79965007657424</v>
      </c>
      <c r="J349" s="6">
        <v>245.73014193640944</v>
      </c>
      <c r="K349" s="6">
        <v>250.5567801560714</v>
      </c>
      <c r="L349" s="6">
        <v>277.8261762048632</v>
      </c>
      <c r="M349" s="6">
        <v>263.5080971903941</v>
      </c>
      <c r="N349" s="6">
        <v>268.68851370971214</v>
      </c>
      <c r="O349" s="6">
        <v>265.96602598645001</v>
      </c>
      <c r="P349" s="6">
        <v>269.92335760690219</v>
      </c>
      <c r="Q349" s="6">
        <v>271.80671330988633</v>
      </c>
      <c r="R349" s="6">
        <v>261.97012912104003</v>
      </c>
      <c r="S349" s="6">
        <v>0</v>
      </c>
      <c r="T349" s="6">
        <v>0</v>
      </c>
      <c r="U349" s="6">
        <v>0</v>
      </c>
      <c r="V349" s="6">
        <v>0</v>
      </c>
      <c r="W349" s="6">
        <v>0</v>
      </c>
      <c r="X349" s="6">
        <v>0</v>
      </c>
      <c r="Y349" s="6">
        <v>0</v>
      </c>
      <c r="Z349" s="6">
        <v>0</v>
      </c>
      <c r="AA349" s="6">
        <v>0</v>
      </c>
      <c r="AB349" s="6">
        <v>0</v>
      </c>
      <c r="AC349" s="2">
        <v>0</v>
      </c>
    </row>
    <row r="350" spans="3:29">
      <c r="C350" s="2" t="s">
        <v>101</v>
      </c>
      <c r="D350" s="2" t="s">
        <v>27</v>
      </c>
      <c r="E350" s="6">
        <v>8.1772083085635021</v>
      </c>
      <c r="F350" s="6">
        <v>39.694914618888909</v>
      </c>
      <c r="G350" s="6">
        <v>35.347489201079881</v>
      </c>
      <c r="H350" s="6">
        <v>30.591559909993855</v>
      </c>
      <c r="I350" s="6">
        <v>46.860783563781148</v>
      </c>
      <c r="J350" s="6">
        <v>170.08057259915955</v>
      </c>
      <c r="K350" s="6">
        <v>170.49782948974698</v>
      </c>
      <c r="L350" s="6">
        <v>196.09201278759622</v>
      </c>
      <c r="M350" s="6">
        <v>175.76960019202306</v>
      </c>
      <c r="N350" s="6">
        <v>174.4434256038289</v>
      </c>
      <c r="O350" s="6">
        <v>166.45082222405478</v>
      </c>
      <c r="P350" s="6">
        <v>168.02610582317251</v>
      </c>
      <c r="Q350" s="6">
        <v>162.36716033403567</v>
      </c>
      <c r="R350" s="6">
        <v>178.81268340947889</v>
      </c>
      <c r="S350" s="6">
        <v>196.71599364822046</v>
      </c>
      <c r="T350" s="6">
        <v>0</v>
      </c>
      <c r="U350" s="6">
        <v>0</v>
      </c>
      <c r="V350" s="6">
        <v>0</v>
      </c>
      <c r="W350" s="6">
        <v>0</v>
      </c>
      <c r="X350" s="6">
        <v>0</v>
      </c>
      <c r="Y350" s="6">
        <v>0</v>
      </c>
      <c r="Z350" s="6">
        <v>0</v>
      </c>
      <c r="AA350" s="6">
        <v>0</v>
      </c>
      <c r="AB350" s="6">
        <v>0</v>
      </c>
      <c r="AC350" s="2">
        <v>0</v>
      </c>
    </row>
    <row r="351" spans="3:29">
      <c r="C351" s="2" t="s">
        <v>134</v>
      </c>
      <c r="D351" s="2" t="s">
        <v>27</v>
      </c>
      <c r="E351" s="6">
        <v>12.438049264679968</v>
      </c>
      <c r="F351" s="6">
        <v>28.880982204455464</v>
      </c>
      <c r="G351" s="6">
        <v>28.81950503033794</v>
      </c>
      <c r="H351" s="6">
        <v>25.826763797089423</v>
      </c>
      <c r="I351" s="6">
        <v>27.040231175651094</v>
      </c>
      <c r="J351" s="6">
        <v>79.533187983704877</v>
      </c>
      <c r="K351" s="6">
        <v>80.569804209006222</v>
      </c>
      <c r="L351" s="6">
        <v>90.1607248136511</v>
      </c>
      <c r="M351" s="6">
        <v>82.736933559154565</v>
      </c>
      <c r="N351" s="6">
        <v>84.458632029104479</v>
      </c>
      <c r="O351" s="6">
        <v>81.577372396820721</v>
      </c>
      <c r="P351" s="6">
        <v>82.239762978190626</v>
      </c>
      <c r="Q351" s="6">
        <v>80.63102773174819</v>
      </c>
      <c r="R351" s="6">
        <v>84.944971374595056</v>
      </c>
      <c r="S351" s="6">
        <v>92.707115927391285</v>
      </c>
      <c r="T351" s="6">
        <v>98.097935853465231</v>
      </c>
      <c r="U351" s="6">
        <v>94.481482214776605</v>
      </c>
      <c r="V351" s="6">
        <v>92.909939555047657</v>
      </c>
      <c r="W351" s="6">
        <v>93.112016650055125</v>
      </c>
      <c r="X351" s="6">
        <v>97.537186379939342</v>
      </c>
      <c r="Y351" s="6">
        <v>96.191069993018999</v>
      </c>
      <c r="Z351" s="6">
        <v>0</v>
      </c>
      <c r="AA351" s="6">
        <v>0</v>
      </c>
      <c r="AB351" s="6">
        <v>0</v>
      </c>
      <c r="AC351" s="2">
        <v>0</v>
      </c>
    </row>
    <row r="352" spans="3:29">
      <c r="C352" s="2" t="s">
        <v>135</v>
      </c>
      <c r="D352" s="2" t="s">
        <v>27</v>
      </c>
      <c r="E352" s="6">
        <v>0</v>
      </c>
      <c r="F352" s="6">
        <v>0</v>
      </c>
      <c r="G352" s="6">
        <v>10.382317176143594</v>
      </c>
      <c r="H352" s="6">
        <v>8.438217648919176</v>
      </c>
      <c r="I352" s="6">
        <v>15.934968951353754</v>
      </c>
      <c r="J352" s="6">
        <v>146.0259712321762</v>
      </c>
      <c r="K352" s="6">
        <v>152.87079940067335</v>
      </c>
      <c r="L352" s="6">
        <v>221.14075590344882</v>
      </c>
      <c r="M352" s="6">
        <v>146.73526961999835</v>
      </c>
      <c r="N352" s="6">
        <v>127.65892777837851</v>
      </c>
      <c r="O352" s="6">
        <v>109.61096677583454</v>
      </c>
      <c r="P352" s="6">
        <v>106.84307252443979</v>
      </c>
      <c r="Q352" s="6">
        <v>105.97744438125548</v>
      </c>
      <c r="R352" s="6">
        <v>86.684985468582909</v>
      </c>
      <c r="S352" s="6">
        <v>72.140308923686533</v>
      </c>
      <c r="T352" s="6">
        <v>79.470238378342785</v>
      </c>
      <c r="U352" s="6">
        <v>67.836665334222815</v>
      </c>
      <c r="V352" s="6">
        <v>55.078025788900931</v>
      </c>
      <c r="W352" s="6">
        <v>57.123181787179547</v>
      </c>
      <c r="X352" s="6">
        <v>66.109409985571745</v>
      </c>
      <c r="Y352" s="6">
        <v>69.530924886834256</v>
      </c>
      <c r="Z352" s="6">
        <v>91.485533180664717</v>
      </c>
      <c r="AA352" s="6">
        <v>82.274337240566993</v>
      </c>
      <c r="AB352" s="6">
        <v>0</v>
      </c>
      <c r="AC352" s="2">
        <v>0</v>
      </c>
    </row>
    <row r="353" spans="3:29">
      <c r="C353" s="2" t="s">
        <v>102</v>
      </c>
      <c r="D353" s="2" t="s">
        <v>27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101.0540965364401</v>
      </c>
      <c r="O353" s="6">
        <v>90.292797168371138</v>
      </c>
      <c r="P353" s="6">
        <v>90.78555951330388</v>
      </c>
      <c r="Q353" s="6">
        <v>96.193339230418729</v>
      </c>
      <c r="R353" s="6">
        <v>263.71923105352704</v>
      </c>
      <c r="S353" s="6">
        <v>687.81331244750982</v>
      </c>
      <c r="T353" s="6">
        <v>991.49212594970845</v>
      </c>
      <c r="U353" s="6">
        <v>857.96850367691422</v>
      </c>
      <c r="V353" s="6">
        <v>755.45724466533807</v>
      </c>
      <c r="W353" s="6">
        <v>747.78627026379274</v>
      </c>
      <c r="X353" s="6">
        <v>824.10251658756988</v>
      </c>
      <c r="Y353" s="6">
        <v>835.14993439536636</v>
      </c>
      <c r="Z353" s="6">
        <v>1135.1455631803792</v>
      </c>
      <c r="AA353" s="6">
        <v>1056.5373191966112</v>
      </c>
      <c r="AB353" s="6">
        <v>1257.4103335820007</v>
      </c>
      <c r="AC353" s="2">
        <v>1415.5462578990282</v>
      </c>
    </row>
    <row r="354" spans="3:29">
      <c r="C354" s="2" t="s">
        <v>103</v>
      </c>
      <c r="D354" s="2" t="s">
        <v>27</v>
      </c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spans="3:29">
      <c r="C355" s="2" t="s">
        <v>104</v>
      </c>
      <c r="D355" s="2" t="s">
        <v>27</v>
      </c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spans="3:29">
      <c r="C356" s="2" t="s">
        <v>105</v>
      </c>
      <c r="D356" s="2" t="s">
        <v>27</v>
      </c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spans="3:29">
      <c r="C357" s="2" t="s">
        <v>106</v>
      </c>
      <c r="D357" s="2" t="s">
        <v>27</v>
      </c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spans="3:29">
      <c r="C358" s="2" t="s">
        <v>107</v>
      </c>
      <c r="D358" s="2" t="s">
        <v>27</v>
      </c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spans="3:29">
      <c r="C359" s="2" t="s">
        <v>108</v>
      </c>
      <c r="D359" s="2" t="s">
        <v>27</v>
      </c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spans="3:29">
      <c r="C360" s="2" t="s">
        <v>55</v>
      </c>
      <c r="D360" s="2" t="s">
        <v>27</v>
      </c>
      <c r="E360" s="6">
        <v>112.68393744894836</v>
      </c>
      <c r="F360" s="6">
        <v>165.782274748898</v>
      </c>
      <c r="G360" s="6">
        <v>198.06454277892459</v>
      </c>
      <c r="H360" s="6">
        <v>251.36344595172736</v>
      </c>
      <c r="I360" s="6">
        <v>269.63459353694583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  <c r="X360" s="6">
        <v>0</v>
      </c>
      <c r="Y360" s="6">
        <v>0</v>
      </c>
      <c r="Z360" s="6">
        <v>0</v>
      </c>
      <c r="AA360" s="6">
        <v>0</v>
      </c>
      <c r="AB360" s="6">
        <v>0</v>
      </c>
      <c r="AC360" s="2">
        <v>0</v>
      </c>
    </row>
    <row r="361" spans="3:29">
      <c r="C361" s="2" t="s">
        <v>56</v>
      </c>
      <c r="D361" s="2" t="s">
        <v>27</v>
      </c>
      <c r="E361" s="6">
        <v>231.31126177719818</v>
      </c>
      <c r="F361" s="6">
        <v>439.40675492236016</v>
      </c>
      <c r="G361" s="6">
        <v>414.26425818763306</v>
      </c>
      <c r="H361" s="6">
        <v>389.1062702367455</v>
      </c>
      <c r="I361" s="6">
        <v>556.93408842064014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  <c r="V361" s="6">
        <v>0</v>
      </c>
      <c r="W361" s="6">
        <v>0</v>
      </c>
      <c r="X361" s="6">
        <v>0</v>
      </c>
      <c r="Y361" s="6">
        <v>0</v>
      </c>
      <c r="Z361" s="6">
        <v>0</v>
      </c>
      <c r="AA361" s="6">
        <v>0</v>
      </c>
      <c r="AB361" s="6">
        <v>0</v>
      </c>
      <c r="AC361" s="2">
        <v>0</v>
      </c>
    </row>
    <row r="362" spans="3:29">
      <c r="C362" s="2" t="s">
        <v>109</v>
      </c>
      <c r="D362" s="2" t="s">
        <v>27</v>
      </c>
      <c r="E362" s="6">
        <v>434.42632575392832</v>
      </c>
      <c r="F362" s="6">
        <v>568.26523334320314</v>
      </c>
      <c r="G362" s="6">
        <v>603.66662884011771</v>
      </c>
      <c r="H362" s="6">
        <v>637.38651145971164</v>
      </c>
      <c r="I362" s="6">
        <v>450.33319970012269</v>
      </c>
      <c r="J362" s="6">
        <v>416.96039025849183</v>
      </c>
      <c r="K362" s="6">
        <v>307.32008924192422</v>
      </c>
      <c r="L362" s="6">
        <v>12.787528884109465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  <c r="X362" s="6">
        <v>0</v>
      </c>
      <c r="Y362" s="6">
        <v>0</v>
      </c>
      <c r="Z362" s="6">
        <v>0</v>
      </c>
      <c r="AA362" s="6">
        <v>0</v>
      </c>
      <c r="AB362" s="6">
        <v>0</v>
      </c>
      <c r="AC362" s="2">
        <v>0</v>
      </c>
    </row>
    <row r="363" spans="3:29">
      <c r="C363" s="2" t="s">
        <v>110</v>
      </c>
      <c r="D363" s="2" t="s">
        <v>27</v>
      </c>
      <c r="E363" s="6">
        <v>0</v>
      </c>
      <c r="F363" s="6">
        <v>0</v>
      </c>
      <c r="G363" s="6">
        <v>0</v>
      </c>
      <c r="H363" s="6">
        <v>0</v>
      </c>
      <c r="I363" s="6">
        <v>168.90489619314837</v>
      </c>
      <c r="J363" s="6">
        <v>259.59592571543135</v>
      </c>
      <c r="K363" s="6">
        <v>174.17615168630519</v>
      </c>
      <c r="L363" s="6">
        <v>446.12840939569099</v>
      </c>
      <c r="M363" s="6">
        <v>682.12913081871932</v>
      </c>
      <c r="N363" s="6">
        <v>899.91308927178193</v>
      </c>
      <c r="O363" s="6">
        <v>1158.7528864199362</v>
      </c>
      <c r="P363" s="6">
        <v>1127.4235339002685</v>
      </c>
      <c r="Q363" s="6">
        <v>1274.626281781635</v>
      </c>
      <c r="R363" s="6">
        <v>1340.9305847994151</v>
      </c>
      <c r="S363" s="6">
        <v>1381.2066643487904</v>
      </c>
      <c r="T363" s="6">
        <v>1374.377095360559</v>
      </c>
      <c r="U363" s="6">
        <v>1432.2845786038815</v>
      </c>
      <c r="V363" s="6">
        <v>1435.6827267893636</v>
      </c>
      <c r="W363" s="6">
        <v>1392.3696524631387</v>
      </c>
      <c r="X363" s="6">
        <v>1498.3748123511582</v>
      </c>
      <c r="Y363" s="6">
        <v>1506.7978196500314</v>
      </c>
      <c r="Z363" s="6">
        <v>1384.9148230479645</v>
      </c>
      <c r="AA363" s="6">
        <v>1555.3144877900108</v>
      </c>
      <c r="AB363" s="6">
        <v>1580.3009000424759</v>
      </c>
      <c r="AC363" s="2">
        <v>1444.0180747802551</v>
      </c>
    </row>
    <row r="364" spans="3:29">
      <c r="C364" s="2" t="s">
        <v>111</v>
      </c>
      <c r="D364" s="2" t="s">
        <v>27</v>
      </c>
      <c r="E364" s="6">
        <v>190.6164756911692</v>
      </c>
      <c r="F364" s="6">
        <v>340.7349678225637</v>
      </c>
      <c r="G364" s="6">
        <v>361.77233131065799</v>
      </c>
      <c r="H364" s="6">
        <v>373.92365402757446</v>
      </c>
      <c r="I364" s="6">
        <v>401.27092028323295</v>
      </c>
      <c r="J364" s="6">
        <v>449.04919923073436</v>
      </c>
      <c r="K364" s="6">
        <v>483.41591885272516</v>
      </c>
      <c r="L364" s="6">
        <v>284.78572615068191</v>
      </c>
      <c r="M364" s="6">
        <v>233.94631649332845</v>
      </c>
      <c r="N364" s="6">
        <v>0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6">
        <v>0</v>
      </c>
      <c r="X364" s="6">
        <v>0</v>
      </c>
      <c r="Y364" s="6">
        <v>0</v>
      </c>
      <c r="Z364" s="6">
        <v>0</v>
      </c>
      <c r="AA364" s="6">
        <v>0</v>
      </c>
      <c r="AB364" s="6">
        <v>0</v>
      </c>
      <c r="AC364" s="2">
        <v>0</v>
      </c>
    </row>
    <row r="365" spans="3:29">
      <c r="C365" s="2" t="s">
        <v>112</v>
      </c>
      <c r="D365" s="2" t="s">
        <v>27</v>
      </c>
      <c r="E365" s="6">
        <v>188.58249597242565</v>
      </c>
      <c r="F365" s="6">
        <v>340.73496782239931</v>
      </c>
      <c r="G365" s="6">
        <v>361.77233131066168</v>
      </c>
      <c r="H365" s="6">
        <v>373.92365402757542</v>
      </c>
      <c r="I365" s="6">
        <v>401.27092028345419</v>
      </c>
      <c r="J365" s="6">
        <v>428.70995295929259</v>
      </c>
      <c r="K365" s="6">
        <v>483.41591885269929</v>
      </c>
      <c r="L365" s="6">
        <v>524.00823652693089</v>
      </c>
      <c r="M365" s="6">
        <v>512.14908357290221</v>
      </c>
      <c r="N365" s="6">
        <v>523.16647854938799</v>
      </c>
      <c r="O365" s="6">
        <v>659.06032987214564</v>
      </c>
      <c r="P365" s="6">
        <v>812.94956217599645</v>
      </c>
      <c r="Q365" s="6">
        <v>1074.7796618766752</v>
      </c>
      <c r="R365" s="6">
        <v>1099.3143340700353</v>
      </c>
      <c r="S365" s="6">
        <v>1131.0047014958277</v>
      </c>
      <c r="T365" s="6">
        <v>1087.5385403849687</v>
      </c>
      <c r="U365" s="6">
        <v>1172.6786535006834</v>
      </c>
      <c r="V365" s="6">
        <v>1174.9056889461242</v>
      </c>
      <c r="W365" s="6">
        <v>1196.1987296714615</v>
      </c>
      <c r="X365" s="6">
        <v>1226.3308784539317</v>
      </c>
      <c r="Y365" s="6">
        <v>1238.6049017212963</v>
      </c>
      <c r="Z365" s="6">
        <v>1273.3756840046267</v>
      </c>
      <c r="AA365" s="6">
        <v>1273.1844934541207</v>
      </c>
      <c r="AB365" s="6">
        <v>1298.5646329523345</v>
      </c>
      <c r="AC365" s="2">
        <v>1327.1169503588801</v>
      </c>
    </row>
    <row r="366" spans="3:29">
      <c r="C366" s="2" t="s">
        <v>113</v>
      </c>
      <c r="D366" s="2" t="s">
        <v>27</v>
      </c>
      <c r="E366" s="6">
        <v>417.85534425574679</v>
      </c>
      <c r="F366" s="6">
        <v>653.2509787703201</v>
      </c>
      <c r="G366" s="6">
        <v>661.62652602960861</v>
      </c>
      <c r="H366" s="6">
        <v>717.49364958019623</v>
      </c>
      <c r="I366" s="6">
        <v>556.15422708535232</v>
      </c>
      <c r="J366" s="6">
        <v>624.54863271445913</v>
      </c>
      <c r="K366" s="6">
        <v>670.54365908407635</v>
      </c>
      <c r="L366" s="6">
        <v>696.6764945036274</v>
      </c>
      <c r="M366" s="6">
        <v>711.00940191118445</v>
      </c>
      <c r="N366" s="6">
        <v>721.59407911069866</v>
      </c>
      <c r="O366" s="6">
        <v>568.18631801244112</v>
      </c>
      <c r="P366" s="6">
        <v>511.88786732765283</v>
      </c>
      <c r="Q366" s="6">
        <v>326.71759719865054</v>
      </c>
      <c r="R366" s="6">
        <v>301.91530703205314</v>
      </c>
      <c r="S366" s="6">
        <v>166.77636283534008</v>
      </c>
      <c r="T366" s="6">
        <v>0</v>
      </c>
      <c r="U366" s="6">
        <v>0</v>
      </c>
      <c r="V366" s="6">
        <v>0</v>
      </c>
      <c r="W366" s="6">
        <v>0</v>
      </c>
      <c r="X366" s="6">
        <v>0</v>
      </c>
      <c r="Y366" s="6">
        <v>0</v>
      </c>
      <c r="Z366" s="6">
        <v>0</v>
      </c>
      <c r="AA366" s="6">
        <v>0</v>
      </c>
      <c r="AB366" s="6">
        <v>0</v>
      </c>
      <c r="AC366" s="2">
        <v>0</v>
      </c>
    </row>
    <row r="367" spans="3:29">
      <c r="C367" s="2" t="s">
        <v>114</v>
      </c>
      <c r="D367" s="2" t="s">
        <v>27</v>
      </c>
      <c r="E367" s="6">
        <v>0</v>
      </c>
      <c r="F367" s="6">
        <v>0</v>
      </c>
      <c r="G367" s="6">
        <v>0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  <c r="M367" s="6">
        <v>243.28310255437333</v>
      </c>
      <c r="N367" s="6">
        <v>283.76079509788815</v>
      </c>
      <c r="O367" s="6">
        <v>263.68149120648769</v>
      </c>
      <c r="P367" s="6">
        <v>319.3607996878082</v>
      </c>
      <c r="Q367" s="6">
        <v>273.7641990061735</v>
      </c>
      <c r="R367" s="6">
        <v>480.18828734211229</v>
      </c>
      <c r="S367" s="6">
        <v>602.53066859043815</v>
      </c>
      <c r="T367" s="6">
        <v>794.06643067184189</v>
      </c>
      <c r="U367" s="6">
        <v>921.48943336871037</v>
      </c>
      <c r="V367" s="6">
        <v>1151.87532043848</v>
      </c>
      <c r="W367" s="6">
        <v>1292.7843661804789</v>
      </c>
      <c r="X367" s="6">
        <v>1253.9292506280847</v>
      </c>
      <c r="Y367" s="6">
        <v>1357.5109757521936</v>
      </c>
      <c r="Z367" s="6">
        <v>1334.9479573524031</v>
      </c>
      <c r="AA367" s="6">
        <v>1395.410205763942</v>
      </c>
      <c r="AB367" s="6">
        <v>1361.9192349335451</v>
      </c>
      <c r="AC367" s="2">
        <v>1454.5201785992124</v>
      </c>
    </row>
    <row r="368" spans="3:29">
      <c r="C368" s="2" t="s">
        <v>115</v>
      </c>
      <c r="D368" s="2" t="s">
        <v>27</v>
      </c>
      <c r="E368" s="6">
        <v>0</v>
      </c>
      <c r="F368" s="6">
        <v>4.1077378875063093E-15</v>
      </c>
      <c r="G368" s="6">
        <v>2.2675128495979236E-10</v>
      </c>
      <c r="H368" s="6">
        <v>0</v>
      </c>
      <c r="I368" s="6">
        <v>6.823280703837712E-14</v>
      </c>
      <c r="J368" s="6">
        <v>0</v>
      </c>
      <c r="K368" s="6">
        <v>0</v>
      </c>
      <c r="L368" s="6">
        <v>0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v>0</v>
      </c>
      <c r="S368" s="6">
        <v>0</v>
      </c>
      <c r="T368" s="6">
        <v>0</v>
      </c>
      <c r="U368" s="6">
        <v>0</v>
      </c>
      <c r="V368" s="6">
        <v>0</v>
      </c>
      <c r="W368" s="6">
        <v>0</v>
      </c>
      <c r="X368" s="6">
        <v>0</v>
      </c>
      <c r="Y368" s="6">
        <v>0</v>
      </c>
      <c r="Z368" s="6">
        <v>0</v>
      </c>
      <c r="AA368" s="6">
        <v>0</v>
      </c>
      <c r="AB368" s="6">
        <v>0</v>
      </c>
      <c r="AC368" s="2">
        <v>0</v>
      </c>
    </row>
    <row r="369" spans="3:29">
      <c r="C369" s="2" t="s">
        <v>116</v>
      </c>
      <c r="D369" s="2" t="s">
        <v>27</v>
      </c>
      <c r="E369" s="6">
        <v>0</v>
      </c>
      <c r="F369" s="6">
        <v>1.9857724627621196</v>
      </c>
      <c r="G369" s="6">
        <v>1.6050798408812537</v>
      </c>
      <c r="H369" s="6">
        <v>1.5080362421701683</v>
      </c>
      <c r="I369" s="6">
        <v>1.0739517453959493</v>
      </c>
      <c r="J369" s="6">
        <v>1.2021824223120647</v>
      </c>
      <c r="K369" s="6">
        <v>2.0208324050399726</v>
      </c>
      <c r="L369" s="6">
        <v>4.3803271207059531</v>
      </c>
      <c r="M369" s="6">
        <v>2.7491459207616917</v>
      </c>
      <c r="N369" s="6">
        <v>3.3377250956211237</v>
      </c>
      <c r="O369" s="6">
        <v>3.0783829227603827</v>
      </c>
      <c r="P369" s="6">
        <v>3.4003996963277356</v>
      </c>
      <c r="Q369" s="6">
        <v>3.3839118887150725</v>
      </c>
      <c r="R369" s="6">
        <v>2.9863653751608643</v>
      </c>
      <c r="S369" s="6">
        <v>4.2477941224567308</v>
      </c>
      <c r="T369" s="6">
        <v>3.756681798897032</v>
      </c>
      <c r="U369" s="6">
        <v>4.5616533921852405</v>
      </c>
      <c r="V369" s="6">
        <v>4.2757678173790854</v>
      </c>
      <c r="W369" s="6">
        <v>4.0148030605779006</v>
      </c>
      <c r="X369" s="6">
        <v>5.2306695520458302</v>
      </c>
      <c r="Y369" s="6">
        <v>5.7419229459050127</v>
      </c>
      <c r="Z369" s="6">
        <v>7.5111704941476205</v>
      </c>
      <c r="AA369" s="6">
        <v>5.904229775619239</v>
      </c>
      <c r="AB369" s="6">
        <v>9.3243084379053069</v>
      </c>
      <c r="AC369" s="2">
        <v>11.071904154423089</v>
      </c>
    </row>
    <row r="370" spans="3:29">
      <c r="C370" s="2" t="s">
        <v>117</v>
      </c>
      <c r="D370" s="2" t="s">
        <v>27</v>
      </c>
      <c r="E370" s="6">
        <v>55.737094817449389</v>
      </c>
      <c r="F370" s="6">
        <v>92.662350295978513</v>
      </c>
      <c r="G370" s="6">
        <v>98.122008603486762</v>
      </c>
      <c r="H370" s="6">
        <v>102.09511869658562</v>
      </c>
      <c r="I370" s="6">
        <v>107.74316208537482</v>
      </c>
      <c r="J370" s="6">
        <v>123.79210107716276</v>
      </c>
      <c r="K370" s="6">
        <v>128.22863026396794</v>
      </c>
      <c r="L370" s="6">
        <v>140.225756986097</v>
      </c>
      <c r="M370" s="6">
        <v>136.26488203461813</v>
      </c>
      <c r="N370" s="6">
        <v>139.43319498514035</v>
      </c>
      <c r="O370" s="6">
        <v>140.6090904813465</v>
      </c>
      <c r="P370" s="6">
        <v>143.38113864492485</v>
      </c>
      <c r="Q370" s="6">
        <v>145.9737001610998</v>
      </c>
      <c r="R370" s="6">
        <v>147.29054728393027</v>
      </c>
      <c r="S370" s="6">
        <v>150.73423899976703</v>
      </c>
      <c r="T370" s="6">
        <v>156.2161273985854</v>
      </c>
      <c r="U370" s="6">
        <v>157.69669942214279</v>
      </c>
      <c r="V370" s="6">
        <v>158.39885162668025</v>
      </c>
      <c r="W370" s="6">
        <v>161.41836356230701</v>
      </c>
      <c r="X370" s="6">
        <v>166.17136839502155</v>
      </c>
      <c r="Y370" s="6">
        <v>168.13431450254109</v>
      </c>
      <c r="Z370" s="6">
        <v>173.12147413092254</v>
      </c>
      <c r="AA370" s="6">
        <v>173.17857221836493</v>
      </c>
      <c r="AB370" s="6">
        <v>176.72135196782722</v>
      </c>
      <c r="AC370" s="2">
        <v>181.12746342462611</v>
      </c>
    </row>
    <row r="371" spans="3:29">
      <c r="C371" s="2" t="s">
        <v>118</v>
      </c>
      <c r="D371" s="2" t="s">
        <v>27</v>
      </c>
      <c r="E371" s="6">
        <v>85.081176255932263</v>
      </c>
      <c r="F371" s="6">
        <v>141.16414855030624</v>
      </c>
      <c r="G371" s="6">
        <v>149.31225135001068</v>
      </c>
      <c r="H371" s="6">
        <v>155.4866386749691</v>
      </c>
      <c r="I371" s="6">
        <v>162.77467716568935</v>
      </c>
      <c r="J371" s="6">
        <v>185.28150861007182</v>
      </c>
      <c r="K371" s="6">
        <v>191.83303232235639</v>
      </c>
      <c r="L371" s="6">
        <v>209.36683255097893</v>
      </c>
      <c r="M371" s="6">
        <v>203.72769404559565</v>
      </c>
      <c r="N371" s="6">
        <v>208.22212989270713</v>
      </c>
      <c r="O371" s="6">
        <v>210.37840704937184</v>
      </c>
      <c r="P371" s="6">
        <v>214.41500555988171</v>
      </c>
      <c r="Q371" s="6">
        <v>218.0509063410893</v>
      </c>
      <c r="R371" s="6">
        <v>220.54080171800129</v>
      </c>
      <c r="S371" s="6">
        <v>225.33137943524244</v>
      </c>
      <c r="T371" s="6">
        <v>234.13696973454159</v>
      </c>
      <c r="U371" s="6">
        <v>236.17696864598864</v>
      </c>
      <c r="V371" s="6">
        <v>238.14911145749758</v>
      </c>
      <c r="W371" s="6">
        <v>242.58600398890223</v>
      </c>
      <c r="X371" s="6">
        <v>249.51825881494949</v>
      </c>
      <c r="Y371" s="6">
        <v>252.24414857868209</v>
      </c>
      <c r="Z371" s="6">
        <v>259.66274657018482</v>
      </c>
      <c r="AA371" s="6">
        <v>259.6963588630781</v>
      </c>
      <c r="AB371" s="6">
        <v>264.7905720341513</v>
      </c>
      <c r="AC371" s="2">
        <v>271.33603695861791</v>
      </c>
    </row>
    <row r="372" spans="3:29">
      <c r="C372" s="2" t="s">
        <v>119</v>
      </c>
      <c r="D372" s="2" t="s">
        <v>27</v>
      </c>
      <c r="E372" s="6">
        <v>27.78774962592685</v>
      </c>
      <c r="F372" s="6">
        <v>45.743414642763156</v>
      </c>
      <c r="G372" s="6">
        <v>48.344429045237966</v>
      </c>
      <c r="H372" s="6">
        <v>50.50203139689355</v>
      </c>
      <c r="I372" s="6">
        <v>52.719900392085698</v>
      </c>
      <c r="J372" s="6">
        <v>73.970392688975579</v>
      </c>
      <c r="K372" s="6">
        <v>76.687883526324995</v>
      </c>
      <c r="L372" s="6">
        <v>84.039029280238509</v>
      </c>
      <c r="M372" s="6">
        <v>81.736662273924523</v>
      </c>
      <c r="N372" s="6">
        <v>83.729788767638794</v>
      </c>
      <c r="O372" s="6">
        <v>84.611960748978802</v>
      </c>
      <c r="P372" s="6">
        <v>86.412982806541237</v>
      </c>
      <c r="Q372" s="6">
        <v>88.010783756030293</v>
      </c>
      <c r="R372" s="6">
        <v>88.93194242821825</v>
      </c>
      <c r="S372" s="6">
        <v>90.993291379664129</v>
      </c>
      <c r="T372" s="6">
        <v>94.793741568967775</v>
      </c>
      <c r="U372" s="6">
        <v>95.962043047357753</v>
      </c>
      <c r="V372" s="6">
        <v>96.634043019480785</v>
      </c>
      <c r="W372" s="6">
        <v>98.614003839250728</v>
      </c>
      <c r="X372" s="6">
        <v>101.77994106038872</v>
      </c>
      <c r="Y372" s="6">
        <v>103.05472267029073</v>
      </c>
      <c r="Z372" s="6">
        <v>105.8906326807416</v>
      </c>
      <c r="AA372" s="6">
        <v>106.10921987440845</v>
      </c>
      <c r="AB372" s="6">
        <v>108.19391573788981</v>
      </c>
      <c r="AC372" s="2">
        <v>110.75895677809373</v>
      </c>
    </row>
    <row r="373" spans="3:29">
      <c r="C373" s="2" t="s">
        <v>120</v>
      </c>
      <c r="D373" s="2" t="s">
        <v>27</v>
      </c>
      <c r="E373" s="6">
        <v>7.9602313083820038</v>
      </c>
      <c r="F373" s="6">
        <v>12.921190918794997</v>
      </c>
      <c r="G373" s="6">
        <v>13.708744023020738</v>
      </c>
      <c r="H373" s="6">
        <v>14.252361071810359</v>
      </c>
      <c r="I373" s="6">
        <v>15.18386594226447</v>
      </c>
      <c r="J373" s="6">
        <v>17.643407802205264</v>
      </c>
      <c r="K373" s="6">
        <v>18.364676803299762</v>
      </c>
      <c r="L373" s="6">
        <v>20.316461955338919</v>
      </c>
      <c r="M373" s="6">
        <v>19.438218783831793</v>
      </c>
      <c r="N373" s="6">
        <v>19.90085216580259</v>
      </c>
      <c r="O373" s="6">
        <v>20.021903763750775</v>
      </c>
      <c r="P373" s="6">
        <v>20.372775134482644</v>
      </c>
      <c r="Q373" s="6">
        <v>20.737222592679533</v>
      </c>
      <c r="R373" s="6">
        <v>20.73797115509975</v>
      </c>
      <c r="S373" s="6">
        <v>21.191831937591083</v>
      </c>
      <c r="T373" s="6">
        <v>21.911503272690805</v>
      </c>
      <c r="U373" s="6">
        <v>22.01210994071289</v>
      </c>
      <c r="V373" s="6">
        <v>22.021697012425541</v>
      </c>
      <c r="W373" s="6">
        <v>22.362708260900419</v>
      </c>
      <c r="X373" s="6">
        <v>22.991567401182291</v>
      </c>
      <c r="Y373" s="6">
        <v>23.336119336379856</v>
      </c>
      <c r="Z373" s="6">
        <v>24.200627050497442</v>
      </c>
      <c r="AA373" s="6">
        <v>24.161226555136999</v>
      </c>
      <c r="AB373" s="6">
        <v>24.666650169863278</v>
      </c>
      <c r="AC373" s="2">
        <v>25.491247444750783</v>
      </c>
    </row>
    <row r="374" spans="3:29">
      <c r="C374" s="2" t="s">
        <v>121</v>
      </c>
      <c r="D374" s="2" t="s">
        <v>27</v>
      </c>
      <c r="E374" s="6">
        <v>19.627031764392655</v>
      </c>
      <c r="F374" s="6">
        <v>33.308117481840839</v>
      </c>
      <c r="G374" s="6">
        <v>35.309795190483996</v>
      </c>
      <c r="H374" s="6">
        <v>36.619532986836063</v>
      </c>
      <c r="I374" s="6">
        <v>39.409577497177388</v>
      </c>
      <c r="J374" s="6">
        <v>46.165066636423084</v>
      </c>
      <c r="K374" s="6">
        <v>47.823005497198707</v>
      </c>
      <c r="L374" s="6">
        <v>52.314201068242333</v>
      </c>
      <c r="M374" s="6">
        <v>50.657983645899527</v>
      </c>
      <c r="N374" s="6">
        <v>51.882770737069322</v>
      </c>
      <c r="O374" s="6">
        <v>52.196416880465641</v>
      </c>
      <c r="P374" s="6">
        <v>53.169590148523675</v>
      </c>
      <c r="Q374" s="6">
        <v>54.219165870685622</v>
      </c>
      <c r="R374" s="6">
        <v>54.401012947226384</v>
      </c>
      <c r="S374" s="6">
        <v>55.81810571815501</v>
      </c>
      <c r="T374" s="6">
        <v>57.397160956562068</v>
      </c>
      <c r="U374" s="6">
        <v>57.926038620680885</v>
      </c>
      <c r="V374" s="6">
        <v>57.857656868004959</v>
      </c>
      <c r="W374" s="6">
        <v>58.837249656573903</v>
      </c>
      <c r="X374" s="6">
        <v>60.447382611839323</v>
      </c>
      <c r="Y374" s="6">
        <v>61.268854355777378</v>
      </c>
      <c r="Z374" s="6">
        <v>63.197058606647758</v>
      </c>
      <c r="AA374" s="6">
        <v>63.116722991205719</v>
      </c>
      <c r="AB374" s="6">
        <v>64.452421345387904</v>
      </c>
      <c r="AC374" s="2">
        <v>66.323587772016936</v>
      </c>
    </row>
    <row r="375" spans="3:29">
      <c r="C375" s="2" t="s">
        <v>122</v>
      </c>
      <c r="D375" s="2" t="s">
        <v>27</v>
      </c>
      <c r="E375" s="6">
        <v>87.969057298986954</v>
      </c>
      <c r="F375" s="6">
        <v>151.07980490088585</v>
      </c>
      <c r="G375" s="6">
        <v>160.31627371740052</v>
      </c>
      <c r="H375" s="6">
        <v>165.86848011871805</v>
      </c>
      <c r="I375" s="6">
        <v>178.59215006079071</v>
      </c>
      <c r="J375" s="6">
        <v>208.67214853935386</v>
      </c>
      <c r="K375" s="6">
        <v>215.48876059855735</v>
      </c>
      <c r="L375" s="6">
        <v>234.28111860680835</v>
      </c>
      <c r="M375" s="6">
        <v>228.18318233038252</v>
      </c>
      <c r="N375" s="6">
        <v>233.38017446590325</v>
      </c>
      <c r="O375" s="6">
        <v>234.84307713441436</v>
      </c>
      <c r="P375" s="6">
        <v>239.13444858243972</v>
      </c>
      <c r="Q375" s="6">
        <v>243.56110797027543</v>
      </c>
      <c r="R375" s="6">
        <v>245.41498730586824</v>
      </c>
      <c r="S375" s="6">
        <v>251.51828760094341</v>
      </c>
      <c r="T375" s="6">
        <v>258.69244022042676</v>
      </c>
      <c r="U375" s="6">
        <v>260.83749142347318</v>
      </c>
      <c r="V375" s="6">
        <v>261.28869818344606</v>
      </c>
      <c r="W375" s="6">
        <v>265.862359177369</v>
      </c>
      <c r="X375" s="6">
        <v>272.77486907525883</v>
      </c>
      <c r="Y375" s="6">
        <v>275.78621105068663</v>
      </c>
      <c r="Z375" s="6">
        <v>283.69390171462385</v>
      </c>
      <c r="AA375" s="6">
        <v>283.6574458610686</v>
      </c>
      <c r="AB375" s="6">
        <v>289.29316409317903</v>
      </c>
      <c r="AC375" s="2">
        <v>296.25360127050823</v>
      </c>
    </row>
    <row r="376" spans="3:29">
      <c r="C376" s="2" t="s">
        <v>123</v>
      </c>
      <c r="D376" s="2" t="s">
        <v>27</v>
      </c>
      <c r="E376" s="6">
        <v>246.51940154068876</v>
      </c>
      <c r="F376" s="6">
        <v>430.335366408418</v>
      </c>
      <c r="G376" s="6">
        <v>456.68286668171334</v>
      </c>
      <c r="H376" s="6">
        <v>472.04629043417305</v>
      </c>
      <c r="I376" s="6">
        <v>506.65006295136772</v>
      </c>
      <c r="J376" s="6">
        <v>593.72502041941482</v>
      </c>
      <c r="K376" s="6">
        <v>611.88136594607408</v>
      </c>
      <c r="L376" s="6">
        <v>663.45649001072297</v>
      </c>
      <c r="M376" s="6">
        <v>647.91476428565454</v>
      </c>
      <c r="N376" s="6">
        <v>662.03604797812068</v>
      </c>
      <c r="O376" s="6">
        <v>666.67369648415183</v>
      </c>
      <c r="P376" s="6">
        <v>678.82349152126721</v>
      </c>
      <c r="Q376" s="6">
        <v>690.97589333959229</v>
      </c>
      <c r="R376" s="6">
        <v>697.0043757114214</v>
      </c>
      <c r="S376" s="6">
        <v>714.8705284702072</v>
      </c>
      <c r="T376" s="6">
        <v>735.90512866120093</v>
      </c>
      <c r="U376" s="6">
        <v>741.41034524166673</v>
      </c>
      <c r="V376" s="6">
        <v>743.04404083871532</v>
      </c>
      <c r="W376" s="6">
        <v>756.18385853392454</v>
      </c>
      <c r="X376" s="6">
        <v>775.41249397764295</v>
      </c>
      <c r="Y376" s="6">
        <v>783.07448972580949</v>
      </c>
      <c r="Z376" s="6">
        <v>805.81189021336343</v>
      </c>
      <c r="AA376" s="6">
        <v>805.47573847067622</v>
      </c>
      <c r="AB376" s="6">
        <v>821.47840222999537</v>
      </c>
      <c r="AC376" s="2">
        <v>840.22506391621141</v>
      </c>
    </row>
    <row r="377" spans="3:29">
      <c r="C377" s="2" t="s">
        <v>124</v>
      </c>
      <c r="D377" s="2" t="s">
        <v>27</v>
      </c>
      <c r="E377" s="6">
        <v>93.342552427691516</v>
      </c>
      <c r="F377" s="6">
        <v>159.73262860447605</v>
      </c>
      <c r="G377" s="6">
        <v>169.6168601407328</v>
      </c>
      <c r="H377" s="6">
        <v>175.41427715820708</v>
      </c>
      <c r="I377" s="6">
        <v>187.47333075641768</v>
      </c>
      <c r="J377" s="6">
        <v>218.4428191966002</v>
      </c>
      <c r="K377" s="6">
        <v>225.47970330481809</v>
      </c>
      <c r="L377" s="6">
        <v>245.53505485889548</v>
      </c>
      <c r="M377" s="6">
        <v>238.86130924107309</v>
      </c>
      <c r="N377" s="6">
        <v>243.97466846287767</v>
      </c>
      <c r="O377" s="6">
        <v>245.64798033125138</v>
      </c>
      <c r="P377" s="6">
        <v>250.04574512391554</v>
      </c>
      <c r="Q377" s="6">
        <v>254.33273975513524</v>
      </c>
      <c r="R377" s="6">
        <v>256.4546834639882</v>
      </c>
      <c r="S377" s="6">
        <v>262.57187320285357</v>
      </c>
      <c r="T377" s="6">
        <v>270.89392421035001</v>
      </c>
      <c r="U377" s="6">
        <v>272.46450489736293</v>
      </c>
      <c r="V377" s="6">
        <v>273.40386362604505</v>
      </c>
      <c r="W377" s="6">
        <v>278.03705986825327</v>
      </c>
      <c r="X377" s="6">
        <v>285.17953779299808</v>
      </c>
      <c r="Y377" s="6">
        <v>288.01943707999504</v>
      </c>
      <c r="Z377" s="6">
        <v>296.92860989786988</v>
      </c>
      <c r="AA377" s="6">
        <v>296.51579244015232</v>
      </c>
      <c r="AB377" s="6">
        <v>302.43151177868475</v>
      </c>
      <c r="AC377" s="2">
        <v>309.70804084401215</v>
      </c>
    </row>
    <row r="378" spans="3:29">
      <c r="C378" s="2" t="s">
        <v>125</v>
      </c>
      <c r="D378" s="2" t="s">
        <v>27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6">
        <v>0</v>
      </c>
      <c r="X378" s="6">
        <v>0</v>
      </c>
      <c r="Y378" s="6">
        <v>0</v>
      </c>
      <c r="Z378" s="6">
        <v>0</v>
      </c>
      <c r="AA378" s="6">
        <v>0</v>
      </c>
      <c r="AB378" s="6">
        <v>0</v>
      </c>
      <c r="AC378" s="2">
        <v>0</v>
      </c>
    </row>
    <row r="379" spans="3:29">
      <c r="C379" s="2" t="s">
        <v>126</v>
      </c>
      <c r="D379" s="2" t="s">
        <v>27</v>
      </c>
      <c r="E379" s="6">
        <v>59.720433870056794</v>
      </c>
      <c r="F379" s="6">
        <v>104.00254083797424</v>
      </c>
      <c r="G379" s="6">
        <v>110.39508337022379</v>
      </c>
      <c r="H379" s="6">
        <v>114.05621652502154</v>
      </c>
      <c r="I379" s="6">
        <v>122.44677325381826</v>
      </c>
      <c r="J379" s="6">
        <v>143.59987418333915</v>
      </c>
      <c r="K379" s="6">
        <v>147.91508663396368</v>
      </c>
      <c r="L379" s="6">
        <v>160.4021046573084</v>
      </c>
      <c r="M379" s="6">
        <v>156.64041535646126</v>
      </c>
      <c r="N379" s="6">
        <v>160.01403230680734</v>
      </c>
      <c r="O379" s="6">
        <v>161.1581186129709</v>
      </c>
      <c r="P379" s="6">
        <v>164.09938702547524</v>
      </c>
      <c r="Q379" s="6">
        <v>166.98986535828664</v>
      </c>
      <c r="R379" s="6">
        <v>168.46775245425326</v>
      </c>
      <c r="S379" s="6">
        <v>172.84831210176463</v>
      </c>
      <c r="T379" s="6">
        <v>177.99139539809008</v>
      </c>
      <c r="U379" s="6">
        <v>179.24513738861432</v>
      </c>
      <c r="V379" s="6">
        <v>179.67118120007777</v>
      </c>
      <c r="W379" s="6">
        <v>182.88596693153329</v>
      </c>
      <c r="X379" s="6">
        <v>187.51844891418645</v>
      </c>
      <c r="Y379" s="6">
        <v>189.28491063470986</v>
      </c>
      <c r="Z379" s="6">
        <v>194.80142040608001</v>
      </c>
      <c r="AA379" s="6">
        <v>194.65501737782554</v>
      </c>
      <c r="AB379" s="6">
        <v>198.57098028768687</v>
      </c>
      <c r="AC379" s="2">
        <v>203.00358551878853</v>
      </c>
    </row>
    <row r="380" spans="3:29">
      <c r="C380" s="2" t="s">
        <v>127</v>
      </c>
      <c r="D380" s="2" t="s">
        <v>27</v>
      </c>
      <c r="E380" s="6">
        <v>29.49529549568139</v>
      </c>
      <c r="F380" s="6">
        <v>51.423468751891782</v>
      </c>
      <c r="G380" s="6">
        <v>54.596919207763335</v>
      </c>
      <c r="H380" s="6">
        <v>56.44301794199383</v>
      </c>
      <c r="I380" s="6">
        <v>60.603637964225541</v>
      </c>
      <c r="J380" s="6">
        <v>70.920519097699923</v>
      </c>
      <c r="K380" s="6">
        <v>73.037502284108712</v>
      </c>
      <c r="L380" s="6">
        <v>79.171557316432626</v>
      </c>
      <c r="M380" s="6">
        <v>77.363496413898233</v>
      </c>
      <c r="N380" s="6">
        <v>79.057168336467996</v>
      </c>
      <c r="O380" s="6">
        <v>79.596487297297244</v>
      </c>
      <c r="P380" s="6">
        <v>81.071422849814809</v>
      </c>
      <c r="Q380" s="6">
        <v>82.540291278634925</v>
      </c>
      <c r="R380" s="6">
        <v>83.260224732964502</v>
      </c>
      <c r="S380" s="6">
        <v>85.444325923940696</v>
      </c>
      <c r="T380" s="6">
        <v>87.889268020808743</v>
      </c>
      <c r="U380" s="6">
        <v>88.585035934988511</v>
      </c>
      <c r="V380" s="6">
        <v>88.766696491276164</v>
      </c>
      <c r="W380" s="6">
        <v>90.371867943105897</v>
      </c>
      <c r="X380" s="6">
        <v>92.655365892153711</v>
      </c>
      <c r="Y380" s="6">
        <v>93.54554837849102</v>
      </c>
      <c r="Z380" s="6">
        <v>96.188351372095212</v>
      </c>
      <c r="AA380" s="6">
        <v>96.14755778161026</v>
      </c>
      <c r="AB380" s="6">
        <v>98.055731724893221</v>
      </c>
      <c r="AC380" s="2">
        <v>100.20282330531676</v>
      </c>
    </row>
    <row r="381" spans="3:29">
      <c r="C381" s="2" t="s">
        <v>128</v>
      </c>
      <c r="D381" s="2" t="s">
        <v>27</v>
      </c>
      <c r="E381" s="6">
        <v>4.1330770227896068</v>
      </c>
      <c r="F381" s="6">
        <v>7.1788923072259365</v>
      </c>
      <c r="G381" s="6">
        <v>7.5743106389817187</v>
      </c>
      <c r="H381" s="6">
        <v>7.9559294810282699</v>
      </c>
      <c r="I381" s="6">
        <v>8.1808384928373528</v>
      </c>
      <c r="J381" s="6">
        <v>9.1355557286875619</v>
      </c>
      <c r="K381" s="6">
        <v>9.4408173067050285</v>
      </c>
      <c r="L381" s="6">
        <v>10.31959480159051</v>
      </c>
      <c r="M381" s="6">
        <v>10.105695814075448</v>
      </c>
      <c r="N381" s="6">
        <v>10.353558323906192</v>
      </c>
      <c r="O381" s="6">
        <v>10.487663281426649</v>
      </c>
      <c r="P381" s="6">
        <v>10.740026931902346</v>
      </c>
      <c r="Q381" s="6">
        <v>10.946220704327354</v>
      </c>
      <c r="R381" s="6">
        <v>11.10518304518134</v>
      </c>
      <c r="S381" s="6">
        <v>11.370110598326493</v>
      </c>
      <c r="T381" s="6">
        <v>11.84728353946608</v>
      </c>
      <c r="U381" s="6">
        <v>12.03713962082159</v>
      </c>
      <c r="V381" s="6">
        <v>12.151491776210179</v>
      </c>
      <c r="W381" s="6">
        <v>12.430737631211883</v>
      </c>
      <c r="X381" s="6">
        <v>12.854006300671653</v>
      </c>
      <c r="Y381" s="6">
        <v>13.013844339965503</v>
      </c>
      <c r="Z381" s="6">
        <v>13.316968759467436</v>
      </c>
      <c r="AA381" s="6">
        <v>13.370161117747273</v>
      </c>
      <c r="AB381" s="6">
        <v>13.627613957524712</v>
      </c>
      <c r="AC381" s="2">
        <v>13.911309723122107</v>
      </c>
    </row>
    <row r="382" spans="3:29">
      <c r="C382" s="2" t="s">
        <v>129</v>
      </c>
      <c r="D382" s="2" t="s">
        <v>27</v>
      </c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spans="3:29">
      <c r="C383" s="2" t="s">
        <v>130</v>
      </c>
      <c r="D383" s="2" t="s">
        <v>27</v>
      </c>
      <c r="E383" s="6">
        <v>37.695789559069887</v>
      </c>
      <c r="F383" s="6">
        <v>65.661587530450007</v>
      </c>
      <c r="G383" s="6">
        <v>69.690928119730955</v>
      </c>
      <c r="H383" s="6">
        <v>72.000465785471945</v>
      </c>
      <c r="I383" s="6">
        <v>77.240536302718311</v>
      </c>
      <c r="J383" s="6">
        <v>90.585244180576922</v>
      </c>
      <c r="K383" s="6">
        <v>93.295819403566497</v>
      </c>
      <c r="L383" s="6">
        <v>101.13858810336671</v>
      </c>
      <c r="M383" s="6">
        <v>98.809305984418884</v>
      </c>
      <c r="N383" s="6">
        <v>100.94258437227332</v>
      </c>
      <c r="O383" s="6">
        <v>101.64810871499404</v>
      </c>
      <c r="P383" s="6">
        <v>103.50949965844866</v>
      </c>
      <c r="Q383" s="6">
        <v>105.34545103792385</v>
      </c>
      <c r="R383" s="6">
        <v>106.27924794882094</v>
      </c>
      <c r="S383" s="6">
        <v>109.05325173602176</v>
      </c>
      <c r="T383" s="6">
        <v>112.25371262266293</v>
      </c>
      <c r="U383" s="6">
        <v>113.07224964972413</v>
      </c>
      <c r="V383" s="6">
        <v>113.31709342308447</v>
      </c>
      <c r="W383" s="6">
        <v>115.36613325330126</v>
      </c>
      <c r="X383" s="6">
        <v>118.27458924406618</v>
      </c>
      <c r="Y383" s="6">
        <v>119.38927759817942</v>
      </c>
      <c r="Z383" s="6">
        <v>122.83841535427611</v>
      </c>
      <c r="AA383" s="6">
        <v>122.7518857510188</v>
      </c>
      <c r="AB383" s="6">
        <v>125.20051807915009</v>
      </c>
      <c r="AC383" s="2">
        <v>127.98602191982047</v>
      </c>
    </row>
    <row r="384" spans="3:29">
      <c r="C384" s="2" t="s">
        <v>131</v>
      </c>
      <c r="D384" s="2" t="s">
        <v>27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0</v>
      </c>
      <c r="P384" s="6">
        <v>0</v>
      </c>
      <c r="Q384" s="6">
        <v>0</v>
      </c>
      <c r="R384" s="6">
        <v>0</v>
      </c>
      <c r="S384" s="6">
        <v>0</v>
      </c>
      <c r="T384" s="6">
        <v>0</v>
      </c>
      <c r="U384" s="6">
        <v>0</v>
      </c>
      <c r="V384" s="6">
        <v>0</v>
      </c>
      <c r="W384" s="6">
        <v>0</v>
      </c>
      <c r="X384" s="6">
        <v>0</v>
      </c>
      <c r="Y384" s="6">
        <v>0</v>
      </c>
      <c r="Z384" s="6">
        <v>0</v>
      </c>
      <c r="AA384" s="6">
        <v>0</v>
      </c>
      <c r="AB384" s="6">
        <v>0</v>
      </c>
      <c r="AC384" s="2">
        <v>0</v>
      </c>
    </row>
    <row r="385" spans="2:29">
      <c r="C385" s="2" t="s">
        <v>132</v>
      </c>
      <c r="D385" s="2" t="s">
        <v>27</v>
      </c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spans="2:29">
      <c r="C386" s="2" t="s">
        <v>133</v>
      </c>
      <c r="D386" s="2" t="s">
        <v>27</v>
      </c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spans="2:29">
      <c r="C387" s="2" t="s">
        <v>41</v>
      </c>
      <c r="D387" s="2" t="s">
        <v>27</v>
      </c>
      <c r="E387" s="6">
        <v>0</v>
      </c>
      <c r="F387" s="6">
        <v>0</v>
      </c>
      <c r="G387" s="6">
        <v>0</v>
      </c>
      <c r="H387" s="6">
        <v>0</v>
      </c>
      <c r="I387" s="6">
        <v>0</v>
      </c>
      <c r="J387" s="6">
        <v>0</v>
      </c>
      <c r="K387" s="6">
        <v>0</v>
      </c>
      <c r="L387" s="6">
        <v>0</v>
      </c>
      <c r="M387" s="6">
        <v>0</v>
      </c>
      <c r="N387" s="6">
        <v>0</v>
      </c>
      <c r="O387" s="6">
        <v>0</v>
      </c>
      <c r="P387" s="6">
        <v>0</v>
      </c>
      <c r="Q387" s="6">
        <v>6.9768241889479123E-5</v>
      </c>
      <c r="R387" s="6">
        <v>3.2352824078765577E-4</v>
      </c>
      <c r="S387" s="6">
        <v>5.6881190517169748E-4</v>
      </c>
      <c r="T387" s="6">
        <v>6.2411312227389547E-4</v>
      </c>
      <c r="U387" s="6">
        <v>7.0877099675661481E-4</v>
      </c>
      <c r="V387" s="6">
        <v>7.8343368787648423E-4</v>
      </c>
      <c r="W387" s="6">
        <v>8.961981786221653E-4</v>
      </c>
      <c r="X387" s="6">
        <v>9.2906326584081534E-4</v>
      </c>
      <c r="Y387" s="6">
        <v>9.8099278242157195E-4</v>
      </c>
      <c r="Z387" s="6">
        <v>1.2192957848835831E-3</v>
      </c>
      <c r="AA387" s="6">
        <v>1.240098202678435E-3</v>
      </c>
      <c r="AB387" s="6">
        <v>1.4474241905618147E-3</v>
      </c>
      <c r="AC387" s="2">
        <v>1.5082188755865188E-3</v>
      </c>
    </row>
    <row r="388" spans="2:29">
      <c r="C388" s="2" t="s">
        <v>42</v>
      </c>
      <c r="D388" s="2" t="s">
        <v>27</v>
      </c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spans="2:29">
      <c r="C389" s="2" t="s">
        <v>43</v>
      </c>
      <c r="D389" s="2" t="s">
        <v>27</v>
      </c>
      <c r="E389" s="6">
        <v>1.7343608013441051E-6</v>
      </c>
      <c r="F389" s="6">
        <v>1.8504783723556085E-5</v>
      </c>
      <c r="G389" s="6">
        <v>2.9643329691009005E-5</v>
      </c>
      <c r="H389" s="6">
        <v>3.0828288200097898E-5</v>
      </c>
      <c r="I389" s="6">
        <v>1.4756006610833241E-4</v>
      </c>
      <c r="J389" s="6">
        <v>9.9308681171869105E-5</v>
      </c>
      <c r="K389" s="6">
        <v>1.7165507225095595E-4</v>
      </c>
      <c r="L389" s="6">
        <v>1.8575787980236041E-3</v>
      </c>
      <c r="M389" s="6">
        <v>1.6778839182064324E-3</v>
      </c>
      <c r="N389" s="6">
        <v>1.7836078600849997E-3</v>
      </c>
      <c r="O389" s="6">
        <v>2.6216263692508146E-3</v>
      </c>
      <c r="P389" s="6">
        <v>3.0398412232136474E-3</v>
      </c>
      <c r="Q389" s="6">
        <v>3.2335936181876945E-3</v>
      </c>
      <c r="R389" s="6">
        <v>4.0941324173341866E-3</v>
      </c>
      <c r="S389" s="6">
        <v>5.3752684350215881E-3</v>
      </c>
      <c r="T389" s="6">
        <v>7.2809437503339788E-3</v>
      </c>
      <c r="U389" s="6">
        <v>8.1958768527716601E-3</v>
      </c>
      <c r="V389" s="6">
        <v>8.881795244573009E-3</v>
      </c>
      <c r="W389" s="6">
        <v>9.8856077203605484E-3</v>
      </c>
      <c r="X389" s="6">
        <v>1.0923448623960733E-2</v>
      </c>
      <c r="Y389" s="6">
        <v>1.0878127971625132E-2</v>
      </c>
      <c r="Z389" s="6">
        <v>1.2665215114182565E-2</v>
      </c>
      <c r="AA389" s="6">
        <v>1.2974617421635814E-2</v>
      </c>
      <c r="AB389" s="6">
        <v>1.376504620601132E-2</v>
      </c>
      <c r="AC389" s="2">
        <v>1.6909229798689893E-2</v>
      </c>
    </row>
    <row r="390" spans="2:29">
      <c r="C390" s="2" t="s">
        <v>44</v>
      </c>
      <c r="D390" s="2" t="s">
        <v>27</v>
      </c>
      <c r="E390" s="6">
        <v>2.361099022337744E-6</v>
      </c>
      <c r="F390" s="6">
        <v>2.2439243235781593E-5</v>
      </c>
      <c r="G390" s="6">
        <v>3.547476134680375E-5</v>
      </c>
      <c r="H390" s="6">
        <v>8.3528688188240549E-6</v>
      </c>
      <c r="I390" s="6">
        <v>1.81772469842068E-4</v>
      </c>
      <c r="J390" s="6">
        <v>10.711159382703734</v>
      </c>
      <c r="K390" s="6">
        <v>14.520282588630169</v>
      </c>
      <c r="L390" s="6">
        <v>29.082882832667234</v>
      </c>
      <c r="M390" s="6">
        <v>12.704907712995061</v>
      </c>
      <c r="N390" s="6">
        <v>14.616080988698899</v>
      </c>
      <c r="O390" s="6">
        <v>9.4595237270760517</v>
      </c>
      <c r="P390" s="6">
        <v>9.3880605909080757</v>
      </c>
      <c r="Q390" s="6">
        <v>7.335659347256005</v>
      </c>
      <c r="R390" s="6">
        <v>4.3887878190395835</v>
      </c>
      <c r="S390" s="6">
        <v>5.1775196824500576</v>
      </c>
      <c r="T390" s="6">
        <v>11.020016426189652</v>
      </c>
      <c r="U390" s="6">
        <v>7.1649821544156387</v>
      </c>
      <c r="V390" s="6">
        <v>3.7713241251550502</v>
      </c>
      <c r="W390" s="6">
        <v>4.6342455431899401</v>
      </c>
      <c r="X390" s="6">
        <v>8.0376382433871019</v>
      </c>
      <c r="Y390" s="6">
        <v>9.1611848428016707</v>
      </c>
      <c r="Z390" s="6">
        <v>21.424297781550504</v>
      </c>
      <c r="AA390" s="6">
        <v>19.940414353772631</v>
      </c>
      <c r="AB390" s="6">
        <v>26.575464900138677</v>
      </c>
      <c r="AC390" s="2">
        <v>39.083938244022256</v>
      </c>
    </row>
    <row r="391" spans="2:29"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spans="2:29">
      <c r="B392" s="2" t="s">
        <v>52</v>
      </c>
      <c r="C392" s="2" t="s">
        <v>57</v>
      </c>
      <c r="D392" s="2" t="s">
        <v>27</v>
      </c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spans="2:29">
      <c r="C393" s="2" t="s">
        <v>58</v>
      </c>
      <c r="D393" s="2" t="s">
        <v>27</v>
      </c>
      <c r="E393" s="6">
        <v>1.1468894736781094E-6</v>
      </c>
      <c r="F393" s="6">
        <v>1.4512125700452958E-5</v>
      </c>
      <c r="G393" s="6">
        <v>2.3010208932836847E-5</v>
      </c>
      <c r="H393" s="6">
        <v>4.0963577026065556E-6</v>
      </c>
      <c r="I393" s="6">
        <v>1.1630990541656564E-4</v>
      </c>
      <c r="J393" s="6">
        <v>2.5452171681518029E-6</v>
      </c>
      <c r="K393" s="6">
        <v>4.5725736405354851E-6</v>
      </c>
      <c r="L393" s="6">
        <v>2.3550716650689319E-5</v>
      </c>
      <c r="M393" s="6">
        <v>2.669623877233463E-5</v>
      </c>
      <c r="N393" s="6">
        <v>4.1311206346799265E-5</v>
      </c>
      <c r="O393" s="6">
        <v>9.1636454727481528E-5</v>
      </c>
      <c r="P393" s="6">
        <v>1.6133154762942553E-5</v>
      </c>
      <c r="Q393" s="6">
        <v>3.3480244645604391E-5</v>
      </c>
      <c r="R393" s="6">
        <v>1.5190977892006198E-4</v>
      </c>
      <c r="S393" s="6">
        <v>2.385934658506028E-4</v>
      </c>
      <c r="T393" s="6">
        <v>3.0965587316252787E-5</v>
      </c>
      <c r="U393" s="6">
        <v>2.5259421589351636E-4</v>
      </c>
      <c r="V393" s="6">
        <v>2.2341184794136978E-4</v>
      </c>
      <c r="W393" s="6">
        <v>7.1346024189114176E-5</v>
      </c>
      <c r="X393" s="6">
        <v>1.000565470681438E-5</v>
      </c>
      <c r="Y393" s="6">
        <v>3.1620287396925816E-5</v>
      </c>
      <c r="Z393" s="6">
        <v>1.0178045384191846E-4</v>
      </c>
      <c r="AA393" s="6">
        <v>4.1887275548403338E-6</v>
      </c>
      <c r="AB393" s="6">
        <v>1.7935501920520738E-4</v>
      </c>
      <c r="AC393" s="2">
        <v>6.2731577348833111E-6</v>
      </c>
    </row>
    <row r="394" spans="2:29">
      <c r="C394" s="2" t="s">
        <v>59</v>
      </c>
      <c r="D394" s="2" t="s">
        <v>27</v>
      </c>
      <c r="E394" s="6">
        <v>7.4941738490622259E-7</v>
      </c>
      <c r="F394" s="6">
        <v>1.3719636732498594E-5</v>
      </c>
      <c r="G394" s="6">
        <v>2.2632763252460948E-5</v>
      </c>
      <c r="H394" s="6">
        <v>3.4981973740806081E-6</v>
      </c>
      <c r="I394" s="6">
        <v>1.1503854115577079E-4</v>
      </c>
      <c r="J394" s="6">
        <v>1.96304657101769E-6</v>
      </c>
      <c r="K394" s="6">
        <v>3.9658783427396656E-6</v>
      </c>
      <c r="L394" s="6">
        <v>2.271293480385091E-5</v>
      </c>
      <c r="M394" s="6">
        <v>2.5735888777872676E-5</v>
      </c>
      <c r="N394" s="6">
        <v>3.9818926232938943E-5</v>
      </c>
      <c r="O394" s="6">
        <v>8.8431491444231875E-5</v>
      </c>
      <c r="P394" s="6">
        <v>1.4969786411733349E-5</v>
      </c>
      <c r="Q394" s="6">
        <v>3.2183858040985207E-5</v>
      </c>
      <c r="R394" s="6">
        <v>1.4665875736827316E-4</v>
      </c>
      <c r="S394" s="6">
        <v>2.3033818270264589E-4</v>
      </c>
      <c r="T394" s="6">
        <v>2.9636745140993788E-5</v>
      </c>
      <c r="U394" s="6">
        <v>2.4236662123285386E-4</v>
      </c>
      <c r="V394" s="6">
        <v>2.1416034649398148E-4</v>
      </c>
      <c r="W394" s="6">
        <v>6.8373751508709664E-5</v>
      </c>
      <c r="X394" s="6">
        <v>7.8521983644022343E-6</v>
      </c>
      <c r="Y394" s="6">
        <v>3.0292011858033744E-5</v>
      </c>
      <c r="Z394" s="6">
        <v>9.7165625067371271E-5</v>
      </c>
      <c r="AA394" s="6">
        <v>3.4967929665032746E-6</v>
      </c>
      <c r="AB394" s="6">
        <v>1.7158109349751024E-4</v>
      </c>
      <c r="AC394" s="2">
        <v>4.8138681895523403E-6</v>
      </c>
    </row>
    <row r="395" spans="2:29">
      <c r="C395" s="2" t="s">
        <v>60</v>
      </c>
      <c r="D395" s="2" t="s">
        <v>27</v>
      </c>
      <c r="E395" s="6">
        <v>0</v>
      </c>
      <c r="F395" s="6">
        <v>0</v>
      </c>
      <c r="G395" s="6">
        <v>0</v>
      </c>
      <c r="H395" s="6">
        <v>0</v>
      </c>
      <c r="I395" s="6">
        <v>0</v>
      </c>
      <c r="J395" s="6">
        <v>0</v>
      </c>
      <c r="K395" s="6">
        <v>0</v>
      </c>
      <c r="L395" s="6">
        <v>0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  <c r="V395" s="6">
        <v>0</v>
      </c>
      <c r="W395" s="6">
        <v>0</v>
      </c>
      <c r="X395" s="6">
        <v>0</v>
      </c>
      <c r="Y395" s="6">
        <v>0</v>
      </c>
      <c r="Z395" s="6">
        <v>0</v>
      </c>
      <c r="AA395" s="6">
        <v>0</v>
      </c>
      <c r="AB395" s="6">
        <v>0</v>
      </c>
      <c r="AC395" s="2">
        <v>0</v>
      </c>
    </row>
    <row r="396" spans="2:29">
      <c r="C396" s="2" t="s">
        <v>61</v>
      </c>
      <c r="D396" s="2" t="s">
        <v>27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v>0</v>
      </c>
      <c r="S396" s="6">
        <v>0</v>
      </c>
      <c r="T396" s="6">
        <v>0</v>
      </c>
      <c r="U396" s="6">
        <v>0</v>
      </c>
      <c r="V396" s="6">
        <v>0</v>
      </c>
      <c r="W396" s="6">
        <v>0</v>
      </c>
      <c r="X396" s="6">
        <v>0</v>
      </c>
      <c r="Y396" s="6">
        <v>0</v>
      </c>
      <c r="Z396" s="6">
        <v>0</v>
      </c>
      <c r="AA396" s="6">
        <v>0</v>
      </c>
      <c r="AB396" s="6">
        <v>0</v>
      </c>
      <c r="AC396" s="2">
        <v>0</v>
      </c>
    </row>
    <row r="397" spans="2:29">
      <c r="C397" s="2" t="s">
        <v>46</v>
      </c>
      <c r="D397" s="2" t="s">
        <v>27</v>
      </c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spans="2:29">
      <c r="C398" s="2" t="s">
        <v>62</v>
      </c>
      <c r="D398" s="2" t="s">
        <v>27</v>
      </c>
      <c r="E398" s="6">
        <v>0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  <c r="V398" s="6">
        <v>0</v>
      </c>
      <c r="W398" s="6">
        <v>0</v>
      </c>
      <c r="X398" s="6">
        <v>0</v>
      </c>
      <c r="Y398" s="6">
        <v>0</v>
      </c>
      <c r="Z398" s="6">
        <v>0</v>
      </c>
      <c r="AA398" s="6">
        <v>0</v>
      </c>
      <c r="AB398" s="6">
        <v>0</v>
      </c>
      <c r="AC398" s="2">
        <v>0</v>
      </c>
    </row>
    <row r="399" spans="2:29">
      <c r="C399" s="2" t="s">
        <v>63</v>
      </c>
      <c r="D399" s="2" t="s">
        <v>27</v>
      </c>
      <c r="E399" s="6">
        <v>0</v>
      </c>
      <c r="F399" s="6">
        <v>0</v>
      </c>
      <c r="G399" s="6">
        <v>0</v>
      </c>
      <c r="H399" s="6">
        <v>0</v>
      </c>
      <c r="I399" s="6">
        <v>0</v>
      </c>
      <c r="J399" s="6">
        <v>0</v>
      </c>
      <c r="K399" s="6">
        <v>0</v>
      </c>
      <c r="L399" s="6">
        <v>0</v>
      </c>
      <c r="M399" s="6">
        <v>0</v>
      </c>
      <c r="N399" s="6">
        <v>0</v>
      </c>
      <c r="O399" s="6">
        <v>0</v>
      </c>
      <c r="P399" s="6">
        <v>0</v>
      </c>
      <c r="Q399" s="6">
        <v>0</v>
      </c>
      <c r="R399" s="6">
        <v>0</v>
      </c>
      <c r="S399" s="6">
        <v>0</v>
      </c>
      <c r="T399" s="6">
        <v>0</v>
      </c>
      <c r="U399" s="6">
        <v>0</v>
      </c>
      <c r="V399" s="6">
        <v>0</v>
      </c>
      <c r="W399" s="6">
        <v>0</v>
      </c>
      <c r="X399" s="6">
        <v>0</v>
      </c>
      <c r="Y399" s="6">
        <v>0</v>
      </c>
      <c r="Z399" s="6">
        <v>0</v>
      </c>
      <c r="AA399" s="6">
        <v>0</v>
      </c>
      <c r="AB399" s="6">
        <v>0</v>
      </c>
      <c r="AC399" s="2">
        <v>0</v>
      </c>
    </row>
    <row r="400" spans="2:29">
      <c r="C400" s="2" t="s">
        <v>45</v>
      </c>
      <c r="D400" s="2" t="s">
        <v>27</v>
      </c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spans="3:29">
      <c r="C401" s="2" t="s">
        <v>64</v>
      </c>
      <c r="D401" s="2" t="s">
        <v>27</v>
      </c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spans="3:29">
      <c r="C402" s="2" t="s">
        <v>65</v>
      </c>
      <c r="D402" s="2" t="s">
        <v>27</v>
      </c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spans="3:29">
      <c r="C403" s="2" t="s">
        <v>66</v>
      </c>
      <c r="D403" s="2" t="s">
        <v>27</v>
      </c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spans="3:29">
      <c r="C404" s="2" t="s">
        <v>67</v>
      </c>
      <c r="D404" s="2" t="s">
        <v>27</v>
      </c>
      <c r="E404" s="6">
        <v>0</v>
      </c>
      <c r="F404" s="6">
        <v>0</v>
      </c>
      <c r="G404" s="6">
        <v>0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 s="6">
        <v>0</v>
      </c>
      <c r="P404" s="6">
        <v>0</v>
      </c>
      <c r="Q404" s="6">
        <v>0</v>
      </c>
      <c r="R404" s="6">
        <v>0</v>
      </c>
      <c r="S404" s="6">
        <v>0</v>
      </c>
      <c r="T404" s="6">
        <v>0</v>
      </c>
      <c r="U404" s="6">
        <v>0</v>
      </c>
      <c r="V404" s="6">
        <v>0</v>
      </c>
      <c r="W404" s="6">
        <v>0</v>
      </c>
      <c r="X404" s="6">
        <v>0</v>
      </c>
      <c r="Y404" s="6">
        <v>0</v>
      </c>
      <c r="Z404" s="6">
        <v>0</v>
      </c>
      <c r="AA404" s="6">
        <v>0</v>
      </c>
      <c r="AB404" s="6">
        <v>0</v>
      </c>
      <c r="AC404" s="2">
        <v>0</v>
      </c>
    </row>
    <row r="405" spans="3:29">
      <c r="C405" s="2" t="s">
        <v>68</v>
      </c>
      <c r="D405" s="2" t="s">
        <v>27</v>
      </c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spans="3:29">
      <c r="C406" s="2" t="s">
        <v>69</v>
      </c>
      <c r="D406" s="2" t="s">
        <v>27</v>
      </c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spans="3:29">
      <c r="C407" s="2" t="s">
        <v>70</v>
      </c>
      <c r="D407" s="2" t="s">
        <v>27</v>
      </c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spans="3:29">
      <c r="C408" s="2" t="s">
        <v>71</v>
      </c>
      <c r="D408" s="2" t="s">
        <v>27</v>
      </c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spans="3:29">
      <c r="C409" s="2" t="s">
        <v>72</v>
      </c>
      <c r="D409" s="2" t="s">
        <v>27</v>
      </c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spans="3:29">
      <c r="C410" s="2" t="s">
        <v>73</v>
      </c>
      <c r="D410" s="2" t="s">
        <v>27</v>
      </c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spans="3:29">
      <c r="C411" s="2" t="s">
        <v>74</v>
      </c>
      <c r="D411" s="2" t="s">
        <v>27</v>
      </c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spans="3:29">
      <c r="C412" s="2" t="s">
        <v>75</v>
      </c>
      <c r="D412" s="2" t="s">
        <v>27</v>
      </c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spans="3:29">
      <c r="C413" s="2" t="s">
        <v>76</v>
      </c>
      <c r="D413" s="2" t="s">
        <v>27</v>
      </c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spans="3:29">
      <c r="C414" s="2" t="s">
        <v>77</v>
      </c>
      <c r="D414" s="2" t="s">
        <v>27</v>
      </c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spans="3:29">
      <c r="C415" s="2" t="s">
        <v>78</v>
      </c>
      <c r="D415" s="2" t="s">
        <v>27</v>
      </c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spans="3:29">
      <c r="C416" s="2" t="s">
        <v>79</v>
      </c>
      <c r="D416" s="2" t="s">
        <v>27</v>
      </c>
      <c r="E416" s="6">
        <v>0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6">
        <v>0</v>
      </c>
      <c r="M416" s="6">
        <v>0</v>
      </c>
      <c r="N416" s="6">
        <v>0</v>
      </c>
      <c r="O416" s="6">
        <v>0</v>
      </c>
      <c r="P416" s="6">
        <v>0</v>
      </c>
      <c r="Q416" s="6">
        <v>0</v>
      </c>
      <c r="R416" s="6">
        <v>0</v>
      </c>
      <c r="S416" s="6">
        <v>0</v>
      </c>
      <c r="T416" s="6">
        <v>0</v>
      </c>
      <c r="U416" s="6">
        <v>0</v>
      </c>
      <c r="V416" s="6">
        <v>0</v>
      </c>
      <c r="W416" s="6">
        <v>0</v>
      </c>
      <c r="X416" s="6">
        <v>0</v>
      </c>
      <c r="Y416" s="6">
        <v>0</v>
      </c>
      <c r="Z416" s="6">
        <v>0</v>
      </c>
      <c r="AA416" s="6">
        <v>0</v>
      </c>
      <c r="AB416" s="6">
        <v>0</v>
      </c>
      <c r="AC416" s="2">
        <v>0</v>
      </c>
    </row>
    <row r="417" spans="3:29">
      <c r="C417" s="2" t="s">
        <v>80</v>
      </c>
      <c r="D417" s="2" t="s">
        <v>27</v>
      </c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spans="3:29">
      <c r="C418" s="2" t="s">
        <v>81</v>
      </c>
      <c r="D418" s="2" t="s">
        <v>27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  <c r="V418" s="6">
        <v>0</v>
      </c>
      <c r="W418" s="6">
        <v>0</v>
      </c>
      <c r="X418" s="6">
        <v>0</v>
      </c>
      <c r="Y418" s="6">
        <v>0</v>
      </c>
      <c r="Z418" s="6">
        <v>0</v>
      </c>
      <c r="AA418" s="6">
        <v>0</v>
      </c>
      <c r="AB418" s="6">
        <v>0</v>
      </c>
      <c r="AC418" s="2">
        <v>0</v>
      </c>
    </row>
    <row r="419" spans="3:29">
      <c r="C419" s="2" t="s">
        <v>82</v>
      </c>
      <c r="D419" s="2" t="s">
        <v>27</v>
      </c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spans="3:29">
      <c r="C420" s="2" t="s">
        <v>83</v>
      </c>
      <c r="D420" s="2" t="s">
        <v>27</v>
      </c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spans="3:29">
      <c r="C421" s="2" t="s">
        <v>84</v>
      </c>
      <c r="D421" s="2" t="s">
        <v>27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  <c r="V421" s="6">
        <v>0</v>
      </c>
      <c r="W421" s="6">
        <v>0</v>
      </c>
      <c r="X421" s="6">
        <v>0</v>
      </c>
      <c r="Y421" s="6">
        <v>0</v>
      </c>
      <c r="Z421" s="6">
        <v>0</v>
      </c>
      <c r="AA421" s="6">
        <v>0</v>
      </c>
      <c r="AB421" s="6">
        <v>0</v>
      </c>
      <c r="AC421" s="2">
        <v>0</v>
      </c>
    </row>
    <row r="422" spans="3:29">
      <c r="C422" s="2" t="s">
        <v>85</v>
      </c>
      <c r="D422" s="2" t="s">
        <v>27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  <c r="V422" s="6">
        <v>0</v>
      </c>
      <c r="W422" s="6">
        <v>0</v>
      </c>
      <c r="X422" s="6">
        <v>0</v>
      </c>
      <c r="Y422" s="6">
        <v>0</v>
      </c>
      <c r="Z422" s="6">
        <v>0</v>
      </c>
      <c r="AA422" s="6">
        <v>0</v>
      </c>
      <c r="AB422" s="6">
        <v>0</v>
      </c>
      <c r="AC422" s="2">
        <v>0</v>
      </c>
    </row>
    <row r="423" spans="3:29">
      <c r="C423" s="2" t="s">
        <v>86</v>
      </c>
      <c r="D423" s="2" t="s">
        <v>27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v>0</v>
      </c>
      <c r="S423" s="6">
        <v>0</v>
      </c>
      <c r="T423" s="6">
        <v>0</v>
      </c>
      <c r="U423" s="6">
        <v>0</v>
      </c>
      <c r="V423" s="6">
        <v>0</v>
      </c>
      <c r="W423" s="6">
        <v>0</v>
      </c>
      <c r="X423" s="6">
        <v>0</v>
      </c>
      <c r="Y423" s="6">
        <v>0</v>
      </c>
      <c r="Z423" s="6">
        <v>0</v>
      </c>
      <c r="AA423" s="6">
        <v>0</v>
      </c>
      <c r="AB423" s="6">
        <v>0</v>
      </c>
      <c r="AC423" s="2">
        <v>0</v>
      </c>
    </row>
    <row r="424" spans="3:29">
      <c r="C424" s="2" t="s">
        <v>87</v>
      </c>
      <c r="D424" s="2" t="s">
        <v>27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 s="6">
        <v>0</v>
      </c>
      <c r="P424" s="6">
        <v>0</v>
      </c>
      <c r="Q424" s="6">
        <v>0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  <c r="W424" s="6">
        <v>0</v>
      </c>
      <c r="X424" s="6">
        <v>0</v>
      </c>
      <c r="Y424" s="6">
        <v>0</v>
      </c>
      <c r="Z424" s="6">
        <v>0</v>
      </c>
      <c r="AA424" s="6">
        <v>0</v>
      </c>
      <c r="AB424" s="6">
        <v>0</v>
      </c>
      <c r="AC424" s="2">
        <v>0</v>
      </c>
    </row>
    <row r="425" spans="3:29">
      <c r="C425" s="2" t="s">
        <v>47</v>
      </c>
      <c r="D425" s="2" t="s">
        <v>27</v>
      </c>
      <c r="E425" s="6">
        <v>4.1129349589624789E-2</v>
      </c>
      <c r="F425" s="6">
        <v>5.8486267213249954E-2</v>
      </c>
      <c r="G425" s="6">
        <v>3.0612313368263051E-2</v>
      </c>
      <c r="H425" s="6">
        <v>6.1032990923761618E-3</v>
      </c>
      <c r="I425" s="6">
        <v>1.6132555587853849E-2</v>
      </c>
      <c r="J425" s="6">
        <v>9.7806865713056967E-2</v>
      </c>
      <c r="K425" s="6">
        <v>9.8859401329864038E-2</v>
      </c>
      <c r="L425" s="6">
        <v>0.10519235503818576</v>
      </c>
      <c r="M425" s="6">
        <v>0.10310340701017795</v>
      </c>
      <c r="N425" s="6">
        <v>8.5796742971163187E-2</v>
      </c>
      <c r="O425" s="6">
        <v>8.3014754381815548E-2</v>
      </c>
      <c r="P425" s="6">
        <v>5.6596579611524207E-2</v>
      </c>
      <c r="Q425" s="6">
        <v>1.90896306733505E-2</v>
      </c>
      <c r="R425" s="6">
        <v>2.2837061495286803E-2</v>
      </c>
      <c r="S425" s="6">
        <v>2.5386814326262665E-5</v>
      </c>
      <c r="T425" s="6">
        <v>2.6169618686359003E-2</v>
      </c>
      <c r="U425" s="6">
        <v>2.5470422842952267E-5</v>
      </c>
      <c r="V425" s="6">
        <v>2.8332568185739731E-3</v>
      </c>
      <c r="W425" s="6">
        <v>6.4019341852003532E-6</v>
      </c>
      <c r="X425" s="6">
        <v>1.0550624128205425E-6</v>
      </c>
      <c r="Y425" s="6">
        <v>2.7338131359118118E-6</v>
      </c>
      <c r="Z425" s="6">
        <v>7.8393431134896538E-3</v>
      </c>
      <c r="AA425" s="6">
        <v>4.8306096969363111E-7</v>
      </c>
      <c r="AB425" s="6">
        <v>1.6220384893690857E-5</v>
      </c>
      <c r="AC425" s="2">
        <v>1.4388302690066419E-2</v>
      </c>
    </row>
    <row r="426" spans="3:29">
      <c r="C426" s="2" t="s">
        <v>88</v>
      </c>
      <c r="D426" s="2" t="s">
        <v>27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0</v>
      </c>
      <c r="W426" s="6">
        <v>0</v>
      </c>
      <c r="X426" s="6">
        <v>0</v>
      </c>
      <c r="Y426" s="6">
        <v>0</v>
      </c>
      <c r="Z426" s="6">
        <v>0</v>
      </c>
      <c r="AA426" s="6">
        <v>0</v>
      </c>
      <c r="AB426" s="6">
        <v>0</v>
      </c>
      <c r="AC426" s="2">
        <v>0</v>
      </c>
    </row>
    <row r="427" spans="3:29">
      <c r="C427" s="2" t="s">
        <v>89</v>
      </c>
      <c r="D427" s="2" t="s">
        <v>27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0</v>
      </c>
      <c r="M427" s="6">
        <v>0</v>
      </c>
      <c r="N427" s="6">
        <v>0</v>
      </c>
      <c r="O427" s="6">
        <v>0</v>
      </c>
      <c r="P427" s="6">
        <v>0</v>
      </c>
      <c r="Q427" s="6">
        <v>0</v>
      </c>
      <c r="R427" s="6">
        <v>0</v>
      </c>
      <c r="S427" s="6">
        <v>0</v>
      </c>
      <c r="T427" s="6">
        <v>0</v>
      </c>
      <c r="U427" s="6">
        <v>0</v>
      </c>
      <c r="V427" s="6">
        <v>0</v>
      </c>
      <c r="W427" s="6">
        <v>0</v>
      </c>
      <c r="X427" s="6">
        <v>0</v>
      </c>
      <c r="Y427" s="6">
        <v>0</v>
      </c>
      <c r="Z427" s="6">
        <v>0</v>
      </c>
      <c r="AA427" s="6">
        <v>0</v>
      </c>
      <c r="AB427" s="6">
        <v>0</v>
      </c>
      <c r="AC427" s="2">
        <v>0</v>
      </c>
    </row>
    <row r="428" spans="3:29">
      <c r="C428" s="2" t="s">
        <v>90</v>
      </c>
      <c r="D428" s="2" t="s">
        <v>27</v>
      </c>
      <c r="E428" s="6">
        <v>1.7135849289328405E-7</v>
      </c>
      <c r="F428" s="6">
        <v>9.1833294192242176E-7</v>
      </c>
      <c r="G428" s="6">
        <v>1.3849062503040667E-6</v>
      </c>
      <c r="H428" s="6">
        <v>3.1748263325495165E-7</v>
      </c>
      <c r="I428" s="6">
        <v>6.2893715669586455E-6</v>
      </c>
      <c r="J428" s="6">
        <v>2.1816840254685884E-7</v>
      </c>
      <c r="K428" s="6">
        <v>3.5000856244179366E-7</v>
      </c>
      <c r="L428" s="6">
        <v>1.4086889073984967E-6</v>
      </c>
      <c r="M428" s="6">
        <v>1.4831457185460909E-6</v>
      </c>
      <c r="N428" s="6">
        <v>2.2378042105612303E-6</v>
      </c>
      <c r="O428" s="6">
        <v>4.8444118000211921E-6</v>
      </c>
      <c r="P428" s="6">
        <v>8.4850508749474965E-7</v>
      </c>
      <c r="Q428" s="6">
        <v>1.736257943185572E-6</v>
      </c>
      <c r="R428" s="6">
        <v>7.4490146841026982E-6</v>
      </c>
      <c r="S428" s="6">
        <v>1.1717682026131372E-5</v>
      </c>
      <c r="T428" s="6">
        <v>1.5600694067780441E-6</v>
      </c>
      <c r="U428" s="6">
        <v>1.2340304664444521E-5</v>
      </c>
      <c r="V428" s="6">
        <v>1.0782286187321602E-5</v>
      </c>
      <c r="W428" s="6">
        <v>3.3917393754684688E-6</v>
      </c>
      <c r="X428" s="6">
        <v>4.9852904867008236E-7</v>
      </c>
      <c r="Y428" s="6">
        <v>1.4937487105629109E-6</v>
      </c>
      <c r="Z428" s="6">
        <v>4.8870098581400526E-6</v>
      </c>
      <c r="AA428" s="6">
        <v>2.7341181429650301E-7</v>
      </c>
      <c r="AB428" s="6">
        <v>8.4065179875792842E-6</v>
      </c>
      <c r="AC428" s="2">
        <v>3.5172897470899138E-7</v>
      </c>
    </row>
    <row r="429" spans="3:29">
      <c r="C429" s="2" t="s">
        <v>91</v>
      </c>
      <c r="D429" s="2" t="s">
        <v>27</v>
      </c>
      <c r="E429" s="6">
        <v>4.0875841357028674E-2</v>
      </c>
      <c r="F429" s="6">
        <v>4.0683475718170055E-2</v>
      </c>
      <c r="G429" s="6">
        <v>2.3579601048836267E-2</v>
      </c>
      <c r="H429" s="6">
        <v>1.3854770473289386E-2</v>
      </c>
      <c r="I429" s="6">
        <v>2.3597663853780811E-2</v>
      </c>
      <c r="J429" s="6">
        <v>8.877229926948145E-2</v>
      </c>
      <c r="K429" s="6">
        <v>8.9943572280535039E-2</v>
      </c>
      <c r="L429" s="6">
        <v>0.13074028899626833</v>
      </c>
      <c r="M429" s="6">
        <v>9.8614559802932253E-2</v>
      </c>
      <c r="N429" s="6">
        <v>4.591182271698447E-2</v>
      </c>
      <c r="O429" s="6">
        <v>4.7025799992675178E-2</v>
      </c>
      <c r="P429" s="6">
        <v>4.4708589870455229E-2</v>
      </c>
      <c r="Q429" s="6">
        <v>3.3206187322942109E-2</v>
      </c>
      <c r="R429" s="6">
        <v>3.746379656414086E-2</v>
      </c>
      <c r="S429" s="6">
        <v>1.9830248759264816E-2</v>
      </c>
      <c r="T429" s="6">
        <v>4.9597993354976257E-2</v>
      </c>
      <c r="U429" s="6">
        <v>2.9151909744667207E-2</v>
      </c>
      <c r="V429" s="6">
        <v>3.9647896169095344E-2</v>
      </c>
      <c r="W429" s="6">
        <v>2.4912333566775482E-2</v>
      </c>
      <c r="X429" s="6">
        <v>2.3375550931309819E-2</v>
      </c>
      <c r="Y429" s="6">
        <v>1.0748105908408179E-2</v>
      </c>
      <c r="Z429" s="6">
        <v>3.8849257513722361E-2</v>
      </c>
      <c r="AA429" s="6">
        <v>6.4870980280918381E-3</v>
      </c>
      <c r="AB429" s="6">
        <v>7.5043018804634709E-3</v>
      </c>
      <c r="AC429" s="2">
        <v>1.8335014282514016E-2</v>
      </c>
    </row>
    <row r="430" spans="3:29">
      <c r="C430" s="2" t="s">
        <v>92</v>
      </c>
      <c r="D430" s="2" t="s">
        <v>27</v>
      </c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spans="3:29">
      <c r="C431" s="2" t="s">
        <v>93</v>
      </c>
      <c r="D431" s="2" t="s">
        <v>27</v>
      </c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spans="3:29">
      <c r="C432" s="2" t="s">
        <v>94</v>
      </c>
      <c r="D432" s="2" t="s">
        <v>27</v>
      </c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spans="3:29">
      <c r="C433" s="2" t="s">
        <v>95</v>
      </c>
      <c r="D433" s="2" t="s">
        <v>27</v>
      </c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spans="3:29">
      <c r="C434" s="2" t="s">
        <v>96</v>
      </c>
      <c r="D434" s="2" t="s">
        <v>27</v>
      </c>
      <c r="E434" s="6">
        <v>0.27628709674828572</v>
      </c>
      <c r="F434" s="6">
        <v>0.59997654035346382</v>
      </c>
      <c r="G434" s="6">
        <v>0.28429386563897974</v>
      </c>
      <c r="H434" s="6">
        <v>0.18791945192065729</v>
      </c>
      <c r="I434" s="6">
        <v>0.33553106083398254</v>
      </c>
      <c r="J434" s="6">
        <v>5.2552711522594713</v>
      </c>
      <c r="K434" s="6">
        <v>5.6123115707417472</v>
      </c>
      <c r="L434" s="6">
        <v>8.3706878736723045</v>
      </c>
      <c r="M434" s="6">
        <v>5.9087562129466598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  <c r="V434" s="6">
        <v>0</v>
      </c>
      <c r="W434" s="6">
        <v>0</v>
      </c>
      <c r="X434" s="6">
        <v>0</v>
      </c>
      <c r="Y434" s="6">
        <v>0</v>
      </c>
      <c r="Z434" s="6">
        <v>0</v>
      </c>
      <c r="AA434" s="6">
        <v>0</v>
      </c>
      <c r="AB434" s="6">
        <v>0</v>
      </c>
      <c r="AC434" s="2">
        <v>0</v>
      </c>
    </row>
    <row r="435" spans="3:29">
      <c r="C435" s="2" t="s">
        <v>97</v>
      </c>
      <c r="D435" s="2" t="s">
        <v>27</v>
      </c>
      <c r="E435" s="6">
        <v>2.8222617318803622</v>
      </c>
      <c r="F435" s="6">
        <v>10.403264860101277</v>
      </c>
      <c r="G435" s="6">
        <v>8.4810347906456887</v>
      </c>
      <c r="H435" s="6">
        <v>6.9624601020186265</v>
      </c>
      <c r="I435" s="6">
        <v>7.8037278514258901</v>
      </c>
      <c r="J435" s="6">
        <v>16.180909787910174</v>
      </c>
      <c r="K435" s="6">
        <v>15.916218877137938</v>
      </c>
      <c r="L435" s="6">
        <v>16.543458896314799</v>
      </c>
      <c r="M435" s="6">
        <v>15.734450632356607</v>
      </c>
      <c r="N435" s="6">
        <v>15.587075278358796</v>
      </c>
      <c r="O435" s="6">
        <v>15.12478064703023</v>
      </c>
      <c r="P435" s="6">
        <v>14.910688765316603</v>
      </c>
      <c r="Q435" s="6">
        <v>14.606064993397069</v>
      </c>
      <c r="R435" s="6">
        <v>0</v>
      </c>
      <c r="S435" s="6">
        <v>0</v>
      </c>
      <c r="T435" s="6">
        <v>0</v>
      </c>
      <c r="U435" s="6">
        <v>0</v>
      </c>
      <c r="V435" s="6">
        <v>0</v>
      </c>
      <c r="W435" s="6">
        <v>0</v>
      </c>
      <c r="X435" s="6">
        <v>0</v>
      </c>
      <c r="Y435" s="6">
        <v>0</v>
      </c>
      <c r="Z435" s="6">
        <v>0</v>
      </c>
      <c r="AA435" s="6">
        <v>0</v>
      </c>
      <c r="AB435" s="6">
        <v>0</v>
      </c>
      <c r="AC435" s="2">
        <v>0</v>
      </c>
    </row>
    <row r="436" spans="3:29">
      <c r="C436" s="2" t="s">
        <v>98</v>
      </c>
      <c r="D436" s="2" t="s">
        <v>27</v>
      </c>
      <c r="E436" s="6">
        <v>0.45272622907100696</v>
      </c>
      <c r="F436" s="6">
        <v>0.75650015201949372</v>
      </c>
      <c r="G436" s="6">
        <v>0.42984995984391072</v>
      </c>
      <c r="H436" s="6">
        <v>0.30515814137820352</v>
      </c>
      <c r="I436" s="6">
        <v>0.52360075529785166</v>
      </c>
      <c r="J436" s="6">
        <v>7.1745174449640805</v>
      </c>
      <c r="K436" s="6">
        <v>7.345027316766167</v>
      </c>
      <c r="L436" s="6">
        <v>10.480664643110757</v>
      </c>
      <c r="M436" s="6">
        <v>7.2252644583463148</v>
      </c>
      <c r="N436" s="6">
        <v>6.2792530672493942</v>
      </c>
      <c r="O436" s="6">
        <v>5.1242607082682712</v>
      </c>
      <c r="P436" s="6">
        <v>4.9130734038006114</v>
      </c>
      <c r="Q436" s="6">
        <v>4.4529789755448661</v>
      </c>
      <c r="R436" s="6">
        <v>3.6723578645244421</v>
      </c>
      <c r="S436" s="6">
        <v>0</v>
      </c>
      <c r="T436" s="6">
        <v>0</v>
      </c>
      <c r="U436" s="6">
        <v>0</v>
      </c>
      <c r="V436" s="6">
        <v>0</v>
      </c>
      <c r="W436" s="6">
        <v>0</v>
      </c>
      <c r="X436" s="6">
        <v>0</v>
      </c>
      <c r="Y436" s="6">
        <v>0</v>
      </c>
      <c r="Z436" s="6">
        <v>0</v>
      </c>
      <c r="AA436" s="6">
        <v>0</v>
      </c>
      <c r="AB436" s="6">
        <v>0</v>
      </c>
      <c r="AC436" s="2">
        <v>0</v>
      </c>
    </row>
    <row r="437" spans="3:29">
      <c r="C437" s="2" t="s">
        <v>99</v>
      </c>
      <c r="D437" s="2" t="s">
        <v>27</v>
      </c>
      <c r="E437" s="6">
        <v>0.53731615218031281</v>
      </c>
      <c r="F437" s="6">
        <v>1.702650805912189</v>
      </c>
      <c r="G437" s="6">
        <v>1.4380492924089081</v>
      </c>
      <c r="H437" s="6">
        <v>1.296639577146887</v>
      </c>
      <c r="I437" s="6">
        <v>2.3401168747025953</v>
      </c>
      <c r="J437" s="6">
        <v>11.758619894750817</v>
      </c>
      <c r="K437" s="6">
        <v>11.739808880095962</v>
      </c>
      <c r="L437" s="6">
        <v>12.546806811068702</v>
      </c>
      <c r="M437" s="6">
        <v>10.136892780254207</v>
      </c>
      <c r="N437" s="6">
        <v>9.9120257133677629</v>
      </c>
      <c r="O437" s="6">
        <v>8.4478738543462111</v>
      </c>
      <c r="P437" s="6">
        <v>8.2017096031161874</v>
      </c>
      <c r="Q437" s="6">
        <v>8.1037420526310058</v>
      </c>
      <c r="R437" s="6">
        <v>9.0992129571205389</v>
      </c>
      <c r="S437" s="6">
        <v>0</v>
      </c>
      <c r="T437" s="6">
        <v>0</v>
      </c>
      <c r="U437" s="6">
        <v>0</v>
      </c>
      <c r="V437" s="6">
        <v>0</v>
      </c>
      <c r="W437" s="6">
        <v>0</v>
      </c>
      <c r="X437" s="6">
        <v>0</v>
      </c>
      <c r="Y437" s="6">
        <v>0</v>
      </c>
      <c r="Z437" s="6">
        <v>0</v>
      </c>
      <c r="AA437" s="6">
        <v>0</v>
      </c>
      <c r="AB437" s="6">
        <v>0</v>
      </c>
      <c r="AC437" s="2">
        <v>0</v>
      </c>
    </row>
    <row r="438" spans="3:29">
      <c r="C438" s="2" t="s">
        <v>100</v>
      </c>
      <c r="D438" s="2" t="s">
        <v>27</v>
      </c>
      <c r="E438" s="6">
        <v>2.7454476459298109</v>
      </c>
      <c r="F438" s="6">
        <v>6.4589249223551883</v>
      </c>
      <c r="G438" s="6">
        <v>5.879725466269039</v>
      </c>
      <c r="H438" s="6">
        <v>5.2829054066232706</v>
      </c>
      <c r="I438" s="6">
        <v>5.0432549364225849</v>
      </c>
      <c r="J438" s="6">
        <v>7.3793825565007785</v>
      </c>
      <c r="K438" s="6">
        <v>7.2979449787674078</v>
      </c>
      <c r="L438" s="6">
        <v>7.4882110624374194</v>
      </c>
      <c r="M438" s="6">
        <v>7.2364706757957604</v>
      </c>
      <c r="N438" s="6">
        <v>7.2103691459974124</v>
      </c>
      <c r="O438" s="6">
        <v>7.0755359644972344</v>
      </c>
      <c r="P438" s="6">
        <v>7.0423294347421361</v>
      </c>
      <c r="Q438" s="6">
        <v>6.9524402009545287</v>
      </c>
      <c r="R438" s="6">
        <v>6.5919354354869366</v>
      </c>
      <c r="S438" s="6">
        <v>0</v>
      </c>
      <c r="T438" s="6">
        <v>0</v>
      </c>
      <c r="U438" s="6">
        <v>0</v>
      </c>
      <c r="V438" s="6">
        <v>0</v>
      </c>
      <c r="W438" s="6">
        <v>0</v>
      </c>
      <c r="X438" s="6">
        <v>0</v>
      </c>
      <c r="Y438" s="6">
        <v>0</v>
      </c>
      <c r="Z438" s="6">
        <v>0</v>
      </c>
      <c r="AA438" s="6">
        <v>0</v>
      </c>
      <c r="AB438" s="6">
        <v>0</v>
      </c>
      <c r="AC438" s="2">
        <v>0</v>
      </c>
    </row>
    <row r="439" spans="3:29">
      <c r="C439" s="2" t="s">
        <v>101</v>
      </c>
      <c r="D439" s="2" t="s">
        <v>27</v>
      </c>
      <c r="E439" s="6">
        <v>1.1842638664639031</v>
      </c>
      <c r="F439" s="6">
        <v>4.1198000849324616</v>
      </c>
      <c r="G439" s="6">
        <v>3.4267702856998494</v>
      </c>
      <c r="H439" s="6">
        <v>2.8237350091282805</v>
      </c>
      <c r="I439" s="6">
        <v>4.0617452254954367</v>
      </c>
      <c r="J439" s="6">
        <v>13.884868082852842</v>
      </c>
      <c r="K439" s="6">
        <v>13.452658330806553</v>
      </c>
      <c r="L439" s="6">
        <v>14.350666272563098</v>
      </c>
      <c r="M439" s="6">
        <v>13.069400955265378</v>
      </c>
      <c r="N439" s="6">
        <v>12.636356158706732</v>
      </c>
      <c r="O439" s="6">
        <v>11.953400685382674</v>
      </c>
      <c r="P439" s="6">
        <v>11.833094776885643</v>
      </c>
      <c r="Q439" s="6">
        <v>11.143194704727399</v>
      </c>
      <c r="R439" s="6">
        <v>12.248441833807775</v>
      </c>
      <c r="S439" s="6">
        <v>13.244822830768918</v>
      </c>
      <c r="T439" s="6">
        <v>0</v>
      </c>
      <c r="U439" s="6">
        <v>0</v>
      </c>
      <c r="V439" s="6">
        <v>0</v>
      </c>
      <c r="W439" s="6">
        <v>0</v>
      </c>
      <c r="X439" s="6">
        <v>0</v>
      </c>
      <c r="Y439" s="6">
        <v>0</v>
      </c>
      <c r="Z439" s="6">
        <v>0</v>
      </c>
      <c r="AA439" s="6">
        <v>0</v>
      </c>
      <c r="AB439" s="6">
        <v>0</v>
      </c>
      <c r="AC439" s="2">
        <v>0</v>
      </c>
    </row>
    <row r="440" spans="3:29">
      <c r="C440" s="2" t="s">
        <v>134</v>
      </c>
      <c r="D440" s="2" t="s">
        <v>27</v>
      </c>
      <c r="E440" s="6">
        <v>1.7798029289181554</v>
      </c>
      <c r="F440" s="6">
        <v>2.7829756696642867</v>
      </c>
      <c r="G440" s="6">
        <v>2.6188117684700609</v>
      </c>
      <c r="H440" s="6">
        <v>2.2023305373367474</v>
      </c>
      <c r="I440" s="6">
        <v>2.160931717302141</v>
      </c>
      <c r="J440" s="6">
        <v>5.9374810421054116</v>
      </c>
      <c r="K440" s="6">
        <v>5.8235324547614242</v>
      </c>
      <c r="L440" s="6">
        <v>6.0220251704253762</v>
      </c>
      <c r="M440" s="6">
        <v>5.630526959062168</v>
      </c>
      <c r="N440" s="6">
        <v>5.6043470445744186</v>
      </c>
      <c r="O440" s="6">
        <v>5.3616748487119672</v>
      </c>
      <c r="P440" s="6">
        <v>5.296572402958569</v>
      </c>
      <c r="Q440" s="6">
        <v>5.075876401851998</v>
      </c>
      <c r="R440" s="6">
        <v>5.3123929731399082</v>
      </c>
      <c r="S440" s="6">
        <v>5.6953886330773162</v>
      </c>
      <c r="T440" s="6">
        <v>5.8907911627621061</v>
      </c>
      <c r="U440" s="6">
        <v>5.576761355394007</v>
      </c>
      <c r="V440" s="6">
        <v>5.4320707695828432</v>
      </c>
      <c r="W440" s="6">
        <v>5.3529044272018318</v>
      </c>
      <c r="X440" s="6">
        <v>5.4865770732242023</v>
      </c>
      <c r="Y440" s="6">
        <v>5.3395485773191709</v>
      </c>
      <c r="Z440" s="6">
        <v>0</v>
      </c>
      <c r="AA440" s="6">
        <v>0</v>
      </c>
      <c r="AB440" s="6">
        <v>0</v>
      </c>
      <c r="AC440" s="2">
        <v>0</v>
      </c>
    </row>
    <row r="441" spans="3:29">
      <c r="C441" s="2" t="s">
        <v>135</v>
      </c>
      <c r="D441" s="2" t="s">
        <v>27</v>
      </c>
      <c r="E441" s="6">
        <v>0</v>
      </c>
      <c r="F441" s="6">
        <v>0</v>
      </c>
      <c r="G441" s="6">
        <v>0.84818706955606937</v>
      </c>
      <c r="H441" s="6">
        <v>0.66178864665557235</v>
      </c>
      <c r="I441" s="6">
        <v>1.1777513918026452</v>
      </c>
      <c r="J441" s="6">
        <v>10.422131356636999</v>
      </c>
      <c r="K441" s="6">
        <v>10.579511985805919</v>
      </c>
      <c r="L441" s="6">
        <v>14.366741063460662</v>
      </c>
      <c r="M441" s="6">
        <v>9.5112862062329491</v>
      </c>
      <c r="N441" s="6">
        <v>7.9166627012865618</v>
      </c>
      <c r="O441" s="6">
        <v>6.6622385204817967</v>
      </c>
      <c r="P441" s="6">
        <v>6.3301447159941553</v>
      </c>
      <c r="Q441" s="6">
        <v>6.1448068153123554</v>
      </c>
      <c r="R441" s="6">
        <v>4.9669434545053353</v>
      </c>
      <c r="S441" s="6">
        <v>3.9517204623568247</v>
      </c>
      <c r="T441" s="6">
        <v>4.2401439254238706</v>
      </c>
      <c r="U441" s="6">
        <v>3.5473117881118865</v>
      </c>
      <c r="V441" s="6">
        <v>2.8517523394268394</v>
      </c>
      <c r="W441" s="6">
        <v>2.932432212768139</v>
      </c>
      <c r="X441" s="6">
        <v>3.3012516481279164</v>
      </c>
      <c r="Y441" s="6">
        <v>3.4185573031666436</v>
      </c>
      <c r="Z441" s="6">
        <v>4.417635538512215</v>
      </c>
      <c r="AA441" s="6">
        <v>3.9458945506708574</v>
      </c>
      <c r="AB441" s="6">
        <v>0</v>
      </c>
      <c r="AC441" s="2">
        <v>0</v>
      </c>
    </row>
    <row r="442" spans="3:29">
      <c r="C442" s="2" t="s">
        <v>102</v>
      </c>
      <c r="D442" s="2" t="s">
        <v>27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6.4635240661656894</v>
      </c>
      <c r="O442" s="6">
        <v>5.6911912753273137</v>
      </c>
      <c r="P442" s="6">
        <v>5.6132819881266105</v>
      </c>
      <c r="Q442" s="6">
        <v>5.7948600802829651</v>
      </c>
      <c r="R442" s="6">
        <v>15.877757372135727</v>
      </c>
      <c r="S442" s="6">
        <v>40.879412048063053</v>
      </c>
      <c r="T442" s="6">
        <v>58.363069463368333</v>
      </c>
      <c r="U442" s="6">
        <v>49.361886454518213</v>
      </c>
      <c r="V442" s="6">
        <v>43.099626856374201</v>
      </c>
      <c r="W442" s="6">
        <v>41.946860247673328</v>
      </c>
      <c r="X442" s="6">
        <v>45.134320800644126</v>
      </c>
      <c r="Y442" s="6">
        <v>45.030490711430119</v>
      </c>
      <c r="Z442" s="6">
        <v>60.716485227698087</v>
      </c>
      <c r="AA442" s="6">
        <v>55.872334114848556</v>
      </c>
      <c r="AB442" s="6">
        <v>65.30428646372026</v>
      </c>
      <c r="AC442" s="2">
        <v>72.440826267948069</v>
      </c>
    </row>
    <row r="443" spans="3:29">
      <c r="C443" s="2" t="s">
        <v>103</v>
      </c>
      <c r="D443" s="2" t="s">
        <v>27</v>
      </c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spans="3:29">
      <c r="C444" s="2" t="s">
        <v>104</v>
      </c>
      <c r="D444" s="2" t="s">
        <v>27</v>
      </c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spans="3:29">
      <c r="C445" s="2" t="s">
        <v>105</v>
      </c>
      <c r="D445" s="2" t="s">
        <v>27</v>
      </c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spans="3:29">
      <c r="C446" s="2" t="s">
        <v>106</v>
      </c>
      <c r="D446" s="2" t="s">
        <v>27</v>
      </c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spans="3:29">
      <c r="C447" s="2" t="s">
        <v>107</v>
      </c>
      <c r="D447" s="2" t="s">
        <v>27</v>
      </c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spans="3:29">
      <c r="C448" s="2" t="s">
        <v>108</v>
      </c>
      <c r="D448" s="2" t="s">
        <v>27</v>
      </c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spans="3:29">
      <c r="C449" s="2" t="s">
        <v>55</v>
      </c>
      <c r="D449" s="2" t="s">
        <v>27</v>
      </c>
      <c r="E449" s="6">
        <v>-217.28121218245025</v>
      </c>
      <c r="F449" s="6">
        <v>-183.44810898388036</v>
      </c>
      <c r="G449" s="6">
        <v>-206.42544783147514</v>
      </c>
      <c r="H449" s="6">
        <v>-253.49193212481191</v>
      </c>
      <c r="I449" s="6">
        <v>-253.53850980234674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  <c r="W449" s="6">
        <v>0</v>
      </c>
      <c r="X449" s="6">
        <v>0</v>
      </c>
      <c r="Y449" s="6">
        <v>0</v>
      </c>
      <c r="Z449" s="6">
        <v>0</v>
      </c>
      <c r="AA449" s="6">
        <v>0</v>
      </c>
      <c r="AB449" s="6">
        <v>0</v>
      </c>
      <c r="AC449" s="2">
        <v>0</v>
      </c>
    </row>
    <row r="450" spans="3:29">
      <c r="C450" s="2" t="s">
        <v>56</v>
      </c>
      <c r="D450" s="2" t="s">
        <v>27</v>
      </c>
      <c r="E450" s="6">
        <v>-445.99690542398372</v>
      </c>
      <c r="F450" s="6">
        <v>-486.23013894114115</v>
      </c>
      <c r="G450" s="6">
        <v>-431.75161003245819</v>
      </c>
      <c r="H450" s="6">
        <v>-391.72656784255543</v>
      </c>
      <c r="I450" s="6">
        <v>-524.07814500192183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  <c r="V450" s="6">
        <v>0</v>
      </c>
      <c r="W450" s="6">
        <v>0</v>
      </c>
      <c r="X450" s="6">
        <v>0</v>
      </c>
      <c r="Y450" s="6">
        <v>0</v>
      </c>
      <c r="Z450" s="6">
        <v>0</v>
      </c>
      <c r="AA450" s="6">
        <v>0</v>
      </c>
      <c r="AB450" s="6">
        <v>0</v>
      </c>
      <c r="AC450" s="2">
        <v>0</v>
      </c>
    </row>
    <row r="451" spans="3:29">
      <c r="C451" s="2" t="s">
        <v>109</v>
      </c>
      <c r="D451" s="2" t="s">
        <v>27</v>
      </c>
      <c r="E451" s="6">
        <v>-837.66865261876239</v>
      </c>
      <c r="F451" s="6">
        <v>-628.81983532302411</v>
      </c>
      <c r="G451" s="6">
        <v>-629.14923294328992</v>
      </c>
      <c r="H451" s="6">
        <v>-642.58865085784612</v>
      </c>
      <c r="I451" s="6">
        <v>-422.80914669365069</v>
      </c>
      <c r="J451" s="6">
        <v>-335.82075528320019</v>
      </c>
      <c r="K451" s="6">
        <v>-240.2954791240588</v>
      </c>
      <c r="L451" s="6">
        <v>-9.2231298107806872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6">
        <v>0</v>
      </c>
      <c r="S451" s="6">
        <v>0</v>
      </c>
      <c r="T451" s="6">
        <v>0</v>
      </c>
      <c r="U451" s="6">
        <v>0</v>
      </c>
      <c r="V451" s="6">
        <v>0</v>
      </c>
      <c r="W451" s="6">
        <v>0</v>
      </c>
      <c r="X451" s="6">
        <v>0</v>
      </c>
      <c r="Y451" s="6">
        <v>0</v>
      </c>
      <c r="Z451" s="6">
        <v>0</v>
      </c>
      <c r="AA451" s="6">
        <v>0</v>
      </c>
      <c r="AB451" s="6">
        <v>0</v>
      </c>
      <c r="AC451" s="2">
        <v>0</v>
      </c>
    </row>
    <row r="452" spans="3:29">
      <c r="C452" s="2" t="s">
        <v>110</v>
      </c>
      <c r="D452" s="2" t="s">
        <v>27</v>
      </c>
      <c r="E452" s="6">
        <v>0</v>
      </c>
      <c r="F452" s="6">
        <v>0</v>
      </c>
      <c r="G452" s="6">
        <v>0</v>
      </c>
      <c r="H452" s="6">
        <v>0</v>
      </c>
      <c r="I452" s="6">
        <v>-157.85381391175719</v>
      </c>
      <c r="J452" s="6">
        <v>-208.4953699447392</v>
      </c>
      <c r="K452" s="6">
        <v>-133.24681972485527</v>
      </c>
      <c r="L452" s="6">
        <v>-317.76852466615253</v>
      </c>
      <c r="M452" s="6">
        <v>-501.17500147090607</v>
      </c>
      <c r="N452" s="6">
        <v>-648.57866191103551</v>
      </c>
      <c r="O452" s="6">
        <v>-828.28642347751122</v>
      </c>
      <c r="P452" s="6">
        <v>-789.3614219472812</v>
      </c>
      <c r="Q452" s="6">
        <v>-879.94809090468709</v>
      </c>
      <c r="R452" s="6">
        <v>-919.07173914077805</v>
      </c>
      <c r="S452" s="6">
        <v>-922.82686688209003</v>
      </c>
      <c r="T452" s="6">
        <v>-891.07295181435529</v>
      </c>
      <c r="U452" s="6">
        <v>-922.93346512714606</v>
      </c>
      <c r="V452" s="6">
        <v>-922.82687018815125</v>
      </c>
      <c r="W452" s="6">
        <v>-877.55447811230738</v>
      </c>
      <c r="X452" s="6">
        <v>-922.82687125799089</v>
      </c>
      <c r="Y452" s="6">
        <v>-919.18859470048403</v>
      </c>
      <c r="Z452" s="6">
        <v>-818.26292759102012</v>
      </c>
      <c r="AA452" s="6">
        <v>-922.82687128618977</v>
      </c>
      <c r="AB452" s="6">
        <v>-919.07173870516772</v>
      </c>
      <c r="AC452" s="2">
        <v>-818.65521665643553</v>
      </c>
    </row>
    <row r="453" spans="3:29">
      <c r="C453" s="2" t="s">
        <v>111</v>
      </c>
      <c r="D453" s="2" t="s">
        <v>27</v>
      </c>
      <c r="E453" s="6">
        <v>-126.36093578873189</v>
      </c>
      <c r="F453" s="6">
        <v>-129.60882045723164</v>
      </c>
      <c r="G453" s="6">
        <v>-129.60882090411596</v>
      </c>
      <c r="H453" s="6">
        <v>-129.60882022505518</v>
      </c>
      <c r="I453" s="6">
        <v>-129.64053539213353</v>
      </c>
      <c r="J453" s="6">
        <v>-123.80544009048106</v>
      </c>
      <c r="K453" s="6">
        <v>-129.60882014425684</v>
      </c>
      <c r="L453" s="6">
        <v>-70.607789999999994</v>
      </c>
      <c r="M453" s="6">
        <v>-59.032742739985437</v>
      </c>
      <c r="N453" s="6">
        <v>0</v>
      </c>
      <c r="O453" s="6">
        <v>0</v>
      </c>
      <c r="P453" s="6">
        <v>0</v>
      </c>
      <c r="Q453" s="6">
        <v>0</v>
      </c>
      <c r="R453" s="6">
        <v>0</v>
      </c>
      <c r="S453" s="6">
        <v>0</v>
      </c>
      <c r="T453" s="6">
        <v>0</v>
      </c>
      <c r="U453" s="6">
        <v>0</v>
      </c>
      <c r="V453" s="6">
        <v>0</v>
      </c>
      <c r="W453" s="6">
        <v>0</v>
      </c>
      <c r="X453" s="6">
        <v>0</v>
      </c>
      <c r="Y453" s="6">
        <v>0</v>
      </c>
      <c r="Z453" s="6">
        <v>0</v>
      </c>
      <c r="AA453" s="6">
        <v>0</v>
      </c>
      <c r="AB453" s="6">
        <v>0</v>
      </c>
      <c r="AC453" s="2">
        <v>0</v>
      </c>
    </row>
    <row r="454" spans="3:29">
      <c r="C454" s="2" t="s">
        <v>112</v>
      </c>
      <c r="D454" s="2" t="s">
        <v>27</v>
      </c>
      <c r="E454" s="6">
        <v>-125.01051357572747</v>
      </c>
      <c r="F454" s="6">
        <v>-129.60882045716909</v>
      </c>
      <c r="G454" s="6">
        <v>-129.60882090411724</v>
      </c>
      <c r="H454" s="6">
        <v>-129.60882022505561</v>
      </c>
      <c r="I454" s="6">
        <v>-129.64053539220674</v>
      </c>
      <c r="J454" s="6">
        <v>-118.00206009146052</v>
      </c>
      <c r="K454" s="6">
        <v>-129.60882014424973</v>
      </c>
      <c r="L454" s="6">
        <v>-129.60882052478613</v>
      </c>
      <c r="M454" s="6">
        <v>-129.64053258862089</v>
      </c>
      <c r="N454" s="6">
        <v>-129.60882086108492</v>
      </c>
      <c r="O454" s="6">
        <v>-161.19536611165861</v>
      </c>
      <c r="P454" s="6">
        <v>-196.60311026798141</v>
      </c>
      <c r="Q454" s="6">
        <v>-255.06334087073006</v>
      </c>
      <c r="R454" s="6">
        <v>-258.61373820407744</v>
      </c>
      <c r="S454" s="6">
        <v>-259.21764161544507</v>
      </c>
      <c r="T454" s="6">
        <v>-241.80750081386003</v>
      </c>
      <c r="U454" s="6">
        <v>-259.28107001536415</v>
      </c>
      <c r="V454" s="6">
        <v>-259.21764554163724</v>
      </c>
      <c r="W454" s="6">
        <v>-259.21764164077632</v>
      </c>
      <c r="X454" s="6">
        <v>-259.21764029988651</v>
      </c>
      <c r="Y454" s="6">
        <v>-259.28106546726315</v>
      </c>
      <c r="Z454" s="6">
        <v>-259.2176423614788</v>
      </c>
      <c r="AA454" s="6">
        <v>-259.21764025198473</v>
      </c>
      <c r="AB454" s="6">
        <v>-259.2176424528584</v>
      </c>
      <c r="AC454" s="2">
        <v>-259.28106508745049</v>
      </c>
    </row>
    <row r="455" spans="3:29">
      <c r="C455" s="2" t="s">
        <v>113</v>
      </c>
      <c r="D455" s="2" t="s">
        <v>27</v>
      </c>
      <c r="E455" s="6">
        <v>-276.9831712129959</v>
      </c>
      <c r="F455" s="6">
        <v>-248.48370931603051</v>
      </c>
      <c r="G455" s="6">
        <v>-237.03480217371899</v>
      </c>
      <c r="H455" s="6">
        <v>-248.48370880941894</v>
      </c>
      <c r="I455" s="6">
        <v>-178.87616202849111</v>
      </c>
      <c r="J455" s="6">
        <v>-171.09757070246516</v>
      </c>
      <c r="K455" s="6">
        <v>-178.73017622492878</v>
      </c>
      <c r="L455" s="6">
        <v>-171.09757138586443</v>
      </c>
      <c r="M455" s="6">
        <v>-178.87615519226401</v>
      </c>
      <c r="N455" s="6">
        <v>-177.45807712335613</v>
      </c>
      <c r="O455" s="6">
        <v>-139.71908677850718</v>
      </c>
      <c r="P455" s="6">
        <v>-122.96975385887011</v>
      </c>
      <c r="Q455" s="6">
        <v>-77.809012910163929</v>
      </c>
      <c r="R455" s="6">
        <v>-71.025637772701174</v>
      </c>
      <c r="S455" s="6">
        <v>-38.375043695999992</v>
      </c>
      <c r="T455" s="6">
        <v>0</v>
      </c>
      <c r="U455" s="6">
        <v>0</v>
      </c>
      <c r="V455" s="6">
        <v>0</v>
      </c>
      <c r="W455" s="6">
        <v>0</v>
      </c>
      <c r="X455" s="6">
        <v>0</v>
      </c>
      <c r="Y455" s="6">
        <v>0</v>
      </c>
      <c r="Z455" s="6">
        <v>0</v>
      </c>
      <c r="AA455" s="6">
        <v>0</v>
      </c>
      <c r="AB455" s="6">
        <v>0</v>
      </c>
      <c r="AC455" s="2">
        <v>0</v>
      </c>
    </row>
    <row r="456" spans="3:29">
      <c r="C456" s="2" t="s">
        <v>114</v>
      </c>
      <c r="D456" s="2" t="s">
        <v>27</v>
      </c>
      <c r="E456" s="6">
        <v>0</v>
      </c>
      <c r="F456" s="6">
        <v>0</v>
      </c>
      <c r="G456" s="6">
        <v>0</v>
      </c>
      <c r="H456" s="6">
        <v>0</v>
      </c>
      <c r="I456" s="6">
        <v>0</v>
      </c>
      <c r="J456" s="6">
        <v>0</v>
      </c>
      <c r="K456" s="6">
        <v>0</v>
      </c>
      <c r="L456" s="6">
        <v>0</v>
      </c>
      <c r="M456" s="6">
        <v>-61.388736635371082</v>
      </c>
      <c r="N456" s="6">
        <v>-70.298659428258404</v>
      </c>
      <c r="O456" s="6">
        <v>-64.66513461352659</v>
      </c>
      <c r="P456" s="6">
        <v>-77.386137839999989</v>
      </c>
      <c r="Q456" s="6">
        <v>-64.699887325014686</v>
      </c>
      <c r="R456" s="6">
        <v>-112.00499548520145</v>
      </c>
      <c r="S456" s="6">
        <v>-138.09087999491234</v>
      </c>
      <c r="T456" s="6">
        <v>-176.00824709986142</v>
      </c>
      <c r="U456" s="6">
        <v>-203.47477383738143</v>
      </c>
      <c r="V456" s="6">
        <v>-253.26419212462196</v>
      </c>
      <c r="W456" s="6">
        <v>-280.14214156624399</v>
      </c>
      <c r="X456" s="6">
        <v>-264.35914623540339</v>
      </c>
      <c r="Y456" s="6">
        <v>-284.17204849027007</v>
      </c>
      <c r="Z456" s="6">
        <v>-271.38152983592653</v>
      </c>
      <c r="AA456" s="6">
        <v>-284.10253391116652</v>
      </c>
      <c r="AB456" s="6">
        <v>-271.38153131101052</v>
      </c>
      <c r="AC456" s="2">
        <v>-284.17204753358283</v>
      </c>
    </row>
    <row r="457" spans="3:29">
      <c r="C457" s="2" t="s">
        <v>115</v>
      </c>
      <c r="D457" s="2" t="s">
        <v>27</v>
      </c>
      <c r="E457" s="6">
        <v>0</v>
      </c>
      <c r="F457" s="6">
        <v>0.40073098696147663</v>
      </c>
      <c r="G457" s="6">
        <v>0.35867178047319059</v>
      </c>
      <c r="H457" s="6">
        <v>0.33719990308231113</v>
      </c>
      <c r="I457" s="6">
        <v>0.20069629368206343</v>
      </c>
      <c r="J457" s="6">
        <v>0.10778181061874245</v>
      </c>
      <c r="K457" s="6">
        <v>0.18554317397731307</v>
      </c>
      <c r="L457" s="6">
        <v>0.41759767473076115</v>
      </c>
      <c r="M457" s="6">
        <v>0.25092646209714986</v>
      </c>
      <c r="N457" s="6">
        <v>0.30245076212054633</v>
      </c>
      <c r="O457" s="6">
        <v>0.2709229447879743</v>
      </c>
      <c r="P457" s="6">
        <v>0.2946698016820114</v>
      </c>
      <c r="Q457" s="6">
        <v>0.2870075703228564</v>
      </c>
      <c r="R457" s="6">
        <v>0.24985056985234591</v>
      </c>
      <c r="S457" s="6">
        <v>0.34881317310871995</v>
      </c>
      <c r="T457" s="6">
        <v>0.29928701551093351</v>
      </c>
      <c r="U457" s="6">
        <v>0.36791259000245191</v>
      </c>
      <c r="V457" s="6">
        <v>0.36752381583649762</v>
      </c>
      <c r="W457" s="6">
        <v>0.34628029485596207</v>
      </c>
      <c r="X457" s="6">
        <v>0.43394703666799256</v>
      </c>
      <c r="Y457" s="6">
        <v>0.4685546319079919</v>
      </c>
      <c r="Z457" s="6">
        <v>0.57372866938030032</v>
      </c>
      <c r="AA457" s="6">
        <v>0.44510441760323732</v>
      </c>
      <c r="AB457" s="6">
        <v>0.70605308538679912</v>
      </c>
      <c r="AC457" s="2">
        <v>0.79669663675691593</v>
      </c>
    </row>
    <row r="458" spans="3:29">
      <c r="C458" s="2" t="s">
        <v>116</v>
      </c>
      <c r="D458" s="2" t="s">
        <v>27</v>
      </c>
      <c r="E458" s="6">
        <v>0</v>
      </c>
      <c r="F458" s="6">
        <v>3.913133444266742E-2</v>
      </c>
      <c r="G458" s="6">
        <v>3.5024230852230373E-2</v>
      </c>
      <c r="H458" s="6">
        <v>3.2927553713744416E-2</v>
      </c>
      <c r="I458" s="6">
        <v>1.9597684008131017E-2</v>
      </c>
      <c r="J458" s="6">
        <v>1.0524887453712082E-2</v>
      </c>
      <c r="K458" s="6">
        <v>1.8118281087124388E-2</v>
      </c>
      <c r="L458" s="6">
        <v>4.0778375852015235E-2</v>
      </c>
      <c r="M458" s="6">
        <v>2.4502927676173968E-2</v>
      </c>
      <c r="N458" s="6">
        <v>2.953425531154704E-2</v>
      </c>
      <c r="O458" s="6">
        <v>2.6455490918687073E-2</v>
      </c>
      <c r="P458" s="6">
        <v>2.8774481495366842E-2</v>
      </c>
      <c r="Q458" s="6">
        <v>2.8026238890271511E-2</v>
      </c>
      <c r="R458" s="6">
        <v>2.4397694767889062E-2</v>
      </c>
      <c r="S458" s="6">
        <v>3.4061262740281102E-2</v>
      </c>
      <c r="T458" s="6">
        <v>2.922533552764844E-2</v>
      </c>
      <c r="U458" s="6">
        <v>3.5926328212406232E-2</v>
      </c>
      <c r="V458" s="6">
        <v>3.5888381703669599E-2</v>
      </c>
      <c r="W458" s="6">
        <v>3.3814174459032967E-2</v>
      </c>
      <c r="X458" s="6">
        <v>4.2374914447402615E-2</v>
      </c>
      <c r="Y458" s="6">
        <v>4.5754318998272946E-2</v>
      </c>
      <c r="Z458" s="6">
        <v>5.6024477913822326E-2</v>
      </c>
      <c r="AA458" s="6">
        <v>4.3464439368347062E-2</v>
      </c>
      <c r="AB458" s="6">
        <v>6.894587300944624E-2</v>
      </c>
      <c r="AC458" s="2">
        <v>7.7797418108926583E-2</v>
      </c>
    </row>
    <row r="459" spans="3:29">
      <c r="C459" s="2" t="s">
        <v>117</v>
      </c>
      <c r="D459" s="2" t="s">
        <v>27</v>
      </c>
      <c r="E459" s="6">
        <v>43.231190186095859</v>
      </c>
      <c r="F459" s="6">
        <v>43.231189970471959</v>
      </c>
      <c r="G459" s="6">
        <v>43.231189707658942</v>
      </c>
      <c r="H459" s="6">
        <v>43.231190492850104</v>
      </c>
      <c r="I459" s="6">
        <v>43.231186820266494</v>
      </c>
      <c r="J459" s="6">
        <v>43.231190586431886</v>
      </c>
      <c r="K459" s="6">
        <v>43.231190535224272</v>
      </c>
      <c r="L459" s="6">
        <v>43.231190067138741</v>
      </c>
      <c r="M459" s="6">
        <v>43.231190036790409</v>
      </c>
      <c r="N459" s="6">
        <v>43.231189768450932</v>
      </c>
      <c r="O459" s="6">
        <v>43.231188719505958</v>
      </c>
      <c r="P459" s="6">
        <v>43.231190263228939</v>
      </c>
      <c r="Q459" s="6">
        <v>43.231189825456184</v>
      </c>
      <c r="R459" s="6">
        <v>43.231187542045532</v>
      </c>
      <c r="S459" s="6">
        <v>43.231184829526661</v>
      </c>
      <c r="T459" s="6">
        <v>43.231190089603643</v>
      </c>
      <c r="U459" s="6">
        <v>43.231185916565479</v>
      </c>
      <c r="V459" s="6">
        <v>43.23118648277552</v>
      </c>
      <c r="W459" s="6">
        <v>43.231189421294168</v>
      </c>
      <c r="X459" s="6">
        <v>43.23119052355208</v>
      </c>
      <c r="Y459" s="6">
        <v>43.23119019367978</v>
      </c>
      <c r="Z459" s="6">
        <v>43.231189081306368</v>
      </c>
      <c r="AA459" s="6">
        <v>43.23119061522705</v>
      </c>
      <c r="AB459" s="6">
        <v>43.231188032687001</v>
      </c>
      <c r="AC459" s="2">
        <v>43.231190596050148</v>
      </c>
    </row>
    <row r="460" spans="3:29">
      <c r="C460" s="2" t="s">
        <v>118</v>
      </c>
      <c r="D460" s="2" t="s">
        <v>27</v>
      </c>
      <c r="E460" s="6">
        <v>43.490524597874952</v>
      </c>
      <c r="F460" s="6">
        <v>43.873473615210692</v>
      </c>
      <c r="G460" s="6">
        <v>43.873473262166918</v>
      </c>
      <c r="H460" s="6">
        <v>43.850446345530635</v>
      </c>
      <c r="I460" s="6">
        <v>43.852202555127789</v>
      </c>
      <c r="J460" s="6">
        <v>43.873474293757965</v>
      </c>
      <c r="K460" s="6">
        <v>43.873474227265504</v>
      </c>
      <c r="L460" s="6">
        <v>43.873473746269312</v>
      </c>
      <c r="M460" s="6">
        <v>43.873473638018908</v>
      </c>
      <c r="N460" s="6">
        <v>43.873473230099464</v>
      </c>
      <c r="O460" s="6">
        <v>43.873471819855986</v>
      </c>
      <c r="P460" s="6">
        <v>43.873473999319103</v>
      </c>
      <c r="Q460" s="6">
        <v>43.873473565348476</v>
      </c>
      <c r="R460" s="6">
        <v>43.8734703798685</v>
      </c>
      <c r="S460" s="6">
        <v>43.873468397726107</v>
      </c>
      <c r="T460" s="6">
        <v>43.873473687488698</v>
      </c>
      <c r="U460" s="6">
        <v>43.873468452924584</v>
      </c>
      <c r="V460" s="6">
        <v>43.873469214710909</v>
      </c>
      <c r="W460" s="6">
        <v>43.873472794647277</v>
      </c>
      <c r="X460" s="6">
        <v>43.873474193924068</v>
      </c>
      <c r="Y460" s="6">
        <v>43.873473726991705</v>
      </c>
      <c r="Z460" s="6">
        <v>43.873472287586729</v>
      </c>
      <c r="AA460" s="6">
        <v>43.873474303835408</v>
      </c>
      <c r="AB460" s="6">
        <v>43.87347059979907</v>
      </c>
      <c r="AC460" s="2">
        <v>43.873474270177191</v>
      </c>
    </row>
    <row r="461" spans="3:29">
      <c r="C461" s="2" t="s">
        <v>119</v>
      </c>
      <c r="D461" s="2" t="s">
        <v>27</v>
      </c>
      <c r="E461" s="6">
        <v>16.057979640730345</v>
      </c>
      <c r="F461" s="6">
        <v>16.057979176206501</v>
      </c>
      <c r="G461" s="6">
        <v>16.05797883143747</v>
      </c>
      <c r="H461" s="6">
        <v>16.057979643831032</v>
      </c>
      <c r="I461" s="6">
        <v>16.057975167339205</v>
      </c>
      <c r="J461" s="6">
        <v>20.021154402277141</v>
      </c>
      <c r="K461" s="6">
        <v>20.021154336742189</v>
      </c>
      <c r="L461" s="6">
        <v>20.021153907962557</v>
      </c>
      <c r="M461" s="6">
        <v>20.02115376331858</v>
      </c>
      <c r="N461" s="6">
        <v>20.021153371755283</v>
      </c>
      <c r="O461" s="6">
        <v>20.021151993533014</v>
      </c>
      <c r="P461" s="6">
        <v>20.021154121635508</v>
      </c>
      <c r="Q461" s="6">
        <v>20.021153704928611</v>
      </c>
      <c r="R461" s="6">
        <v>20.021150751154615</v>
      </c>
      <c r="S461" s="6">
        <v>20.021148874798225</v>
      </c>
      <c r="T461" s="6">
        <v>20.021153793325272</v>
      </c>
      <c r="U461" s="6">
        <v>20.021148645754092</v>
      </c>
      <c r="V461" s="6">
        <v>20.021149343657854</v>
      </c>
      <c r="W461" s="6">
        <v>20.0211529057683</v>
      </c>
      <c r="X461" s="6">
        <v>20.021154292843462</v>
      </c>
      <c r="Y461" s="6">
        <v>20.021153830520184</v>
      </c>
      <c r="Z461" s="6">
        <v>20.021152385049614</v>
      </c>
      <c r="AA461" s="6">
        <v>20.021154400255678</v>
      </c>
      <c r="AB461" s="6">
        <v>20.021150772445409</v>
      </c>
      <c r="AC461" s="2">
        <v>20.021154372410443</v>
      </c>
    </row>
    <row r="462" spans="3:29">
      <c r="C462" s="2" t="s">
        <v>120</v>
      </c>
      <c r="D462" s="2" t="s">
        <v>27</v>
      </c>
      <c r="E462" s="6">
        <v>2.575544981578004</v>
      </c>
      <c r="F462" s="6">
        <v>2.5755448174021223</v>
      </c>
      <c r="G462" s="6">
        <v>2.5755447025433207</v>
      </c>
      <c r="H462" s="6">
        <v>2.5755449593869142</v>
      </c>
      <c r="I462" s="6">
        <v>2.575543427550762</v>
      </c>
      <c r="J462" s="6">
        <v>2.5755450010611023</v>
      </c>
      <c r="K462" s="6">
        <v>2.5755449787706017</v>
      </c>
      <c r="L462" s="6">
        <v>2.5755448250140716</v>
      </c>
      <c r="M462" s="6">
        <v>2.5755447839026839</v>
      </c>
      <c r="N462" s="6">
        <v>2.57554464494438</v>
      </c>
      <c r="O462" s="6">
        <v>2.5755441620223838</v>
      </c>
      <c r="P462" s="6">
        <v>2.5755449080834905</v>
      </c>
      <c r="Q462" s="6">
        <v>2.5755447686318624</v>
      </c>
      <c r="R462" s="6">
        <v>2.5755437347344294</v>
      </c>
      <c r="S462" s="6">
        <v>2.5755431201227688</v>
      </c>
      <c r="T462" s="6">
        <v>2.575544792516808</v>
      </c>
      <c r="U462" s="6">
        <v>2.5755430262905286</v>
      </c>
      <c r="V462" s="6">
        <v>2.5755432793056978</v>
      </c>
      <c r="W462" s="6">
        <v>2.5755444826866492</v>
      </c>
      <c r="X462" s="6">
        <v>2.5755449604101894</v>
      </c>
      <c r="Y462" s="6">
        <v>2.5755447948521368</v>
      </c>
      <c r="Z462" s="6">
        <v>2.5755442806154627</v>
      </c>
      <c r="AA462" s="6">
        <v>2.575544996828119</v>
      </c>
      <c r="AB462" s="6">
        <v>2.5755436709429098</v>
      </c>
      <c r="AC462" s="2">
        <v>2.5755449852685115</v>
      </c>
    </row>
    <row r="463" spans="3:29">
      <c r="C463" s="2" t="s">
        <v>121</v>
      </c>
      <c r="D463" s="2" t="s">
        <v>27</v>
      </c>
      <c r="E463" s="6">
        <v>6.7420326151757077</v>
      </c>
      <c r="F463" s="6">
        <v>6.7420325791980691</v>
      </c>
      <c r="G463" s="6">
        <v>6.7420325565374961</v>
      </c>
      <c r="H463" s="6">
        <v>6.7420326291381212</v>
      </c>
      <c r="I463" s="6">
        <v>6.7420323560643691</v>
      </c>
      <c r="J463" s="6">
        <v>6.7420326339308465</v>
      </c>
      <c r="K463" s="6">
        <v>6.7420326289282073</v>
      </c>
      <c r="L463" s="6">
        <v>6.7420325704285169</v>
      </c>
      <c r="M463" s="6">
        <v>6.7420325724660888</v>
      </c>
      <c r="N463" s="6">
        <v>6.7420325503328478</v>
      </c>
      <c r="O463" s="6">
        <v>6.7420324501539923</v>
      </c>
      <c r="P463" s="6">
        <v>6.7420325865516979</v>
      </c>
      <c r="Q463" s="6">
        <v>6.7420325263885221</v>
      </c>
      <c r="R463" s="6">
        <v>6.7420322972631155</v>
      </c>
      <c r="S463" s="6">
        <v>6.7420318692400194</v>
      </c>
      <c r="T463" s="6">
        <v>6.7420325709220794</v>
      </c>
      <c r="U463" s="6">
        <v>6.7420320745563131</v>
      </c>
      <c r="V463" s="6">
        <v>6.7420321278107131</v>
      </c>
      <c r="W463" s="6">
        <v>6.7420324924812665</v>
      </c>
      <c r="X463" s="6">
        <v>6.7420326251315386</v>
      </c>
      <c r="Y463" s="6">
        <v>6.7420325895225188</v>
      </c>
      <c r="Z463" s="6">
        <v>6.7420324568892704</v>
      </c>
      <c r="AA463" s="6">
        <v>6.7420326368383758</v>
      </c>
      <c r="AB463" s="6">
        <v>6.7420323640571826</v>
      </c>
      <c r="AC463" s="2">
        <v>6.7420326353671056</v>
      </c>
    </row>
    <row r="464" spans="3:29">
      <c r="C464" s="2" t="s">
        <v>122</v>
      </c>
      <c r="D464" s="2" t="s">
        <v>27</v>
      </c>
      <c r="E464" s="6">
        <v>72.242757688995965</v>
      </c>
      <c r="F464" s="6">
        <v>72.24275746399978</v>
      </c>
      <c r="G464" s="6">
        <v>72.242757222811463</v>
      </c>
      <c r="H464" s="6">
        <v>72.242757826152484</v>
      </c>
      <c r="I464" s="6">
        <v>72.242754616727353</v>
      </c>
      <c r="J464" s="6">
        <v>72.242757923221475</v>
      </c>
      <c r="K464" s="6">
        <v>72.242757875362841</v>
      </c>
      <c r="L464" s="6">
        <v>72.242757614170529</v>
      </c>
      <c r="M464" s="6">
        <v>72.242757489516435</v>
      </c>
      <c r="N464" s="6">
        <v>72.242757199469565</v>
      </c>
      <c r="O464" s="6">
        <v>72.242756231008357</v>
      </c>
      <c r="P464" s="6">
        <v>72.242757741254849</v>
      </c>
      <c r="Q464" s="6">
        <v>72.242757470963653</v>
      </c>
      <c r="R464" s="6">
        <v>72.2427552831019</v>
      </c>
      <c r="S464" s="6">
        <v>72.242754318411997</v>
      </c>
      <c r="T464" s="6">
        <v>72.242757494682223</v>
      </c>
      <c r="U464" s="6">
        <v>72.242753811562324</v>
      </c>
      <c r="V464" s="6">
        <v>72.242754324164878</v>
      </c>
      <c r="W464" s="6">
        <v>72.242756845212611</v>
      </c>
      <c r="X464" s="6">
        <v>72.242757841381277</v>
      </c>
      <c r="Y464" s="6">
        <v>72.242757504046835</v>
      </c>
      <c r="Z464" s="6">
        <v>72.24275647783432</v>
      </c>
      <c r="AA464" s="6">
        <v>72.242757919977649</v>
      </c>
      <c r="AB464" s="6">
        <v>72.242755297215666</v>
      </c>
      <c r="AC464" s="2">
        <v>72.242757897625694</v>
      </c>
    </row>
    <row r="465" spans="3:29">
      <c r="C465" s="2" t="s">
        <v>123</v>
      </c>
      <c r="D465" s="2" t="s">
        <v>27</v>
      </c>
      <c r="E465" s="6">
        <v>209.04036867316219</v>
      </c>
      <c r="F465" s="6">
        <v>212.51874362040195</v>
      </c>
      <c r="G465" s="6">
        <v>212.34471517344252</v>
      </c>
      <c r="H465" s="6">
        <v>212.1017084126409</v>
      </c>
      <c r="I465" s="6">
        <v>212.99329783375072</v>
      </c>
      <c r="J465" s="6">
        <v>214.2114028992641</v>
      </c>
      <c r="K465" s="6">
        <v>214.21140266457644</v>
      </c>
      <c r="L465" s="6">
        <v>214.21140138197754</v>
      </c>
      <c r="M465" s="6">
        <v>214.21140078455161</v>
      </c>
      <c r="N465" s="6">
        <v>214.21139936194274</v>
      </c>
      <c r="O465" s="6">
        <v>214.21139457632773</v>
      </c>
      <c r="P465" s="6">
        <v>214.21140201974177</v>
      </c>
      <c r="Q465" s="6">
        <v>214.21140070795096</v>
      </c>
      <c r="R465" s="6">
        <v>214.21138914676371</v>
      </c>
      <c r="S465" s="6">
        <v>214.21138550737416</v>
      </c>
      <c r="T465" s="6">
        <v>214.21140083105553</v>
      </c>
      <c r="U465" s="6">
        <v>214.21138235626842</v>
      </c>
      <c r="V465" s="6">
        <v>214.01814728703587</v>
      </c>
      <c r="W465" s="6">
        <v>214.0248138950511</v>
      </c>
      <c r="X465" s="6">
        <v>214.03031191933295</v>
      </c>
      <c r="Y465" s="6">
        <v>214.08188986414271</v>
      </c>
      <c r="Z465" s="6">
        <v>214.11388078729533</v>
      </c>
      <c r="AA465" s="6">
        <v>214.17034595711661</v>
      </c>
      <c r="AB465" s="6">
        <v>214.21139034307106</v>
      </c>
      <c r="AC465" s="2">
        <v>214.21140280308543</v>
      </c>
    </row>
    <row r="466" spans="3:29">
      <c r="C466" s="2" t="s">
        <v>124</v>
      </c>
      <c r="D466" s="2" t="s">
        <v>27</v>
      </c>
      <c r="E466" s="6">
        <v>78.027834870227977</v>
      </c>
      <c r="F466" s="6">
        <v>78.027834644304562</v>
      </c>
      <c r="G466" s="6">
        <v>78.027834337747265</v>
      </c>
      <c r="H466" s="6">
        <v>78.027835085406025</v>
      </c>
      <c r="I466" s="6">
        <v>78.027830977970495</v>
      </c>
      <c r="J466" s="6">
        <v>78.027835212375464</v>
      </c>
      <c r="K466" s="6">
        <v>78.02783515118999</v>
      </c>
      <c r="L466" s="6">
        <v>78.027834867150702</v>
      </c>
      <c r="M466" s="6">
        <v>78.027834683873863</v>
      </c>
      <c r="N466" s="6">
        <v>78.027834292587841</v>
      </c>
      <c r="O466" s="6">
        <v>78.027833045967597</v>
      </c>
      <c r="P466" s="6">
        <v>78.027835020936521</v>
      </c>
      <c r="Q466" s="6">
        <v>78.027834726078794</v>
      </c>
      <c r="R466" s="6">
        <v>78.027831846296053</v>
      </c>
      <c r="S466" s="6">
        <v>78.027831190571149</v>
      </c>
      <c r="T466" s="6">
        <v>78.027834681235461</v>
      </c>
      <c r="U466" s="6">
        <v>78.027830112342642</v>
      </c>
      <c r="V466" s="6">
        <v>78.027830790548791</v>
      </c>
      <c r="W466" s="6">
        <v>78.027833875915391</v>
      </c>
      <c r="X466" s="6">
        <v>78.027835108270139</v>
      </c>
      <c r="Y466" s="6">
        <v>78.027834682825699</v>
      </c>
      <c r="Z466" s="6">
        <v>78.027833423274387</v>
      </c>
      <c r="AA466" s="6">
        <v>78.027835206136075</v>
      </c>
      <c r="AB466" s="6">
        <v>78.027831981624161</v>
      </c>
      <c r="AC466" s="2">
        <v>78.02783517956783</v>
      </c>
    </row>
    <row r="467" spans="3:29">
      <c r="C467" s="2" t="s">
        <v>125</v>
      </c>
      <c r="D467" s="2" t="s">
        <v>27</v>
      </c>
      <c r="E467" s="6">
        <v>0</v>
      </c>
      <c r="F467" s="6">
        <v>0</v>
      </c>
      <c r="G467" s="6">
        <v>0</v>
      </c>
      <c r="H467" s="6">
        <v>0</v>
      </c>
      <c r="I467" s="6">
        <v>0</v>
      </c>
      <c r="J467" s="6">
        <v>0</v>
      </c>
      <c r="K467" s="6">
        <v>0</v>
      </c>
      <c r="L467" s="6">
        <v>0</v>
      </c>
      <c r="M467" s="6">
        <v>0</v>
      </c>
      <c r="N467" s="6">
        <v>0</v>
      </c>
      <c r="O467" s="6">
        <v>0</v>
      </c>
      <c r="P467" s="6">
        <v>0</v>
      </c>
      <c r="Q467" s="6">
        <v>0</v>
      </c>
      <c r="R467" s="6">
        <v>0</v>
      </c>
      <c r="S467" s="6">
        <v>0</v>
      </c>
      <c r="T467" s="6">
        <v>0</v>
      </c>
      <c r="U467" s="6">
        <v>0</v>
      </c>
      <c r="V467" s="6">
        <v>0</v>
      </c>
      <c r="W467" s="6">
        <v>0</v>
      </c>
      <c r="X467" s="6">
        <v>0</v>
      </c>
      <c r="Y467" s="6">
        <v>0</v>
      </c>
      <c r="Z467" s="6">
        <v>0</v>
      </c>
      <c r="AA467" s="6">
        <v>0</v>
      </c>
      <c r="AB467" s="6">
        <v>0</v>
      </c>
      <c r="AC467" s="2">
        <v>0</v>
      </c>
    </row>
    <row r="468" spans="3:29">
      <c r="C468" s="2" t="s">
        <v>126</v>
      </c>
      <c r="D468" s="2" t="s">
        <v>27</v>
      </c>
      <c r="E468" s="6">
        <v>10.549371709676292</v>
      </c>
      <c r="F468" s="6">
        <v>10.700338708727211</v>
      </c>
      <c r="G468" s="6">
        <v>10.697066377858174</v>
      </c>
      <c r="H468" s="6">
        <v>10.666421878750999</v>
      </c>
      <c r="I468" s="6">
        <v>10.721202296615223</v>
      </c>
      <c r="J468" s="6">
        <v>10.82893350877649</v>
      </c>
      <c r="K468" s="6">
        <v>10.828933141727806</v>
      </c>
      <c r="L468" s="6">
        <v>10.834983306030546</v>
      </c>
      <c r="M468" s="6">
        <v>10.827717076035583</v>
      </c>
      <c r="N468" s="6">
        <v>10.827571147231268</v>
      </c>
      <c r="O468" s="6">
        <v>10.827564524650956</v>
      </c>
      <c r="P468" s="6">
        <v>10.82757440053577</v>
      </c>
      <c r="Q468" s="6">
        <v>10.827572170196053</v>
      </c>
      <c r="R468" s="6">
        <v>10.825787065048143</v>
      </c>
      <c r="S468" s="6">
        <v>10.827547416753152</v>
      </c>
      <c r="T468" s="6">
        <v>10.828550393055131</v>
      </c>
      <c r="U468" s="6">
        <v>10.827545448147429</v>
      </c>
      <c r="V468" s="6">
        <v>10.818041989066849</v>
      </c>
      <c r="W468" s="6">
        <v>10.818423895590431</v>
      </c>
      <c r="X468" s="6">
        <v>10.818432354825649</v>
      </c>
      <c r="Y468" s="6">
        <v>10.818429894984515</v>
      </c>
      <c r="Z468" s="6">
        <v>10.818423438693488</v>
      </c>
      <c r="AA468" s="6">
        <v>10.818432908528425</v>
      </c>
      <c r="AB468" s="6">
        <v>10.821091203489541</v>
      </c>
      <c r="AC468" s="2">
        <v>10.82757582050067</v>
      </c>
    </row>
    <row r="469" spans="3:29">
      <c r="C469" s="2" t="s">
        <v>127</v>
      </c>
      <c r="D469" s="2" t="s">
        <v>27</v>
      </c>
      <c r="E469" s="6">
        <v>5.3279952837077449</v>
      </c>
      <c r="F469" s="6">
        <v>5.3325857877419267</v>
      </c>
      <c r="G469" s="6">
        <v>5.3324137401771967</v>
      </c>
      <c r="H469" s="6">
        <v>5.3315810022753096</v>
      </c>
      <c r="I469" s="6">
        <v>5.3332051820240247</v>
      </c>
      <c r="J469" s="6">
        <v>5.3356659067727863</v>
      </c>
      <c r="K469" s="6">
        <v>5.3356655413255378</v>
      </c>
      <c r="L469" s="6">
        <v>5.3357519805768163</v>
      </c>
      <c r="M469" s="6">
        <v>5.3356060001643026</v>
      </c>
      <c r="N469" s="6">
        <v>5.33559375500149</v>
      </c>
      <c r="O469" s="6">
        <v>5.3355877234883291</v>
      </c>
      <c r="P469" s="6">
        <v>5.3355967618475635</v>
      </c>
      <c r="Q469" s="6">
        <v>5.3355946591803241</v>
      </c>
      <c r="R469" s="6">
        <v>5.3354750373736124</v>
      </c>
      <c r="S469" s="6">
        <v>5.3355724395486925</v>
      </c>
      <c r="T469" s="6">
        <v>5.3355698301898045</v>
      </c>
      <c r="U469" s="6">
        <v>5.3355701425503419</v>
      </c>
      <c r="V469" s="6">
        <v>5.3352793514842745</v>
      </c>
      <c r="W469" s="6">
        <v>5.3354010032885668</v>
      </c>
      <c r="X469" s="6">
        <v>5.3354088845458207</v>
      </c>
      <c r="Y469" s="6">
        <v>5.3354066007402077</v>
      </c>
      <c r="Z469" s="6">
        <v>5.3354004372059372</v>
      </c>
      <c r="AA469" s="6">
        <v>5.3354093957010784</v>
      </c>
      <c r="AB469" s="6">
        <v>5.335469475836458</v>
      </c>
      <c r="AC469" s="2">
        <v>5.3355981063356648</v>
      </c>
    </row>
    <row r="470" spans="3:29">
      <c r="C470" s="2" t="s">
        <v>128</v>
      </c>
      <c r="D470" s="2" t="s">
        <v>27</v>
      </c>
      <c r="E470" s="6">
        <v>0.71361061261897629</v>
      </c>
      <c r="F470" s="6">
        <v>0.78657235022024419</v>
      </c>
      <c r="G470" s="6">
        <v>0.78636630760730353</v>
      </c>
      <c r="H470" s="6">
        <v>0.78610465665771712</v>
      </c>
      <c r="I470" s="6">
        <v>0.78319945864549678</v>
      </c>
      <c r="J470" s="6">
        <v>0.78734631122275678</v>
      </c>
      <c r="K470" s="6">
        <v>0.78468973171199063</v>
      </c>
      <c r="L470" s="6">
        <v>0.78468745641121818</v>
      </c>
      <c r="M470" s="6">
        <v>0.78468614306540019</v>
      </c>
      <c r="N470" s="6">
        <v>0.78468372832219035</v>
      </c>
      <c r="O470" s="6">
        <v>0.78467495944114685</v>
      </c>
      <c r="P470" s="6">
        <v>0.78468794748934245</v>
      </c>
      <c r="Q470" s="6">
        <v>0.7841546445253651</v>
      </c>
      <c r="R470" s="6">
        <v>0.78413707439777436</v>
      </c>
      <c r="S470" s="6">
        <v>0.78412529079178206</v>
      </c>
      <c r="T470" s="6">
        <v>0.78415553562082541</v>
      </c>
      <c r="U470" s="6">
        <v>0.78412819048487037</v>
      </c>
      <c r="V470" s="6">
        <v>0.78413056685940885</v>
      </c>
      <c r="W470" s="6">
        <v>0.7841506303417598</v>
      </c>
      <c r="X470" s="6">
        <v>0.78415812738202595</v>
      </c>
      <c r="Y470" s="6">
        <v>0.78415579004894598</v>
      </c>
      <c r="Z470" s="6">
        <v>0.78414870988938778</v>
      </c>
      <c r="AA470" s="6">
        <v>0.78415870234633944</v>
      </c>
      <c r="AB470" s="6">
        <v>0.78414178755075492</v>
      </c>
      <c r="AC470" s="2">
        <v>0.78415862621157784</v>
      </c>
    </row>
    <row r="471" spans="3:29">
      <c r="C471" s="2" t="s">
        <v>129</v>
      </c>
      <c r="D471" s="2" t="s">
        <v>27</v>
      </c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spans="3:29">
      <c r="C472" s="2" t="s">
        <v>130</v>
      </c>
      <c r="D472" s="2" t="s">
        <v>27</v>
      </c>
      <c r="E472" s="6">
        <v>6.7174379183672963</v>
      </c>
      <c r="F472" s="6">
        <v>6.7747021028767973</v>
      </c>
      <c r="G472" s="6">
        <v>6.7705823572178154</v>
      </c>
      <c r="H472" s="6">
        <v>6.7600572879528524</v>
      </c>
      <c r="I472" s="6">
        <v>6.7855073008117124</v>
      </c>
      <c r="J472" s="6">
        <v>6.8283066795214165</v>
      </c>
      <c r="K472" s="6">
        <v>6.8283063154969277</v>
      </c>
      <c r="L472" s="6">
        <v>6.83046173898361</v>
      </c>
      <c r="M472" s="6">
        <v>6.8281683978707033</v>
      </c>
      <c r="N472" s="6">
        <v>6.828158915739202</v>
      </c>
      <c r="O472" s="6">
        <v>6.8281524174226318</v>
      </c>
      <c r="P472" s="6">
        <v>6.8281621551976768</v>
      </c>
      <c r="Q472" s="6">
        <v>6.8281599543735307</v>
      </c>
      <c r="R472" s="6">
        <v>6.8270552750289655</v>
      </c>
      <c r="S472" s="6">
        <v>6.8281360880122373</v>
      </c>
      <c r="T472" s="6">
        <v>6.8279733493247994</v>
      </c>
      <c r="U472" s="6">
        <v>6.8281338248639436</v>
      </c>
      <c r="V472" s="6">
        <v>6.8255767938454683</v>
      </c>
      <c r="W472" s="6">
        <v>6.8259118636509246</v>
      </c>
      <c r="X472" s="6">
        <v>6.8259201622025305</v>
      </c>
      <c r="Y472" s="6">
        <v>6.8259177631611063</v>
      </c>
      <c r="Z472" s="6">
        <v>6.8259113778627123</v>
      </c>
      <c r="AA472" s="6">
        <v>6.8259207020935984</v>
      </c>
      <c r="AB472" s="6">
        <v>6.8264134876125757</v>
      </c>
      <c r="AC472" s="2">
        <v>6.828163555222714</v>
      </c>
    </row>
    <row r="473" spans="3:29">
      <c r="C473" s="2" t="s">
        <v>131</v>
      </c>
      <c r="D473" s="2" t="s">
        <v>27</v>
      </c>
      <c r="E473" s="6">
        <v>0</v>
      </c>
      <c r="F473" s="6">
        <v>0</v>
      </c>
      <c r="G473" s="6">
        <v>0</v>
      </c>
      <c r="H473" s="6">
        <v>0</v>
      </c>
      <c r="I473" s="6">
        <v>0</v>
      </c>
      <c r="J473" s="6">
        <v>0</v>
      </c>
      <c r="K473" s="6">
        <v>0</v>
      </c>
      <c r="L473" s="6">
        <v>0</v>
      </c>
      <c r="M473" s="6">
        <v>0</v>
      </c>
      <c r="N473" s="6">
        <v>0</v>
      </c>
      <c r="O473" s="6">
        <v>0</v>
      </c>
      <c r="P473" s="6">
        <v>0</v>
      </c>
      <c r="Q473" s="6">
        <v>0</v>
      </c>
      <c r="R473" s="6">
        <v>0</v>
      </c>
      <c r="S473" s="6">
        <v>0</v>
      </c>
      <c r="T473" s="6">
        <v>0</v>
      </c>
      <c r="U473" s="6">
        <v>0</v>
      </c>
      <c r="V473" s="6">
        <v>0</v>
      </c>
      <c r="W473" s="6">
        <v>0</v>
      </c>
      <c r="X473" s="6">
        <v>0</v>
      </c>
      <c r="Y473" s="6">
        <v>0</v>
      </c>
      <c r="Z473" s="6">
        <v>0</v>
      </c>
      <c r="AA473" s="6">
        <v>0</v>
      </c>
      <c r="AB473" s="6">
        <v>0</v>
      </c>
      <c r="AC473" s="2">
        <v>0</v>
      </c>
    </row>
    <row r="474" spans="3:29">
      <c r="C474" s="2" t="s">
        <v>132</v>
      </c>
      <c r="D474" s="2" t="s">
        <v>27</v>
      </c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spans="3:29">
      <c r="C475" s="2" t="s">
        <v>133</v>
      </c>
      <c r="D475" s="2" t="s">
        <v>27</v>
      </c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spans="3:29">
      <c r="C476" s="2" t="s">
        <v>41</v>
      </c>
      <c r="D476" s="2" t="s">
        <v>27</v>
      </c>
      <c r="E476" s="6">
        <v>0</v>
      </c>
      <c r="F476" s="6">
        <v>0</v>
      </c>
      <c r="G476" s="6">
        <v>0</v>
      </c>
      <c r="H476" s="6">
        <v>0</v>
      </c>
      <c r="I476" s="6">
        <v>0</v>
      </c>
      <c r="J476" s="6">
        <v>0</v>
      </c>
      <c r="K476" s="6">
        <v>0</v>
      </c>
      <c r="L476" s="6">
        <v>0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v>0</v>
      </c>
      <c r="S476" s="6">
        <v>0</v>
      </c>
      <c r="T476" s="6">
        <v>0</v>
      </c>
      <c r="U476" s="6">
        <v>0</v>
      </c>
      <c r="V476" s="6">
        <v>0</v>
      </c>
      <c r="W476" s="6">
        <v>0</v>
      </c>
      <c r="X476" s="6">
        <v>0</v>
      </c>
      <c r="Y476" s="6">
        <v>0</v>
      </c>
      <c r="Z476" s="6">
        <v>0</v>
      </c>
      <c r="AA476" s="6">
        <v>0</v>
      </c>
      <c r="AB476" s="6">
        <v>0</v>
      </c>
      <c r="AC476" s="2">
        <v>0</v>
      </c>
    </row>
    <row r="477" spans="3:29">
      <c r="C477" s="2" t="s">
        <v>42</v>
      </c>
      <c r="D477" s="2" t="s">
        <v>27</v>
      </c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spans="3:29">
      <c r="C478" s="2" t="s">
        <v>43</v>
      </c>
      <c r="D478" s="2" t="s">
        <v>27</v>
      </c>
      <c r="E478" s="6">
        <v>3.0683797705129958E-7</v>
      </c>
      <c r="F478" s="6">
        <v>2.0076716686545413E-6</v>
      </c>
      <c r="G478" s="6">
        <v>3.0544121186199155E-6</v>
      </c>
      <c r="H478" s="6">
        <v>2.9896558230149631E-6</v>
      </c>
      <c r="I478" s="6">
        <v>1.4042164864137526E-5</v>
      </c>
      <c r="J478" s="6">
        <v>7.6670673010357733E-6</v>
      </c>
      <c r="K478" s="6">
        <v>1.3579990455101893E-5</v>
      </c>
      <c r="L478" s="6">
        <v>1.2508675190875485E-4</v>
      </c>
      <c r="M478" s="6">
        <v>1.1524358059744432E-4</v>
      </c>
      <c r="N478" s="6">
        <v>1.1983276656049316E-4</v>
      </c>
      <c r="O478" s="6">
        <v>1.7543466152907349E-4</v>
      </c>
      <c r="P478" s="6">
        <v>1.9633186176612786E-4</v>
      </c>
      <c r="Q478" s="6">
        <v>2.0603760015222491E-4</v>
      </c>
      <c r="R478" s="6">
        <v>2.6109855842520264E-4</v>
      </c>
      <c r="S478" s="6">
        <v>3.3516482354837022E-4</v>
      </c>
      <c r="T478" s="6">
        <v>4.3728574626302928E-4</v>
      </c>
      <c r="U478" s="6">
        <v>4.8923920914929991E-4</v>
      </c>
      <c r="V478" s="6">
        <v>5.2480964746414696E-4</v>
      </c>
      <c r="W478" s="6">
        <v>5.7114486177551997E-4</v>
      </c>
      <c r="X478" s="6">
        <v>6.1298498428160198E-4</v>
      </c>
      <c r="Y478" s="6">
        <v>6.0315268049184812E-4</v>
      </c>
      <c r="Z478" s="6">
        <v>6.933530426816429E-4</v>
      </c>
      <c r="AA478" s="6">
        <v>7.0319960606400568E-4</v>
      </c>
      <c r="AB478" s="6">
        <v>7.4070000288905136E-4</v>
      </c>
      <c r="AC478" s="2">
        <v>8.8934190946237453E-4</v>
      </c>
    </row>
    <row r="479" spans="3:29">
      <c r="C479" s="2" t="s">
        <v>44</v>
      </c>
      <c r="D479" s="2" t="s">
        <v>27</v>
      </c>
      <c r="E479" s="6">
        <v>7.0844367620486805E-7</v>
      </c>
      <c r="F479" s="6">
        <v>3.9834024888360431E-6</v>
      </c>
      <c r="G479" s="6">
        <v>5.9687790940623892E-6</v>
      </c>
      <c r="H479" s="6">
        <v>1.3522734687829365E-6</v>
      </c>
      <c r="I479" s="6">
        <v>2.7826493677661821E-5</v>
      </c>
      <c r="J479" s="6">
        <v>0.96862241613886013</v>
      </c>
      <c r="K479" s="6">
        <v>1.2833708623696474</v>
      </c>
      <c r="L479" s="6">
        <v>2.4975266302755945</v>
      </c>
      <c r="M479" s="6">
        <v>1.0637227825399234</v>
      </c>
      <c r="N479" s="6">
        <v>1.2049174521379393</v>
      </c>
      <c r="O479" s="6">
        <v>0.76159588640821707</v>
      </c>
      <c r="P479" s="6">
        <v>0.738764495938805</v>
      </c>
      <c r="Q479" s="6">
        <v>0.55820444925227375</v>
      </c>
      <c r="R479" s="6">
        <v>0.31952414373543109</v>
      </c>
      <c r="S479" s="6">
        <v>0.38022764736920328</v>
      </c>
      <c r="T479" s="6">
        <v>0.79792605319516985</v>
      </c>
      <c r="U479" s="6">
        <v>0.51122884055298423</v>
      </c>
      <c r="V479" s="6">
        <v>0.25756079891720984</v>
      </c>
      <c r="W479" s="6">
        <v>0.31556042044634131</v>
      </c>
      <c r="X479" s="6">
        <v>0.54174294532892775</v>
      </c>
      <c r="Y479" s="6">
        <v>0.6164655783296924</v>
      </c>
      <c r="Z479" s="6">
        <v>1.4291395137032907</v>
      </c>
      <c r="AA479" s="6">
        <v>1.3345786059079841</v>
      </c>
      <c r="AB479" s="6">
        <v>1.7672086554988649</v>
      </c>
      <c r="AC479" s="2">
        <v>2.556882164485383</v>
      </c>
    </row>
    <row r="480" spans="3:29"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spans="2:29">
      <c r="B481" s="2" t="s">
        <v>53</v>
      </c>
      <c r="C481" s="2" t="s">
        <v>57</v>
      </c>
      <c r="D481" s="2" t="s">
        <v>27</v>
      </c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spans="2:29">
      <c r="C482" s="2" t="s">
        <v>58</v>
      </c>
      <c r="D482" s="2" t="s">
        <v>27</v>
      </c>
      <c r="E482" s="6">
        <v>0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  <c r="V482" s="6">
        <v>0</v>
      </c>
      <c r="W482" s="6">
        <v>0</v>
      </c>
      <c r="X482" s="6">
        <v>0</v>
      </c>
      <c r="Y482" s="6">
        <v>0</v>
      </c>
      <c r="Z482" s="6">
        <v>0</v>
      </c>
      <c r="AA482" s="6">
        <v>0</v>
      </c>
      <c r="AB482" s="6">
        <v>0</v>
      </c>
      <c r="AC482" s="2">
        <v>0</v>
      </c>
    </row>
    <row r="483" spans="2:29">
      <c r="C483" s="2" t="s">
        <v>59</v>
      </c>
      <c r="D483" s="2" t="s">
        <v>27</v>
      </c>
      <c r="E483" s="6">
        <v>0</v>
      </c>
      <c r="F483" s="6">
        <v>0</v>
      </c>
      <c r="G483" s="6">
        <v>0</v>
      </c>
      <c r="H483" s="6">
        <v>0</v>
      </c>
      <c r="I483" s="6">
        <v>0</v>
      </c>
      <c r="J483" s="6">
        <v>0</v>
      </c>
      <c r="K483" s="6">
        <v>0</v>
      </c>
      <c r="L483" s="6">
        <v>0</v>
      </c>
      <c r="M483" s="6">
        <v>0</v>
      </c>
      <c r="N483" s="6">
        <v>0</v>
      </c>
      <c r="O483" s="6">
        <v>0</v>
      </c>
      <c r="P483" s="6">
        <v>0</v>
      </c>
      <c r="Q483" s="6">
        <v>0</v>
      </c>
      <c r="R483" s="6">
        <v>0</v>
      </c>
      <c r="S483" s="6">
        <v>0</v>
      </c>
      <c r="T483" s="6">
        <v>0</v>
      </c>
      <c r="U483" s="6">
        <v>0</v>
      </c>
      <c r="V483" s="6">
        <v>0</v>
      </c>
      <c r="W483" s="6">
        <v>0</v>
      </c>
      <c r="X483" s="6">
        <v>0</v>
      </c>
      <c r="Y483" s="6">
        <v>0</v>
      </c>
      <c r="Z483" s="6">
        <v>0</v>
      </c>
      <c r="AA483" s="6">
        <v>0</v>
      </c>
      <c r="AB483" s="6">
        <v>0</v>
      </c>
      <c r="AC483" s="2">
        <v>0</v>
      </c>
    </row>
    <row r="484" spans="2:29">
      <c r="C484" s="2" t="s">
        <v>60</v>
      </c>
      <c r="D484" s="2" t="s">
        <v>27</v>
      </c>
      <c r="E484" s="6">
        <v>0</v>
      </c>
      <c r="F484" s="6">
        <v>0</v>
      </c>
      <c r="G484" s="6">
        <v>0</v>
      </c>
      <c r="H484" s="6">
        <v>0</v>
      </c>
      <c r="I484" s="6">
        <v>0</v>
      </c>
      <c r="J484" s="6">
        <v>0</v>
      </c>
      <c r="K484" s="6">
        <v>0</v>
      </c>
      <c r="L484" s="6">
        <v>0</v>
      </c>
      <c r="M484" s="6">
        <v>0</v>
      </c>
      <c r="N484" s="6">
        <v>0</v>
      </c>
      <c r="O484" s="6">
        <v>0</v>
      </c>
      <c r="P484" s="6">
        <v>0</v>
      </c>
      <c r="Q484" s="6">
        <v>0</v>
      </c>
      <c r="R484" s="6">
        <v>0</v>
      </c>
      <c r="S484" s="6">
        <v>0</v>
      </c>
      <c r="T484" s="6">
        <v>0</v>
      </c>
      <c r="U484" s="6">
        <v>0</v>
      </c>
      <c r="V484" s="6">
        <v>0</v>
      </c>
      <c r="W484" s="6">
        <v>0</v>
      </c>
      <c r="X484" s="6">
        <v>0</v>
      </c>
      <c r="Y484" s="6">
        <v>0</v>
      </c>
      <c r="Z484" s="6">
        <v>0</v>
      </c>
      <c r="AA484" s="6">
        <v>0</v>
      </c>
      <c r="AB484" s="6">
        <v>0</v>
      </c>
      <c r="AC484" s="2">
        <v>0</v>
      </c>
    </row>
    <row r="485" spans="2:29">
      <c r="C485" s="2" t="s">
        <v>61</v>
      </c>
      <c r="D485" s="2" t="s">
        <v>27</v>
      </c>
      <c r="E485" s="6">
        <v>0</v>
      </c>
      <c r="F485" s="6">
        <v>0</v>
      </c>
      <c r="G485" s="6">
        <v>0</v>
      </c>
      <c r="H485" s="6">
        <v>0</v>
      </c>
      <c r="I485" s="6">
        <v>0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  <c r="V485" s="6">
        <v>0</v>
      </c>
      <c r="W485" s="6">
        <v>0</v>
      </c>
      <c r="X485" s="6">
        <v>0</v>
      </c>
      <c r="Y485" s="6">
        <v>0</v>
      </c>
      <c r="Z485" s="6">
        <v>0</v>
      </c>
      <c r="AA485" s="6">
        <v>0</v>
      </c>
      <c r="AB485" s="6">
        <v>0</v>
      </c>
      <c r="AC485" s="2">
        <v>0</v>
      </c>
    </row>
    <row r="486" spans="2:29">
      <c r="C486" s="2" t="s">
        <v>46</v>
      </c>
      <c r="D486" s="2" t="s">
        <v>27</v>
      </c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spans="2:29">
      <c r="C487" s="2" t="s">
        <v>62</v>
      </c>
      <c r="D487" s="2" t="s">
        <v>27</v>
      </c>
      <c r="E487" s="6">
        <v>0</v>
      </c>
      <c r="F487" s="6">
        <v>0</v>
      </c>
      <c r="G487" s="6">
        <v>0</v>
      </c>
      <c r="H487" s="6">
        <v>0</v>
      </c>
      <c r="I487" s="6">
        <v>0</v>
      </c>
      <c r="J487" s="6">
        <v>0</v>
      </c>
      <c r="K487" s="6">
        <v>0</v>
      </c>
      <c r="L487" s="6">
        <v>0</v>
      </c>
      <c r="M487" s="6">
        <v>0</v>
      </c>
      <c r="N487" s="6">
        <v>0</v>
      </c>
      <c r="O487" s="6">
        <v>0</v>
      </c>
      <c r="P487" s="6">
        <v>0</v>
      </c>
      <c r="Q487" s="6">
        <v>0</v>
      </c>
      <c r="R487" s="6">
        <v>0</v>
      </c>
      <c r="S487" s="6">
        <v>0</v>
      </c>
      <c r="T487" s="6">
        <v>0</v>
      </c>
      <c r="U487" s="6">
        <v>0</v>
      </c>
      <c r="V487" s="6">
        <v>0</v>
      </c>
      <c r="W487" s="6">
        <v>0</v>
      </c>
      <c r="X487" s="6">
        <v>0</v>
      </c>
      <c r="Y487" s="6">
        <v>0</v>
      </c>
      <c r="Z487" s="6">
        <v>0</v>
      </c>
      <c r="AA487" s="6">
        <v>0</v>
      </c>
      <c r="AB487" s="6">
        <v>0</v>
      </c>
      <c r="AC487" s="2">
        <v>0</v>
      </c>
    </row>
    <row r="488" spans="2:29">
      <c r="C488" s="2" t="s">
        <v>63</v>
      </c>
      <c r="D488" s="2" t="s">
        <v>27</v>
      </c>
      <c r="E488" s="6">
        <v>0</v>
      </c>
      <c r="F488" s="6">
        <v>0</v>
      </c>
      <c r="G488" s="6">
        <v>0</v>
      </c>
      <c r="H488" s="6">
        <v>0</v>
      </c>
      <c r="I488" s="6">
        <v>0</v>
      </c>
      <c r="J488" s="6">
        <v>0</v>
      </c>
      <c r="K488" s="6">
        <v>0</v>
      </c>
      <c r="L488" s="6">
        <v>0</v>
      </c>
      <c r="M488" s="6">
        <v>0</v>
      </c>
      <c r="N488" s="6">
        <v>0</v>
      </c>
      <c r="O488" s="6">
        <v>0</v>
      </c>
      <c r="P488" s="6">
        <v>0</v>
      </c>
      <c r="Q488" s="6">
        <v>0</v>
      </c>
      <c r="R488" s="6">
        <v>0</v>
      </c>
      <c r="S488" s="6">
        <v>0</v>
      </c>
      <c r="T488" s="6">
        <v>0</v>
      </c>
      <c r="U488" s="6">
        <v>0</v>
      </c>
      <c r="V488" s="6">
        <v>0</v>
      </c>
      <c r="W488" s="6">
        <v>0</v>
      </c>
      <c r="X488" s="6">
        <v>0</v>
      </c>
      <c r="Y488" s="6">
        <v>0</v>
      </c>
      <c r="Z488" s="6">
        <v>0</v>
      </c>
      <c r="AA488" s="6">
        <v>0</v>
      </c>
      <c r="AB488" s="6">
        <v>0</v>
      </c>
      <c r="AC488" s="2">
        <v>0</v>
      </c>
    </row>
    <row r="489" spans="2:29">
      <c r="C489" s="2" t="s">
        <v>45</v>
      </c>
      <c r="D489" s="2" t="s">
        <v>27</v>
      </c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spans="2:29">
      <c r="C490" s="2" t="s">
        <v>64</v>
      </c>
      <c r="D490" s="2" t="s">
        <v>27</v>
      </c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spans="2:29">
      <c r="C491" s="2" t="s">
        <v>65</v>
      </c>
      <c r="D491" s="2" t="s">
        <v>27</v>
      </c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spans="2:29">
      <c r="C492" s="2" t="s">
        <v>66</v>
      </c>
      <c r="D492" s="2" t="s">
        <v>27</v>
      </c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spans="2:29">
      <c r="C493" s="2" t="s">
        <v>67</v>
      </c>
      <c r="D493" s="2" t="s">
        <v>27</v>
      </c>
      <c r="E493" s="6">
        <v>0</v>
      </c>
      <c r="F493" s="6">
        <v>0</v>
      </c>
      <c r="G493" s="6">
        <v>0</v>
      </c>
      <c r="H493" s="6">
        <v>0</v>
      </c>
      <c r="I493" s="6">
        <v>0</v>
      </c>
      <c r="J493" s="6">
        <v>0</v>
      </c>
      <c r="K493" s="6">
        <v>0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v>0</v>
      </c>
      <c r="S493" s="6">
        <v>0</v>
      </c>
      <c r="T493" s="6">
        <v>0</v>
      </c>
      <c r="U493" s="6">
        <v>0</v>
      </c>
      <c r="V493" s="6">
        <v>0</v>
      </c>
      <c r="W493" s="6">
        <v>0</v>
      </c>
      <c r="X493" s="6">
        <v>0</v>
      </c>
      <c r="Y493" s="6">
        <v>0</v>
      </c>
      <c r="Z493" s="6">
        <v>0</v>
      </c>
      <c r="AA493" s="6">
        <v>0</v>
      </c>
      <c r="AB493" s="6">
        <v>0</v>
      </c>
      <c r="AC493" s="2">
        <v>0</v>
      </c>
    </row>
    <row r="494" spans="2:29">
      <c r="C494" s="2" t="s">
        <v>68</v>
      </c>
      <c r="D494" s="2" t="s">
        <v>27</v>
      </c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spans="2:29">
      <c r="C495" s="2" t="s">
        <v>69</v>
      </c>
      <c r="D495" s="2" t="s">
        <v>27</v>
      </c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spans="2:29">
      <c r="C496" s="2" t="s">
        <v>70</v>
      </c>
      <c r="D496" s="2" t="s">
        <v>27</v>
      </c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spans="3:29">
      <c r="C497" s="2" t="s">
        <v>71</v>
      </c>
      <c r="D497" s="2" t="s">
        <v>27</v>
      </c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spans="3:29">
      <c r="C498" s="2" t="s">
        <v>72</v>
      </c>
      <c r="D498" s="2" t="s">
        <v>27</v>
      </c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spans="3:29">
      <c r="C499" s="2" t="s">
        <v>73</v>
      </c>
      <c r="D499" s="2" t="s">
        <v>27</v>
      </c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spans="3:29">
      <c r="C500" s="2" t="s">
        <v>74</v>
      </c>
      <c r="D500" s="2" t="s">
        <v>27</v>
      </c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spans="3:29">
      <c r="C501" s="2" t="s">
        <v>75</v>
      </c>
      <c r="D501" s="2" t="s">
        <v>27</v>
      </c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spans="3:29">
      <c r="C502" s="2" t="s">
        <v>76</v>
      </c>
      <c r="D502" s="2" t="s">
        <v>27</v>
      </c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spans="3:29">
      <c r="C503" s="2" t="s">
        <v>77</v>
      </c>
      <c r="D503" s="2" t="s">
        <v>27</v>
      </c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spans="3:29">
      <c r="C504" s="2" t="s">
        <v>78</v>
      </c>
      <c r="D504" s="2" t="s">
        <v>27</v>
      </c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spans="3:29">
      <c r="C505" s="2" t="s">
        <v>79</v>
      </c>
      <c r="D505" s="2" t="s">
        <v>27</v>
      </c>
      <c r="E505" s="6">
        <v>0</v>
      </c>
      <c r="F505" s="6">
        <v>0</v>
      </c>
      <c r="G505" s="6">
        <v>0</v>
      </c>
      <c r="H505" s="6">
        <v>0</v>
      </c>
      <c r="I505" s="6">
        <v>0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  <c r="V505" s="6">
        <v>0</v>
      </c>
      <c r="W505" s="6">
        <v>0</v>
      </c>
      <c r="X505" s="6">
        <v>0</v>
      </c>
      <c r="Y505" s="6">
        <v>0</v>
      </c>
      <c r="Z505" s="6">
        <v>0</v>
      </c>
      <c r="AA505" s="6">
        <v>0</v>
      </c>
      <c r="AB505" s="6">
        <v>0</v>
      </c>
      <c r="AC505" s="2">
        <v>0</v>
      </c>
    </row>
    <row r="506" spans="3:29">
      <c r="C506" s="2" t="s">
        <v>80</v>
      </c>
      <c r="D506" s="2" t="s">
        <v>27</v>
      </c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spans="3:29">
      <c r="C507" s="2" t="s">
        <v>81</v>
      </c>
      <c r="D507" s="2" t="s">
        <v>27</v>
      </c>
      <c r="E507" s="6">
        <v>0</v>
      </c>
      <c r="F507" s="6">
        <v>0</v>
      </c>
      <c r="G507" s="6">
        <v>0</v>
      </c>
      <c r="H507" s="6">
        <v>0</v>
      </c>
      <c r="I507" s="6">
        <v>0</v>
      </c>
      <c r="J507" s="6">
        <v>0</v>
      </c>
      <c r="K507" s="6">
        <v>0</v>
      </c>
      <c r="L507" s="6">
        <v>0</v>
      </c>
      <c r="M507" s="6">
        <v>0</v>
      </c>
      <c r="N507" s="6">
        <v>0</v>
      </c>
      <c r="O507" s="6">
        <v>0</v>
      </c>
      <c r="P507" s="6">
        <v>0</v>
      </c>
      <c r="Q507" s="6">
        <v>0</v>
      </c>
      <c r="R507" s="6">
        <v>0</v>
      </c>
      <c r="S507" s="6">
        <v>0</v>
      </c>
      <c r="T507" s="6">
        <v>0</v>
      </c>
      <c r="U507" s="6">
        <v>0</v>
      </c>
      <c r="V507" s="6">
        <v>0</v>
      </c>
      <c r="W507" s="6">
        <v>0</v>
      </c>
      <c r="X507" s="6">
        <v>0</v>
      </c>
      <c r="Y507" s="6">
        <v>0</v>
      </c>
      <c r="Z507" s="6">
        <v>0</v>
      </c>
      <c r="AA507" s="6">
        <v>0</v>
      </c>
      <c r="AB507" s="6">
        <v>0</v>
      </c>
      <c r="AC507" s="2">
        <v>0</v>
      </c>
    </row>
    <row r="508" spans="3:29">
      <c r="C508" s="2" t="s">
        <v>82</v>
      </c>
      <c r="D508" s="2" t="s">
        <v>27</v>
      </c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spans="3:29">
      <c r="C509" s="2" t="s">
        <v>83</v>
      </c>
      <c r="D509" s="2" t="s">
        <v>27</v>
      </c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spans="3:29">
      <c r="C510" s="2" t="s">
        <v>84</v>
      </c>
      <c r="D510" s="2" t="s">
        <v>27</v>
      </c>
      <c r="E510" s="6">
        <v>0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  <c r="V510" s="6">
        <v>0</v>
      </c>
      <c r="W510" s="6">
        <v>0</v>
      </c>
      <c r="X510" s="6">
        <v>0</v>
      </c>
      <c r="Y510" s="6">
        <v>0</v>
      </c>
      <c r="Z510" s="6">
        <v>0</v>
      </c>
      <c r="AA510" s="6">
        <v>0</v>
      </c>
      <c r="AB510" s="6">
        <v>0</v>
      </c>
      <c r="AC510" s="2">
        <v>0</v>
      </c>
    </row>
    <row r="511" spans="3:29">
      <c r="C511" s="2" t="s">
        <v>85</v>
      </c>
      <c r="D511" s="2" t="s">
        <v>27</v>
      </c>
      <c r="E511" s="6">
        <v>13.282257314270433</v>
      </c>
      <c r="F511" s="6">
        <v>13.282257092246217</v>
      </c>
      <c r="G511" s="6">
        <v>13.282259523834615</v>
      </c>
      <c r="H511" s="6">
        <v>13.588610718884091</v>
      </c>
      <c r="I511" s="6">
        <v>14.72554796313961</v>
      </c>
      <c r="J511" s="6">
        <v>14.90329699360092</v>
      </c>
      <c r="K511" s="6">
        <v>14.908043143304329</v>
      </c>
      <c r="L511" s="6">
        <v>14.964511725742375</v>
      </c>
      <c r="M511" s="6">
        <v>14.958461302919902</v>
      </c>
      <c r="N511" s="6">
        <v>14.965524920952499</v>
      </c>
      <c r="O511" s="6">
        <v>14.965333449766169</v>
      </c>
      <c r="P511" s="6">
        <v>14.97602218014922</v>
      </c>
      <c r="Q511" s="6">
        <v>14.97695508286281</v>
      </c>
      <c r="R511" s="6">
        <v>14.978902063088071</v>
      </c>
      <c r="S511" s="6">
        <v>14.986956159495554</v>
      </c>
      <c r="T511" s="6">
        <v>0</v>
      </c>
      <c r="U511" s="6">
        <v>0</v>
      </c>
      <c r="V511" s="6">
        <v>0</v>
      </c>
      <c r="W511" s="6">
        <v>0</v>
      </c>
      <c r="X511" s="6">
        <v>0</v>
      </c>
      <c r="Y511" s="6">
        <v>0</v>
      </c>
      <c r="Z511" s="6">
        <v>0</v>
      </c>
      <c r="AA511" s="6">
        <v>0</v>
      </c>
      <c r="AB511" s="6">
        <v>0</v>
      </c>
      <c r="AC511" s="2">
        <v>0</v>
      </c>
    </row>
    <row r="512" spans="3:29">
      <c r="C512" s="2" t="s">
        <v>86</v>
      </c>
      <c r="D512" s="2" t="s">
        <v>27</v>
      </c>
      <c r="E512" s="6">
        <v>2.3540527925344192</v>
      </c>
      <c r="F512" s="6">
        <v>2.3540528575865221</v>
      </c>
      <c r="G512" s="6">
        <v>2.3540528893189889</v>
      </c>
      <c r="H512" s="6">
        <v>2.3540528325926959</v>
      </c>
      <c r="I512" s="6">
        <v>2.354053288527227</v>
      </c>
      <c r="J512" s="6">
        <v>2.3540528201908262</v>
      </c>
      <c r="K512" s="6">
        <v>2.354052826210677</v>
      </c>
      <c r="L512" s="6">
        <v>2.3540528708940904</v>
      </c>
      <c r="M512" s="6">
        <v>2.3540528763907127</v>
      </c>
      <c r="N512" s="6">
        <v>2.3540529154266774</v>
      </c>
      <c r="O512" s="6">
        <v>2.354053048749976</v>
      </c>
      <c r="P512" s="6">
        <v>2.3540528392708837</v>
      </c>
      <c r="Q512" s="6">
        <v>2.3540528716569185</v>
      </c>
      <c r="R512" s="6">
        <v>2.3540531424541529</v>
      </c>
      <c r="S512" s="6">
        <v>2.3540533065835887</v>
      </c>
      <c r="T512" s="6">
        <v>2.3540528677643735</v>
      </c>
      <c r="U512" s="6">
        <v>2.3540532898320086</v>
      </c>
      <c r="V512" s="6">
        <v>2.3540532167531079</v>
      </c>
      <c r="W512" s="6">
        <v>2.3540529464903641</v>
      </c>
      <c r="X512" s="6">
        <v>2.3540528307761388</v>
      </c>
      <c r="Y512" s="6">
        <v>2.3540528763861621</v>
      </c>
      <c r="Z512" s="6">
        <v>2.3540530127997368</v>
      </c>
      <c r="AA512" s="6">
        <v>2.3540528229443103</v>
      </c>
      <c r="AB512" s="6">
        <v>2.3540532137420516</v>
      </c>
      <c r="AC512" s="2">
        <v>2.3540528272123167</v>
      </c>
    </row>
    <row r="513" spans="3:29">
      <c r="C513" s="2" t="s">
        <v>87</v>
      </c>
      <c r="D513" s="2" t="s">
        <v>27</v>
      </c>
      <c r="E513" s="6">
        <v>0.21388634230227113</v>
      </c>
      <c r="F513" s="6">
        <v>0.21388640242021595</v>
      </c>
      <c r="G513" s="6">
        <v>0.21388644370366566</v>
      </c>
      <c r="H513" s="6">
        <v>0.21388635910048409</v>
      </c>
      <c r="I513" s="6">
        <v>0.21388693743607376</v>
      </c>
      <c r="J513" s="6">
        <v>0.21388634279956945</v>
      </c>
      <c r="K513" s="6">
        <v>0.2138863500585805</v>
      </c>
      <c r="L513" s="6">
        <v>0.2138864050758498</v>
      </c>
      <c r="M513" s="6">
        <v>0.21388641504806141</v>
      </c>
      <c r="N513" s="6">
        <v>0.21388646237370637</v>
      </c>
      <c r="O513" s="6">
        <v>0.21388662944491055</v>
      </c>
      <c r="P513" s="6">
        <v>0.21388636954477358</v>
      </c>
      <c r="Q513" s="6">
        <v>0.21388641302055472</v>
      </c>
      <c r="R513" s="6">
        <v>0.21388675092616211</v>
      </c>
      <c r="S513" s="6">
        <v>0.21388696641697202</v>
      </c>
      <c r="T513" s="6">
        <v>0.21388640502566425</v>
      </c>
      <c r="U513" s="6">
        <v>0.21388695323567941</v>
      </c>
      <c r="V513" s="6">
        <v>0.21388686568639834</v>
      </c>
      <c r="W513" s="6">
        <v>0.21388650406083998</v>
      </c>
      <c r="X513" s="6">
        <v>0.21388635526396518</v>
      </c>
      <c r="Y513" s="6">
        <v>0.21388641085430476</v>
      </c>
      <c r="Z513" s="6">
        <v>0.21388657694405341</v>
      </c>
      <c r="AA513" s="6">
        <v>0.21388634463597408</v>
      </c>
      <c r="AB513" s="6">
        <v>0.21388680313622624</v>
      </c>
      <c r="AC513" s="2">
        <v>0.21388634906039383</v>
      </c>
    </row>
    <row r="514" spans="3:29">
      <c r="C514" s="2" t="s">
        <v>47</v>
      </c>
      <c r="D514" s="2" t="s">
        <v>27</v>
      </c>
      <c r="E514" s="6">
        <v>0.46088238018874378</v>
      </c>
      <c r="F514" s="6">
        <v>0.77121194558674855</v>
      </c>
      <c r="G514" s="6">
        <v>0.43124065828524649</v>
      </c>
      <c r="H514" s="6">
        <v>9.0735549365611526E-2</v>
      </c>
      <c r="I514" s="6">
        <v>0.2485699524006045</v>
      </c>
      <c r="J514" s="6">
        <v>1.5272610188427804</v>
      </c>
      <c r="K514" s="6">
        <v>1.5699383875340442</v>
      </c>
      <c r="L514" s="6">
        <v>1.7207766056188167</v>
      </c>
      <c r="M514" s="6">
        <v>1.7205908175690596</v>
      </c>
      <c r="N514" s="6">
        <v>1.4513883199536981</v>
      </c>
      <c r="O514" s="6">
        <v>1.4130186986766073</v>
      </c>
      <c r="P514" s="6">
        <v>0.97196423765869056</v>
      </c>
      <c r="Q514" s="6">
        <v>0.33091664809941812</v>
      </c>
      <c r="R514" s="6">
        <v>0.39983725790107955</v>
      </c>
      <c r="S514" s="6">
        <v>4.8599900163462384E-4</v>
      </c>
      <c r="T514" s="6">
        <v>0.46797912541140491</v>
      </c>
      <c r="U514" s="6">
        <v>4.9862072965481082E-4</v>
      </c>
      <c r="V514" s="6">
        <v>5.1580037934291535E-2</v>
      </c>
      <c r="W514" s="6">
        <v>1.2726752664862201E-4</v>
      </c>
      <c r="X514" s="6">
        <v>2.0963947220599844E-5</v>
      </c>
      <c r="Y514" s="6">
        <v>5.5652737842877286E-5</v>
      </c>
      <c r="Z514" s="6">
        <v>0.14826504153343753</v>
      </c>
      <c r="AA514" s="6">
        <v>1.0060508135307035E-5</v>
      </c>
      <c r="AB514" s="6">
        <v>3.4157619327195959E-4</v>
      </c>
      <c r="AC514" s="2">
        <v>0.28244953995053312</v>
      </c>
    </row>
    <row r="515" spans="3:29">
      <c r="C515" s="2" t="s">
        <v>88</v>
      </c>
      <c r="D515" s="2" t="s">
        <v>27</v>
      </c>
      <c r="E515" s="6">
        <v>0</v>
      </c>
      <c r="F515" s="6">
        <v>0</v>
      </c>
      <c r="G515" s="6">
        <v>0</v>
      </c>
      <c r="H515" s="6">
        <v>0</v>
      </c>
      <c r="I515" s="6">
        <v>0</v>
      </c>
      <c r="J515" s="6">
        <v>0</v>
      </c>
      <c r="K515" s="6">
        <v>0</v>
      </c>
      <c r="L515" s="6">
        <v>0</v>
      </c>
      <c r="M515" s="6">
        <v>0</v>
      </c>
      <c r="N515" s="6">
        <v>0</v>
      </c>
      <c r="O515" s="6">
        <v>0</v>
      </c>
      <c r="P515" s="6">
        <v>0</v>
      </c>
      <c r="Q515" s="6">
        <v>0</v>
      </c>
      <c r="R515" s="6">
        <v>0</v>
      </c>
      <c r="S515" s="6">
        <v>0</v>
      </c>
      <c r="T515" s="6">
        <v>0</v>
      </c>
      <c r="U515" s="6">
        <v>0</v>
      </c>
      <c r="V515" s="6">
        <v>0</v>
      </c>
      <c r="W515" s="6">
        <v>0</v>
      </c>
      <c r="X515" s="6">
        <v>0</v>
      </c>
      <c r="Y515" s="6">
        <v>0</v>
      </c>
      <c r="Z515" s="6">
        <v>0</v>
      </c>
      <c r="AA515" s="6">
        <v>0</v>
      </c>
      <c r="AB515" s="6">
        <v>0</v>
      </c>
      <c r="AC515" s="2">
        <v>0</v>
      </c>
    </row>
    <row r="516" spans="3:29">
      <c r="C516" s="2" t="s">
        <v>89</v>
      </c>
      <c r="D516" s="2" t="s">
        <v>27</v>
      </c>
      <c r="E516" s="6">
        <v>0</v>
      </c>
      <c r="F516" s="6">
        <v>0</v>
      </c>
      <c r="G516" s="6">
        <v>0</v>
      </c>
      <c r="H516" s="6">
        <v>0</v>
      </c>
      <c r="I516" s="6">
        <v>0</v>
      </c>
      <c r="J516" s="6">
        <v>0</v>
      </c>
      <c r="K516" s="6">
        <v>0</v>
      </c>
      <c r="L516" s="6">
        <v>0</v>
      </c>
      <c r="M516" s="6">
        <v>0</v>
      </c>
      <c r="N516" s="6">
        <v>0</v>
      </c>
      <c r="O516" s="6">
        <v>0</v>
      </c>
      <c r="P516" s="6">
        <v>0</v>
      </c>
      <c r="Q516" s="6">
        <v>0</v>
      </c>
      <c r="R516" s="6">
        <v>0</v>
      </c>
      <c r="S516" s="6">
        <v>0</v>
      </c>
      <c r="T516" s="6">
        <v>0</v>
      </c>
      <c r="U516" s="6">
        <v>0</v>
      </c>
      <c r="V516" s="6">
        <v>0</v>
      </c>
      <c r="W516" s="6">
        <v>0</v>
      </c>
      <c r="X516" s="6">
        <v>0</v>
      </c>
      <c r="Y516" s="6">
        <v>0</v>
      </c>
      <c r="Z516" s="6">
        <v>0</v>
      </c>
      <c r="AA516" s="6">
        <v>0</v>
      </c>
      <c r="AB516" s="6">
        <v>0</v>
      </c>
      <c r="AC516" s="2">
        <v>0</v>
      </c>
    </row>
    <row r="517" spans="3:29">
      <c r="C517" s="2" t="s">
        <v>90</v>
      </c>
      <c r="D517" s="2" t="s">
        <v>27</v>
      </c>
      <c r="E517" s="6">
        <v>1.9045288714091685E-6</v>
      </c>
      <c r="F517" s="6">
        <v>1.2198808530220764E-5</v>
      </c>
      <c r="G517" s="6">
        <v>1.9719481983595859E-5</v>
      </c>
      <c r="H517" s="6">
        <v>4.7853416954869024E-6</v>
      </c>
      <c r="I517" s="6">
        <v>9.8372447119935314E-5</v>
      </c>
      <c r="J517" s="6">
        <v>3.446162933516288E-6</v>
      </c>
      <c r="K517" s="6">
        <v>5.6233294012958723E-6</v>
      </c>
      <c r="L517" s="6">
        <v>2.3249326455751443E-5</v>
      </c>
      <c r="M517" s="6">
        <v>2.5040373507058552E-5</v>
      </c>
      <c r="N517" s="6">
        <v>3.842315622683966E-5</v>
      </c>
      <c r="O517" s="6">
        <v>8.3754272955056911E-5</v>
      </c>
      <c r="P517" s="6">
        <v>1.484028923123696E-5</v>
      </c>
      <c r="Q517" s="6">
        <v>3.0699688293467813E-5</v>
      </c>
      <c r="R517" s="6">
        <v>1.3304500895447647E-4</v>
      </c>
      <c r="S517" s="6">
        <v>2.1186704600711193E-4</v>
      </c>
      <c r="T517" s="6">
        <v>2.8470249874871079E-5</v>
      </c>
      <c r="U517" s="6">
        <v>2.2786808696909425E-4</v>
      </c>
      <c r="V517" s="6">
        <v>2.0067209688658417E-4</v>
      </c>
      <c r="W517" s="6">
        <v>6.3677567599890612E-5</v>
      </c>
      <c r="X517" s="6">
        <v>9.4483214813913497E-6</v>
      </c>
      <c r="Y517" s="6">
        <v>2.8669031490155077E-5</v>
      </c>
      <c r="Z517" s="6">
        <v>9.4667792264256986E-5</v>
      </c>
      <c r="AA517" s="6">
        <v>5.3623930241664926E-6</v>
      </c>
      <c r="AB517" s="6">
        <v>1.6706071340727725E-4</v>
      </c>
      <c r="AC517" s="2">
        <v>7.079988210691517E-6</v>
      </c>
    </row>
    <row r="518" spans="3:29">
      <c r="C518" s="2" t="s">
        <v>91</v>
      </c>
      <c r="D518" s="2" t="s">
        <v>27</v>
      </c>
      <c r="E518" s="6">
        <v>0.22670761373983292</v>
      </c>
      <c r="F518" s="6">
        <v>0.27457279314813543</v>
      </c>
      <c r="G518" s="6">
        <v>0.16987787517989869</v>
      </c>
      <c r="H518" s="6">
        <v>0.10635959769597229</v>
      </c>
      <c r="I518" s="6">
        <v>0.18890133010959895</v>
      </c>
      <c r="J518" s="6">
        <v>0.73289467772546735</v>
      </c>
      <c r="K518" s="6">
        <v>0.76902373265523971</v>
      </c>
      <c r="L518" s="6">
        <v>1.1432367377234589</v>
      </c>
      <c r="M518" s="6">
        <v>0.88681995763767041</v>
      </c>
      <c r="N518" s="6">
        <v>0.42292935488280708</v>
      </c>
      <c r="O518" s="6">
        <v>0.43620750003902009</v>
      </c>
      <c r="P518" s="6">
        <v>0.4199688556205895</v>
      </c>
      <c r="Q518" s="6">
        <v>0.31480494393902819</v>
      </c>
      <c r="R518" s="6">
        <v>0.35822818377192223</v>
      </c>
      <c r="S518" s="6">
        <v>0.19458291092703894</v>
      </c>
      <c r="T518" s="6">
        <v>0.48574023579242914</v>
      </c>
      <c r="U518" s="6">
        <v>0.29089766298489678</v>
      </c>
      <c r="V518" s="6">
        <v>0.3951710205902475</v>
      </c>
      <c r="W518" s="6">
        <v>0.25218836442651399</v>
      </c>
      <c r="X518" s="6">
        <v>0.24189210319252635</v>
      </c>
      <c r="Y518" s="6">
        <v>0.11535784206725741</v>
      </c>
      <c r="Z518" s="6">
        <v>0.40391263814987172</v>
      </c>
      <c r="AA518" s="6">
        <v>6.935902265149714E-2</v>
      </c>
      <c r="AB518" s="6">
        <v>7.8958800165690651E-2</v>
      </c>
      <c r="AC518" s="2">
        <v>0.19644422285834126</v>
      </c>
    </row>
    <row r="519" spans="3:29">
      <c r="C519" s="2" t="s">
        <v>92</v>
      </c>
      <c r="D519" s="2" t="s">
        <v>27</v>
      </c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spans="3:29">
      <c r="C520" s="2" t="s">
        <v>93</v>
      </c>
      <c r="D520" s="2" t="s">
        <v>27</v>
      </c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spans="3:29">
      <c r="C521" s="2" t="s">
        <v>94</v>
      </c>
      <c r="D521" s="2" t="s">
        <v>27</v>
      </c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spans="3:29">
      <c r="C522" s="2" t="s">
        <v>95</v>
      </c>
      <c r="D522" s="2" t="s">
        <v>27</v>
      </c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spans="3:29">
      <c r="C523" s="2" t="s">
        <v>96</v>
      </c>
      <c r="D523" s="2" t="s">
        <v>27</v>
      </c>
      <c r="E523" s="6">
        <v>0.80909322436684328</v>
      </c>
      <c r="F523" s="6">
        <v>2.1957856484910585</v>
      </c>
      <c r="G523" s="6">
        <v>1.0999593061358997</v>
      </c>
      <c r="H523" s="6">
        <v>0.7796956468878441</v>
      </c>
      <c r="I523" s="6">
        <v>1.4718471067177736</v>
      </c>
      <c r="J523" s="6">
        <v>24.691588592852455</v>
      </c>
      <c r="K523" s="6">
        <v>26.867680534276325</v>
      </c>
      <c r="L523" s="6">
        <v>41.223163007003478</v>
      </c>
      <c r="M523" s="6">
        <v>29.97185755054452</v>
      </c>
      <c r="N523" s="6">
        <v>0</v>
      </c>
      <c r="O523" s="6">
        <v>0</v>
      </c>
      <c r="P523" s="6">
        <v>0</v>
      </c>
      <c r="Q523" s="6">
        <v>0</v>
      </c>
      <c r="R523" s="6">
        <v>0</v>
      </c>
      <c r="S523" s="6">
        <v>0</v>
      </c>
      <c r="T523" s="6">
        <v>0</v>
      </c>
      <c r="U523" s="6">
        <v>0</v>
      </c>
      <c r="V523" s="6">
        <v>0</v>
      </c>
      <c r="W523" s="6">
        <v>0</v>
      </c>
      <c r="X523" s="6">
        <v>0</v>
      </c>
      <c r="Y523" s="6">
        <v>0</v>
      </c>
      <c r="Z523" s="6">
        <v>0</v>
      </c>
      <c r="AA523" s="6">
        <v>0</v>
      </c>
      <c r="AB523" s="6">
        <v>0</v>
      </c>
      <c r="AC523" s="2">
        <v>0</v>
      </c>
    </row>
    <row r="524" spans="3:29">
      <c r="C524" s="2" t="s">
        <v>97</v>
      </c>
      <c r="D524" s="2" t="s">
        <v>27</v>
      </c>
      <c r="E524" s="6">
        <v>21.681670606236807</v>
      </c>
      <c r="F524" s="6">
        <v>99.61411965913814</v>
      </c>
      <c r="G524" s="6">
        <v>87.619447434875241</v>
      </c>
      <c r="H524" s="6">
        <v>77.749325867839801</v>
      </c>
      <c r="I524" s="6">
        <v>91.089872871920306</v>
      </c>
      <c r="J524" s="6">
        <v>190.31393632570433</v>
      </c>
      <c r="K524" s="6">
        <v>190.74953806990968</v>
      </c>
      <c r="L524" s="6">
        <v>204.45406444108602</v>
      </c>
      <c r="M524" s="6">
        <v>199.53570025168173</v>
      </c>
      <c r="N524" s="6">
        <v>201.72656657306754</v>
      </c>
      <c r="O524" s="6">
        <v>197.21941023536172</v>
      </c>
      <c r="P524" s="6">
        <v>197.17463258547767</v>
      </c>
      <c r="Q524" s="6">
        <v>195.72281825333397</v>
      </c>
      <c r="R524" s="6">
        <v>0</v>
      </c>
      <c r="S524" s="6">
        <v>0</v>
      </c>
      <c r="T524" s="6">
        <v>0</v>
      </c>
      <c r="U524" s="6">
        <v>0</v>
      </c>
      <c r="V524" s="6">
        <v>0</v>
      </c>
      <c r="W524" s="6">
        <v>0</v>
      </c>
      <c r="X524" s="6">
        <v>0</v>
      </c>
      <c r="Y524" s="6">
        <v>0</v>
      </c>
      <c r="Z524" s="6">
        <v>0</v>
      </c>
      <c r="AA524" s="6">
        <v>0</v>
      </c>
      <c r="AB524" s="6">
        <v>0</v>
      </c>
      <c r="AC524" s="2">
        <v>0</v>
      </c>
    </row>
    <row r="525" spans="3:29">
      <c r="C525" s="2" t="s">
        <v>98</v>
      </c>
      <c r="D525" s="2" t="s">
        <v>27</v>
      </c>
      <c r="E525" s="6">
        <v>1.4029666148284126</v>
      </c>
      <c r="F525" s="6">
        <v>2.9659219638550081</v>
      </c>
      <c r="G525" s="6">
        <v>1.7651692425647882</v>
      </c>
      <c r="H525" s="6">
        <v>1.3395922910827074</v>
      </c>
      <c r="I525" s="6">
        <v>2.4512846767234229</v>
      </c>
      <c r="J525" s="6">
        <v>35.720912741619657</v>
      </c>
      <c r="K525" s="6">
        <v>37.221339812720196</v>
      </c>
      <c r="L525" s="6">
        <v>54.147298536410631</v>
      </c>
      <c r="M525" s="6">
        <v>38.73553506579195</v>
      </c>
      <c r="N525" s="6">
        <v>34.277346884938879</v>
      </c>
      <c r="O525" s="6">
        <v>27.941962524283319</v>
      </c>
      <c r="P525" s="6">
        <v>27.124684700945778</v>
      </c>
      <c r="Q525" s="6">
        <v>24.920716727707962</v>
      </c>
      <c r="R525" s="6">
        <v>20.786374860597444</v>
      </c>
      <c r="S525" s="6">
        <v>0</v>
      </c>
      <c r="T525" s="6">
        <v>0</v>
      </c>
      <c r="U525" s="6">
        <v>0</v>
      </c>
      <c r="V525" s="6">
        <v>0</v>
      </c>
      <c r="W525" s="6">
        <v>0</v>
      </c>
      <c r="X525" s="6">
        <v>0</v>
      </c>
      <c r="Y525" s="6">
        <v>0</v>
      </c>
      <c r="Z525" s="6">
        <v>0</v>
      </c>
      <c r="AA525" s="6">
        <v>0</v>
      </c>
      <c r="AB525" s="6">
        <v>0</v>
      </c>
      <c r="AC525" s="2">
        <v>0</v>
      </c>
    </row>
    <row r="526" spans="3:29">
      <c r="C526" s="2" t="s">
        <v>99</v>
      </c>
      <c r="D526" s="2" t="s">
        <v>27</v>
      </c>
      <c r="E526" s="6">
        <v>2.7817838333982929</v>
      </c>
      <c r="F526" s="6">
        <v>10.814910604721055</v>
      </c>
      <c r="G526" s="6">
        <v>10.054102177260472</v>
      </c>
      <c r="H526" s="6">
        <v>9.6817361876651553</v>
      </c>
      <c r="I526" s="6">
        <v>18.715005380988963</v>
      </c>
      <c r="J526" s="6">
        <v>94.381577957954292</v>
      </c>
      <c r="K526" s="6">
        <v>96.045467712330705</v>
      </c>
      <c r="L526" s="6">
        <v>105.70878452050684</v>
      </c>
      <c r="M526" s="6">
        <v>87.491673290813637</v>
      </c>
      <c r="N526" s="6">
        <v>87.180690810239241</v>
      </c>
      <c r="O526" s="6">
        <v>74.982819950096669</v>
      </c>
      <c r="P526" s="6">
        <v>73.759747790609779</v>
      </c>
      <c r="Q526" s="6">
        <v>74.463155430729728</v>
      </c>
      <c r="R526" s="6">
        <v>84.225129267383181</v>
      </c>
      <c r="S526" s="6">
        <v>0</v>
      </c>
      <c r="T526" s="6">
        <v>0</v>
      </c>
      <c r="U526" s="6">
        <v>0</v>
      </c>
      <c r="V526" s="6">
        <v>0</v>
      </c>
      <c r="W526" s="6">
        <v>0</v>
      </c>
      <c r="X526" s="6">
        <v>0</v>
      </c>
      <c r="Y526" s="6">
        <v>0</v>
      </c>
      <c r="Z526" s="6">
        <v>0</v>
      </c>
      <c r="AA526" s="6">
        <v>0</v>
      </c>
      <c r="AB526" s="6">
        <v>0</v>
      </c>
      <c r="AC526" s="2">
        <v>0</v>
      </c>
    </row>
    <row r="527" spans="3:29">
      <c r="C527" s="2" t="s">
        <v>100</v>
      </c>
      <c r="D527" s="2" t="s">
        <v>27</v>
      </c>
      <c r="E527" s="6">
        <v>40.96202239081272</v>
      </c>
      <c r="F527" s="6">
        <v>120.6346595126634</v>
      </c>
      <c r="G527" s="6">
        <v>119.0890216413347</v>
      </c>
      <c r="H527" s="6">
        <v>114.48570973311588</v>
      </c>
      <c r="I527" s="6">
        <v>113.35271883158198</v>
      </c>
      <c r="J527" s="6">
        <v>167.68813652577558</v>
      </c>
      <c r="K527" s="6">
        <v>168.84662370182645</v>
      </c>
      <c r="L527" s="6">
        <v>178.74859941524164</v>
      </c>
      <c r="M527" s="6">
        <v>177.11434730284179</v>
      </c>
      <c r="N527" s="6">
        <v>180.07543599548362</v>
      </c>
      <c r="O527" s="6">
        <v>178.02162468155086</v>
      </c>
      <c r="P527" s="6">
        <v>179.51013541534803</v>
      </c>
      <c r="Q527" s="6">
        <v>179.53603769606988</v>
      </c>
      <c r="R527" s="6">
        <v>172.17400044423874</v>
      </c>
      <c r="S527" s="6">
        <v>0</v>
      </c>
      <c r="T527" s="6">
        <v>0</v>
      </c>
      <c r="U527" s="6">
        <v>0</v>
      </c>
      <c r="V527" s="6">
        <v>0</v>
      </c>
      <c r="W527" s="6">
        <v>0</v>
      </c>
      <c r="X527" s="6">
        <v>0</v>
      </c>
      <c r="Y527" s="6">
        <v>0</v>
      </c>
      <c r="Z527" s="6">
        <v>0</v>
      </c>
      <c r="AA527" s="6">
        <v>0</v>
      </c>
      <c r="AB527" s="6">
        <v>0</v>
      </c>
      <c r="AC527" s="2">
        <v>0</v>
      </c>
    </row>
    <row r="528" spans="3:29">
      <c r="C528" s="2" t="s">
        <v>101</v>
      </c>
      <c r="D528" s="2" t="s">
        <v>27</v>
      </c>
      <c r="E528" s="6">
        <v>6.2110479882575174</v>
      </c>
      <c r="F528" s="6">
        <v>27.144754661285337</v>
      </c>
      <c r="G528" s="6">
        <v>24.584429629863987</v>
      </c>
      <c r="H528" s="6">
        <v>21.566894000823485</v>
      </c>
      <c r="I528" s="6">
        <v>32.710743159971557</v>
      </c>
      <c r="J528" s="6">
        <v>113.14847043225848</v>
      </c>
      <c r="K528" s="6">
        <v>111.65797339762524</v>
      </c>
      <c r="L528" s="6">
        <v>122.62781644007423</v>
      </c>
      <c r="M528" s="6">
        <v>114.71905783980942</v>
      </c>
      <c r="N528" s="6">
        <v>113.39946810825454</v>
      </c>
      <c r="O528" s="6">
        <v>107.80517402788024</v>
      </c>
      <c r="P528" s="6">
        <v>108.08947349830618</v>
      </c>
      <c r="Q528" s="6">
        <v>103.54724089636659</v>
      </c>
      <c r="R528" s="6">
        <v>114.92086573039228</v>
      </c>
      <c r="S528" s="6">
        <v>125.7987521083973</v>
      </c>
      <c r="T528" s="6">
        <v>0</v>
      </c>
      <c r="U528" s="6">
        <v>0</v>
      </c>
      <c r="V528" s="6">
        <v>0</v>
      </c>
      <c r="W528" s="6">
        <v>0</v>
      </c>
      <c r="X528" s="6">
        <v>0</v>
      </c>
      <c r="Y528" s="6">
        <v>0</v>
      </c>
      <c r="Z528" s="6">
        <v>0</v>
      </c>
      <c r="AA528" s="6">
        <v>0</v>
      </c>
      <c r="AB528" s="6">
        <v>0</v>
      </c>
      <c r="AC528" s="2">
        <v>0</v>
      </c>
    </row>
    <row r="529" spans="3:29">
      <c r="C529" s="2" t="s">
        <v>134</v>
      </c>
      <c r="D529" s="2" t="s">
        <v>27</v>
      </c>
      <c r="E529" s="6">
        <v>10.010900407497729</v>
      </c>
      <c r="F529" s="6">
        <v>19.4529616354151</v>
      </c>
      <c r="G529" s="6">
        <v>19.82382943435978</v>
      </c>
      <c r="H529" s="6">
        <v>18.121427173099242</v>
      </c>
      <c r="I529" s="6">
        <v>18.644524528967782</v>
      </c>
      <c r="J529" s="6">
        <v>51.909296618750545</v>
      </c>
      <c r="K529" s="6">
        <v>51.911224561360392</v>
      </c>
      <c r="L529" s="6">
        <v>55.464318985658664</v>
      </c>
      <c r="M529" s="6">
        <v>53.214295855100033</v>
      </c>
      <c r="N529" s="6">
        <v>54.322572674359506</v>
      </c>
      <c r="O529" s="6">
        <v>52.339695523677982</v>
      </c>
      <c r="P529" s="6">
        <v>52.438268532114336</v>
      </c>
      <c r="Q529" s="6">
        <v>51.007027447330131</v>
      </c>
      <c r="R529" s="6">
        <v>53.958665381169176</v>
      </c>
      <c r="S529" s="6">
        <v>58.591022173626961</v>
      </c>
      <c r="T529" s="6">
        <v>61.018153993598936</v>
      </c>
      <c r="U529" s="6">
        <v>58.7450849994515</v>
      </c>
      <c r="V529" s="6">
        <v>57.833270586845984</v>
      </c>
      <c r="W529" s="6">
        <v>57.575136909451707</v>
      </c>
      <c r="X529" s="6">
        <v>59.546528863439526</v>
      </c>
      <c r="Y529" s="6">
        <v>58.831134346580939</v>
      </c>
      <c r="Z529" s="6">
        <v>0</v>
      </c>
      <c r="AA529" s="6">
        <v>0</v>
      </c>
      <c r="AB529" s="6">
        <v>0</v>
      </c>
      <c r="AC529" s="2">
        <v>0</v>
      </c>
    </row>
    <row r="530" spans="3:29">
      <c r="C530" s="2" t="s">
        <v>135</v>
      </c>
      <c r="D530" s="2" t="s">
        <v>27</v>
      </c>
      <c r="E530" s="6">
        <v>0</v>
      </c>
      <c r="F530" s="6">
        <v>0</v>
      </c>
      <c r="G530" s="6">
        <v>7.0740758445137564</v>
      </c>
      <c r="H530" s="6">
        <v>5.8901766348172018</v>
      </c>
      <c r="I530" s="6">
        <v>11.219238689445284</v>
      </c>
      <c r="J530" s="6">
        <v>101.37809357953893</v>
      </c>
      <c r="K530" s="6">
        <v>104.12766108965437</v>
      </c>
      <c r="L530" s="6">
        <v>145.0814993079361</v>
      </c>
      <c r="M530" s="6">
        <v>98.149168449746469</v>
      </c>
      <c r="N530" s="6">
        <v>83.774169959067137</v>
      </c>
      <c r="O530" s="6">
        <v>71.276916782086687</v>
      </c>
      <c r="P530" s="6">
        <v>68.737108761059361</v>
      </c>
      <c r="Q530" s="6">
        <v>67.600653245401645</v>
      </c>
      <c r="R530" s="6">
        <v>55.150484109267865</v>
      </c>
      <c r="S530" s="6">
        <v>44.397859517226777</v>
      </c>
      <c r="T530" s="6">
        <v>47.816827661696408</v>
      </c>
      <c r="U530" s="6">
        <v>40.648724344613782</v>
      </c>
      <c r="V530" s="6">
        <v>32.99817579935749</v>
      </c>
      <c r="W530" s="6">
        <v>34.302265006245449</v>
      </c>
      <c r="X530" s="6">
        <v>38.915305872745542</v>
      </c>
      <c r="Y530" s="6">
        <v>40.890298739708754</v>
      </c>
      <c r="Z530" s="6">
        <v>53.008030830862872</v>
      </c>
      <c r="AA530" s="6">
        <v>48.025107498631115</v>
      </c>
      <c r="AB530" s="6">
        <v>0</v>
      </c>
      <c r="AC530" s="2">
        <v>0</v>
      </c>
    </row>
    <row r="531" spans="3:29">
      <c r="C531" s="2" t="s">
        <v>102</v>
      </c>
      <c r="D531" s="2" t="s">
        <v>27</v>
      </c>
      <c r="E531" s="6">
        <v>0</v>
      </c>
      <c r="F531" s="6">
        <v>0</v>
      </c>
      <c r="G531" s="6">
        <v>0</v>
      </c>
      <c r="H531" s="6">
        <v>0</v>
      </c>
      <c r="I531" s="6">
        <v>0</v>
      </c>
      <c r="J531" s="6">
        <v>0</v>
      </c>
      <c r="K531" s="6">
        <v>0</v>
      </c>
      <c r="L531" s="6">
        <v>0</v>
      </c>
      <c r="M531" s="6">
        <v>0</v>
      </c>
      <c r="N531" s="6">
        <v>65.211888121464398</v>
      </c>
      <c r="O531" s="6">
        <v>57.773802854684696</v>
      </c>
      <c r="P531" s="6">
        <v>57.791153440985468</v>
      </c>
      <c r="Q531" s="6">
        <v>61.435523691175447</v>
      </c>
      <c r="R531" s="6">
        <v>169.41507241699074</v>
      </c>
      <c r="S531" s="6">
        <v>443.54037134593847</v>
      </c>
      <c r="T531" s="6">
        <v>632.75890411212868</v>
      </c>
      <c r="U531" s="6">
        <v>545.61055417773252</v>
      </c>
      <c r="V531" s="6">
        <v>479.30712286899762</v>
      </c>
      <c r="W531" s="6">
        <v>471.30951728676081</v>
      </c>
      <c r="X531" s="6">
        <v>512.78446328473558</v>
      </c>
      <c r="Y531" s="6">
        <v>520.01709381145304</v>
      </c>
      <c r="Z531" s="6">
        <v>701.8165699236597</v>
      </c>
      <c r="AA531" s="6">
        <v>659.57427024253218</v>
      </c>
      <c r="AB531" s="6">
        <v>781.41125148118067</v>
      </c>
      <c r="AC531" s="2">
        <v>876.53445147809794</v>
      </c>
    </row>
    <row r="532" spans="3:29">
      <c r="C532" s="2" t="s">
        <v>103</v>
      </c>
      <c r="D532" s="2" t="s">
        <v>27</v>
      </c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spans="3:29">
      <c r="C533" s="2" t="s">
        <v>104</v>
      </c>
      <c r="D533" s="2" t="s">
        <v>27</v>
      </c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spans="3:29">
      <c r="C534" s="2" t="s">
        <v>105</v>
      </c>
      <c r="D534" s="2" t="s">
        <v>27</v>
      </c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spans="3:29">
      <c r="C535" s="2" t="s">
        <v>106</v>
      </c>
      <c r="D535" s="2" t="s">
        <v>27</v>
      </c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spans="3:29">
      <c r="C536" s="2" t="s">
        <v>107</v>
      </c>
      <c r="D536" s="2" t="s">
        <v>27</v>
      </c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spans="3:29">
      <c r="C537" s="2" t="s">
        <v>108</v>
      </c>
      <c r="D537" s="2" t="s">
        <v>27</v>
      </c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spans="3:29">
      <c r="C538" s="2" t="s">
        <v>55</v>
      </c>
      <c r="D538" s="2" t="s">
        <v>27</v>
      </c>
      <c r="E538" s="6">
        <v>40.740227284209418</v>
      </c>
      <c r="F538" s="6">
        <v>34.396520434477573</v>
      </c>
      <c r="G538" s="6">
        <v>38.704771468401582</v>
      </c>
      <c r="H538" s="6">
        <v>47.529737273402247</v>
      </c>
      <c r="I538" s="6">
        <v>47.538470587940004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  <c r="V538" s="6">
        <v>0</v>
      </c>
      <c r="W538" s="6">
        <v>0</v>
      </c>
      <c r="X538" s="6">
        <v>0</v>
      </c>
      <c r="Y538" s="6">
        <v>0</v>
      </c>
      <c r="Z538" s="6">
        <v>0</v>
      </c>
      <c r="AA538" s="6">
        <v>0</v>
      </c>
      <c r="AB538" s="6">
        <v>0</v>
      </c>
      <c r="AC538" s="2">
        <v>0</v>
      </c>
    </row>
    <row r="539" spans="3:29">
      <c r="C539" s="2" t="s">
        <v>56</v>
      </c>
      <c r="D539" s="2" t="s">
        <v>27</v>
      </c>
      <c r="E539" s="6">
        <v>83.624419766996965</v>
      </c>
      <c r="F539" s="6">
        <v>91.16815105146398</v>
      </c>
      <c r="G539" s="6">
        <v>80.953426881085889</v>
      </c>
      <c r="H539" s="6">
        <v>73.448731470479146</v>
      </c>
      <c r="I539" s="6">
        <v>98.264652187860335</v>
      </c>
      <c r="J539" s="6">
        <v>0</v>
      </c>
      <c r="K539" s="6">
        <v>0</v>
      </c>
      <c r="L539" s="6">
        <v>0</v>
      </c>
      <c r="M539" s="6">
        <v>0</v>
      </c>
      <c r="N539" s="6">
        <v>0</v>
      </c>
      <c r="O539" s="6">
        <v>0</v>
      </c>
      <c r="P539" s="6">
        <v>0</v>
      </c>
      <c r="Q539" s="6">
        <v>0</v>
      </c>
      <c r="R539" s="6">
        <v>0</v>
      </c>
      <c r="S539" s="6">
        <v>0</v>
      </c>
      <c r="T539" s="6">
        <v>0</v>
      </c>
      <c r="U539" s="6">
        <v>0</v>
      </c>
      <c r="V539" s="6">
        <v>0</v>
      </c>
      <c r="W539" s="6">
        <v>0</v>
      </c>
      <c r="X539" s="6">
        <v>0</v>
      </c>
      <c r="Y539" s="6">
        <v>0</v>
      </c>
      <c r="Z539" s="6">
        <v>0</v>
      </c>
      <c r="AA539" s="6">
        <v>0</v>
      </c>
      <c r="AB539" s="6">
        <v>0</v>
      </c>
      <c r="AC539" s="2">
        <v>0</v>
      </c>
    </row>
    <row r="540" spans="3:29">
      <c r="C540" s="2" t="s">
        <v>109</v>
      </c>
      <c r="D540" s="2" t="s">
        <v>27</v>
      </c>
      <c r="E540" s="6">
        <v>157.06287236601798</v>
      </c>
      <c r="F540" s="6">
        <v>117.90371912306703</v>
      </c>
      <c r="G540" s="6">
        <v>117.96548117686689</v>
      </c>
      <c r="H540" s="6">
        <v>120.48537203584613</v>
      </c>
      <c r="I540" s="6">
        <v>79.276715005059529</v>
      </c>
      <c r="J540" s="6">
        <v>62.966391615600038</v>
      </c>
      <c r="K540" s="6">
        <v>45.05540233576103</v>
      </c>
      <c r="L540" s="6">
        <v>1.7293368395213788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  <c r="R540" s="6">
        <v>0</v>
      </c>
      <c r="S540" s="6">
        <v>0</v>
      </c>
      <c r="T540" s="6">
        <v>0</v>
      </c>
      <c r="U540" s="6">
        <v>0</v>
      </c>
      <c r="V540" s="6">
        <v>0</v>
      </c>
      <c r="W540" s="6">
        <v>0</v>
      </c>
      <c r="X540" s="6">
        <v>0</v>
      </c>
      <c r="Y540" s="6">
        <v>0</v>
      </c>
      <c r="Z540" s="6">
        <v>0</v>
      </c>
      <c r="AA540" s="6">
        <v>0</v>
      </c>
      <c r="AB540" s="6">
        <v>0</v>
      </c>
      <c r="AC540" s="2">
        <v>0</v>
      </c>
    </row>
    <row r="541" spans="3:29">
      <c r="C541" s="2" t="s">
        <v>110</v>
      </c>
      <c r="D541" s="2" t="s">
        <v>27</v>
      </c>
      <c r="E541" s="6">
        <v>0</v>
      </c>
      <c r="F541" s="6">
        <v>0</v>
      </c>
      <c r="G541" s="6">
        <v>0</v>
      </c>
      <c r="H541" s="6">
        <v>0</v>
      </c>
      <c r="I541" s="6">
        <v>29.597590108454469</v>
      </c>
      <c r="J541" s="6">
        <v>39.092881864638599</v>
      </c>
      <c r="K541" s="6">
        <v>24.983778698410365</v>
      </c>
      <c r="L541" s="6">
        <v>59.581598374903599</v>
      </c>
      <c r="M541" s="6">
        <v>93.970312775794895</v>
      </c>
      <c r="N541" s="6">
        <v>121.60849910831915</v>
      </c>
      <c r="O541" s="6">
        <v>155.30370440203336</v>
      </c>
      <c r="P541" s="6">
        <v>148.00526661511523</v>
      </c>
      <c r="Q541" s="6">
        <v>164.99026704462889</v>
      </c>
      <c r="R541" s="6">
        <v>172.32595108889589</v>
      </c>
      <c r="S541" s="6">
        <v>173.0300375403919</v>
      </c>
      <c r="T541" s="6">
        <v>167.07617846519162</v>
      </c>
      <c r="U541" s="6">
        <v>173.05002471133989</v>
      </c>
      <c r="V541" s="6">
        <v>173.03003816027839</v>
      </c>
      <c r="W541" s="6">
        <v>164.54146464605762</v>
      </c>
      <c r="X541" s="6">
        <v>173.03003836087333</v>
      </c>
      <c r="Y541" s="6">
        <v>172.34786150634073</v>
      </c>
      <c r="Z541" s="6">
        <v>153.42429892331629</v>
      </c>
      <c r="AA541" s="6">
        <v>173.03003836616054</v>
      </c>
      <c r="AB541" s="6">
        <v>172.32595100721898</v>
      </c>
      <c r="AC541" s="2">
        <v>153.49785312308163</v>
      </c>
    </row>
    <row r="542" spans="3:29">
      <c r="C542" s="2" t="s">
        <v>111</v>
      </c>
      <c r="D542" s="2" t="s">
        <v>27</v>
      </c>
      <c r="E542" s="6">
        <v>68.924146793853765</v>
      </c>
      <c r="F542" s="6">
        <v>70.695720249399074</v>
      </c>
      <c r="G542" s="6">
        <v>70.69572049315417</v>
      </c>
      <c r="H542" s="6">
        <v>70.695720122757365</v>
      </c>
      <c r="I542" s="6">
        <v>70.713019304800085</v>
      </c>
      <c r="J542" s="6">
        <v>67.53024004935331</v>
      </c>
      <c r="K542" s="6">
        <v>70.695720078685525</v>
      </c>
      <c r="L542" s="6">
        <v>38.513339999999985</v>
      </c>
      <c r="M542" s="6">
        <v>32.199677858173864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  <c r="V542" s="6">
        <v>0</v>
      </c>
      <c r="W542" s="6">
        <v>0</v>
      </c>
      <c r="X542" s="6">
        <v>0</v>
      </c>
      <c r="Y542" s="6">
        <v>0</v>
      </c>
      <c r="Z542" s="6">
        <v>0</v>
      </c>
      <c r="AA542" s="6">
        <v>0</v>
      </c>
      <c r="AB542" s="6">
        <v>0</v>
      </c>
      <c r="AC542" s="2">
        <v>0</v>
      </c>
    </row>
    <row r="543" spans="3:29">
      <c r="C543" s="2" t="s">
        <v>112</v>
      </c>
      <c r="D543" s="2" t="s">
        <v>27</v>
      </c>
      <c r="E543" s="6">
        <v>68.187552859487724</v>
      </c>
      <c r="F543" s="6">
        <v>70.695720249364967</v>
      </c>
      <c r="G543" s="6">
        <v>70.695720493154866</v>
      </c>
      <c r="H543" s="6">
        <v>70.695720122757592</v>
      </c>
      <c r="I543" s="6">
        <v>70.713019304840046</v>
      </c>
      <c r="J543" s="6">
        <v>64.364760049887551</v>
      </c>
      <c r="K543" s="6">
        <v>70.69572007868166</v>
      </c>
      <c r="L543" s="6">
        <v>70.695720286246981</v>
      </c>
      <c r="M543" s="6">
        <v>70.713017775611377</v>
      </c>
      <c r="N543" s="6">
        <v>70.695720469682684</v>
      </c>
      <c r="O543" s="6">
        <v>87.924745151813795</v>
      </c>
      <c r="P543" s="6">
        <v>107.23806014617168</v>
      </c>
      <c r="Q543" s="6">
        <v>139.12545865676185</v>
      </c>
      <c r="R543" s="6">
        <v>141.0620390204059</v>
      </c>
      <c r="S543" s="6">
        <v>141.39144088115188</v>
      </c>
      <c r="T543" s="6">
        <v>131.89500044392366</v>
      </c>
      <c r="U543" s="6">
        <v>141.4260381901986</v>
      </c>
      <c r="V543" s="6">
        <v>141.39144302271126</v>
      </c>
      <c r="W543" s="6">
        <v>141.39144089496892</v>
      </c>
      <c r="X543" s="6">
        <v>141.39144016357443</v>
      </c>
      <c r="Y543" s="6">
        <v>141.42603570941628</v>
      </c>
      <c r="Z543" s="6">
        <v>141.39144128807936</v>
      </c>
      <c r="AA543" s="6">
        <v>141.39144013744624</v>
      </c>
      <c r="AB543" s="6">
        <v>141.39144133792274</v>
      </c>
      <c r="AC543" s="2">
        <v>141.4260355022457</v>
      </c>
    </row>
    <row r="544" spans="3:29">
      <c r="C544" s="2" t="s">
        <v>113</v>
      </c>
      <c r="D544" s="2" t="s">
        <v>27</v>
      </c>
      <c r="E544" s="6">
        <v>151.0817297525432</v>
      </c>
      <c r="F544" s="6">
        <v>135.53656871783483</v>
      </c>
      <c r="G544" s="6">
        <v>129.29171027657398</v>
      </c>
      <c r="H544" s="6">
        <v>135.53656844150123</v>
      </c>
      <c r="I544" s="6">
        <v>97.568815651904231</v>
      </c>
      <c r="J544" s="6">
        <v>93.325947655890047</v>
      </c>
      <c r="K544" s="6">
        <v>97.489187031779323</v>
      </c>
      <c r="L544" s="6">
        <v>93.325948028653329</v>
      </c>
      <c r="M544" s="6">
        <v>97.568811923053104</v>
      </c>
      <c r="N544" s="6">
        <v>96.795314794557868</v>
      </c>
      <c r="O544" s="6">
        <v>76.210410970094827</v>
      </c>
      <c r="P544" s="6">
        <v>67.074411195747331</v>
      </c>
      <c r="Q544" s="6">
        <v>42.441279769180326</v>
      </c>
      <c r="R544" s="6">
        <v>38.741256966927899</v>
      </c>
      <c r="S544" s="6">
        <v>20.931842015999997</v>
      </c>
      <c r="T544" s="6">
        <v>0</v>
      </c>
      <c r="U544" s="6">
        <v>0</v>
      </c>
      <c r="V544" s="6">
        <v>0</v>
      </c>
      <c r="W544" s="6">
        <v>0</v>
      </c>
      <c r="X544" s="6">
        <v>0</v>
      </c>
      <c r="Y544" s="6">
        <v>0</v>
      </c>
      <c r="Z544" s="6">
        <v>0</v>
      </c>
      <c r="AA544" s="6">
        <v>0</v>
      </c>
      <c r="AB544" s="6">
        <v>0</v>
      </c>
      <c r="AC544" s="2">
        <v>0</v>
      </c>
    </row>
    <row r="545" spans="3:29">
      <c r="C545" s="2" t="s">
        <v>114</v>
      </c>
      <c r="D545" s="2" t="s">
        <v>27</v>
      </c>
      <c r="E545" s="6">
        <v>0</v>
      </c>
      <c r="F545" s="6">
        <v>0</v>
      </c>
      <c r="G545" s="6">
        <v>0</v>
      </c>
      <c r="H545" s="6">
        <v>0</v>
      </c>
      <c r="I545" s="6">
        <v>0</v>
      </c>
      <c r="J545" s="6">
        <v>0</v>
      </c>
      <c r="K545" s="6">
        <v>0</v>
      </c>
      <c r="L545" s="6">
        <v>0</v>
      </c>
      <c r="M545" s="6">
        <v>33.48476543747514</v>
      </c>
      <c r="N545" s="6">
        <v>38.344723324504592</v>
      </c>
      <c r="O545" s="6">
        <v>35.271891607378137</v>
      </c>
      <c r="P545" s="6">
        <v>42.210620639999995</v>
      </c>
      <c r="Q545" s="6">
        <v>35.290847631826196</v>
      </c>
      <c r="R545" s="6">
        <v>61.093633901018954</v>
      </c>
      <c r="S545" s="6">
        <v>75.322298179043088</v>
      </c>
      <c r="T545" s="6">
        <v>96.004498418106223</v>
      </c>
      <c r="U545" s="6">
        <v>110.98624027493534</v>
      </c>
      <c r="V545" s="6">
        <v>138.14410479524832</v>
      </c>
      <c r="W545" s="6">
        <v>152.80480449067849</v>
      </c>
      <c r="X545" s="6">
        <v>144.19589794658367</v>
      </c>
      <c r="Y545" s="6">
        <v>155.00293554014729</v>
      </c>
      <c r="Z545" s="6">
        <v>148.02628900141448</v>
      </c>
      <c r="AA545" s="6">
        <v>154.9650184969999</v>
      </c>
      <c r="AB545" s="6">
        <v>148.02628980600571</v>
      </c>
      <c r="AC545" s="2">
        <v>155.00293501831788</v>
      </c>
    </row>
    <row r="546" spans="3:29">
      <c r="C546" s="2" t="s">
        <v>115</v>
      </c>
      <c r="D546" s="2" t="s">
        <v>27</v>
      </c>
      <c r="E546" s="6">
        <v>0</v>
      </c>
      <c r="F546" s="6">
        <v>1.243090667728092</v>
      </c>
      <c r="G546" s="6">
        <v>0.96488646521782362</v>
      </c>
      <c r="H546" s="6">
        <v>0.68257785095162549</v>
      </c>
      <c r="I546" s="6">
        <v>0.51075276170838357</v>
      </c>
      <c r="J546" s="6">
        <v>0.94346121050795351</v>
      </c>
      <c r="K546" s="6">
        <v>1.6108254003534543</v>
      </c>
      <c r="L546" s="6">
        <v>3.6341053060448303</v>
      </c>
      <c r="M546" s="6">
        <v>2.3004683526515031</v>
      </c>
      <c r="N546" s="6">
        <v>2.7653576091350227</v>
      </c>
      <c r="O546" s="6">
        <v>2.5708450889779084</v>
      </c>
      <c r="P546" s="6">
        <v>2.8508319981428039</v>
      </c>
      <c r="Q546" s="6">
        <v>2.8437703689439005</v>
      </c>
      <c r="R546" s="6">
        <v>2.4848624373262989</v>
      </c>
      <c r="S546" s="6">
        <v>3.5130265194324179</v>
      </c>
      <c r="T546" s="6">
        <v>3.0740865248963463</v>
      </c>
      <c r="U546" s="6">
        <v>3.74761309189687</v>
      </c>
      <c r="V546" s="6">
        <v>3.470697737402558</v>
      </c>
      <c r="W546" s="6">
        <v>3.2705717138764201</v>
      </c>
      <c r="X546" s="6">
        <v>4.3009960125523996</v>
      </c>
      <c r="Y546" s="6">
        <v>4.6595716535245</v>
      </c>
      <c r="Z546" s="6">
        <v>6.2483927747569785</v>
      </c>
      <c r="AA546" s="6">
        <v>4.8158371239754612</v>
      </c>
      <c r="AB546" s="6">
        <v>7.6877705071898355</v>
      </c>
      <c r="AC546" s="2">
        <v>8.9348473172524088</v>
      </c>
    </row>
    <row r="547" spans="3:29">
      <c r="C547" s="2" t="s">
        <v>116</v>
      </c>
      <c r="D547" s="2" t="s">
        <v>27</v>
      </c>
      <c r="E547" s="6">
        <v>0</v>
      </c>
      <c r="F547" s="6">
        <v>0</v>
      </c>
      <c r="G547" s="6">
        <v>0</v>
      </c>
      <c r="H547" s="6">
        <v>0</v>
      </c>
      <c r="I547" s="6">
        <v>0</v>
      </c>
      <c r="J547" s="6">
        <v>0</v>
      </c>
      <c r="K547" s="6">
        <v>0</v>
      </c>
      <c r="L547" s="6">
        <v>0</v>
      </c>
      <c r="M547" s="6">
        <v>0</v>
      </c>
      <c r="N547" s="6">
        <v>0</v>
      </c>
      <c r="O547" s="6">
        <v>0</v>
      </c>
      <c r="P547" s="6">
        <v>0</v>
      </c>
      <c r="Q547" s="6">
        <v>0</v>
      </c>
      <c r="R547" s="6">
        <v>0</v>
      </c>
      <c r="S547" s="6">
        <v>0</v>
      </c>
      <c r="T547" s="6">
        <v>0</v>
      </c>
      <c r="U547" s="6">
        <v>0</v>
      </c>
      <c r="V547" s="6">
        <v>0</v>
      </c>
      <c r="W547" s="6">
        <v>0</v>
      </c>
      <c r="X547" s="6">
        <v>0</v>
      </c>
      <c r="Y547" s="6">
        <v>0</v>
      </c>
      <c r="Z547" s="6">
        <v>0</v>
      </c>
      <c r="AA547" s="6">
        <v>0</v>
      </c>
      <c r="AB547" s="6">
        <v>0</v>
      </c>
      <c r="AC547" s="2">
        <v>0</v>
      </c>
    </row>
    <row r="548" spans="3:29">
      <c r="C548" s="2" t="s">
        <v>117</v>
      </c>
      <c r="D548" s="2" t="s">
        <v>27</v>
      </c>
      <c r="E548" s="6">
        <v>0</v>
      </c>
      <c r="F548" s="6">
        <v>0</v>
      </c>
      <c r="G548" s="6">
        <v>0</v>
      </c>
      <c r="H548" s="6">
        <v>0</v>
      </c>
      <c r="I548" s="6">
        <v>0</v>
      </c>
      <c r="J548" s="6">
        <v>0</v>
      </c>
      <c r="K548" s="6">
        <v>0</v>
      </c>
      <c r="L548" s="6">
        <v>0</v>
      </c>
      <c r="M548" s="6">
        <v>0</v>
      </c>
      <c r="N548" s="6">
        <v>0</v>
      </c>
      <c r="O548" s="6">
        <v>0</v>
      </c>
      <c r="P548" s="6">
        <v>0</v>
      </c>
      <c r="Q548" s="6">
        <v>0</v>
      </c>
      <c r="R548" s="6">
        <v>0</v>
      </c>
      <c r="S548" s="6">
        <v>0</v>
      </c>
      <c r="T548" s="6">
        <v>0</v>
      </c>
      <c r="U548" s="6">
        <v>0</v>
      </c>
      <c r="V548" s="6">
        <v>0</v>
      </c>
      <c r="W548" s="6">
        <v>0</v>
      </c>
      <c r="X548" s="6">
        <v>0</v>
      </c>
      <c r="Y548" s="6">
        <v>0</v>
      </c>
      <c r="Z548" s="6">
        <v>0</v>
      </c>
      <c r="AA548" s="6">
        <v>0</v>
      </c>
      <c r="AB548" s="6">
        <v>0</v>
      </c>
      <c r="AC548" s="2">
        <v>0</v>
      </c>
    </row>
    <row r="549" spans="3:29">
      <c r="C549" s="2" t="s">
        <v>118</v>
      </c>
      <c r="D549" s="2" t="s">
        <v>27</v>
      </c>
      <c r="E549" s="6">
        <v>0</v>
      </c>
      <c r="F549" s="6">
        <v>0</v>
      </c>
      <c r="G549" s="6">
        <v>0</v>
      </c>
      <c r="H549" s="6">
        <v>0</v>
      </c>
      <c r="I549" s="6">
        <v>0</v>
      </c>
      <c r="J549" s="6">
        <v>0</v>
      </c>
      <c r="K549" s="6">
        <v>0</v>
      </c>
      <c r="L549" s="6">
        <v>0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  <c r="V549" s="6">
        <v>0</v>
      </c>
      <c r="W549" s="6">
        <v>0</v>
      </c>
      <c r="X549" s="6">
        <v>0</v>
      </c>
      <c r="Y549" s="6">
        <v>0</v>
      </c>
      <c r="Z549" s="6">
        <v>0</v>
      </c>
      <c r="AA549" s="6">
        <v>0</v>
      </c>
      <c r="AB549" s="6">
        <v>0</v>
      </c>
      <c r="AC549" s="2">
        <v>0</v>
      </c>
    </row>
    <row r="550" spans="3:29">
      <c r="C550" s="2" t="s">
        <v>119</v>
      </c>
      <c r="D550" s="2" t="s">
        <v>27</v>
      </c>
      <c r="E550" s="6">
        <v>0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  <c r="V550" s="6">
        <v>0</v>
      </c>
      <c r="W550" s="6">
        <v>0</v>
      </c>
      <c r="X550" s="6">
        <v>0</v>
      </c>
      <c r="Y550" s="6">
        <v>0</v>
      </c>
      <c r="Z550" s="6">
        <v>0</v>
      </c>
      <c r="AA550" s="6">
        <v>0</v>
      </c>
      <c r="AB550" s="6">
        <v>0</v>
      </c>
      <c r="AC550" s="2">
        <v>0</v>
      </c>
    </row>
    <row r="551" spans="3:29">
      <c r="C551" s="2" t="s">
        <v>120</v>
      </c>
      <c r="D551" s="2" t="s">
        <v>27</v>
      </c>
      <c r="E551" s="6">
        <v>0</v>
      </c>
      <c r="F551" s="6">
        <v>0</v>
      </c>
      <c r="G551" s="6">
        <v>0</v>
      </c>
      <c r="H551" s="6">
        <v>0</v>
      </c>
      <c r="I551" s="6">
        <v>0</v>
      </c>
      <c r="J551" s="6">
        <v>0</v>
      </c>
      <c r="K551" s="6">
        <v>0</v>
      </c>
      <c r="L551" s="6">
        <v>0</v>
      </c>
      <c r="M551" s="6">
        <v>0</v>
      </c>
      <c r="N551" s="6">
        <v>0</v>
      </c>
      <c r="O551" s="6">
        <v>0</v>
      </c>
      <c r="P551" s="6">
        <v>0</v>
      </c>
      <c r="Q551" s="6">
        <v>0</v>
      </c>
      <c r="R551" s="6">
        <v>0</v>
      </c>
      <c r="S551" s="6">
        <v>0</v>
      </c>
      <c r="T551" s="6">
        <v>0</v>
      </c>
      <c r="U551" s="6">
        <v>0</v>
      </c>
      <c r="V551" s="6">
        <v>0</v>
      </c>
      <c r="W551" s="6">
        <v>0</v>
      </c>
      <c r="X551" s="6">
        <v>0</v>
      </c>
      <c r="Y551" s="6">
        <v>0</v>
      </c>
      <c r="Z551" s="6">
        <v>0</v>
      </c>
      <c r="AA551" s="6">
        <v>0</v>
      </c>
      <c r="AB551" s="6">
        <v>0</v>
      </c>
      <c r="AC551" s="2">
        <v>0</v>
      </c>
    </row>
    <row r="552" spans="3:29">
      <c r="C552" s="2" t="s">
        <v>121</v>
      </c>
      <c r="D552" s="2" t="s">
        <v>27</v>
      </c>
      <c r="E552" s="6">
        <v>0</v>
      </c>
      <c r="F552" s="6">
        <v>0</v>
      </c>
      <c r="G552" s="6">
        <v>0</v>
      </c>
      <c r="H552" s="6">
        <v>0</v>
      </c>
      <c r="I552" s="6">
        <v>0</v>
      </c>
      <c r="J552" s="6">
        <v>0</v>
      </c>
      <c r="K552" s="6">
        <v>0</v>
      </c>
      <c r="L552" s="6">
        <v>0</v>
      </c>
      <c r="M552" s="6">
        <v>0</v>
      </c>
      <c r="N552" s="6">
        <v>0</v>
      </c>
      <c r="O552" s="6">
        <v>0</v>
      </c>
      <c r="P552" s="6">
        <v>0</v>
      </c>
      <c r="Q552" s="6">
        <v>0</v>
      </c>
      <c r="R552" s="6">
        <v>0</v>
      </c>
      <c r="S552" s="6">
        <v>0</v>
      </c>
      <c r="T552" s="6">
        <v>0</v>
      </c>
      <c r="U552" s="6">
        <v>0</v>
      </c>
      <c r="V552" s="6">
        <v>0</v>
      </c>
      <c r="W552" s="6">
        <v>0</v>
      </c>
      <c r="X552" s="6">
        <v>0</v>
      </c>
      <c r="Y552" s="6">
        <v>0</v>
      </c>
      <c r="Z552" s="6">
        <v>0</v>
      </c>
      <c r="AA552" s="6">
        <v>0</v>
      </c>
      <c r="AB552" s="6">
        <v>0</v>
      </c>
      <c r="AC552" s="2">
        <v>0</v>
      </c>
    </row>
    <row r="553" spans="3:29">
      <c r="C553" s="2" t="s">
        <v>122</v>
      </c>
      <c r="D553" s="2" t="s">
        <v>27</v>
      </c>
      <c r="E553" s="6">
        <v>0</v>
      </c>
      <c r="F553" s="6">
        <v>0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  <c r="T553" s="6">
        <v>0</v>
      </c>
      <c r="U553" s="6">
        <v>0</v>
      </c>
      <c r="V553" s="6">
        <v>0</v>
      </c>
      <c r="W553" s="6">
        <v>0</v>
      </c>
      <c r="X553" s="6">
        <v>0</v>
      </c>
      <c r="Y553" s="6">
        <v>0</v>
      </c>
      <c r="Z553" s="6">
        <v>0</v>
      </c>
      <c r="AA553" s="6">
        <v>0</v>
      </c>
      <c r="AB553" s="6">
        <v>0</v>
      </c>
      <c r="AC553" s="2">
        <v>0</v>
      </c>
    </row>
    <row r="554" spans="3:29">
      <c r="C554" s="2" t="s">
        <v>123</v>
      </c>
      <c r="D554" s="2" t="s">
        <v>27</v>
      </c>
      <c r="E554" s="6">
        <v>0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  <c r="V554" s="6">
        <v>0</v>
      </c>
      <c r="W554" s="6">
        <v>0</v>
      </c>
      <c r="X554" s="6">
        <v>0</v>
      </c>
      <c r="Y554" s="6">
        <v>0</v>
      </c>
      <c r="Z554" s="6">
        <v>0</v>
      </c>
      <c r="AA554" s="6">
        <v>0</v>
      </c>
      <c r="AB554" s="6">
        <v>0</v>
      </c>
      <c r="AC554" s="2">
        <v>0</v>
      </c>
    </row>
    <row r="555" spans="3:29">
      <c r="C555" s="2" t="s">
        <v>124</v>
      </c>
      <c r="D555" s="2" t="s">
        <v>27</v>
      </c>
      <c r="E555" s="6">
        <v>0</v>
      </c>
      <c r="F555" s="6">
        <v>0</v>
      </c>
      <c r="G555" s="6">
        <v>0</v>
      </c>
      <c r="H555" s="6">
        <v>0</v>
      </c>
      <c r="I555" s="6">
        <v>0</v>
      </c>
      <c r="J555" s="6">
        <v>0</v>
      </c>
      <c r="K555" s="6">
        <v>0</v>
      </c>
      <c r="L555" s="6">
        <v>0</v>
      </c>
      <c r="M555" s="6">
        <v>0</v>
      </c>
      <c r="N555" s="6">
        <v>0</v>
      </c>
      <c r="O555" s="6">
        <v>0</v>
      </c>
      <c r="P555" s="6">
        <v>0</v>
      </c>
      <c r="Q555" s="6">
        <v>0</v>
      </c>
      <c r="R555" s="6">
        <v>0</v>
      </c>
      <c r="S555" s="6">
        <v>0</v>
      </c>
      <c r="T555" s="6">
        <v>0</v>
      </c>
      <c r="U555" s="6">
        <v>0</v>
      </c>
      <c r="V555" s="6">
        <v>0</v>
      </c>
      <c r="W555" s="6">
        <v>0</v>
      </c>
      <c r="X555" s="6">
        <v>0</v>
      </c>
      <c r="Y555" s="6">
        <v>0</v>
      </c>
      <c r="Z555" s="6">
        <v>0</v>
      </c>
      <c r="AA555" s="6">
        <v>0</v>
      </c>
      <c r="AB555" s="6">
        <v>0</v>
      </c>
      <c r="AC555" s="2">
        <v>0</v>
      </c>
    </row>
    <row r="556" spans="3:29">
      <c r="C556" s="2" t="s">
        <v>125</v>
      </c>
      <c r="D556" s="2" t="s">
        <v>27</v>
      </c>
      <c r="E556" s="6">
        <v>0</v>
      </c>
      <c r="F556" s="6">
        <v>0</v>
      </c>
      <c r="G556" s="6">
        <v>0</v>
      </c>
      <c r="H556" s="6">
        <v>0</v>
      </c>
      <c r="I556" s="6">
        <v>0</v>
      </c>
      <c r="J556" s="6">
        <v>0</v>
      </c>
      <c r="K556" s="6">
        <v>0</v>
      </c>
      <c r="L556" s="6">
        <v>0</v>
      </c>
      <c r="M556" s="6">
        <v>0</v>
      </c>
      <c r="N556" s="6">
        <v>0</v>
      </c>
      <c r="O556" s="6">
        <v>0</v>
      </c>
      <c r="P556" s="6">
        <v>0</v>
      </c>
      <c r="Q556" s="6">
        <v>0</v>
      </c>
      <c r="R556" s="6">
        <v>0</v>
      </c>
      <c r="S556" s="6">
        <v>0</v>
      </c>
      <c r="T556" s="6">
        <v>0</v>
      </c>
      <c r="U556" s="6">
        <v>0</v>
      </c>
      <c r="V556" s="6">
        <v>0</v>
      </c>
      <c r="W556" s="6">
        <v>0</v>
      </c>
      <c r="X556" s="6">
        <v>0</v>
      </c>
      <c r="Y556" s="6">
        <v>0</v>
      </c>
      <c r="Z556" s="6">
        <v>0</v>
      </c>
      <c r="AA556" s="6">
        <v>0</v>
      </c>
      <c r="AB556" s="6">
        <v>0</v>
      </c>
      <c r="AC556" s="2">
        <v>0</v>
      </c>
    </row>
    <row r="557" spans="3:29">
      <c r="C557" s="2" t="s">
        <v>126</v>
      </c>
      <c r="D557" s="2" t="s">
        <v>27</v>
      </c>
      <c r="E557" s="6">
        <v>39.212320572915246</v>
      </c>
      <c r="F557" s="6">
        <v>47.198026229440956</v>
      </c>
      <c r="G557" s="6">
        <v>50.493223163684618</v>
      </c>
      <c r="H557" s="6">
        <v>53.217190151932215</v>
      </c>
      <c r="I557" s="6">
        <v>55.495578905733922</v>
      </c>
      <c r="J557" s="6">
        <v>56.692610825623518</v>
      </c>
      <c r="K557" s="6">
        <v>57.642976098603327</v>
      </c>
      <c r="L557" s="6">
        <v>59.227608161567304</v>
      </c>
      <c r="M557" s="6">
        <v>60.503194934565357</v>
      </c>
      <c r="N557" s="6">
        <v>61.494464567921995</v>
      </c>
      <c r="O557" s="6">
        <v>61.90923608396232</v>
      </c>
      <c r="P557" s="6">
        <v>62.603513544531559</v>
      </c>
      <c r="Q557" s="6">
        <v>63.252178815864795</v>
      </c>
      <c r="R557" s="6">
        <v>63.884920137525469</v>
      </c>
      <c r="S557" s="6">
        <v>64.644166231501529</v>
      </c>
      <c r="T557" s="6">
        <v>65.237347054821058</v>
      </c>
      <c r="U557" s="6">
        <v>65.932891085128389</v>
      </c>
      <c r="V557" s="6">
        <v>66.397448135073276</v>
      </c>
      <c r="W557" s="6">
        <v>66.956989206235377</v>
      </c>
      <c r="X557" s="6">
        <v>67.564557600146657</v>
      </c>
      <c r="Y557" s="6">
        <v>68.392190980103024</v>
      </c>
      <c r="Z557" s="6">
        <v>69.070993872706481</v>
      </c>
      <c r="AA557" s="6">
        <v>69.895013689574171</v>
      </c>
      <c r="AB557" s="6">
        <v>70.847881539079339</v>
      </c>
      <c r="AC557" s="2">
        <v>71.815492625441209</v>
      </c>
    </row>
    <row r="558" spans="3:29">
      <c r="C558" s="2" t="s">
        <v>127</v>
      </c>
      <c r="D558" s="2" t="s">
        <v>27</v>
      </c>
      <c r="E558" s="6">
        <v>19.888685127192158</v>
      </c>
      <c r="F558" s="6">
        <v>23.637988492357699</v>
      </c>
      <c r="G558" s="6">
        <v>25.302027562008181</v>
      </c>
      <c r="H558" s="6">
        <v>26.73862780615616</v>
      </c>
      <c r="I558" s="6">
        <v>27.746172385956314</v>
      </c>
      <c r="J558" s="6">
        <v>28.067998794559692</v>
      </c>
      <c r="K558" s="6">
        <v>28.539136807447608</v>
      </c>
      <c r="L558" s="6">
        <v>29.308574738393158</v>
      </c>
      <c r="M558" s="6">
        <v>29.960153338476761</v>
      </c>
      <c r="N558" s="6">
        <v>30.451967087160252</v>
      </c>
      <c r="O558" s="6">
        <v>30.657595885406177</v>
      </c>
      <c r="P558" s="6">
        <v>31.001843616595231</v>
      </c>
      <c r="Q558" s="6">
        <v>31.323447318063828</v>
      </c>
      <c r="R558" s="6">
        <v>31.641887341687127</v>
      </c>
      <c r="S558" s="6">
        <v>32.013538019044809</v>
      </c>
      <c r="T558" s="6">
        <v>32.304602335326656</v>
      </c>
      <c r="U558" s="6">
        <v>32.652480828024451</v>
      </c>
      <c r="V558" s="6">
        <v>32.911200453006273</v>
      </c>
      <c r="W558" s="6">
        <v>33.18842087079252</v>
      </c>
      <c r="X558" s="6">
        <v>33.489935025939822</v>
      </c>
      <c r="Y558" s="6">
        <v>33.900621832181052</v>
      </c>
      <c r="Z558" s="6">
        <v>34.23744275953738</v>
      </c>
      <c r="AA558" s="6">
        <v>34.646370321069526</v>
      </c>
      <c r="AB558" s="6">
        <v>35.110580395955857</v>
      </c>
      <c r="AC558" s="2">
        <v>35.569165046558709</v>
      </c>
    </row>
    <row r="559" spans="3:29">
      <c r="C559" s="2" t="s">
        <v>128</v>
      </c>
      <c r="D559" s="2" t="s">
        <v>27</v>
      </c>
      <c r="E559" s="6">
        <v>2.5732057842257938</v>
      </c>
      <c r="F559" s="6">
        <v>3.3820585276420925</v>
      </c>
      <c r="G559" s="6">
        <v>3.6252809127455765</v>
      </c>
      <c r="H559" s="6">
        <v>3.8352267569869407</v>
      </c>
      <c r="I559" s="6">
        <v>3.9669645911627454</v>
      </c>
      <c r="J559" s="6">
        <v>4.0329286831624822</v>
      </c>
      <c r="K559" s="6">
        <v>4.0880035242748107</v>
      </c>
      <c r="L559" s="6">
        <v>4.200388678069066</v>
      </c>
      <c r="M559" s="6">
        <v>4.2957404854895405</v>
      </c>
      <c r="N559" s="6">
        <v>4.3676253685649904</v>
      </c>
      <c r="O559" s="6">
        <v>4.3976380521144911</v>
      </c>
      <c r="P559" s="6">
        <v>4.4480215224809374</v>
      </c>
      <c r="Q559" s="6">
        <v>4.4919349591598197</v>
      </c>
      <c r="R559" s="6">
        <v>4.5384551962026833</v>
      </c>
      <c r="S559" s="6">
        <v>4.5925841193543215</v>
      </c>
      <c r="T559" s="6">
        <v>4.6352809923037226</v>
      </c>
      <c r="U559" s="6">
        <v>4.6859302658873005</v>
      </c>
      <c r="V559" s="6">
        <v>4.7240070013893689</v>
      </c>
      <c r="W559" s="6">
        <v>4.7645080274651423</v>
      </c>
      <c r="X559" s="6">
        <v>4.8085896752207899</v>
      </c>
      <c r="Y559" s="6">
        <v>4.868568354573954</v>
      </c>
      <c r="Z559" s="6">
        <v>4.9177308582861334</v>
      </c>
      <c r="AA559" s="6">
        <v>4.9775187563893848</v>
      </c>
      <c r="AB559" s="6">
        <v>5.0451592355098178</v>
      </c>
      <c r="AC559" s="2">
        <v>5.112123870190171</v>
      </c>
    </row>
    <row r="560" spans="3:29">
      <c r="C560" s="2" t="s">
        <v>129</v>
      </c>
      <c r="D560" s="2" t="s">
        <v>27</v>
      </c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spans="2:29">
      <c r="C561" s="2" t="s">
        <v>130</v>
      </c>
      <c r="D561" s="2" t="s">
        <v>27</v>
      </c>
      <c r="E561" s="6">
        <v>25.047430446084952</v>
      </c>
      <c r="F561" s="6">
        <v>29.988959618825927</v>
      </c>
      <c r="G561" s="6">
        <v>32.077131237294026</v>
      </c>
      <c r="H561" s="6">
        <v>33.853024616301624</v>
      </c>
      <c r="I561" s="6">
        <v>35.253512320452053</v>
      </c>
      <c r="J561" s="6">
        <v>35.874991694198627</v>
      </c>
      <c r="K561" s="6">
        <v>36.476967985819378</v>
      </c>
      <c r="L561" s="6">
        <v>37.471411245971453</v>
      </c>
      <c r="M561" s="6">
        <v>38.292258728561428</v>
      </c>
      <c r="N561" s="6">
        <v>38.920681669771199</v>
      </c>
      <c r="O561" s="6">
        <v>39.183419484575225</v>
      </c>
      <c r="P561" s="6">
        <v>39.623252820078712</v>
      </c>
      <c r="Q561" s="6">
        <v>40.034167124872674</v>
      </c>
      <c r="R561" s="6">
        <v>40.435161205789548</v>
      </c>
      <c r="S561" s="6">
        <v>40.915919719371381</v>
      </c>
      <c r="T561" s="6">
        <v>41.286797092456055</v>
      </c>
      <c r="U561" s="6">
        <v>41.732298603504027</v>
      </c>
      <c r="V561" s="6">
        <v>42.048828364935353</v>
      </c>
      <c r="W561" s="6">
        <v>42.404077521016276</v>
      </c>
      <c r="X561" s="6">
        <v>42.789190926207183</v>
      </c>
      <c r="Y561" s="6">
        <v>43.313764876109921</v>
      </c>
      <c r="Z561" s="6">
        <v>43.74399613360189</v>
      </c>
      <c r="AA561" s="6">
        <v>44.266306155821233</v>
      </c>
      <c r="AB561" s="6">
        <v>44.86209304989503</v>
      </c>
      <c r="AC561" s="2">
        <v>45.458894926468879</v>
      </c>
    </row>
    <row r="562" spans="2:29">
      <c r="C562" s="2" t="s">
        <v>131</v>
      </c>
      <c r="D562" s="2" t="s">
        <v>27</v>
      </c>
      <c r="E562" s="6">
        <v>0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  <c r="V562" s="6">
        <v>0</v>
      </c>
      <c r="W562" s="6">
        <v>0</v>
      </c>
      <c r="X562" s="6">
        <v>0</v>
      </c>
      <c r="Y562" s="6">
        <v>0</v>
      </c>
      <c r="Z562" s="6">
        <v>0</v>
      </c>
      <c r="AA562" s="6">
        <v>0</v>
      </c>
      <c r="AB562" s="6">
        <v>0</v>
      </c>
      <c r="AC562" s="2">
        <v>0</v>
      </c>
    </row>
    <row r="563" spans="2:29">
      <c r="C563" s="2" t="s">
        <v>132</v>
      </c>
      <c r="D563" s="2" t="s">
        <v>27</v>
      </c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spans="2:29">
      <c r="C564" s="2" t="s">
        <v>133</v>
      </c>
      <c r="D564" s="2" t="s">
        <v>27</v>
      </c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spans="2:29">
      <c r="C565" s="2" t="s">
        <v>41</v>
      </c>
      <c r="D565" s="2" t="s">
        <v>27</v>
      </c>
      <c r="E565" s="6">
        <v>0</v>
      </c>
      <c r="F565" s="6">
        <v>0</v>
      </c>
      <c r="G565" s="6">
        <v>0</v>
      </c>
      <c r="H565" s="6">
        <v>0</v>
      </c>
      <c r="I565" s="6">
        <v>0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1.5088024276064661E-5</v>
      </c>
      <c r="R565" s="6">
        <v>6.9339432217983363E-5</v>
      </c>
      <c r="S565" s="6">
        <v>1.1882376363691802E-4</v>
      </c>
      <c r="T565" s="6">
        <v>1.2650225050523528E-4</v>
      </c>
      <c r="U565" s="6">
        <v>1.4277015216823615E-4</v>
      </c>
      <c r="V565" s="6">
        <v>1.573895525239432E-4</v>
      </c>
      <c r="W565" s="6">
        <v>1.7677201638383275E-4</v>
      </c>
      <c r="X565" s="6">
        <v>1.7862957285709547E-4</v>
      </c>
      <c r="Y565" s="6">
        <v>1.8683656385475432E-4</v>
      </c>
      <c r="Z565" s="6">
        <v>2.2584865927196244E-4</v>
      </c>
      <c r="AA565" s="6">
        <v>2.2967451476556418E-4</v>
      </c>
      <c r="AB565" s="6">
        <v>2.6305179419774038E-4</v>
      </c>
      <c r="AC565" s="2">
        <v>2.6799995395934061E-4</v>
      </c>
    </row>
    <row r="566" spans="2:29">
      <c r="C566" s="2" t="s">
        <v>42</v>
      </c>
      <c r="D566" s="2" t="s">
        <v>27</v>
      </c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spans="2:29">
      <c r="C567" s="2" t="s">
        <v>43</v>
      </c>
      <c r="D567" s="2" t="s">
        <v>27</v>
      </c>
      <c r="E567" s="6">
        <v>1.765005459086751E-6</v>
      </c>
      <c r="F567" s="6">
        <v>1.4371526842520661E-5</v>
      </c>
      <c r="G567" s="6">
        <v>2.3729680203688733E-5</v>
      </c>
      <c r="H567" s="6">
        <v>2.4923987362869367E-5</v>
      </c>
      <c r="I567" s="6">
        <v>1.2166778247608891E-4</v>
      </c>
      <c r="J567" s="6">
        <v>6.7107899286186567E-5</v>
      </c>
      <c r="K567" s="6">
        <v>1.2124497059575666E-4</v>
      </c>
      <c r="L567" s="6">
        <v>1.1738014658392261E-3</v>
      </c>
      <c r="M567" s="6">
        <v>1.1100357405287482E-3</v>
      </c>
      <c r="N567" s="6">
        <v>1.1774176745908852E-3</v>
      </c>
      <c r="O567" s="6">
        <v>1.7347621497757414E-3</v>
      </c>
      <c r="P567" s="6">
        <v>1.9735114669301476E-3</v>
      </c>
      <c r="Q567" s="6">
        <v>2.0971664039193811E-3</v>
      </c>
      <c r="R567" s="6">
        <v>2.6825498021050896E-3</v>
      </c>
      <c r="S567" s="6">
        <v>3.491377495396152E-3</v>
      </c>
      <c r="T567" s="6">
        <v>4.6041424702951677E-3</v>
      </c>
      <c r="U567" s="6">
        <v>5.2147549593374847E-3</v>
      </c>
      <c r="V567" s="6">
        <v>5.6480907954663496E-3</v>
      </c>
      <c r="W567" s="6">
        <v>6.2164388661879967E-3</v>
      </c>
      <c r="X567" s="6">
        <v>6.7445730098788913E-3</v>
      </c>
      <c r="Y567" s="6">
        <v>6.7352981104412575E-3</v>
      </c>
      <c r="Z567" s="6">
        <v>7.7878431482485541E-3</v>
      </c>
      <c r="AA567" s="6">
        <v>8.0313753708818412E-3</v>
      </c>
      <c r="AB567" s="6">
        <v>8.5523899965893341E-3</v>
      </c>
      <c r="AC567" s="2">
        <v>1.0430866352123076E-2</v>
      </c>
    </row>
    <row r="568" spans="2:29">
      <c r="C568" s="2" t="s">
        <v>44</v>
      </c>
      <c r="D568" s="2" t="s">
        <v>27</v>
      </c>
      <c r="E568" s="6">
        <v>3.6425270376201569E-6</v>
      </c>
      <c r="F568" s="6">
        <v>2.5313265308187247E-5</v>
      </c>
      <c r="G568" s="6">
        <v>4.1121427363382816E-5</v>
      </c>
      <c r="H568" s="6">
        <v>9.9462315580739537E-6</v>
      </c>
      <c r="I568" s="6">
        <v>2.1371940953540046E-4</v>
      </c>
      <c r="J568" s="6">
        <v>7.0923963119882032</v>
      </c>
      <c r="K568" s="6">
        <v>9.6183718250026722</v>
      </c>
      <c r="L568" s="6">
        <v>19.749792369427965</v>
      </c>
      <c r="M568" s="6">
        <v>8.4484047710876418</v>
      </c>
      <c r="N568" s="6">
        <v>9.7741850828708561</v>
      </c>
      <c r="O568" s="6">
        <v>6.2026077600862637</v>
      </c>
      <c r="P568" s="6">
        <v>6.1090047254416815</v>
      </c>
      <c r="Q568" s="6">
        <v>4.7421812492389899</v>
      </c>
      <c r="R568" s="6">
        <v>2.7346082349409269</v>
      </c>
      <c r="S568" s="6">
        <v>3.3324981151040975</v>
      </c>
      <c r="T568" s="6">
        <v>6.9010984914956497</v>
      </c>
      <c r="U568" s="6">
        <v>4.5613013112760443</v>
      </c>
      <c r="V568" s="6">
        <v>2.30534270854079</v>
      </c>
      <c r="W568" s="6">
        <v>2.9470309106784938</v>
      </c>
      <c r="X568" s="6">
        <v>5.0947827020395371</v>
      </c>
      <c r="Y568" s="6">
        <v>5.9302081929430708</v>
      </c>
      <c r="Z568" s="6">
        <v>13.450807720408365</v>
      </c>
      <c r="AA568" s="6">
        <v>12.934156642845551</v>
      </c>
      <c r="AB568" s="6">
        <v>17.27509008761071</v>
      </c>
      <c r="AC568" s="2">
        <v>25.301470906451737</v>
      </c>
    </row>
    <row r="569" spans="2:29"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spans="2:29">
      <c r="B570" s="2" t="s">
        <v>54</v>
      </c>
      <c r="C570" s="2" t="s">
        <v>57</v>
      </c>
      <c r="D570" s="2" t="s">
        <v>27</v>
      </c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spans="2:29">
      <c r="C571" s="2" t="s">
        <v>58</v>
      </c>
      <c r="D571" s="2" t="s">
        <v>27</v>
      </c>
      <c r="E571" s="6">
        <v>1.4398277060951541</v>
      </c>
      <c r="F571" s="6">
        <v>1.4398277060951541</v>
      </c>
      <c r="G571" s="6">
        <v>1.4398277060951541</v>
      </c>
      <c r="H571" s="6">
        <v>1.4398277060951541</v>
      </c>
      <c r="I571" s="6">
        <v>1.439827706095155</v>
      </c>
      <c r="J571" s="6">
        <v>1.439827706095155</v>
      </c>
      <c r="K571" s="6">
        <v>1.439827706095155</v>
      </c>
      <c r="L571" s="6">
        <v>1.439827706095155</v>
      </c>
      <c r="M571" s="6">
        <v>1.439827706095155</v>
      </c>
      <c r="N571" s="6">
        <v>1.439827706095155</v>
      </c>
      <c r="O571" s="6">
        <v>1.439827706095155</v>
      </c>
      <c r="P571" s="6">
        <v>1.439827706095155</v>
      </c>
      <c r="Q571" s="6">
        <v>1.439827706095155</v>
      </c>
      <c r="R571" s="6">
        <v>1.439827706095155</v>
      </c>
      <c r="S571" s="6">
        <v>1.439827706095155</v>
      </c>
      <c r="T571" s="6">
        <v>1.439827706095155</v>
      </c>
      <c r="U571" s="6">
        <v>1.439827706095155</v>
      </c>
      <c r="V571" s="6">
        <v>1.439827706095155</v>
      </c>
      <c r="W571" s="6">
        <v>1.439827706095155</v>
      </c>
      <c r="X571" s="6">
        <v>1.439827706095155</v>
      </c>
      <c r="Y571" s="6">
        <v>1.439827706095155</v>
      </c>
      <c r="Z571" s="6">
        <v>1.439827706095155</v>
      </c>
      <c r="AA571" s="6">
        <v>1.439827706095155</v>
      </c>
      <c r="AB571" s="6">
        <v>1.439827706095155</v>
      </c>
      <c r="AC571" s="2">
        <v>1.439827706095155</v>
      </c>
    </row>
    <row r="572" spans="2:29">
      <c r="C572" s="2" t="s">
        <v>59</v>
      </c>
      <c r="D572" s="2" t="s">
        <v>27</v>
      </c>
      <c r="E572" s="6">
        <v>1.4398277060951541</v>
      </c>
      <c r="F572" s="6">
        <v>1.4398277060951541</v>
      </c>
      <c r="G572" s="6">
        <v>1.4398277060951541</v>
      </c>
      <c r="H572" s="6">
        <v>1.4398277060951541</v>
      </c>
      <c r="I572" s="6">
        <v>1.439827706095155</v>
      </c>
      <c r="J572" s="6">
        <v>1.439827706095155</v>
      </c>
      <c r="K572" s="6">
        <v>1.439827706095155</v>
      </c>
      <c r="L572" s="6">
        <v>1.439827706095155</v>
      </c>
      <c r="M572" s="6">
        <v>1.439827706095155</v>
      </c>
      <c r="N572" s="6">
        <v>1.439827706095155</v>
      </c>
      <c r="O572" s="6">
        <v>1.439827706095155</v>
      </c>
      <c r="P572" s="6">
        <v>1.439827706095155</v>
      </c>
      <c r="Q572" s="6">
        <v>1.439827706095155</v>
      </c>
      <c r="R572" s="6">
        <v>1.439827706095155</v>
      </c>
      <c r="S572" s="6">
        <v>1.439827706095155</v>
      </c>
      <c r="T572" s="6">
        <v>1.439827706095155</v>
      </c>
      <c r="U572" s="6">
        <v>1.439827706095155</v>
      </c>
      <c r="V572" s="6">
        <v>1.439827706095155</v>
      </c>
      <c r="W572" s="6">
        <v>1.439827706095155</v>
      </c>
      <c r="X572" s="6">
        <v>1.439827706095155</v>
      </c>
      <c r="Y572" s="6">
        <v>1.439827706095155</v>
      </c>
      <c r="Z572" s="6">
        <v>1.439827706095155</v>
      </c>
      <c r="AA572" s="6">
        <v>1.439827706095155</v>
      </c>
      <c r="AB572" s="6">
        <v>1.439827706095155</v>
      </c>
      <c r="AC572" s="2">
        <v>1.439827706095155</v>
      </c>
    </row>
    <row r="573" spans="2:29">
      <c r="C573" s="2" t="s">
        <v>60</v>
      </c>
      <c r="D573" s="2" t="s">
        <v>27</v>
      </c>
      <c r="E573" s="6">
        <v>9.5974999999999984</v>
      </c>
      <c r="F573" s="6">
        <v>9.9587775710868982</v>
      </c>
      <c r="G573" s="6">
        <v>10.320055142173796</v>
      </c>
      <c r="H573" s="6">
        <v>10.681332713260698</v>
      </c>
      <c r="I573" s="6">
        <v>10.689276951014262</v>
      </c>
      <c r="J573" s="6">
        <v>11.050554522101162</v>
      </c>
      <c r="K573" s="6">
        <v>11.058498759854727</v>
      </c>
      <c r="L573" s="6">
        <v>11.419776330941627</v>
      </c>
      <c r="M573" s="6">
        <v>11.419776330941627</v>
      </c>
      <c r="N573" s="6">
        <v>11.788998139782089</v>
      </c>
      <c r="O573" s="6">
        <v>11.788998139782089</v>
      </c>
      <c r="P573" s="6">
        <v>11.788998139782089</v>
      </c>
      <c r="Q573" s="6">
        <v>11.788998139782089</v>
      </c>
      <c r="R573" s="6">
        <v>11.788998139782089</v>
      </c>
      <c r="S573" s="6">
        <v>11.788998139782089</v>
      </c>
      <c r="T573" s="6">
        <v>11.788998139782089</v>
      </c>
      <c r="U573" s="6">
        <v>11.788998139782089</v>
      </c>
      <c r="V573" s="6">
        <v>11.788998139782089</v>
      </c>
      <c r="W573" s="6">
        <v>11.788998139782089</v>
      </c>
      <c r="X573" s="6">
        <v>11.788998139782089</v>
      </c>
      <c r="Y573" s="6">
        <v>11.788998139782089</v>
      </c>
      <c r="Z573" s="6">
        <v>11.788998139782089</v>
      </c>
      <c r="AA573" s="6">
        <v>11.788998139782089</v>
      </c>
      <c r="AB573" s="6">
        <v>11.788998139782089</v>
      </c>
      <c r="AC573" s="2">
        <v>11.788998139782089</v>
      </c>
    </row>
    <row r="574" spans="2:29">
      <c r="C574" s="2" t="s">
        <v>61</v>
      </c>
      <c r="D574" s="2" t="s">
        <v>27</v>
      </c>
      <c r="E574" s="6">
        <v>1.2621797856325552</v>
      </c>
      <c r="F574" s="6">
        <v>2.1259952612141579</v>
      </c>
      <c r="G574" s="6">
        <v>3.6190616873422883</v>
      </c>
      <c r="H574" s="6">
        <v>4.9577841162553895</v>
      </c>
      <c r="I574" s="6">
        <v>4.9498398785018241</v>
      </c>
      <c r="J574" s="6">
        <v>5.8385623074149251</v>
      </c>
      <c r="K574" s="6">
        <v>5.8306180696613596</v>
      </c>
      <c r="L574" s="6">
        <v>6.9930482037906261</v>
      </c>
      <c r="M574" s="6">
        <v>6.9930482037906261</v>
      </c>
      <c r="N574" s="6">
        <v>8.1239747844549921</v>
      </c>
      <c r="O574" s="6">
        <v>8.1239747844549921</v>
      </c>
      <c r="P574" s="6">
        <v>8.1239747844549921</v>
      </c>
      <c r="Q574" s="6">
        <v>8.1239747844549921</v>
      </c>
      <c r="R574" s="6">
        <v>8.1239747844549939</v>
      </c>
      <c r="S574" s="6">
        <v>8.1239747844549939</v>
      </c>
      <c r="T574" s="6">
        <v>8.1239747844550152</v>
      </c>
      <c r="U574" s="6">
        <v>8.1239747844550045</v>
      </c>
      <c r="V574" s="6">
        <v>8.1239747844549974</v>
      </c>
      <c r="W574" s="6">
        <v>8.1239747844549921</v>
      </c>
      <c r="X574" s="6">
        <v>8.1239747844549886</v>
      </c>
      <c r="Y574" s="6">
        <v>8.1239747844549886</v>
      </c>
      <c r="Z574" s="6">
        <v>8.1239747844549886</v>
      </c>
      <c r="AA574" s="6">
        <v>8.1239747844549886</v>
      </c>
      <c r="AB574" s="6">
        <v>8.1239747844549886</v>
      </c>
      <c r="AC574" s="2">
        <v>8.1239747844549886</v>
      </c>
    </row>
    <row r="575" spans="2:29">
      <c r="C575" s="2" t="s">
        <v>46</v>
      </c>
      <c r="D575" s="2" t="s">
        <v>27</v>
      </c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spans="2:29">
      <c r="C576" s="2" t="s">
        <v>62</v>
      </c>
      <c r="D576" s="2" t="s">
        <v>27</v>
      </c>
      <c r="E576" s="6">
        <v>2.4449999999999998</v>
      </c>
      <c r="F576" s="6">
        <v>2.6462500000000002</v>
      </c>
      <c r="G576" s="6">
        <v>2.8475000000000001</v>
      </c>
      <c r="H576" s="6">
        <v>2.8475000000000001</v>
      </c>
      <c r="I576" s="6">
        <v>3.0487500000000001</v>
      </c>
      <c r="J576" s="6">
        <v>3.0487500000000001</v>
      </c>
      <c r="K576" s="6">
        <v>3.25</v>
      </c>
      <c r="L576" s="6">
        <v>3.25</v>
      </c>
      <c r="M576" s="6">
        <v>3.25</v>
      </c>
      <c r="N576" s="6">
        <v>3.25</v>
      </c>
      <c r="O576" s="6">
        <v>3.25</v>
      </c>
      <c r="P576" s="6">
        <v>3.25</v>
      </c>
      <c r="Q576" s="6">
        <v>3.25</v>
      </c>
      <c r="R576" s="6">
        <v>3.25</v>
      </c>
      <c r="S576" s="6">
        <v>3.25</v>
      </c>
      <c r="T576" s="6">
        <v>3.25</v>
      </c>
      <c r="U576" s="6">
        <v>3.25</v>
      </c>
      <c r="V576" s="6">
        <v>3.25</v>
      </c>
      <c r="W576" s="6">
        <v>3.25</v>
      </c>
      <c r="X576" s="6">
        <v>3.25</v>
      </c>
      <c r="Y576" s="6">
        <v>3.25</v>
      </c>
      <c r="Z576" s="6">
        <v>3.25</v>
      </c>
      <c r="AA576" s="6">
        <v>3.25</v>
      </c>
      <c r="AB576" s="6">
        <v>3.25</v>
      </c>
      <c r="AC576" s="2">
        <v>3.25</v>
      </c>
    </row>
    <row r="577" spans="3:29">
      <c r="C577" s="2" t="s">
        <v>63</v>
      </c>
      <c r="D577" s="2" t="s">
        <v>27</v>
      </c>
      <c r="E577" s="6">
        <v>21.195386487600739</v>
      </c>
      <c r="F577" s="6">
        <v>21.994136487600745</v>
      </c>
      <c r="G577" s="6">
        <v>22.770598980744719</v>
      </c>
      <c r="H577" s="6">
        <v>22.770598980744719</v>
      </c>
      <c r="I577" s="6">
        <v>24.069348980744717</v>
      </c>
      <c r="J577" s="6">
        <v>24.069348980744717</v>
      </c>
      <c r="K577" s="6">
        <v>26.859098980744719</v>
      </c>
      <c r="L577" s="6">
        <v>26.859098980744719</v>
      </c>
      <c r="M577" s="6">
        <v>26.859098980744719</v>
      </c>
      <c r="N577" s="6">
        <v>26.859098980744719</v>
      </c>
      <c r="O577" s="6">
        <v>26.859098980744719</v>
      </c>
      <c r="P577" s="6">
        <v>26.859098980744719</v>
      </c>
      <c r="Q577" s="6">
        <v>26.859098980744719</v>
      </c>
      <c r="R577" s="6">
        <v>26.859098980744719</v>
      </c>
      <c r="S577" s="6">
        <v>26.859098980744719</v>
      </c>
      <c r="T577" s="6">
        <v>26.859098980744719</v>
      </c>
      <c r="U577" s="6">
        <v>26.859098980744719</v>
      </c>
      <c r="V577" s="6">
        <v>26.859098980744719</v>
      </c>
      <c r="W577" s="6">
        <v>26.859098980744719</v>
      </c>
      <c r="X577" s="6">
        <v>26.859098980744719</v>
      </c>
      <c r="Y577" s="6">
        <v>26.859098980744719</v>
      </c>
      <c r="Z577" s="6">
        <v>26.859098980744719</v>
      </c>
      <c r="AA577" s="6">
        <v>26.859098980744719</v>
      </c>
      <c r="AB577" s="6">
        <v>26.859098980744719</v>
      </c>
      <c r="AC577" s="2">
        <v>26.859098980744719</v>
      </c>
    </row>
    <row r="578" spans="3:29">
      <c r="C578" s="2" t="s">
        <v>45</v>
      </c>
      <c r="D578" s="2" t="s">
        <v>27</v>
      </c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spans="3:29">
      <c r="C579" s="2" t="s">
        <v>64</v>
      </c>
      <c r="D579" s="2" t="s">
        <v>27</v>
      </c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spans="3:29">
      <c r="C580" s="2" t="s">
        <v>65</v>
      </c>
      <c r="D580" s="2" t="s">
        <v>27</v>
      </c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spans="3:29">
      <c r="C581" s="2" t="s">
        <v>66</v>
      </c>
      <c r="D581" s="2" t="s">
        <v>27</v>
      </c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spans="3:29">
      <c r="C582" s="2" t="s">
        <v>67</v>
      </c>
      <c r="D582" s="2" t="s">
        <v>27</v>
      </c>
      <c r="E582" s="6">
        <v>0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  <c r="V582" s="6">
        <v>0</v>
      </c>
      <c r="W582" s="6">
        <v>0</v>
      </c>
      <c r="X582" s="6">
        <v>0</v>
      </c>
      <c r="Y582" s="6">
        <v>0</v>
      </c>
      <c r="Z582" s="6">
        <v>0</v>
      </c>
      <c r="AA582" s="6">
        <v>0</v>
      </c>
      <c r="AB582" s="6">
        <v>0</v>
      </c>
      <c r="AC582" s="2">
        <v>0</v>
      </c>
    </row>
    <row r="583" spans="3:29">
      <c r="C583" s="2" t="s">
        <v>68</v>
      </c>
      <c r="D583" s="2" t="s">
        <v>27</v>
      </c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spans="3:29">
      <c r="C584" s="2" t="s">
        <v>69</v>
      </c>
      <c r="D584" s="2" t="s">
        <v>27</v>
      </c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spans="3:29">
      <c r="C585" s="2" t="s">
        <v>70</v>
      </c>
      <c r="D585" s="2" t="s">
        <v>27</v>
      </c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spans="3:29">
      <c r="C586" s="2" t="s">
        <v>71</v>
      </c>
      <c r="D586" s="2" t="s">
        <v>27</v>
      </c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spans="3:29">
      <c r="C587" s="2" t="s">
        <v>72</v>
      </c>
      <c r="D587" s="2" t="s">
        <v>27</v>
      </c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spans="3:29">
      <c r="C588" s="2" t="s">
        <v>73</v>
      </c>
      <c r="D588" s="2" t="s">
        <v>27</v>
      </c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spans="3:29">
      <c r="C589" s="2" t="s">
        <v>74</v>
      </c>
      <c r="D589" s="2" t="s">
        <v>27</v>
      </c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spans="3:29">
      <c r="C590" s="2" t="s">
        <v>75</v>
      </c>
      <c r="D590" s="2" t="s">
        <v>27</v>
      </c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spans="3:29">
      <c r="C591" s="2" t="s">
        <v>76</v>
      </c>
      <c r="D591" s="2" t="s">
        <v>27</v>
      </c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spans="3:29">
      <c r="C592" s="2" t="s">
        <v>77</v>
      </c>
      <c r="D592" s="2" t="s">
        <v>27</v>
      </c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spans="3:29">
      <c r="C593" s="2" t="s">
        <v>78</v>
      </c>
      <c r="D593" s="2" t="s">
        <v>27</v>
      </c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spans="3:29">
      <c r="C594" s="2" t="s">
        <v>79</v>
      </c>
      <c r="D594" s="2" t="s">
        <v>27</v>
      </c>
      <c r="E594" s="6">
        <v>0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  <c r="V594" s="6">
        <v>0</v>
      </c>
      <c r="W594" s="6">
        <v>0</v>
      </c>
      <c r="X594" s="6">
        <v>0</v>
      </c>
      <c r="Y594" s="6">
        <v>0</v>
      </c>
      <c r="Z594" s="6">
        <v>0</v>
      </c>
      <c r="AA594" s="6">
        <v>0</v>
      </c>
      <c r="AB594" s="6">
        <v>0</v>
      </c>
      <c r="AC594" s="2">
        <v>0</v>
      </c>
    </row>
    <row r="595" spans="3:29">
      <c r="C595" s="2" t="s">
        <v>80</v>
      </c>
      <c r="D595" s="2" t="s">
        <v>27</v>
      </c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spans="3:29">
      <c r="C596" s="2" t="s">
        <v>81</v>
      </c>
      <c r="D596" s="2" t="s">
        <v>27</v>
      </c>
      <c r="E596" s="6">
        <v>0</v>
      </c>
      <c r="F596" s="6">
        <v>0</v>
      </c>
      <c r="G596" s="6">
        <v>0</v>
      </c>
      <c r="H596" s="6">
        <v>0</v>
      </c>
      <c r="I596" s="6">
        <v>0</v>
      </c>
      <c r="J596" s="6">
        <v>0</v>
      </c>
      <c r="K596" s="6">
        <v>0</v>
      </c>
      <c r="L596" s="6">
        <v>0</v>
      </c>
      <c r="M596" s="6">
        <v>0</v>
      </c>
      <c r="N596" s="6">
        <v>0</v>
      </c>
      <c r="O596" s="6">
        <v>0</v>
      </c>
      <c r="P596" s="6">
        <v>0</v>
      </c>
      <c r="Q596" s="6">
        <v>0</v>
      </c>
      <c r="R596" s="6">
        <v>0</v>
      </c>
      <c r="S596" s="6">
        <v>0</v>
      </c>
      <c r="T596" s="6">
        <v>0</v>
      </c>
      <c r="U596" s="6">
        <v>0</v>
      </c>
      <c r="V596" s="6">
        <v>0</v>
      </c>
      <c r="W596" s="6">
        <v>0</v>
      </c>
      <c r="X596" s="6">
        <v>0</v>
      </c>
      <c r="Y596" s="6">
        <v>0</v>
      </c>
      <c r="Z596" s="6">
        <v>0</v>
      </c>
      <c r="AA596" s="6">
        <v>0</v>
      </c>
      <c r="AB596" s="6">
        <v>0</v>
      </c>
      <c r="AC596" s="2">
        <v>0</v>
      </c>
    </row>
    <row r="597" spans="3:29">
      <c r="C597" s="2" t="s">
        <v>82</v>
      </c>
      <c r="D597" s="2" t="s">
        <v>27</v>
      </c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spans="3:29">
      <c r="C598" s="2" t="s">
        <v>83</v>
      </c>
      <c r="D598" s="2" t="s">
        <v>27</v>
      </c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spans="3:29">
      <c r="C599" s="2" t="s">
        <v>84</v>
      </c>
      <c r="D599" s="2" t="s">
        <v>27</v>
      </c>
      <c r="E599" s="6">
        <v>0</v>
      </c>
      <c r="F599" s="6">
        <v>0</v>
      </c>
      <c r="G599" s="6">
        <v>0</v>
      </c>
      <c r="H599" s="6">
        <v>0</v>
      </c>
      <c r="I599" s="6">
        <v>0</v>
      </c>
      <c r="J599" s="6">
        <v>0</v>
      </c>
      <c r="K599" s="6">
        <v>0</v>
      </c>
      <c r="L599" s="6">
        <v>0</v>
      </c>
      <c r="M599" s="6">
        <v>0</v>
      </c>
      <c r="N599" s="6">
        <v>0</v>
      </c>
      <c r="O599" s="6">
        <v>0</v>
      </c>
      <c r="P599" s="6">
        <v>0</v>
      </c>
      <c r="Q599" s="6">
        <v>0</v>
      </c>
      <c r="R599" s="6">
        <v>0</v>
      </c>
      <c r="S599" s="6">
        <v>0</v>
      </c>
      <c r="T599" s="6">
        <v>0</v>
      </c>
      <c r="U599" s="6">
        <v>0</v>
      </c>
      <c r="V599" s="6">
        <v>0</v>
      </c>
      <c r="W599" s="6">
        <v>0</v>
      </c>
      <c r="X599" s="6">
        <v>0</v>
      </c>
      <c r="Y599" s="6">
        <v>0</v>
      </c>
      <c r="Z599" s="6">
        <v>0</v>
      </c>
      <c r="AA599" s="6">
        <v>0</v>
      </c>
      <c r="AB599" s="6">
        <v>0</v>
      </c>
      <c r="AC599" s="2">
        <v>0</v>
      </c>
    </row>
    <row r="600" spans="3:29">
      <c r="C600" s="2" t="s">
        <v>85</v>
      </c>
      <c r="D600" s="2" t="s">
        <v>27</v>
      </c>
      <c r="E600" s="6">
        <v>0.59260000000000002</v>
      </c>
      <c r="F600" s="6">
        <v>0.59260000000000002</v>
      </c>
      <c r="G600" s="6">
        <v>0.59260000000000002</v>
      </c>
      <c r="H600" s="6">
        <v>0.59260000000000002</v>
      </c>
      <c r="I600" s="6">
        <v>0.59260000000000002</v>
      </c>
      <c r="J600" s="6">
        <v>0.59260000000000002</v>
      </c>
      <c r="K600" s="6">
        <v>0.59260000000000002</v>
      </c>
      <c r="L600" s="6">
        <v>0.59260000000000002</v>
      </c>
      <c r="M600" s="6">
        <v>0.59260000000000002</v>
      </c>
      <c r="N600" s="6">
        <v>0.59260000000000002</v>
      </c>
      <c r="O600" s="6">
        <v>0.59260000000000002</v>
      </c>
      <c r="P600" s="6">
        <v>0.59260000000000002</v>
      </c>
      <c r="Q600" s="6">
        <v>0.59260000000000002</v>
      </c>
      <c r="R600" s="6">
        <v>0.59260000000000002</v>
      </c>
      <c r="S600" s="6">
        <v>0.59260000000000002</v>
      </c>
      <c r="T600" s="6">
        <v>0</v>
      </c>
      <c r="U600" s="6">
        <v>0</v>
      </c>
      <c r="V600" s="6">
        <v>0</v>
      </c>
      <c r="W600" s="6">
        <v>0</v>
      </c>
      <c r="X600" s="6">
        <v>0</v>
      </c>
      <c r="Y600" s="6">
        <v>0</v>
      </c>
      <c r="Z600" s="6">
        <v>0</v>
      </c>
      <c r="AA600" s="6">
        <v>0</v>
      </c>
      <c r="AB600" s="6">
        <v>0</v>
      </c>
      <c r="AC600" s="2">
        <v>0</v>
      </c>
    </row>
    <row r="601" spans="3:29">
      <c r="C601" s="2" t="s">
        <v>86</v>
      </c>
      <c r="D601" s="2" t="s">
        <v>27</v>
      </c>
      <c r="E601" s="6">
        <v>15.824999999999999</v>
      </c>
      <c r="F601" s="6">
        <v>15.824999999999999</v>
      </c>
      <c r="G601" s="6">
        <v>15.824999999999999</v>
      </c>
      <c r="H601" s="6">
        <v>15.824999999999999</v>
      </c>
      <c r="I601" s="6">
        <v>15.824999999999999</v>
      </c>
      <c r="J601" s="6">
        <v>15.824999999999999</v>
      </c>
      <c r="K601" s="6">
        <v>15.824999999999999</v>
      </c>
      <c r="L601" s="6">
        <v>15.824999999999999</v>
      </c>
      <c r="M601" s="6">
        <v>15.824999999999999</v>
      </c>
      <c r="N601" s="6">
        <v>15.824999999999999</v>
      </c>
      <c r="O601" s="6">
        <v>15.824999999999999</v>
      </c>
      <c r="P601" s="6">
        <v>15.824999999999999</v>
      </c>
      <c r="Q601" s="6">
        <v>15.824999999999999</v>
      </c>
      <c r="R601" s="6">
        <v>15.824999999999999</v>
      </c>
      <c r="S601" s="6">
        <v>15.824999999999999</v>
      </c>
      <c r="T601" s="6">
        <v>15.824999999999999</v>
      </c>
      <c r="U601" s="6">
        <v>15.824999999999999</v>
      </c>
      <c r="V601" s="6">
        <v>15.824999999999999</v>
      </c>
      <c r="W601" s="6">
        <v>15.824999999999999</v>
      </c>
      <c r="X601" s="6">
        <v>15.824999999999999</v>
      </c>
      <c r="Y601" s="6">
        <v>15.824999999999999</v>
      </c>
      <c r="Z601" s="6">
        <v>15.824999999999999</v>
      </c>
      <c r="AA601" s="6">
        <v>15.824999999999999</v>
      </c>
      <c r="AB601" s="6">
        <v>15.824999999999999</v>
      </c>
      <c r="AC601" s="2">
        <v>15.824999999999999</v>
      </c>
    </row>
    <row r="602" spans="3:29">
      <c r="C602" s="2" t="s">
        <v>87</v>
      </c>
      <c r="D602" s="2" t="s">
        <v>27</v>
      </c>
      <c r="E602" s="6">
        <v>10.500000000000002</v>
      </c>
      <c r="F602" s="6">
        <v>10.500000000000002</v>
      </c>
      <c r="G602" s="6">
        <v>10.500000000000002</v>
      </c>
      <c r="H602" s="6">
        <v>10.500000000000002</v>
      </c>
      <c r="I602" s="6">
        <v>10.500000000000002</v>
      </c>
      <c r="J602" s="6">
        <v>10.500000000000002</v>
      </c>
      <c r="K602" s="6">
        <v>10.500000000000002</v>
      </c>
      <c r="L602" s="6">
        <v>10.500000000000002</v>
      </c>
      <c r="M602" s="6">
        <v>10.500000000000002</v>
      </c>
      <c r="N602" s="6">
        <v>10.500000000000002</v>
      </c>
      <c r="O602" s="6">
        <v>10.500000000000002</v>
      </c>
      <c r="P602" s="6">
        <v>10.500000000000002</v>
      </c>
      <c r="Q602" s="6">
        <v>10.500000000000002</v>
      </c>
      <c r="R602" s="6">
        <v>10.500000000000002</v>
      </c>
      <c r="S602" s="6">
        <v>10.500000000000002</v>
      </c>
      <c r="T602" s="6">
        <v>10.500000000000002</v>
      </c>
      <c r="U602" s="6">
        <v>10.500000000000002</v>
      </c>
      <c r="V602" s="6">
        <v>10.500000000000002</v>
      </c>
      <c r="W602" s="6">
        <v>10.500000000000002</v>
      </c>
      <c r="X602" s="6">
        <v>10.500000000000002</v>
      </c>
      <c r="Y602" s="6">
        <v>10.500000000000002</v>
      </c>
      <c r="Z602" s="6">
        <v>10.500000000000002</v>
      </c>
      <c r="AA602" s="6">
        <v>10.500000000000002</v>
      </c>
      <c r="AB602" s="6">
        <v>10.500000000000002</v>
      </c>
      <c r="AC602" s="2">
        <v>10.500000000000002</v>
      </c>
    </row>
    <row r="603" spans="3:29">
      <c r="C603" s="2" t="s">
        <v>47</v>
      </c>
      <c r="D603" s="2" t="s">
        <v>27</v>
      </c>
      <c r="E603" s="6">
        <v>78.75</v>
      </c>
      <c r="F603" s="6">
        <v>78.75</v>
      </c>
      <c r="G603" s="6">
        <v>78.75</v>
      </c>
      <c r="H603" s="6">
        <v>78.75</v>
      </c>
      <c r="I603" s="6">
        <v>78.75</v>
      </c>
      <c r="J603" s="6">
        <v>78.75</v>
      </c>
      <c r="K603" s="6">
        <v>78.75</v>
      </c>
      <c r="L603" s="6">
        <v>78.75</v>
      </c>
      <c r="M603" s="6">
        <v>78.75</v>
      </c>
      <c r="N603" s="6">
        <v>78.75</v>
      </c>
      <c r="O603" s="6">
        <v>78.75</v>
      </c>
      <c r="P603" s="6">
        <v>78.75</v>
      </c>
      <c r="Q603" s="6">
        <v>78.75</v>
      </c>
      <c r="R603" s="6">
        <v>78.75</v>
      </c>
      <c r="S603" s="6">
        <v>78.75</v>
      </c>
      <c r="T603" s="6">
        <v>78.75</v>
      </c>
      <c r="U603" s="6">
        <v>78.75</v>
      </c>
      <c r="V603" s="6">
        <v>78.75</v>
      </c>
      <c r="W603" s="6">
        <v>78.75</v>
      </c>
      <c r="X603" s="6">
        <v>78.75</v>
      </c>
      <c r="Y603" s="6">
        <v>78.75</v>
      </c>
      <c r="Z603" s="6">
        <v>78.75</v>
      </c>
      <c r="AA603" s="6">
        <v>78.75</v>
      </c>
      <c r="AB603" s="6">
        <v>78.75</v>
      </c>
      <c r="AC603" s="2">
        <v>78.75</v>
      </c>
    </row>
    <row r="604" spans="3:29">
      <c r="C604" s="2" t="s">
        <v>88</v>
      </c>
      <c r="D604" s="2" t="s">
        <v>27</v>
      </c>
      <c r="E604" s="6">
        <v>0</v>
      </c>
      <c r="F604" s="6">
        <v>0</v>
      </c>
      <c r="G604" s="6">
        <v>0</v>
      </c>
      <c r="H604" s="6">
        <v>0</v>
      </c>
      <c r="I604" s="6">
        <v>0</v>
      </c>
      <c r="J604" s="6">
        <v>0</v>
      </c>
      <c r="K604" s="6">
        <v>0</v>
      </c>
      <c r="L604" s="6">
        <v>0</v>
      </c>
      <c r="M604" s="6">
        <v>0</v>
      </c>
      <c r="N604" s="6">
        <v>0</v>
      </c>
      <c r="O604" s="6">
        <v>0</v>
      </c>
      <c r="P604" s="6">
        <v>0</v>
      </c>
      <c r="Q604" s="6">
        <v>0</v>
      </c>
      <c r="R604" s="6">
        <v>0</v>
      </c>
      <c r="S604" s="6">
        <v>0</v>
      </c>
      <c r="T604" s="6">
        <v>0</v>
      </c>
      <c r="U604" s="6">
        <v>0</v>
      </c>
      <c r="V604" s="6">
        <v>0</v>
      </c>
      <c r="W604" s="6">
        <v>0</v>
      </c>
      <c r="X604" s="6">
        <v>0</v>
      </c>
      <c r="Y604" s="6">
        <v>0</v>
      </c>
      <c r="Z604" s="6">
        <v>0</v>
      </c>
      <c r="AA604" s="6">
        <v>0</v>
      </c>
      <c r="AB604" s="6">
        <v>0</v>
      </c>
      <c r="AC604" s="2">
        <v>0</v>
      </c>
    </row>
    <row r="605" spans="3:29">
      <c r="C605" s="2" t="s">
        <v>89</v>
      </c>
      <c r="D605" s="2" t="s">
        <v>27</v>
      </c>
      <c r="E605" s="6">
        <v>0</v>
      </c>
      <c r="F605" s="6">
        <v>0</v>
      </c>
      <c r="G605" s="6">
        <v>0</v>
      </c>
      <c r="H605" s="6">
        <v>0</v>
      </c>
      <c r="I605" s="6">
        <v>0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  <c r="V605" s="6">
        <v>0</v>
      </c>
      <c r="W605" s="6">
        <v>0</v>
      </c>
      <c r="X605" s="6">
        <v>0</v>
      </c>
      <c r="Y605" s="6">
        <v>0</v>
      </c>
      <c r="Z605" s="6">
        <v>0</v>
      </c>
      <c r="AA605" s="6">
        <v>0</v>
      </c>
      <c r="AB605" s="6">
        <v>0</v>
      </c>
      <c r="AC605" s="2">
        <v>0</v>
      </c>
    </row>
    <row r="606" spans="3:29">
      <c r="C606" s="2" t="s">
        <v>90</v>
      </c>
      <c r="D606" s="2" t="s">
        <v>27</v>
      </c>
      <c r="E606" s="6">
        <v>3.1999646357833145E-6</v>
      </c>
      <c r="F606" s="6">
        <v>1.8963039353475653E-5</v>
      </c>
      <c r="G606" s="6">
        <v>2.9822502361956382E-5</v>
      </c>
      <c r="H606" s="6">
        <v>7.058140672103197E-6</v>
      </c>
      <c r="I606" s="6">
        <v>1.4274189035179408E-4</v>
      </c>
      <c r="J606" s="6">
        <v>4.7633186639611802E-6</v>
      </c>
      <c r="K606" s="6">
        <v>7.6697304705886094E-6</v>
      </c>
      <c r="L606" s="6">
        <v>2.9851981226319824E-5</v>
      </c>
      <c r="M606" s="6">
        <v>3.3539265276688601E-5</v>
      </c>
      <c r="N606" s="6">
        <v>5.1253641189227817E-5</v>
      </c>
      <c r="O606" s="6">
        <v>1.1231432355410242E-4</v>
      </c>
      <c r="P606" s="6">
        <v>1.9949637222224648E-5</v>
      </c>
      <c r="Q606" s="6">
        <v>4.1292983854329668E-5</v>
      </c>
      <c r="R606" s="6">
        <v>1.7824174306657614E-4</v>
      </c>
      <c r="S606" s="6">
        <v>2.8290395703114979E-4</v>
      </c>
      <c r="T606" s="6">
        <v>3.7714883912992603E-5</v>
      </c>
      <c r="U606" s="6">
        <v>3.0143106508002948E-4</v>
      </c>
      <c r="V606" s="6">
        <v>2.6817838100431923E-4</v>
      </c>
      <c r="W606" s="6">
        <v>8.4637461093814426E-5</v>
      </c>
      <c r="X606" s="6">
        <v>1.2402429092769895E-5</v>
      </c>
      <c r="Y606" s="6">
        <v>3.7121745398202566E-5</v>
      </c>
      <c r="Z606" s="6">
        <v>1.2025618537923888E-4</v>
      </c>
      <c r="AA606" s="6">
        <v>6.8235809113498247E-6</v>
      </c>
      <c r="AB606" s="6">
        <v>2.0748615138750648E-4</v>
      </c>
      <c r="AC606" s="2">
        <v>8.6256929707206886E-6</v>
      </c>
    </row>
    <row r="607" spans="3:29">
      <c r="C607" s="2" t="s">
        <v>91</v>
      </c>
      <c r="D607" s="2" t="s">
        <v>27</v>
      </c>
      <c r="E607" s="6">
        <v>13.951500000000001</v>
      </c>
      <c r="F607" s="6">
        <v>13.951500000000001</v>
      </c>
      <c r="G607" s="6">
        <v>13.951500000000001</v>
      </c>
      <c r="H607" s="6">
        <v>13.951500000000001</v>
      </c>
      <c r="I607" s="6">
        <v>13.951500000000001</v>
      </c>
      <c r="J607" s="6">
        <v>13.951500000000001</v>
      </c>
      <c r="K607" s="6">
        <v>13.951500000000001</v>
      </c>
      <c r="L607" s="6">
        <v>13.951500000000001</v>
      </c>
      <c r="M607" s="6">
        <v>13.951500000000001</v>
      </c>
      <c r="N607" s="6">
        <v>13.951500000000001</v>
      </c>
      <c r="O607" s="6">
        <v>13.951500000000001</v>
      </c>
      <c r="P607" s="6">
        <v>13.951500000000001</v>
      </c>
      <c r="Q607" s="6">
        <v>13.951500000000001</v>
      </c>
      <c r="R607" s="6">
        <v>13.951500000000001</v>
      </c>
      <c r="S607" s="6">
        <v>13.951500000000001</v>
      </c>
      <c r="T607" s="6">
        <v>13.951500000000001</v>
      </c>
      <c r="U607" s="6">
        <v>13.951500000000001</v>
      </c>
      <c r="V607" s="6">
        <v>13.951500000000001</v>
      </c>
      <c r="W607" s="6">
        <v>13.951500000000001</v>
      </c>
      <c r="X607" s="6">
        <v>13.951500000000001</v>
      </c>
      <c r="Y607" s="6">
        <v>13.951500000000001</v>
      </c>
      <c r="Z607" s="6">
        <v>13.951500000000001</v>
      </c>
      <c r="AA607" s="6">
        <v>13.951500000000001</v>
      </c>
      <c r="AB607" s="6">
        <v>13.951500000000001</v>
      </c>
      <c r="AC607" s="2">
        <v>13.951500000000001</v>
      </c>
    </row>
    <row r="608" spans="3:29">
      <c r="C608" s="2" t="s">
        <v>92</v>
      </c>
      <c r="D608" s="2" t="s">
        <v>27</v>
      </c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spans="3:29">
      <c r="C609" s="2" t="s">
        <v>93</v>
      </c>
      <c r="D609" s="2" t="s">
        <v>27</v>
      </c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spans="3:29">
      <c r="C610" s="2" t="s">
        <v>94</v>
      </c>
      <c r="D610" s="2" t="s">
        <v>27</v>
      </c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spans="3:29">
      <c r="C611" s="2" t="s">
        <v>95</v>
      </c>
      <c r="D611" s="2" t="s">
        <v>27</v>
      </c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spans="3:29">
      <c r="C612" s="2" t="s">
        <v>96</v>
      </c>
      <c r="D612" s="2" t="s">
        <v>27</v>
      </c>
      <c r="E612" s="6">
        <v>20.840050000000002</v>
      </c>
      <c r="F612" s="6">
        <v>20.840050000000002</v>
      </c>
      <c r="G612" s="6">
        <v>20.840050000000002</v>
      </c>
      <c r="H612" s="6">
        <v>20.840050000000002</v>
      </c>
      <c r="I612" s="6">
        <v>20.840050000000002</v>
      </c>
      <c r="J612" s="6">
        <v>20.840050000000002</v>
      </c>
      <c r="K612" s="6">
        <v>20.840050000000002</v>
      </c>
      <c r="L612" s="6">
        <v>20.840050000000002</v>
      </c>
      <c r="M612" s="6">
        <v>20.840050000000002</v>
      </c>
      <c r="N612" s="6">
        <v>0</v>
      </c>
      <c r="O612" s="6">
        <v>0</v>
      </c>
      <c r="P612" s="6">
        <v>0</v>
      </c>
      <c r="Q612" s="6">
        <v>0</v>
      </c>
      <c r="R612" s="6">
        <v>0</v>
      </c>
      <c r="S612" s="6">
        <v>0</v>
      </c>
      <c r="T612" s="6">
        <v>0</v>
      </c>
      <c r="U612" s="6">
        <v>0</v>
      </c>
      <c r="V612" s="6">
        <v>0</v>
      </c>
      <c r="W612" s="6">
        <v>0</v>
      </c>
      <c r="X612" s="6">
        <v>0</v>
      </c>
      <c r="Y612" s="6">
        <v>0</v>
      </c>
      <c r="Z612" s="6">
        <v>0</v>
      </c>
      <c r="AA612" s="6">
        <v>0</v>
      </c>
      <c r="AB612" s="6">
        <v>0</v>
      </c>
      <c r="AC612" s="2">
        <v>0</v>
      </c>
    </row>
    <row r="613" spans="3:29">
      <c r="C613" s="2" t="s">
        <v>97</v>
      </c>
      <c r="D613" s="2" t="s">
        <v>27</v>
      </c>
      <c r="E613" s="6">
        <v>38.692499999999995</v>
      </c>
      <c r="F613" s="6">
        <v>38.692499999999995</v>
      </c>
      <c r="G613" s="6">
        <v>38.692499999999995</v>
      </c>
      <c r="H613" s="6">
        <v>38.692499999999995</v>
      </c>
      <c r="I613" s="6">
        <v>38.692499999999995</v>
      </c>
      <c r="J613" s="6">
        <v>38.692499999999995</v>
      </c>
      <c r="K613" s="6">
        <v>38.692499999999995</v>
      </c>
      <c r="L613" s="6">
        <v>38.692499999999995</v>
      </c>
      <c r="M613" s="6">
        <v>38.692499999999995</v>
      </c>
      <c r="N613" s="6">
        <v>38.692499999999995</v>
      </c>
      <c r="O613" s="6">
        <v>38.692499999999995</v>
      </c>
      <c r="P613" s="6">
        <v>38.692499999999995</v>
      </c>
      <c r="Q613" s="6">
        <v>38.692499999999995</v>
      </c>
      <c r="R613" s="6">
        <v>0</v>
      </c>
      <c r="S613" s="6">
        <v>0</v>
      </c>
      <c r="T613" s="6">
        <v>0</v>
      </c>
      <c r="U613" s="6">
        <v>0</v>
      </c>
      <c r="V613" s="6">
        <v>0</v>
      </c>
      <c r="W613" s="6">
        <v>0</v>
      </c>
      <c r="X613" s="6">
        <v>0</v>
      </c>
      <c r="Y613" s="6">
        <v>0</v>
      </c>
      <c r="Z613" s="6">
        <v>0</v>
      </c>
      <c r="AA613" s="6">
        <v>0</v>
      </c>
      <c r="AB613" s="6">
        <v>0</v>
      </c>
      <c r="AC613" s="2">
        <v>0</v>
      </c>
    </row>
    <row r="614" spans="3:29">
      <c r="C614" s="2" t="s">
        <v>98</v>
      </c>
      <c r="D614" s="2" t="s">
        <v>27</v>
      </c>
      <c r="E614" s="6">
        <v>21.175000000000001</v>
      </c>
      <c r="F614" s="6">
        <v>21.175000000000001</v>
      </c>
      <c r="G614" s="6">
        <v>21.175000000000001</v>
      </c>
      <c r="H614" s="6">
        <v>21.175000000000001</v>
      </c>
      <c r="I614" s="6">
        <v>21.175000000000001</v>
      </c>
      <c r="J614" s="6">
        <v>21.175000000000001</v>
      </c>
      <c r="K614" s="6">
        <v>21.175000000000001</v>
      </c>
      <c r="L614" s="6">
        <v>21.175000000000001</v>
      </c>
      <c r="M614" s="6">
        <v>21.175000000000001</v>
      </c>
      <c r="N614" s="6">
        <v>21.175000000000001</v>
      </c>
      <c r="O614" s="6">
        <v>21.175000000000001</v>
      </c>
      <c r="P614" s="6">
        <v>21.175000000000001</v>
      </c>
      <c r="Q614" s="6">
        <v>21.175000000000001</v>
      </c>
      <c r="R614" s="6">
        <v>21.175000000000001</v>
      </c>
      <c r="S614" s="6">
        <v>0</v>
      </c>
      <c r="T614" s="6">
        <v>0</v>
      </c>
      <c r="U614" s="6">
        <v>0</v>
      </c>
      <c r="V614" s="6">
        <v>0</v>
      </c>
      <c r="W614" s="6">
        <v>0</v>
      </c>
      <c r="X614" s="6">
        <v>0</v>
      </c>
      <c r="Y614" s="6">
        <v>0</v>
      </c>
      <c r="Z614" s="6">
        <v>0</v>
      </c>
      <c r="AA614" s="6">
        <v>0</v>
      </c>
      <c r="AB614" s="6">
        <v>0</v>
      </c>
      <c r="AC614" s="2">
        <v>0</v>
      </c>
    </row>
    <row r="615" spans="3:29">
      <c r="C615" s="2" t="s">
        <v>99</v>
      </c>
      <c r="D615" s="2" t="s">
        <v>27</v>
      </c>
      <c r="E615" s="6">
        <v>22.214499999999997</v>
      </c>
      <c r="F615" s="6">
        <v>22.214499999999997</v>
      </c>
      <c r="G615" s="6">
        <v>22.214499999999997</v>
      </c>
      <c r="H615" s="6">
        <v>22.214499999999997</v>
      </c>
      <c r="I615" s="6">
        <v>22.214499999999997</v>
      </c>
      <c r="J615" s="6">
        <v>22.214499999999997</v>
      </c>
      <c r="K615" s="6">
        <v>22.214499999999997</v>
      </c>
      <c r="L615" s="6">
        <v>22.214499999999997</v>
      </c>
      <c r="M615" s="6">
        <v>22.214499999999997</v>
      </c>
      <c r="N615" s="6">
        <v>22.214499999999997</v>
      </c>
      <c r="O615" s="6">
        <v>22.214499999999997</v>
      </c>
      <c r="P615" s="6">
        <v>22.214499999999997</v>
      </c>
      <c r="Q615" s="6">
        <v>22.214499999999997</v>
      </c>
      <c r="R615" s="6">
        <v>22.214499999999997</v>
      </c>
      <c r="S615" s="6">
        <v>0</v>
      </c>
      <c r="T615" s="6">
        <v>0</v>
      </c>
      <c r="U615" s="6">
        <v>0</v>
      </c>
      <c r="V615" s="6">
        <v>0</v>
      </c>
      <c r="W615" s="6">
        <v>0</v>
      </c>
      <c r="X615" s="6">
        <v>0</v>
      </c>
      <c r="Y615" s="6">
        <v>0</v>
      </c>
      <c r="Z615" s="6">
        <v>0</v>
      </c>
      <c r="AA615" s="6">
        <v>0</v>
      </c>
      <c r="AB615" s="6">
        <v>0</v>
      </c>
      <c r="AC615" s="2">
        <v>0</v>
      </c>
    </row>
    <row r="616" spans="3:29">
      <c r="C616" s="2" t="s">
        <v>100</v>
      </c>
      <c r="D616" s="2" t="s">
        <v>27</v>
      </c>
      <c r="E616" s="6">
        <v>32.305350000000004</v>
      </c>
      <c r="F616" s="6">
        <v>32.305350000000004</v>
      </c>
      <c r="G616" s="6">
        <v>32.305350000000004</v>
      </c>
      <c r="H616" s="6">
        <v>32.305350000000004</v>
      </c>
      <c r="I616" s="6">
        <v>32.305350000000004</v>
      </c>
      <c r="J616" s="6">
        <v>32.305350000000004</v>
      </c>
      <c r="K616" s="6">
        <v>32.305350000000004</v>
      </c>
      <c r="L616" s="6">
        <v>32.305350000000004</v>
      </c>
      <c r="M616" s="6">
        <v>32.305350000000004</v>
      </c>
      <c r="N616" s="6">
        <v>32.305350000000004</v>
      </c>
      <c r="O616" s="6">
        <v>32.305350000000004</v>
      </c>
      <c r="P616" s="6">
        <v>32.305350000000004</v>
      </c>
      <c r="Q616" s="6">
        <v>32.305350000000004</v>
      </c>
      <c r="R616" s="6">
        <v>32.305350000000004</v>
      </c>
      <c r="S616" s="6">
        <v>0</v>
      </c>
      <c r="T616" s="6">
        <v>0</v>
      </c>
      <c r="U616" s="6">
        <v>0</v>
      </c>
      <c r="V616" s="6">
        <v>0</v>
      </c>
      <c r="W616" s="6">
        <v>0</v>
      </c>
      <c r="X616" s="6">
        <v>0</v>
      </c>
      <c r="Y616" s="6">
        <v>0</v>
      </c>
      <c r="Z616" s="6">
        <v>0</v>
      </c>
      <c r="AA616" s="6">
        <v>0</v>
      </c>
      <c r="AB616" s="6">
        <v>0</v>
      </c>
      <c r="AC616" s="2">
        <v>0</v>
      </c>
    </row>
    <row r="617" spans="3:29">
      <c r="C617" s="2" t="s">
        <v>101</v>
      </c>
      <c r="D617" s="2" t="s">
        <v>27</v>
      </c>
      <c r="E617" s="6">
        <v>24.697749999999999</v>
      </c>
      <c r="F617" s="6">
        <v>24.697749999999999</v>
      </c>
      <c r="G617" s="6">
        <v>24.697749999999999</v>
      </c>
      <c r="H617" s="6">
        <v>24.697749999999999</v>
      </c>
      <c r="I617" s="6">
        <v>24.697749999999999</v>
      </c>
      <c r="J617" s="6">
        <v>24.697749999999999</v>
      </c>
      <c r="K617" s="6">
        <v>24.697749999999999</v>
      </c>
      <c r="L617" s="6">
        <v>24.697749999999999</v>
      </c>
      <c r="M617" s="6">
        <v>24.697749999999999</v>
      </c>
      <c r="N617" s="6">
        <v>24.697749999999999</v>
      </c>
      <c r="O617" s="6">
        <v>24.697749999999999</v>
      </c>
      <c r="P617" s="6">
        <v>24.697749999999999</v>
      </c>
      <c r="Q617" s="6">
        <v>24.697749999999999</v>
      </c>
      <c r="R617" s="6">
        <v>24.697749999999999</v>
      </c>
      <c r="S617" s="6">
        <v>24.697749999999999</v>
      </c>
      <c r="T617" s="6">
        <v>0</v>
      </c>
      <c r="U617" s="6">
        <v>0</v>
      </c>
      <c r="V617" s="6">
        <v>0</v>
      </c>
      <c r="W617" s="6">
        <v>0</v>
      </c>
      <c r="X617" s="6">
        <v>0</v>
      </c>
      <c r="Y617" s="6">
        <v>0</v>
      </c>
      <c r="Z617" s="6">
        <v>0</v>
      </c>
      <c r="AA617" s="6">
        <v>0</v>
      </c>
      <c r="AB617" s="6">
        <v>0</v>
      </c>
      <c r="AC617" s="2">
        <v>0</v>
      </c>
    </row>
    <row r="618" spans="3:29">
      <c r="C618" s="2" t="s">
        <v>134</v>
      </c>
      <c r="D618" s="2" t="s">
        <v>27</v>
      </c>
      <c r="E618" s="6">
        <v>11.1265</v>
      </c>
      <c r="F618" s="6">
        <v>11.1265</v>
      </c>
      <c r="G618" s="6">
        <v>11.1265</v>
      </c>
      <c r="H618" s="6">
        <v>11.1265</v>
      </c>
      <c r="I618" s="6">
        <v>11.1265</v>
      </c>
      <c r="J618" s="6">
        <v>11.1265</v>
      </c>
      <c r="K618" s="6">
        <v>11.1265</v>
      </c>
      <c r="L618" s="6">
        <v>11.1265</v>
      </c>
      <c r="M618" s="6">
        <v>11.1265</v>
      </c>
      <c r="N618" s="6">
        <v>11.1265</v>
      </c>
      <c r="O618" s="6">
        <v>11.1265</v>
      </c>
      <c r="P618" s="6">
        <v>11.1265</v>
      </c>
      <c r="Q618" s="6">
        <v>11.1265</v>
      </c>
      <c r="R618" s="6">
        <v>11.1265</v>
      </c>
      <c r="S618" s="6">
        <v>11.1265</v>
      </c>
      <c r="T618" s="6">
        <v>11.1265</v>
      </c>
      <c r="U618" s="6">
        <v>11.1265</v>
      </c>
      <c r="V618" s="6">
        <v>11.1265</v>
      </c>
      <c r="W618" s="6">
        <v>11.1265</v>
      </c>
      <c r="X618" s="6">
        <v>11.1265</v>
      </c>
      <c r="Y618" s="6">
        <v>11.1265</v>
      </c>
      <c r="Z618" s="6">
        <v>0</v>
      </c>
      <c r="AA618" s="6">
        <v>0</v>
      </c>
      <c r="AB618" s="6">
        <v>0</v>
      </c>
      <c r="AC618" s="2">
        <v>0</v>
      </c>
    </row>
    <row r="619" spans="3:29">
      <c r="C619" s="2" t="s">
        <v>135</v>
      </c>
      <c r="D619" s="2" t="s">
        <v>27</v>
      </c>
      <c r="E619" s="6">
        <v>0</v>
      </c>
      <c r="F619" s="6">
        <v>0</v>
      </c>
      <c r="G619" s="6">
        <v>34.65</v>
      </c>
      <c r="H619" s="6">
        <v>34.65</v>
      </c>
      <c r="I619" s="6">
        <v>34.65</v>
      </c>
      <c r="J619" s="6">
        <v>34.65</v>
      </c>
      <c r="K619" s="6">
        <v>34.65</v>
      </c>
      <c r="L619" s="6">
        <v>34.65</v>
      </c>
      <c r="M619" s="6">
        <v>34.65</v>
      </c>
      <c r="N619" s="6">
        <v>34.65</v>
      </c>
      <c r="O619" s="6">
        <v>34.65</v>
      </c>
      <c r="P619" s="6">
        <v>34.65</v>
      </c>
      <c r="Q619" s="6">
        <v>34.65</v>
      </c>
      <c r="R619" s="6">
        <v>34.65</v>
      </c>
      <c r="S619" s="6">
        <v>34.65</v>
      </c>
      <c r="T619" s="6">
        <v>34.65</v>
      </c>
      <c r="U619" s="6">
        <v>34.65</v>
      </c>
      <c r="V619" s="6">
        <v>34.65</v>
      </c>
      <c r="W619" s="6">
        <v>34.65</v>
      </c>
      <c r="X619" s="6">
        <v>34.65</v>
      </c>
      <c r="Y619" s="6">
        <v>34.65</v>
      </c>
      <c r="Z619" s="6">
        <v>34.65</v>
      </c>
      <c r="AA619" s="6">
        <v>34.65</v>
      </c>
      <c r="AB619" s="6">
        <v>0</v>
      </c>
      <c r="AC619" s="2">
        <v>0</v>
      </c>
    </row>
    <row r="620" spans="3:29">
      <c r="C620" s="2" t="s">
        <v>102</v>
      </c>
      <c r="D620" s="2" t="s">
        <v>27</v>
      </c>
      <c r="E620" s="6">
        <v>0</v>
      </c>
      <c r="F620" s="6">
        <v>0</v>
      </c>
      <c r="G620" s="6">
        <v>0</v>
      </c>
      <c r="H620" s="6">
        <v>0</v>
      </c>
      <c r="I620" s="6">
        <v>0</v>
      </c>
      <c r="J620" s="6">
        <v>0</v>
      </c>
      <c r="K620" s="6">
        <v>0</v>
      </c>
      <c r="L620" s="6">
        <v>0</v>
      </c>
      <c r="M620" s="6">
        <v>0</v>
      </c>
      <c r="N620" s="6">
        <v>49.366559746238188</v>
      </c>
      <c r="O620" s="6">
        <v>49.366559330449384</v>
      </c>
      <c r="P620" s="6">
        <v>49.366559891334127</v>
      </c>
      <c r="Q620" s="6">
        <v>49.366559782548762</v>
      </c>
      <c r="R620" s="6">
        <v>141.02255797900867</v>
      </c>
      <c r="S620" s="6">
        <v>320.33086364310157</v>
      </c>
      <c r="T620" s="6">
        <v>378.83567861812736</v>
      </c>
      <c r="U620" s="6">
        <v>378.83566429077587</v>
      </c>
      <c r="V620" s="6">
        <v>378.83566403164986</v>
      </c>
      <c r="W620" s="6">
        <v>378.83567392639276</v>
      </c>
      <c r="X620" s="6">
        <v>378.8356794943092</v>
      </c>
      <c r="Y620" s="6">
        <v>378.83567827931995</v>
      </c>
      <c r="Z620" s="6">
        <v>405.19247566357149</v>
      </c>
      <c r="AA620" s="6">
        <v>405.19247994341794</v>
      </c>
      <c r="AB620" s="6">
        <v>487.27247852036686</v>
      </c>
      <c r="AC620" s="2">
        <v>487.27247983403481</v>
      </c>
    </row>
    <row r="621" spans="3:29">
      <c r="C621" s="2" t="s">
        <v>103</v>
      </c>
      <c r="D621" s="2" t="s">
        <v>27</v>
      </c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spans="3:29">
      <c r="C622" s="2" t="s">
        <v>104</v>
      </c>
      <c r="D622" s="2" t="s">
        <v>27</v>
      </c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spans="3:29">
      <c r="C623" s="2" t="s">
        <v>105</v>
      </c>
      <c r="D623" s="2" t="s">
        <v>27</v>
      </c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spans="3:29">
      <c r="C624" s="2" t="s">
        <v>106</v>
      </c>
      <c r="D624" s="2" t="s">
        <v>27</v>
      </c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spans="3:29">
      <c r="C625" s="2" t="s">
        <v>107</v>
      </c>
      <c r="D625" s="2" t="s">
        <v>27</v>
      </c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spans="3:29">
      <c r="C626" s="2" t="s">
        <v>108</v>
      </c>
      <c r="D626" s="2" t="s">
        <v>27</v>
      </c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spans="3:29">
      <c r="C627" s="2" t="s">
        <v>55</v>
      </c>
      <c r="D627" s="2" t="s">
        <v>27</v>
      </c>
      <c r="E627" s="6">
        <v>597.91499999999985</v>
      </c>
      <c r="F627" s="6">
        <v>597.91499999999996</v>
      </c>
      <c r="G627" s="6">
        <v>597.91499999999985</v>
      </c>
      <c r="H627" s="6">
        <v>597.91499999999996</v>
      </c>
      <c r="I627" s="6">
        <v>597.91499999999996</v>
      </c>
      <c r="J627" s="6">
        <v>0</v>
      </c>
      <c r="K627" s="6">
        <v>0</v>
      </c>
      <c r="L627" s="6">
        <v>0</v>
      </c>
      <c r="M627" s="6">
        <v>0</v>
      </c>
      <c r="N627" s="6">
        <v>0</v>
      </c>
      <c r="O627" s="6">
        <v>0</v>
      </c>
      <c r="P627" s="6">
        <v>0</v>
      </c>
      <c r="Q627" s="6">
        <v>0</v>
      </c>
      <c r="R627" s="6">
        <v>0</v>
      </c>
      <c r="S627" s="6">
        <v>0</v>
      </c>
      <c r="T627" s="6">
        <v>0</v>
      </c>
      <c r="U627" s="6">
        <v>0</v>
      </c>
      <c r="V627" s="6">
        <v>0</v>
      </c>
      <c r="W627" s="6">
        <v>0</v>
      </c>
      <c r="X627" s="6">
        <v>0</v>
      </c>
      <c r="Y627" s="6">
        <v>0</v>
      </c>
      <c r="Z627" s="6">
        <v>0</v>
      </c>
      <c r="AA627" s="6">
        <v>0</v>
      </c>
      <c r="AB627" s="6">
        <v>0</v>
      </c>
      <c r="AC627" s="2">
        <v>0</v>
      </c>
    </row>
    <row r="628" spans="3:29">
      <c r="C628" s="2" t="s">
        <v>56</v>
      </c>
      <c r="D628" s="2" t="s">
        <v>27</v>
      </c>
      <c r="E628" s="6">
        <v>1195.83</v>
      </c>
      <c r="F628" s="6">
        <v>1195.83</v>
      </c>
      <c r="G628" s="6">
        <v>1195.83</v>
      </c>
      <c r="H628" s="6">
        <v>1195.83</v>
      </c>
      <c r="I628" s="6">
        <v>1195.8299999999997</v>
      </c>
      <c r="J628" s="6">
        <v>0</v>
      </c>
      <c r="K628" s="6">
        <v>0</v>
      </c>
      <c r="L628" s="6">
        <v>0</v>
      </c>
      <c r="M628" s="6">
        <v>0</v>
      </c>
      <c r="N628" s="6">
        <v>0</v>
      </c>
      <c r="O628" s="6">
        <v>0</v>
      </c>
      <c r="P628" s="6">
        <v>0</v>
      </c>
      <c r="Q628" s="6">
        <v>0</v>
      </c>
      <c r="R628" s="6">
        <v>0</v>
      </c>
      <c r="S628" s="6">
        <v>0</v>
      </c>
      <c r="T628" s="6">
        <v>0</v>
      </c>
      <c r="U628" s="6">
        <v>0</v>
      </c>
      <c r="V628" s="6">
        <v>0</v>
      </c>
      <c r="W628" s="6">
        <v>0</v>
      </c>
      <c r="X628" s="6">
        <v>0</v>
      </c>
      <c r="Y628" s="6">
        <v>0</v>
      </c>
      <c r="Z628" s="6">
        <v>0</v>
      </c>
      <c r="AA628" s="6">
        <v>0</v>
      </c>
      <c r="AB628" s="6">
        <v>0</v>
      </c>
      <c r="AC628" s="2">
        <v>0</v>
      </c>
    </row>
    <row r="629" spans="3:29">
      <c r="C629" s="2" t="s">
        <v>109</v>
      </c>
      <c r="D629" s="2" t="s">
        <v>27</v>
      </c>
      <c r="E629" s="6">
        <v>1459.2360000000001</v>
      </c>
      <c r="F629" s="6">
        <v>1094.4269999999999</v>
      </c>
      <c r="G629" s="6">
        <v>1094.4269999999999</v>
      </c>
      <c r="H629" s="6">
        <v>1094.4269999999999</v>
      </c>
      <c r="I629" s="6">
        <v>729.61800000000005</v>
      </c>
      <c r="J629" s="6">
        <v>509.48325410958893</v>
      </c>
      <c r="K629" s="6">
        <v>364.80900000000003</v>
      </c>
      <c r="L629" s="6">
        <v>13.992673972602736</v>
      </c>
      <c r="M629" s="6">
        <v>0</v>
      </c>
      <c r="N629" s="6">
        <v>0</v>
      </c>
      <c r="O629" s="6">
        <v>0</v>
      </c>
      <c r="P629" s="6">
        <v>0</v>
      </c>
      <c r="Q629" s="6">
        <v>0</v>
      </c>
      <c r="R629" s="6">
        <v>0</v>
      </c>
      <c r="S629" s="6">
        <v>0</v>
      </c>
      <c r="T629" s="6">
        <v>0</v>
      </c>
      <c r="U629" s="6">
        <v>0</v>
      </c>
      <c r="V629" s="6">
        <v>0</v>
      </c>
      <c r="W629" s="6">
        <v>0</v>
      </c>
      <c r="X629" s="6">
        <v>0</v>
      </c>
      <c r="Y629" s="6">
        <v>0</v>
      </c>
      <c r="Z629" s="6">
        <v>0</v>
      </c>
      <c r="AA629" s="6">
        <v>0</v>
      </c>
      <c r="AB629" s="6">
        <v>0</v>
      </c>
      <c r="AC629" s="2">
        <v>0</v>
      </c>
    </row>
    <row r="630" spans="3:29">
      <c r="C630" s="2" t="s">
        <v>110</v>
      </c>
      <c r="D630" s="2" t="s">
        <v>27</v>
      </c>
      <c r="E630" s="6">
        <v>0</v>
      </c>
      <c r="F630" s="6">
        <v>0</v>
      </c>
      <c r="G630" s="6">
        <v>0</v>
      </c>
      <c r="H630" s="6">
        <v>0</v>
      </c>
      <c r="I630" s="6">
        <v>364.80899999999991</v>
      </c>
      <c r="J630" s="6">
        <v>364.80900000000003</v>
      </c>
      <c r="K630" s="6">
        <v>364.80899999999997</v>
      </c>
      <c r="L630" s="6">
        <v>729.61800000000005</v>
      </c>
      <c r="M630" s="6">
        <v>915.98781521739113</v>
      </c>
      <c r="N630" s="6">
        <v>1094.4269999999999</v>
      </c>
      <c r="O630" s="6">
        <v>1459.2360000000001</v>
      </c>
      <c r="P630" s="6">
        <v>1459.2360000000001</v>
      </c>
      <c r="Q630" s="6">
        <v>1459.2359999999999</v>
      </c>
      <c r="R630" s="6">
        <v>1459.2359999999999</v>
      </c>
      <c r="S630" s="6">
        <v>1459.2360000000001</v>
      </c>
      <c r="T630" s="6">
        <v>1459.2359999999999</v>
      </c>
      <c r="U630" s="6">
        <v>1459.2360000000001</v>
      </c>
      <c r="V630" s="6">
        <v>1459.2359999999999</v>
      </c>
      <c r="W630" s="6">
        <v>1459.2359999999999</v>
      </c>
      <c r="X630" s="6">
        <v>1459.2360000000001</v>
      </c>
      <c r="Y630" s="6">
        <v>1459.2360000000001</v>
      </c>
      <c r="Z630" s="6">
        <v>1459.2360000000001</v>
      </c>
      <c r="AA630" s="6">
        <v>1459.2360000000001</v>
      </c>
      <c r="AB630" s="6">
        <v>1459.2359999999999</v>
      </c>
      <c r="AC630" s="2">
        <v>1459.2360000000003</v>
      </c>
    </row>
    <row r="631" spans="3:29">
      <c r="C631" s="2" t="s">
        <v>111</v>
      </c>
      <c r="D631" s="2" t="s">
        <v>27</v>
      </c>
      <c r="E631" s="6">
        <v>558.9000000000002</v>
      </c>
      <c r="F631" s="6">
        <v>558.90000000000009</v>
      </c>
      <c r="G631" s="6">
        <v>558.90000000000009</v>
      </c>
      <c r="H631" s="6">
        <v>558.90000000000009</v>
      </c>
      <c r="I631" s="6">
        <v>558.90000000000009</v>
      </c>
      <c r="J631" s="6">
        <v>558.90000000000009</v>
      </c>
      <c r="K631" s="6">
        <v>558.90000000000009</v>
      </c>
      <c r="L631" s="6">
        <v>279.45000000000005</v>
      </c>
      <c r="M631" s="6">
        <v>279.45000000000005</v>
      </c>
      <c r="N631" s="6">
        <v>0</v>
      </c>
      <c r="O631" s="6">
        <v>0</v>
      </c>
      <c r="P631" s="6">
        <v>0</v>
      </c>
      <c r="Q631" s="6">
        <v>0</v>
      </c>
      <c r="R631" s="6">
        <v>0</v>
      </c>
      <c r="S631" s="6">
        <v>0</v>
      </c>
      <c r="T631" s="6">
        <v>0</v>
      </c>
      <c r="U631" s="6">
        <v>0</v>
      </c>
      <c r="V631" s="6">
        <v>0</v>
      </c>
      <c r="W631" s="6">
        <v>0</v>
      </c>
      <c r="X631" s="6">
        <v>0</v>
      </c>
      <c r="Y631" s="6">
        <v>0</v>
      </c>
      <c r="Z631" s="6">
        <v>0</v>
      </c>
      <c r="AA631" s="6">
        <v>0</v>
      </c>
      <c r="AB631" s="6">
        <v>0</v>
      </c>
      <c r="AC631" s="2">
        <v>0</v>
      </c>
    </row>
    <row r="632" spans="3:29">
      <c r="C632" s="2" t="s">
        <v>112</v>
      </c>
      <c r="D632" s="2" t="s">
        <v>27</v>
      </c>
      <c r="E632" s="6">
        <v>558.90000000000009</v>
      </c>
      <c r="F632" s="6">
        <v>558.90000000000009</v>
      </c>
      <c r="G632" s="6">
        <v>558.90000000000009</v>
      </c>
      <c r="H632" s="6">
        <v>558.90000000000009</v>
      </c>
      <c r="I632" s="6">
        <v>558.90000000000009</v>
      </c>
      <c r="J632" s="6">
        <v>558.90000000000009</v>
      </c>
      <c r="K632" s="6">
        <v>558.90000000000009</v>
      </c>
      <c r="L632" s="6">
        <v>558.9</v>
      </c>
      <c r="M632" s="6">
        <v>558.90000000000009</v>
      </c>
      <c r="N632" s="6">
        <v>558.90000000000009</v>
      </c>
      <c r="O632" s="6">
        <v>838.35</v>
      </c>
      <c r="P632" s="6">
        <v>838.34999999999991</v>
      </c>
      <c r="Q632" s="6">
        <v>1117.8000000000002</v>
      </c>
      <c r="R632" s="6">
        <v>1117.8000000000004</v>
      </c>
      <c r="S632" s="6">
        <v>1117.8000000000002</v>
      </c>
      <c r="T632" s="6">
        <v>1117.8000000000002</v>
      </c>
      <c r="U632" s="6">
        <v>1117.8000000000002</v>
      </c>
      <c r="V632" s="6">
        <v>1117.8000000000002</v>
      </c>
      <c r="W632" s="6">
        <v>1117.8000000000002</v>
      </c>
      <c r="X632" s="6">
        <v>1117.8000000000002</v>
      </c>
      <c r="Y632" s="6">
        <v>1117.8000000000002</v>
      </c>
      <c r="Z632" s="6">
        <v>1117.8000000000002</v>
      </c>
      <c r="AA632" s="6">
        <v>1117.8000000000002</v>
      </c>
      <c r="AB632" s="6">
        <v>1117.8000000000002</v>
      </c>
      <c r="AC632" s="2">
        <v>1117.8000000000002</v>
      </c>
    </row>
    <row r="633" spans="3:29">
      <c r="C633" s="2" t="s">
        <v>113</v>
      </c>
      <c r="D633" s="2" t="s">
        <v>27</v>
      </c>
      <c r="E633" s="6">
        <v>827.58960000000002</v>
      </c>
      <c r="F633" s="6">
        <v>827.58959999999968</v>
      </c>
      <c r="G633" s="6">
        <v>827.58959999999979</v>
      </c>
      <c r="H633" s="6">
        <v>827.58959999999968</v>
      </c>
      <c r="I633" s="6">
        <v>620.69220000000007</v>
      </c>
      <c r="J633" s="6">
        <v>620.69220000000018</v>
      </c>
      <c r="K633" s="6">
        <v>620.69220000000018</v>
      </c>
      <c r="L633" s="6">
        <v>620.69220000000018</v>
      </c>
      <c r="M633" s="6">
        <v>620.69220000000007</v>
      </c>
      <c r="N633" s="6">
        <v>620.69220000000007</v>
      </c>
      <c r="O633" s="6">
        <v>413.7947999999999</v>
      </c>
      <c r="P633" s="6">
        <v>413.7947999999999</v>
      </c>
      <c r="Q633" s="6">
        <v>208.02798688524595</v>
      </c>
      <c r="R633" s="6">
        <v>206.89739999999995</v>
      </c>
      <c r="S633" s="6">
        <v>102.59843671232878</v>
      </c>
      <c r="T633" s="6">
        <v>0</v>
      </c>
      <c r="U633" s="6">
        <v>0</v>
      </c>
      <c r="V633" s="6">
        <v>0</v>
      </c>
      <c r="W633" s="6">
        <v>0</v>
      </c>
      <c r="X633" s="6">
        <v>0</v>
      </c>
      <c r="Y633" s="6">
        <v>0</v>
      </c>
      <c r="Z633" s="6">
        <v>0</v>
      </c>
      <c r="AA633" s="6">
        <v>0</v>
      </c>
      <c r="AB633" s="6">
        <v>0</v>
      </c>
      <c r="AC633" s="2">
        <v>0</v>
      </c>
    </row>
    <row r="634" spans="3:29">
      <c r="C634" s="2" t="s">
        <v>114</v>
      </c>
      <c r="D634" s="2" t="s">
        <v>27</v>
      </c>
      <c r="E634" s="6">
        <v>0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206.8974</v>
      </c>
      <c r="N634" s="6">
        <v>206.89739999999998</v>
      </c>
      <c r="O634" s="6">
        <v>206.89739999999995</v>
      </c>
      <c r="P634" s="6">
        <v>206.8974</v>
      </c>
      <c r="Q634" s="6">
        <v>206.89739999999998</v>
      </c>
      <c r="R634" s="6">
        <v>413.79480000000001</v>
      </c>
      <c r="S634" s="6">
        <v>413.79479999999995</v>
      </c>
      <c r="T634" s="6">
        <v>620.69220000000018</v>
      </c>
      <c r="U634" s="6">
        <v>620.69220000000007</v>
      </c>
      <c r="V634" s="6">
        <v>827.5895999999999</v>
      </c>
      <c r="W634" s="6">
        <v>827.5895999999999</v>
      </c>
      <c r="X634" s="6">
        <v>827.5895999999999</v>
      </c>
      <c r="Y634" s="6">
        <v>827.58960000000002</v>
      </c>
      <c r="Z634" s="6">
        <v>827.58959999999979</v>
      </c>
      <c r="AA634" s="6">
        <v>827.58959999999979</v>
      </c>
      <c r="AB634" s="6">
        <v>827.58959999999979</v>
      </c>
      <c r="AC634" s="2">
        <v>827.58960000000002</v>
      </c>
    </row>
    <row r="635" spans="3:29">
      <c r="C635" s="2" t="s">
        <v>115</v>
      </c>
      <c r="D635" s="2" t="s">
        <v>27</v>
      </c>
      <c r="E635" s="2">
        <v>0</v>
      </c>
      <c r="F635" s="2">
        <v>5.125</v>
      </c>
      <c r="G635" s="2">
        <v>5.125</v>
      </c>
      <c r="H635" s="2">
        <v>5.125</v>
      </c>
      <c r="I635" s="2">
        <v>5.125</v>
      </c>
      <c r="J635" s="2">
        <v>5.125</v>
      </c>
      <c r="K635" s="2">
        <v>5.125</v>
      </c>
      <c r="L635" s="2">
        <v>5.125</v>
      </c>
      <c r="M635" s="2">
        <v>5.125</v>
      </c>
      <c r="N635" s="2">
        <v>5.125</v>
      </c>
      <c r="O635" s="2">
        <v>5.125</v>
      </c>
      <c r="P635" s="2">
        <v>5.125</v>
      </c>
      <c r="Q635" s="2">
        <v>5.125</v>
      </c>
      <c r="R635" s="2">
        <v>5.125</v>
      </c>
      <c r="S635" s="2">
        <v>5.125</v>
      </c>
      <c r="T635" s="2">
        <v>5.125</v>
      </c>
      <c r="U635" s="2">
        <v>5.125</v>
      </c>
      <c r="V635" s="2">
        <v>5.125</v>
      </c>
      <c r="W635" s="2">
        <v>5.125</v>
      </c>
      <c r="X635" s="2">
        <v>5.125</v>
      </c>
      <c r="Y635" s="2">
        <v>5.125</v>
      </c>
      <c r="Z635" s="2">
        <v>5.125</v>
      </c>
      <c r="AA635" s="2">
        <v>5.125</v>
      </c>
      <c r="AB635" s="2">
        <v>5.125</v>
      </c>
      <c r="AC635" s="2">
        <v>5.125</v>
      </c>
    </row>
    <row r="636" spans="3:29">
      <c r="C636" s="2" t="s">
        <v>116</v>
      </c>
      <c r="D636" s="2" t="s">
        <v>27</v>
      </c>
      <c r="E636" s="2">
        <v>0</v>
      </c>
      <c r="F636" s="2">
        <v>3.7237200000000001</v>
      </c>
      <c r="G636" s="2">
        <v>3.7237200000000001</v>
      </c>
      <c r="H636" s="2">
        <v>3.7237200000000001</v>
      </c>
      <c r="I636" s="2">
        <v>3.7237200000000001</v>
      </c>
      <c r="J636" s="2">
        <v>3.7237200000000001</v>
      </c>
      <c r="K636" s="2">
        <v>3.7237200000000001</v>
      </c>
      <c r="L636" s="2">
        <v>3.7237200000000001</v>
      </c>
      <c r="M636" s="2">
        <v>3.7237200000000001</v>
      </c>
      <c r="N636" s="2">
        <v>3.7237200000000001</v>
      </c>
      <c r="O636" s="2">
        <v>3.7237200000000001</v>
      </c>
      <c r="P636" s="2">
        <v>3.7237200000000001</v>
      </c>
      <c r="Q636" s="2">
        <v>3.7237200000000001</v>
      </c>
      <c r="R636" s="2">
        <v>3.7237200000000001</v>
      </c>
      <c r="S636" s="2">
        <v>3.7237200000000001</v>
      </c>
      <c r="T636" s="2">
        <v>3.7237200000000001</v>
      </c>
      <c r="U636" s="2">
        <v>3.7237200000000001</v>
      </c>
      <c r="V636" s="2">
        <v>3.7237200000000001</v>
      </c>
      <c r="W636" s="2">
        <v>3.7237200000000001</v>
      </c>
      <c r="X636" s="2">
        <v>3.7237200000000001</v>
      </c>
      <c r="Y636" s="2">
        <v>3.7237200000000001</v>
      </c>
      <c r="Z636" s="2">
        <v>3.7237200000000001</v>
      </c>
      <c r="AA636" s="2">
        <v>3.7237200000000001</v>
      </c>
      <c r="AB636" s="2">
        <v>3.7237200000000001</v>
      </c>
      <c r="AC636" s="2">
        <v>3.7237200000000001</v>
      </c>
    </row>
    <row r="637" spans="3:29">
      <c r="C637" s="2" t="s">
        <v>117</v>
      </c>
      <c r="D637" s="2" t="s">
        <v>27</v>
      </c>
      <c r="E637" s="2">
        <v>3.62</v>
      </c>
      <c r="F637" s="2">
        <v>3.62</v>
      </c>
      <c r="G637" s="2">
        <v>3.62</v>
      </c>
      <c r="H637" s="2">
        <v>3.62</v>
      </c>
      <c r="I637" s="2">
        <v>3.62</v>
      </c>
      <c r="J637" s="2">
        <v>3.62</v>
      </c>
      <c r="K637" s="2">
        <v>3.62</v>
      </c>
      <c r="L637" s="2">
        <v>3.62</v>
      </c>
      <c r="M637" s="2">
        <v>3.62</v>
      </c>
      <c r="N637" s="2">
        <v>3.62</v>
      </c>
      <c r="O637" s="2">
        <v>3.62</v>
      </c>
      <c r="P637" s="2">
        <v>3.62</v>
      </c>
      <c r="Q637" s="2">
        <v>3.62</v>
      </c>
      <c r="R637" s="2">
        <v>3.62</v>
      </c>
      <c r="S637" s="2">
        <v>3.62</v>
      </c>
      <c r="T637" s="2">
        <v>3.62</v>
      </c>
      <c r="U637" s="2">
        <v>3.62</v>
      </c>
      <c r="V637" s="2">
        <v>3.62</v>
      </c>
      <c r="W637" s="2">
        <v>3.62</v>
      </c>
      <c r="X637" s="2">
        <v>3.62</v>
      </c>
      <c r="Y637" s="2">
        <v>3.62</v>
      </c>
      <c r="Z637" s="2">
        <v>3.62</v>
      </c>
      <c r="AA637" s="2">
        <v>3.62</v>
      </c>
      <c r="AB637" s="2">
        <v>3.62</v>
      </c>
      <c r="AC637" s="2">
        <v>3.62</v>
      </c>
    </row>
    <row r="638" spans="3:29">
      <c r="C638" s="2" t="s">
        <v>118</v>
      </c>
      <c r="D638" s="2" t="s">
        <v>27</v>
      </c>
      <c r="E638" s="2">
        <v>6.2799999999999994</v>
      </c>
      <c r="F638" s="2">
        <v>6.2799999999999994</v>
      </c>
      <c r="G638" s="2">
        <v>6.2799999999999994</v>
      </c>
      <c r="H638" s="2">
        <v>6.2799999999999994</v>
      </c>
      <c r="I638" s="2">
        <v>6.2799999999999994</v>
      </c>
      <c r="J638" s="2">
        <v>6.2799999999999994</v>
      </c>
      <c r="K638" s="2">
        <v>6.2799999999999994</v>
      </c>
      <c r="L638" s="2">
        <v>6.2799999999999994</v>
      </c>
      <c r="M638" s="2">
        <v>6.2799999999999994</v>
      </c>
      <c r="N638" s="2">
        <v>6.2799999999999994</v>
      </c>
      <c r="O638" s="2">
        <v>6.2799999999999994</v>
      </c>
      <c r="P638" s="2">
        <v>6.2799999999999994</v>
      </c>
      <c r="Q638" s="2">
        <v>6.2799999999999994</v>
      </c>
      <c r="R638" s="2">
        <v>6.2799999999999994</v>
      </c>
      <c r="S638" s="2">
        <v>6.2799999999999994</v>
      </c>
      <c r="T638" s="2">
        <v>6.2799999999999994</v>
      </c>
      <c r="U638" s="2">
        <v>6.2799999999999994</v>
      </c>
      <c r="V638" s="2">
        <v>6.2799999999999994</v>
      </c>
      <c r="W638" s="2">
        <v>6.2799999999999994</v>
      </c>
      <c r="X638" s="2">
        <v>6.2799999999999994</v>
      </c>
      <c r="Y638" s="2">
        <v>6.2799999999999994</v>
      </c>
      <c r="Z638" s="2">
        <v>6.2799999999999994</v>
      </c>
      <c r="AA638" s="2">
        <v>6.2799999999999994</v>
      </c>
      <c r="AB638" s="2">
        <v>6.2799999999999994</v>
      </c>
      <c r="AC638" s="2">
        <v>6.2799999999999994</v>
      </c>
    </row>
    <row r="639" spans="3:29">
      <c r="C639" s="2" t="s">
        <v>119</v>
      </c>
      <c r="D639" s="2" t="s">
        <v>27</v>
      </c>
      <c r="E639" s="2">
        <v>3.37</v>
      </c>
      <c r="F639" s="2">
        <v>3.37</v>
      </c>
      <c r="G639" s="2">
        <v>3.37</v>
      </c>
      <c r="H639" s="2">
        <v>3.37</v>
      </c>
      <c r="I639" s="2">
        <v>3.37</v>
      </c>
      <c r="J639" s="2">
        <v>3.7450000000000001</v>
      </c>
      <c r="K639" s="2">
        <v>3.7450000000000001</v>
      </c>
      <c r="L639" s="2">
        <v>3.7450000000000001</v>
      </c>
      <c r="M639" s="2">
        <v>3.7450000000000001</v>
      </c>
      <c r="N639" s="2">
        <v>3.7450000000000001</v>
      </c>
      <c r="O639" s="2">
        <v>3.7450000000000001</v>
      </c>
      <c r="P639" s="2">
        <v>3.7450000000000001</v>
      </c>
      <c r="Q639" s="2">
        <v>3.7450000000000001</v>
      </c>
      <c r="R639" s="2">
        <v>3.7450000000000001</v>
      </c>
      <c r="S639" s="2">
        <v>3.7450000000000001</v>
      </c>
      <c r="T639" s="2">
        <v>3.7450000000000001</v>
      </c>
      <c r="U639" s="2">
        <v>3.7450000000000001</v>
      </c>
      <c r="V639" s="2">
        <v>3.7450000000000001</v>
      </c>
      <c r="W639" s="2">
        <v>3.7450000000000001</v>
      </c>
      <c r="X639" s="2">
        <v>3.7450000000000001</v>
      </c>
      <c r="Y639" s="2">
        <v>3.7450000000000001</v>
      </c>
      <c r="Z639" s="2">
        <v>3.7450000000000001</v>
      </c>
      <c r="AA639" s="2">
        <v>3.7450000000000001</v>
      </c>
      <c r="AB639" s="2">
        <v>3.7450000000000001</v>
      </c>
      <c r="AC639" s="2">
        <v>3.7450000000000001</v>
      </c>
    </row>
    <row r="640" spans="3:29">
      <c r="C640" s="2" t="s">
        <v>120</v>
      </c>
      <c r="D640" s="2" t="s">
        <v>27</v>
      </c>
      <c r="E640" s="2">
        <v>1.43</v>
      </c>
      <c r="F640" s="2">
        <v>1.43</v>
      </c>
      <c r="G640" s="2">
        <v>1.43</v>
      </c>
      <c r="H640" s="2">
        <v>1.43</v>
      </c>
      <c r="I640" s="2">
        <v>1.43</v>
      </c>
      <c r="J640" s="2">
        <v>1.43</v>
      </c>
      <c r="K640" s="2">
        <v>1.43</v>
      </c>
      <c r="L640" s="2">
        <v>1.43</v>
      </c>
      <c r="M640" s="2">
        <v>1.43</v>
      </c>
      <c r="N640" s="2">
        <v>1.43</v>
      </c>
      <c r="O640" s="2">
        <v>1.43</v>
      </c>
      <c r="P640" s="2">
        <v>1.43</v>
      </c>
      <c r="Q640" s="2">
        <v>1.43</v>
      </c>
      <c r="R640" s="2">
        <v>1.43</v>
      </c>
      <c r="S640" s="2">
        <v>1.43</v>
      </c>
      <c r="T640" s="2">
        <v>1.43</v>
      </c>
      <c r="U640" s="2">
        <v>1.43</v>
      </c>
      <c r="V640" s="2">
        <v>1.43</v>
      </c>
      <c r="W640" s="2">
        <v>1.43</v>
      </c>
      <c r="X640" s="2">
        <v>1.43</v>
      </c>
      <c r="Y640" s="2">
        <v>1.43</v>
      </c>
      <c r="Z640" s="2">
        <v>1.43</v>
      </c>
      <c r="AA640" s="2">
        <v>1.43</v>
      </c>
      <c r="AB640" s="2">
        <v>1.43</v>
      </c>
      <c r="AC640" s="2">
        <v>1.43</v>
      </c>
    </row>
    <row r="641" spans="3:29">
      <c r="C641" s="2" t="s">
        <v>121</v>
      </c>
      <c r="D641" s="2" t="s">
        <v>27</v>
      </c>
      <c r="E641" s="2">
        <v>3.0750000000000002</v>
      </c>
      <c r="F641" s="2">
        <v>3.0750000000000002</v>
      </c>
      <c r="G641" s="2">
        <v>3.0750000000000002</v>
      </c>
      <c r="H641" s="2">
        <v>3.0750000000000002</v>
      </c>
      <c r="I641" s="2">
        <v>3.0750000000000002</v>
      </c>
      <c r="J641" s="2">
        <v>3.0750000000000002</v>
      </c>
      <c r="K641" s="2">
        <v>3.0750000000000002</v>
      </c>
      <c r="L641" s="2">
        <v>3.0750000000000002</v>
      </c>
      <c r="M641" s="2">
        <v>3.0750000000000002</v>
      </c>
      <c r="N641" s="2">
        <v>3.0750000000000002</v>
      </c>
      <c r="O641" s="2">
        <v>3.0750000000000002</v>
      </c>
      <c r="P641" s="2">
        <v>3.0750000000000002</v>
      </c>
      <c r="Q641" s="2">
        <v>3.0750000000000002</v>
      </c>
      <c r="R641" s="2">
        <v>3.0750000000000002</v>
      </c>
      <c r="S641" s="2">
        <v>3.0750000000000002</v>
      </c>
      <c r="T641" s="2">
        <v>3.0750000000000002</v>
      </c>
      <c r="U641" s="2">
        <v>3.0750000000000002</v>
      </c>
      <c r="V641" s="2">
        <v>3.0750000000000002</v>
      </c>
      <c r="W641" s="2">
        <v>3.0750000000000002</v>
      </c>
      <c r="X641" s="2">
        <v>3.0750000000000002</v>
      </c>
      <c r="Y641" s="2">
        <v>3.0750000000000002</v>
      </c>
      <c r="Z641" s="2">
        <v>3.0750000000000002</v>
      </c>
      <c r="AA641" s="2">
        <v>3.0750000000000002</v>
      </c>
      <c r="AB641" s="2">
        <v>3.0750000000000002</v>
      </c>
      <c r="AC641" s="2">
        <v>3.0750000000000002</v>
      </c>
    </row>
    <row r="642" spans="3:29">
      <c r="C642" s="2" t="s">
        <v>122</v>
      </c>
      <c r="D642" s="2" t="s">
        <v>27</v>
      </c>
      <c r="E642" s="2">
        <v>5.04</v>
      </c>
      <c r="F642" s="2">
        <v>5.04</v>
      </c>
      <c r="G642" s="2">
        <v>5.04</v>
      </c>
      <c r="H642" s="2">
        <v>5.04</v>
      </c>
      <c r="I642" s="2">
        <v>5.04</v>
      </c>
      <c r="J642" s="2">
        <v>5.04</v>
      </c>
      <c r="K642" s="2">
        <v>5.04</v>
      </c>
      <c r="L642" s="2">
        <v>5.04</v>
      </c>
      <c r="M642" s="2">
        <v>5.04</v>
      </c>
      <c r="N642" s="2">
        <v>5.04</v>
      </c>
      <c r="O642" s="2">
        <v>5.04</v>
      </c>
      <c r="P642" s="2">
        <v>5.04</v>
      </c>
      <c r="Q642" s="2">
        <v>5.04</v>
      </c>
      <c r="R642" s="2">
        <v>5.04</v>
      </c>
      <c r="S642" s="2">
        <v>5.04</v>
      </c>
      <c r="T642" s="2">
        <v>5.04</v>
      </c>
      <c r="U642" s="2">
        <v>5.04</v>
      </c>
      <c r="V642" s="2">
        <v>5.04</v>
      </c>
      <c r="W642" s="2">
        <v>5.04</v>
      </c>
      <c r="X642" s="2">
        <v>5.04</v>
      </c>
      <c r="Y642" s="2">
        <v>5.04</v>
      </c>
      <c r="Z642" s="2">
        <v>5.04</v>
      </c>
      <c r="AA642" s="2">
        <v>5.04</v>
      </c>
      <c r="AB642" s="2">
        <v>5.04</v>
      </c>
      <c r="AC642" s="2">
        <v>5.04</v>
      </c>
    </row>
    <row r="643" spans="3:29">
      <c r="C643" s="2" t="s">
        <v>123</v>
      </c>
      <c r="D643" s="2" t="s">
        <v>27</v>
      </c>
      <c r="E643" s="2">
        <v>10.515000000000001</v>
      </c>
      <c r="F643" s="2">
        <v>10.515000000000001</v>
      </c>
      <c r="G643" s="2">
        <v>10.515000000000001</v>
      </c>
      <c r="H643" s="2">
        <v>10.515000000000001</v>
      </c>
      <c r="I643" s="2">
        <v>10.515000000000001</v>
      </c>
      <c r="J643" s="2">
        <v>10.515000000000001</v>
      </c>
      <c r="K643" s="2">
        <v>10.515000000000001</v>
      </c>
      <c r="L643" s="2">
        <v>10.515000000000001</v>
      </c>
      <c r="M643" s="2">
        <v>10.515000000000001</v>
      </c>
      <c r="N643" s="2">
        <v>10.515000000000001</v>
      </c>
      <c r="O643" s="2">
        <v>10.515000000000001</v>
      </c>
      <c r="P643" s="2">
        <v>10.515000000000001</v>
      </c>
      <c r="Q643" s="2">
        <v>10.515000000000001</v>
      </c>
      <c r="R643" s="2">
        <v>10.515000000000001</v>
      </c>
      <c r="S643" s="2">
        <v>10.515000000000001</v>
      </c>
      <c r="T643" s="2">
        <v>10.515000000000001</v>
      </c>
      <c r="U643" s="2">
        <v>10.515000000000001</v>
      </c>
      <c r="V643" s="2">
        <v>10.515000000000001</v>
      </c>
      <c r="W643" s="2">
        <v>10.515000000000001</v>
      </c>
      <c r="X643" s="2">
        <v>10.515000000000001</v>
      </c>
      <c r="Y643" s="2">
        <v>10.515000000000001</v>
      </c>
      <c r="Z643" s="2">
        <v>10.515000000000001</v>
      </c>
      <c r="AA643" s="2">
        <v>10.515000000000001</v>
      </c>
      <c r="AB643" s="2">
        <v>10.515000000000001</v>
      </c>
      <c r="AC643" s="2">
        <v>10.515000000000001</v>
      </c>
    </row>
    <row r="644" spans="3:29">
      <c r="C644" s="2" t="s">
        <v>124</v>
      </c>
      <c r="D644" s="2" t="s">
        <v>27</v>
      </c>
      <c r="E644" s="2">
        <v>5.2249999999999996</v>
      </c>
      <c r="F644" s="2">
        <v>5.2249999999999996</v>
      </c>
      <c r="G644" s="2">
        <v>5.2249999999999996</v>
      </c>
      <c r="H644" s="2">
        <v>5.2249999999999996</v>
      </c>
      <c r="I644" s="2">
        <v>5.2249999999999996</v>
      </c>
      <c r="J644" s="2">
        <v>5.2249999999999996</v>
      </c>
      <c r="K644" s="2">
        <v>5.2249999999999996</v>
      </c>
      <c r="L644" s="2">
        <v>5.2249999999999996</v>
      </c>
      <c r="M644" s="2">
        <v>5.2249999999999996</v>
      </c>
      <c r="N644" s="2">
        <v>5.2249999999999996</v>
      </c>
      <c r="O644" s="2">
        <v>5.2249999999999996</v>
      </c>
      <c r="P644" s="2">
        <v>5.2249999999999996</v>
      </c>
      <c r="Q644" s="2">
        <v>5.2249999999999996</v>
      </c>
      <c r="R644" s="2">
        <v>5.2249999999999996</v>
      </c>
      <c r="S644" s="2">
        <v>5.2249999999999996</v>
      </c>
      <c r="T644" s="2">
        <v>5.2249999999999996</v>
      </c>
      <c r="U644" s="2">
        <v>5.2249999999999996</v>
      </c>
      <c r="V644" s="2">
        <v>5.2249999999999996</v>
      </c>
      <c r="W644" s="2">
        <v>5.2249999999999996</v>
      </c>
      <c r="X644" s="2">
        <v>5.2249999999999996</v>
      </c>
      <c r="Y644" s="2">
        <v>5.2249999999999996</v>
      </c>
      <c r="Z644" s="2">
        <v>5.2249999999999996</v>
      </c>
      <c r="AA644" s="2">
        <v>5.2249999999999996</v>
      </c>
      <c r="AB644" s="2">
        <v>5.2249999999999996</v>
      </c>
      <c r="AC644" s="2">
        <v>5.2249999999999996</v>
      </c>
    </row>
    <row r="645" spans="3:29">
      <c r="C645" s="2" t="s">
        <v>125</v>
      </c>
      <c r="D645" s="2" t="s">
        <v>27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  <c r="J645" s="2">
        <v>0</v>
      </c>
      <c r="K645" s="2">
        <v>0</v>
      </c>
      <c r="L645" s="2">
        <v>0</v>
      </c>
      <c r="M645" s="2">
        <v>0</v>
      </c>
      <c r="N645" s="2">
        <v>0</v>
      </c>
      <c r="O645" s="2">
        <v>0</v>
      </c>
      <c r="P645" s="2">
        <v>0</v>
      </c>
      <c r="Q645" s="2">
        <v>0</v>
      </c>
      <c r="R645" s="2">
        <v>0</v>
      </c>
      <c r="S645" s="2">
        <v>0</v>
      </c>
      <c r="T645" s="2">
        <v>0</v>
      </c>
      <c r="U645" s="2">
        <v>0</v>
      </c>
      <c r="V645" s="2">
        <v>0</v>
      </c>
      <c r="W645" s="2">
        <v>0</v>
      </c>
      <c r="X645" s="2">
        <v>0</v>
      </c>
      <c r="Y645" s="2">
        <v>0</v>
      </c>
      <c r="Z645" s="2">
        <v>0</v>
      </c>
      <c r="AA645" s="2">
        <v>0</v>
      </c>
      <c r="AB645" s="2">
        <v>0</v>
      </c>
      <c r="AC645" s="2">
        <v>0</v>
      </c>
    </row>
    <row r="646" spans="3:29">
      <c r="C646" s="2" t="s">
        <v>126</v>
      </c>
      <c r="D646" s="2" t="s">
        <v>27</v>
      </c>
      <c r="E646" s="2">
        <v>4.9605000000000006</v>
      </c>
      <c r="F646" s="2">
        <v>4.9605000000000006</v>
      </c>
      <c r="G646" s="2">
        <v>4.9605000000000006</v>
      </c>
      <c r="H646" s="2">
        <v>4.9605000000000006</v>
      </c>
      <c r="I646" s="2">
        <v>4.9605000000000006</v>
      </c>
      <c r="J646" s="2">
        <v>4.9605000000000006</v>
      </c>
      <c r="K646" s="2">
        <v>4.9605000000000006</v>
      </c>
      <c r="L646" s="2">
        <v>4.9605000000000006</v>
      </c>
      <c r="M646" s="2">
        <v>4.9605000000000006</v>
      </c>
      <c r="N646" s="2">
        <v>4.9605000000000006</v>
      </c>
      <c r="O646" s="2">
        <v>4.9605000000000006</v>
      </c>
      <c r="P646" s="2">
        <v>4.9605000000000006</v>
      </c>
      <c r="Q646" s="2">
        <v>4.9605000000000006</v>
      </c>
      <c r="R646" s="2">
        <v>4.9605000000000006</v>
      </c>
      <c r="S646" s="2">
        <v>4.9605000000000006</v>
      </c>
      <c r="T646" s="2">
        <v>4.9605000000000006</v>
      </c>
      <c r="U646" s="2">
        <v>4.9605000000000006</v>
      </c>
      <c r="V646" s="2">
        <v>4.9605000000000006</v>
      </c>
      <c r="W646" s="2">
        <v>4.9605000000000006</v>
      </c>
      <c r="X646" s="2">
        <v>4.9605000000000006</v>
      </c>
      <c r="Y646" s="2">
        <v>4.9605000000000006</v>
      </c>
      <c r="Z646" s="2">
        <v>4.9605000000000006</v>
      </c>
      <c r="AA646" s="2">
        <v>4.9605000000000006</v>
      </c>
      <c r="AB646" s="2">
        <v>4.9605000000000006</v>
      </c>
      <c r="AC646" s="2">
        <v>4.9605000000000006</v>
      </c>
    </row>
    <row r="647" spans="3:29">
      <c r="C647" s="2" t="s">
        <v>127</v>
      </c>
      <c r="D647" s="2" t="s">
        <v>27</v>
      </c>
      <c r="E647" s="2">
        <v>1.7567000000000002</v>
      </c>
      <c r="F647" s="2">
        <v>1.7567000000000002</v>
      </c>
      <c r="G647" s="2">
        <v>1.7567000000000002</v>
      </c>
      <c r="H647" s="2">
        <v>1.7567000000000002</v>
      </c>
      <c r="I647" s="2">
        <v>1.7567000000000002</v>
      </c>
      <c r="J647" s="2">
        <v>1.7567000000000002</v>
      </c>
      <c r="K647" s="2">
        <v>1.7567000000000002</v>
      </c>
      <c r="L647" s="2">
        <v>1.7567000000000002</v>
      </c>
      <c r="M647" s="2">
        <v>1.7567000000000002</v>
      </c>
      <c r="N647" s="2">
        <v>1.7567000000000002</v>
      </c>
      <c r="O647" s="2">
        <v>1.7567000000000002</v>
      </c>
      <c r="P647" s="2">
        <v>1.7567000000000002</v>
      </c>
      <c r="Q647" s="2">
        <v>1.7567000000000002</v>
      </c>
      <c r="R647" s="2">
        <v>1.7567000000000002</v>
      </c>
      <c r="S647" s="2">
        <v>1.7567000000000002</v>
      </c>
      <c r="T647" s="2">
        <v>1.7567000000000002</v>
      </c>
      <c r="U647" s="2">
        <v>1.7567000000000002</v>
      </c>
      <c r="V647" s="2">
        <v>1.7567000000000002</v>
      </c>
      <c r="W647" s="2">
        <v>1.7567000000000002</v>
      </c>
      <c r="X647" s="2">
        <v>1.7567000000000002</v>
      </c>
      <c r="Y647" s="2">
        <v>1.7567000000000002</v>
      </c>
      <c r="Z647" s="2">
        <v>1.7567000000000002</v>
      </c>
      <c r="AA647" s="2">
        <v>1.7567000000000002</v>
      </c>
      <c r="AB647" s="2">
        <v>1.7567000000000002</v>
      </c>
      <c r="AC647" s="2">
        <v>1.7567000000000002</v>
      </c>
    </row>
    <row r="648" spans="3:29">
      <c r="C648" s="2" t="s">
        <v>128</v>
      </c>
      <c r="D648" s="2" t="s">
        <v>27</v>
      </c>
      <c r="E648" s="2">
        <v>0.21400000000000002</v>
      </c>
      <c r="F648" s="2">
        <v>0.21400000000000002</v>
      </c>
      <c r="G648" s="2">
        <v>0.21400000000000002</v>
      </c>
      <c r="H648" s="2">
        <v>0.21400000000000002</v>
      </c>
      <c r="I648" s="2">
        <v>0.21400000000000002</v>
      </c>
      <c r="J648" s="2">
        <v>0.21400000000000002</v>
      </c>
      <c r="K648" s="2">
        <v>0.21400000000000002</v>
      </c>
      <c r="L648" s="2">
        <v>0.21400000000000002</v>
      </c>
      <c r="M648" s="2">
        <v>0.21400000000000002</v>
      </c>
      <c r="N648" s="2">
        <v>0.21400000000000002</v>
      </c>
      <c r="O648" s="2">
        <v>0.21400000000000002</v>
      </c>
      <c r="P648" s="2">
        <v>0.21400000000000002</v>
      </c>
      <c r="Q648" s="2">
        <v>0.21400000000000002</v>
      </c>
      <c r="R648" s="2">
        <v>0.21400000000000002</v>
      </c>
      <c r="S648" s="2">
        <v>0.21400000000000002</v>
      </c>
      <c r="T648" s="2">
        <v>0.21400000000000002</v>
      </c>
      <c r="U648" s="2">
        <v>0.21400000000000002</v>
      </c>
      <c r="V648" s="2">
        <v>0.21400000000000002</v>
      </c>
      <c r="W648" s="2">
        <v>0.21400000000000002</v>
      </c>
      <c r="X648" s="2">
        <v>0.21400000000000002</v>
      </c>
      <c r="Y648" s="2">
        <v>0.21400000000000002</v>
      </c>
      <c r="Z648" s="2">
        <v>0.21400000000000002</v>
      </c>
      <c r="AA648" s="2">
        <v>0.21400000000000002</v>
      </c>
      <c r="AB648" s="2">
        <v>0.21400000000000002</v>
      </c>
      <c r="AC648" s="2">
        <v>0.21400000000000002</v>
      </c>
    </row>
    <row r="649" spans="3:29">
      <c r="C649" s="2" t="s">
        <v>129</v>
      </c>
      <c r="D649" s="2" t="s">
        <v>27</v>
      </c>
    </row>
    <row r="650" spans="3:29">
      <c r="C650" s="2" t="s">
        <v>130</v>
      </c>
      <c r="D650" s="2" t="s">
        <v>27</v>
      </c>
      <c r="E650" s="2">
        <v>2.2334999999999998</v>
      </c>
      <c r="F650" s="2">
        <v>2.2334999999999998</v>
      </c>
      <c r="G650" s="2">
        <v>2.2334999999999998</v>
      </c>
      <c r="H650" s="2">
        <v>2.2334999999999998</v>
      </c>
      <c r="I650" s="2">
        <v>2.2334999999999998</v>
      </c>
      <c r="J650" s="2">
        <v>2.2334999999999998</v>
      </c>
      <c r="K650" s="2">
        <v>2.2334999999999998</v>
      </c>
      <c r="L650" s="2">
        <v>2.2334999999999998</v>
      </c>
      <c r="M650" s="2">
        <v>2.2334999999999998</v>
      </c>
      <c r="N650" s="2">
        <v>2.2334999999999998</v>
      </c>
      <c r="O650" s="2">
        <v>2.2334999999999998</v>
      </c>
      <c r="P650" s="2">
        <v>2.2334999999999998</v>
      </c>
      <c r="Q650" s="2">
        <v>2.2334999999999998</v>
      </c>
      <c r="R650" s="2">
        <v>2.2334999999999998</v>
      </c>
      <c r="S650" s="2">
        <v>2.2334999999999998</v>
      </c>
      <c r="T650" s="2">
        <v>2.2334999999999998</v>
      </c>
      <c r="U650" s="2">
        <v>2.2334999999999998</v>
      </c>
      <c r="V650" s="2">
        <v>2.2334999999999998</v>
      </c>
      <c r="W650" s="2">
        <v>2.2334999999999998</v>
      </c>
      <c r="X650" s="2">
        <v>2.2334999999999998</v>
      </c>
      <c r="Y650" s="2">
        <v>2.2334999999999998</v>
      </c>
      <c r="Z650" s="2">
        <v>2.2334999999999998</v>
      </c>
      <c r="AA650" s="2">
        <v>2.2334999999999998</v>
      </c>
      <c r="AB650" s="2">
        <v>2.2334999999999998</v>
      </c>
      <c r="AC650" s="2">
        <v>2.2334999999999998</v>
      </c>
    </row>
    <row r="651" spans="3:29">
      <c r="C651" s="2" t="s">
        <v>131</v>
      </c>
      <c r="D651" s="2" t="s">
        <v>27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0</v>
      </c>
      <c r="U651" s="2">
        <v>0</v>
      </c>
      <c r="V651" s="2">
        <v>0</v>
      </c>
      <c r="W651" s="2">
        <v>0</v>
      </c>
      <c r="X651" s="2">
        <v>0</v>
      </c>
      <c r="Y651" s="2">
        <v>0</v>
      </c>
      <c r="Z651" s="2">
        <v>0</v>
      </c>
      <c r="AA651" s="2">
        <v>0</v>
      </c>
      <c r="AB651" s="2">
        <v>0</v>
      </c>
      <c r="AC651" s="2">
        <v>0</v>
      </c>
    </row>
    <row r="652" spans="3:29">
      <c r="C652" s="2" t="s">
        <v>132</v>
      </c>
      <c r="D652" s="2" t="s">
        <v>27</v>
      </c>
    </row>
    <row r="653" spans="3:29">
      <c r="C653" s="2" t="s">
        <v>133</v>
      </c>
      <c r="D653" s="2" t="s">
        <v>27</v>
      </c>
    </row>
    <row r="654" spans="3:29">
      <c r="C654" s="2" t="s">
        <v>41</v>
      </c>
      <c r="D654" s="2" t="s">
        <v>27</v>
      </c>
      <c r="E654" s="2">
        <v>0</v>
      </c>
      <c r="F654" s="2">
        <v>0</v>
      </c>
      <c r="G654" s="2">
        <v>0</v>
      </c>
      <c r="H654" s="2">
        <v>0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1.0437073814898339E-4</v>
      </c>
      <c r="R654" s="2">
        <v>4.8123807122024817E-4</v>
      </c>
      <c r="S654" s="2">
        <v>8.2165638288900927E-4</v>
      </c>
      <c r="T654" s="2">
        <v>8.7416921067778321E-4</v>
      </c>
      <c r="U654" s="2">
        <v>9.8698769921259704E-4</v>
      </c>
      <c r="V654" s="2">
        <v>1.088641288076349E-3</v>
      </c>
      <c r="W654" s="2">
        <v>1.2221252168043905E-3</v>
      </c>
      <c r="X654" s="2">
        <v>1.2343218621606812E-3</v>
      </c>
      <c r="Y654" s="2">
        <v>1.2911281457915463E-3</v>
      </c>
      <c r="Z654" s="2">
        <v>1.5608722584238223E-3</v>
      </c>
      <c r="AA654" s="2">
        <v>1.5870065016417273E-3</v>
      </c>
      <c r="AB654" s="2">
        <v>1.8181684437289737E-3</v>
      </c>
      <c r="AC654" s="2">
        <v>1.8518147815414371E-3</v>
      </c>
    </row>
    <row r="655" spans="3:29">
      <c r="C655" s="2" t="s">
        <v>42</v>
      </c>
      <c r="D655" s="2" t="s">
        <v>27</v>
      </c>
    </row>
    <row r="656" spans="3:29">
      <c r="C656" s="2" t="s">
        <v>43</v>
      </c>
      <c r="D656" s="2" t="s">
        <v>27</v>
      </c>
      <c r="E656" s="2">
        <v>4.0572897359021492E-6</v>
      </c>
      <c r="F656" s="2">
        <v>2.5587762234416106E-5</v>
      </c>
      <c r="G656" s="2">
        <v>4.007263188906127E-5</v>
      </c>
      <c r="H656" s="2">
        <v>4.5590872628641251E-5</v>
      </c>
      <c r="I656" s="2">
        <v>1.9304719723761622E-4</v>
      </c>
      <c r="J656" s="2">
        <v>1.9691738233131042E-4</v>
      </c>
      <c r="K656" s="2">
        <v>2.001315755270819E-4</v>
      </c>
      <c r="L656" s="2">
        <v>9.1936317751781509E-4</v>
      </c>
      <c r="M656" s="2">
        <v>9.4794741445282295E-4</v>
      </c>
      <c r="N656" s="2">
        <v>1.0270639144394256E-3</v>
      </c>
      <c r="O656" s="2">
        <v>1.5756944525210459E-3</v>
      </c>
      <c r="P656" s="2">
        <v>1.634353982865492E-3</v>
      </c>
      <c r="Q656" s="2">
        <v>1.8166141375491598E-3</v>
      </c>
      <c r="R656" s="2">
        <v>2.4419939369648294E-3</v>
      </c>
      <c r="S656" s="2">
        <v>3.1067644208241274E-3</v>
      </c>
      <c r="T656" s="2">
        <v>3.2131919998306877E-3</v>
      </c>
      <c r="U656" s="2">
        <v>4.3124354182676938E-3</v>
      </c>
      <c r="V656" s="2">
        <v>4.5948371837254221E-3</v>
      </c>
      <c r="W656" s="2">
        <v>4.5954920545790276E-3</v>
      </c>
      <c r="X656" s="2">
        <v>4.5969605877137247E-3</v>
      </c>
      <c r="Y656" s="2">
        <v>4.7317840374763356E-3</v>
      </c>
      <c r="Z656" s="2">
        <v>5.0956431950879497E-3</v>
      </c>
      <c r="AA656" s="2">
        <v>5.1382729473010537E-3</v>
      </c>
      <c r="AB656" s="2">
        <v>5.9088270218551507E-3</v>
      </c>
      <c r="AC656" s="2">
        <v>5.9455494103713615E-3</v>
      </c>
    </row>
    <row r="657" spans="3:29">
      <c r="C657" s="2" t="s">
        <v>44</v>
      </c>
      <c r="D657" s="2" t="s">
        <v>27</v>
      </c>
      <c r="E657" s="2">
        <v>6.8488250602045638E-6</v>
      </c>
      <c r="F657" s="2">
        <v>4.1671183105830792E-5</v>
      </c>
      <c r="G657" s="2">
        <v>6.511254489170307E-5</v>
      </c>
      <c r="H657" s="2">
        <v>1.5342347711029409E-5</v>
      </c>
      <c r="I657" s="2">
        <v>3.1938627697317769E-4</v>
      </c>
      <c r="J657" s="2">
        <v>158.0422480693515</v>
      </c>
      <c r="K657" s="2">
        <v>191.56469004476529</v>
      </c>
      <c r="L657" s="2">
        <v>267.33972158394283</v>
      </c>
      <c r="M657" s="2">
        <v>165.04307388220752</v>
      </c>
      <c r="N657" s="2">
        <v>214.56775583331714</v>
      </c>
      <c r="O657" s="2">
        <v>140.37262938020285</v>
      </c>
      <c r="P657" s="2">
        <v>156.1005017288241</v>
      </c>
      <c r="Q657" s="2">
        <v>194.6612689480414</v>
      </c>
      <c r="R657" s="2">
        <v>136.92558668541704</v>
      </c>
      <c r="S657" s="2">
        <v>193.30786434983378</v>
      </c>
      <c r="T657" s="2">
        <v>175.07149983165272</v>
      </c>
      <c r="U657" s="2">
        <v>203.4150816313292</v>
      </c>
      <c r="V657" s="2">
        <v>143.08880952103732</v>
      </c>
      <c r="W657" s="2">
        <v>154.42615338929164</v>
      </c>
      <c r="X657" s="2">
        <v>196.19278684988137</v>
      </c>
      <c r="Y657" s="2">
        <v>242.49658545667327</v>
      </c>
      <c r="Z657" s="2">
        <v>288.80029830992936</v>
      </c>
      <c r="AA657" s="2">
        <v>335.10399151049717</v>
      </c>
      <c r="AB657" s="2">
        <v>381.40759350057704</v>
      </c>
      <c r="AC657" s="2">
        <v>427.71120056799288</v>
      </c>
    </row>
  </sheetData>
  <conditionalFormatting sqref="F6:AD645">
    <cfRule type="cellIs" dxfId="7" priority="7" operator="greaterThan">
      <formula>E6</formula>
    </cfRule>
    <cfRule type="cellIs" dxfId="6" priority="8" operator="lessThan">
      <formula>E6</formula>
    </cfRule>
  </conditionalFormatting>
  <conditionalFormatting sqref="F6">
    <cfRule type="cellIs" dxfId="5" priority="5" operator="greaterThan">
      <formula>E6</formula>
    </cfRule>
    <cfRule type="cellIs" dxfId="4" priority="6" operator="lessThan">
      <formula>E6</formula>
    </cfRule>
  </conditionalFormatting>
  <conditionalFormatting sqref="G6:X6">
    <cfRule type="cellIs" dxfId="3" priority="3" operator="greaterThan">
      <formula>F6</formula>
    </cfRule>
    <cfRule type="cellIs" dxfId="2" priority="4" operator="lessThan">
      <formula>F6</formula>
    </cfRule>
  </conditionalFormatting>
  <conditionalFormatting sqref="E14:W22">
    <cfRule type="cellIs" dxfId="1" priority="1" operator="greaterThan">
      <formula>D14</formula>
    </cfRule>
    <cfRule type="cellIs" dxfId="0" priority="2" operator="lessThan">
      <formula>D14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Results</vt:lpstr>
      <vt:lpstr>Pick OM&amp;A</vt:lpstr>
      <vt:lpstr>Pick Fuel</vt:lpstr>
      <vt:lpstr>Base_Alt1BCSRefNG</vt:lpstr>
      <vt:lpstr>Base_Alt0Ref2020_NG</vt:lpstr>
    </vt:vector>
  </TitlesOfParts>
  <Company>Ontario Power Generation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KLJ</dc:creator>
  <cp:lastModifiedBy>219674</cp:lastModifiedBy>
  <cp:lastPrinted>2016-12-12T18:52:49Z</cp:lastPrinted>
  <dcterms:created xsi:type="dcterms:W3CDTF">2012-01-24T15:54:49Z</dcterms:created>
  <dcterms:modified xsi:type="dcterms:W3CDTF">2016-12-22T17:43:03Z</dcterms:modified>
</cp:coreProperties>
</file>