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/>
  </bookViews>
  <sheets>
    <sheet name="Monthly Data" sheetId="1" r:id="rId1"/>
    <sheet name="OLS Model" sheetId="577" r:id="rId2"/>
    <sheet name="Forecasting Data" sheetId="32" r:id="rId3"/>
    <sheet name="Predicted Monthly Data" sheetId="578" r:id="rId4"/>
    <sheet name="Predicted Monthly Data Summ" sheetId="579" r:id="rId5"/>
    <sheet name="PredictedAnnualDataSumm" sheetId="582" r:id="rId6"/>
    <sheet name="PredictedAnnualDataSumm2" sheetId="583" r:id="rId7"/>
    <sheet name="Normalized Monthly Data" sheetId="580" r:id="rId8"/>
    <sheet name="Normalized Monthly Data Summ" sheetId="581" r:id="rId9"/>
    <sheet name="NormalizedAnnualDataSumm" sheetId="584" r:id="rId10"/>
    <sheet name="NormalizedAnnualDataSumm2" sheetId="585" r:id="rId11"/>
    <sheet name="Summary T Stats" sheetId="586" r:id="rId12"/>
  </sheets>
  <definedNames>
    <definedName name="LonCDD">'OLS Model'!$B$19</definedName>
    <definedName name="LonHDD">'OLS Model'!$B$18</definedName>
    <definedName name="MonthDays">'OLS Model'!$B$20</definedName>
    <definedName name="PeakDays">'OLS Model'!$B$21</definedName>
    <definedName name="WSkWh">'OLS Model'!$B$17</definedName>
    <definedName name="Year">'OLS Model'!$B$22</definedName>
  </definedNames>
  <calcPr calcId="145621" iterate="1"/>
  <pivotCaches>
    <pivotCache cacheId="9" r:id="rId13"/>
    <pivotCache cacheId="10" r:id="rId14"/>
    <pivotCache cacheId="11" r:id="rId15"/>
  </pivotCaches>
</workbook>
</file>

<file path=xl/calcChain.xml><?xml version="1.0" encoding="utf-8"?>
<calcChain xmlns="http://schemas.openxmlformats.org/spreadsheetml/2006/main">
  <c r="E6" i="585" l="1"/>
  <c r="E7" i="585"/>
  <c r="E8" i="585"/>
  <c r="E9" i="585"/>
  <c r="E10" i="585"/>
  <c r="E11" i="585"/>
  <c r="E12" i="585"/>
  <c r="E13" i="585"/>
  <c r="E14" i="585"/>
  <c r="E15" i="585"/>
  <c r="E5" i="585"/>
  <c r="C6" i="585"/>
  <c r="C7" i="585"/>
  <c r="C8" i="585"/>
  <c r="C9" i="585"/>
  <c r="C10" i="585"/>
  <c r="C11" i="585"/>
  <c r="C12" i="585"/>
  <c r="C13" i="585"/>
  <c r="C5" i="585"/>
  <c r="B2" i="581"/>
  <c r="B3" i="581"/>
  <c r="B4" i="581"/>
  <c r="B5" i="581"/>
  <c r="B6" i="581"/>
  <c r="B7" i="581"/>
  <c r="B8" i="581"/>
  <c r="B9" i="581"/>
  <c r="B10" i="581"/>
  <c r="B11" i="581"/>
  <c r="B12" i="581"/>
  <c r="B13" i="581"/>
  <c r="B14" i="581"/>
  <c r="B15" i="581"/>
  <c r="B16" i="581"/>
  <c r="B17" i="581"/>
  <c r="B18" i="581"/>
  <c r="B19" i="581"/>
  <c r="B20" i="581"/>
  <c r="B21" i="581"/>
  <c r="B22" i="581"/>
  <c r="B23" i="581"/>
  <c r="B24" i="581"/>
  <c r="B25" i="581"/>
  <c r="B26" i="581"/>
  <c r="B27" i="581"/>
  <c r="B28" i="581"/>
  <c r="B29" i="581"/>
  <c r="B30" i="581"/>
  <c r="B31" i="581"/>
  <c r="B32" i="581"/>
  <c r="B33" i="581"/>
  <c r="B34" i="581"/>
  <c r="B35" i="581"/>
  <c r="B36" i="581"/>
  <c r="B37" i="581"/>
  <c r="B38" i="581"/>
  <c r="B39" i="581"/>
  <c r="B40" i="581"/>
  <c r="B41" i="581"/>
  <c r="B42" i="581"/>
  <c r="B43" i="581"/>
  <c r="B44" i="581"/>
  <c r="B45" i="581"/>
  <c r="B46" i="581"/>
  <c r="B47" i="581"/>
  <c r="B48" i="581"/>
  <c r="B49" i="581"/>
  <c r="B50" i="581"/>
  <c r="B51" i="581"/>
  <c r="B52" i="581"/>
  <c r="B53" i="581"/>
  <c r="B54" i="581"/>
  <c r="B55" i="581"/>
  <c r="B56" i="581"/>
  <c r="B57" i="581"/>
  <c r="B58" i="581"/>
  <c r="B59" i="581"/>
  <c r="B60" i="581"/>
  <c r="B61" i="581"/>
  <c r="B62" i="581"/>
  <c r="B63" i="581"/>
  <c r="B64" i="581"/>
  <c r="B65" i="581"/>
  <c r="B66" i="581"/>
  <c r="B67" i="581"/>
  <c r="B68" i="581"/>
  <c r="B69" i="581"/>
  <c r="B70" i="581"/>
  <c r="B71" i="581"/>
  <c r="B72" i="581"/>
  <c r="B73" i="581"/>
  <c r="B74" i="581"/>
  <c r="B75" i="581"/>
  <c r="B76" i="581"/>
  <c r="B77" i="581"/>
  <c r="B78" i="581"/>
  <c r="B79" i="581"/>
  <c r="B80" i="581"/>
  <c r="B81" i="581"/>
  <c r="B82" i="581"/>
  <c r="B83" i="581"/>
  <c r="B84" i="581"/>
  <c r="B85" i="581"/>
  <c r="B86" i="581"/>
  <c r="B87" i="581"/>
  <c r="B88" i="581"/>
  <c r="B89" i="581"/>
  <c r="B90" i="581"/>
  <c r="B91" i="581"/>
  <c r="B92" i="581"/>
  <c r="B93" i="581"/>
  <c r="B94" i="581"/>
  <c r="B95" i="581"/>
  <c r="B96" i="581"/>
  <c r="B97" i="581"/>
  <c r="B98" i="581"/>
  <c r="B99" i="581"/>
  <c r="B100" i="581"/>
  <c r="B101" i="581"/>
  <c r="B102" i="581"/>
  <c r="B103" i="581"/>
  <c r="B104" i="581"/>
  <c r="B105" i="581"/>
  <c r="B106" i="581"/>
  <c r="B107" i="581"/>
  <c r="B108" i="581"/>
  <c r="B109" i="581"/>
  <c r="B110" i="581"/>
  <c r="B111" i="581"/>
  <c r="B112" i="581"/>
  <c r="B113" i="581"/>
  <c r="B114" i="581"/>
  <c r="B115" i="581"/>
  <c r="B116" i="581"/>
  <c r="B117" i="581"/>
  <c r="B118" i="581"/>
  <c r="B119" i="581"/>
  <c r="B120" i="581"/>
  <c r="B121" i="581"/>
  <c r="B122" i="581"/>
  <c r="B123" i="581"/>
  <c r="B124" i="581"/>
  <c r="B125" i="581"/>
  <c r="B126" i="581"/>
  <c r="B127" i="581"/>
  <c r="B128" i="581"/>
  <c r="B129" i="581"/>
  <c r="B130" i="581"/>
  <c r="B131" i="581"/>
  <c r="B132" i="581"/>
  <c r="B133" i="581"/>
  <c r="B134" i="581"/>
  <c r="B135" i="581"/>
  <c r="B136" i="581"/>
  <c r="B137" i="581"/>
  <c r="B138" i="581"/>
  <c r="B139" i="581"/>
  <c r="B140" i="581"/>
  <c r="B141" i="581"/>
  <c r="B142" i="581"/>
  <c r="B143" i="581"/>
  <c r="B144" i="581"/>
  <c r="B145" i="581"/>
  <c r="O2" i="580"/>
  <c r="O3" i="580"/>
  <c r="O4" i="580"/>
  <c r="O5" i="580"/>
  <c r="O6" i="580"/>
  <c r="O7" i="580"/>
  <c r="O8" i="580"/>
  <c r="O9" i="580"/>
  <c r="O10" i="580"/>
  <c r="O11" i="580"/>
  <c r="O12" i="580"/>
  <c r="O13" i="580"/>
  <c r="O14" i="580"/>
  <c r="O15" i="580"/>
  <c r="O16" i="580"/>
  <c r="O17" i="580"/>
  <c r="O18" i="580"/>
  <c r="O19" i="580"/>
  <c r="O20" i="580"/>
  <c r="O21" i="580"/>
  <c r="O22" i="580"/>
  <c r="O23" i="580"/>
  <c r="O24" i="580"/>
  <c r="O25" i="580"/>
  <c r="O26" i="580"/>
  <c r="O27" i="580"/>
  <c r="O28" i="580"/>
  <c r="O29" i="580"/>
  <c r="O30" i="580"/>
  <c r="O31" i="580"/>
  <c r="O32" i="580"/>
  <c r="O33" i="580"/>
  <c r="O34" i="580"/>
  <c r="O35" i="580"/>
  <c r="O36" i="580"/>
  <c r="O37" i="580"/>
  <c r="O38" i="580"/>
  <c r="O39" i="580"/>
  <c r="O40" i="580"/>
  <c r="O41" i="580"/>
  <c r="O42" i="580"/>
  <c r="O43" i="580"/>
  <c r="O44" i="580"/>
  <c r="O45" i="580"/>
  <c r="O46" i="580"/>
  <c r="O47" i="580"/>
  <c r="O48" i="580"/>
  <c r="O49" i="580"/>
  <c r="O50" i="580"/>
  <c r="O51" i="580"/>
  <c r="O52" i="580"/>
  <c r="O53" i="580"/>
  <c r="O54" i="580"/>
  <c r="O55" i="580"/>
  <c r="O56" i="580"/>
  <c r="O57" i="580"/>
  <c r="O58" i="580"/>
  <c r="O59" i="580"/>
  <c r="O60" i="580"/>
  <c r="O61" i="580"/>
  <c r="O62" i="580"/>
  <c r="O63" i="580"/>
  <c r="O64" i="580"/>
  <c r="O65" i="580"/>
  <c r="O66" i="580"/>
  <c r="O67" i="580"/>
  <c r="O68" i="580"/>
  <c r="O69" i="580"/>
  <c r="O70" i="580"/>
  <c r="O71" i="580"/>
  <c r="O72" i="580"/>
  <c r="O73" i="580"/>
  <c r="O74" i="580"/>
  <c r="O75" i="580"/>
  <c r="O76" i="580"/>
  <c r="O77" i="580"/>
  <c r="O78" i="580"/>
  <c r="O79" i="580"/>
  <c r="O80" i="580"/>
  <c r="O81" i="580"/>
  <c r="O82" i="580"/>
  <c r="O83" i="580"/>
  <c r="O84" i="580"/>
  <c r="O85" i="580"/>
  <c r="O86" i="580"/>
  <c r="O87" i="580"/>
  <c r="O88" i="580"/>
  <c r="O89" i="580"/>
  <c r="O90" i="580"/>
  <c r="O91" i="580"/>
  <c r="O92" i="580"/>
  <c r="O93" i="580"/>
  <c r="O94" i="580"/>
  <c r="O95" i="580"/>
  <c r="O96" i="580"/>
  <c r="O97" i="580"/>
  <c r="O98" i="580"/>
  <c r="O99" i="580"/>
  <c r="O100" i="580"/>
  <c r="O101" i="580"/>
  <c r="O102" i="580"/>
  <c r="O103" i="580"/>
  <c r="O104" i="580"/>
  <c r="O105" i="580"/>
  <c r="O106" i="580"/>
  <c r="O107" i="580"/>
  <c r="O108" i="580"/>
  <c r="O109" i="580"/>
  <c r="O110" i="580"/>
  <c r="O111" i="580"/>
  <c r="O112" i="580"/>
  <c r="O113" i="580"/>
  <c r="O114" i="580"/>
  <c r="O115" i="580"/>
  <c r="O116" i="580"/>
  <c r="O117" i="580"/>
  <c r="O118" i="580"/>
  <c r="O119" i="580"/>
  <c r="O120" i="580"/>
  <c r="O121" i="580"/>
  <c r="O122" i="580"/>
  <c r="O123" i="580"/>
  <c r="O124" i="580"/>
  <c r="O125" i="580"/>
  <c r="O126" i="580"/>
  <c r="O127" i="580"/>
  <c r="O128" i="580"/>
  <c r="O129" i="580"/>
  <c r="O130" i="580"/>
  <c r="O131" i="580"/>
  <c r="O132" i="580"/>
  <c r="O133" i="580"/>
  <c r="O134" i="580"/>
  <c r="O135" i="580"/>
  <c r="O136" i="580"/>
  <c r="O137" i="580"/>
  <c r="O138" i="580"/>
  <c r="O139" i="580"/>
  <c r="O140" i="580"/>
  <c r="O141" i="580"/>
  <c r="O142" i="580"/>
  <c r="O143" i="580"/>
  <c r="O144" i="580"/>
  <c r="O145" i="580"/>
  <c r="N2" i="580"/>
  <c r="N3" i="580"/>
  <c r="N4" i="580"/>
  <c r="N5" i="580"/>
  <c r="N6" i="580"/>
  <c r="N7" i="580"/>
  <c r="N8" i="580"/>
  <c r="N9" i="580"/>
  <c r="N10" i="580"/>
  <c r="N11" i="580"/>
  <c r="N12" i="580"/>
  <c r="N13" i="580"/>
  <c r="N14" i="580"/>
  <c r="N15" i="580"/>
  <c r="N16" i="580"/>
  <c r="N17" i="580"/>
  <c r="N18" i="580"/>
  <c r="N19" i="580"/>
  <c r="N20" i="580"/>
  <c r="N21" i="580"/>
  <c r="N22" i="580"/>
  <c r="N23" i="580"/>
  <c r="N24" i="580"/>
  <c r="N25" i="580"/>
  <c r="N26" i="580"/>
  <c r="N27" i="580"/>
  <c r="N28" i="580"/>
  <c r="N29" i="580"/>
  <c r="N30" i="580"/>
  <c r="N31" i="580"/>
  <c r="N32" i="580"/>
  <c r="N33" i="580"/>
  <c r="N34" i="580"/>
  <c r="N35" i="580"/>
  <c r="N36" i="580"/>
  <c r="N37" i="580"/>
  <c r="N38" i="580"/>
  <c r="N39" i="580"/>
  <c r="N40" i="580"/>
  <c r="N41" i="580"/>
  <c r="N42" i="580"/>
  <c r="N43" i="580"/>
  <c r="N44" i="580"/>
  <c r="N45" i="580"/>
  <c r="N46" i="580"/>
  <c r="N47" i="580"/>
  <c r="N48" i="580"/>
  <c r="N49" i="580"/>
  <c r="N50" i="580"/>
  <c r="N51" i="580"/>
  <c r="N52" i="580"/>
  <c r="N53" i="580"/>
  <c r="N54" i="580"/>
  <c r="N55" i="580"/>
  <c r="N56" i="580"/>
  <c r="N57" i="580"/>
  <c r="N58" i="580"/>
  <c r="N59" i="580"/>
  <c r="N60" i="580"/>
  <c r="N61" i="580"/>
  <c r="N62" i="580"/>
  <c r="N63" i="580"/>
  <c r="N64" i="580"/>
  <c r="N65" i="580"/>
  <c r="N66" i="580"/>
  <c r="N67" i="580"/>
  <c r="N68" i="580"/>
  <c r="N69" i="580"/>
  <c r="N70" i="580"/>
  <c r="N71" i="580"/>
  <c r="N72" i="580"/>
  <c r="N73" i="580"/>
  <c r="N74" i="580"/>
  <c r="N75" i="580"/>
  <c r="N76" i="580"/>
  <c r="N77" i="580"/>
  <c r="N78" i="580"/>
  <c r="N79" i="580"/>
  <c r="N80" i="580"/>
  <c r="N81" i="580"/>
  <c r="N82" i="580"/>
  <c r="N83" i="580"/>
  <c r="N84" i="580"/>
  <c r="N85" i="580"/>
  <c r="N86" i="580"/>
  <c r="N87" i="580"/>
  <c r="N88" i="580"/>
  <c r="N89" i="580"/>
  <c r="N90" i="580"/>
  <c r="N91" i="580"/>
  <c r="N92" i="580"/>
  <c r="N93" i="580"/>
  <c r="N94" i="580"/>
  <c r="N95" i="580"/>
  <c r="N96" i="580"/>
  <c r="N97" i="580"/>
  <c r="N98" i="580"/>
  <c r="N99" i="580"/>
  <c r="N100" i="580"/>
  <c r="N101" i="580"/>
  <c r="N102" i="580"/>
  <c r="N103" i="580"/>
  <c r="N104" i="580"/>
  <c r="N105" i="580"/>
  <c r="N106" i="580"/>
  <c r="N107" i="580"/>
  <c r="N108" i="580"/>
  <c r="N109" i="580"/>
  <c r="N110" i="580"/>
  <c r="N111" i="580"/>
  <c r="N112" i="580"/>
  <c r="N113" i="580"/>
  <c r="N114" i="580"/>
  <c r="N115" i="580"/>
  <c r="N116" i="580"/>
  <c r="N117" i="580"/>
  <c r="N118" i="580"/>
  <c r="N119" i="580"/>
  <c r="N120" i="580"/>
  <c r="N121" i="580"/>
  <c r="N122" i="580"/>
  <c r="N123" i="580"/>
  <c r="N124" i="580"/>
  <c r="N125" i="580"/>
  <c r="N126" i="580"/>
  <c r="N127" i="580"/>
  <c r="N128" i="580"/>
  <c r="N129" i="580"/>
  <c r="N130" i="580"/>
  <c r="N131" i="580"/>
  <c r="N132" i="580"/>
  <c r="N133" i="580"/>
  <c r="N134" i="580"/>
  <c r="N135" i="580"/>
  <c r="N136" i="580"/>
  <c r="N137" i="580"/>
  <c r="N138" i="580"/>
  <c r="N139" i="580"/>
  <c r="N140" i="580"/>
  <c r="N141" i="580"/>
  <c r="N142" i="580"/>
  <c r="N143" i="580"/>
  <c r="N144" i="580"/>
  <c r="N145" i="580"/>
  <c r="M2" i="580"/>
  <c r="M3" i="580"/>
  <c r="M4" i="580"/>
  <c r="M5" i="580"/>
  <c r="M6" i="580"/>
  <c r="M7" i="580"/>
  <c r="M8" i="580"/>
  <c r="M9" i="580"/>
  <c r="M10" i="580"/>
  <c r="M11" i="580"/>
  <c r="M12" i="580"/>
  <c r="M13" i="580"/>
  <c r="M14" i="580"/>
  <c r="M15" i="580"/>
  <c r="M16" i="580"/>
  <c r="M17" i="580"/>
  <c r="M18" i="580"/>
  <c r="M19" i="580"/>
  <c r="M20" i="580"/>
  <c r="M21" i="580"/>
  <c r="M22" i="580"/>
  <c r="M23" i="580"/>
  <c r="M24" i="580"/>
  <c r="M25" i="580"/>
  <c r="M26" i="580"/>
  <c r="M27" i="580"/>
  <c r="M28" i="580"/>
  <c r="M29" i="580"/>
  <c r="M30" i="580"/>
  <c r="M31" i="580"/>
  <c r="M32" i="580"/>
  <c r="M33" i="580"/>
  <c r="M34" i="580"/>
  <c r="M35" i="580"/>
  <c r="M36" i="580"/>
  <c r="M37" i="580"/>
  <c r="M38" i="580"/>
  <c r="M39" i="580"/>
  <c r="M40" i="580"/>
  <c r="M41" i="580"/>
  <c r="M42" i="580"/>
  <c r="M43" i="580"/>
  <c r="M44" i="580"/>
  <c r="M45" i="580"/>
  <c r="M46" i="580"/>
  <c r="M47" i="580"/>
  <c r="M48" i="580"/>
  <c r="M49" i="580"/>
  <c r="M50" i="580"/>
  <c r="M51" i="580"/>
  <c r="M52" i="580"/>
  <c r="M53" i="580"/>
  <c r="M54" i="580"/>
  <c r="M55" i="580"/>
  <c r="M56" i="580"/>
  <c r="M57" i="580"/>
  <c r="M58" i="580"/>
  <c r="M59" i="580"/>
  <c r="M60" i="580"/>
  <c r="M61" i="580"/>
  <c r="M62" i="580"/>
  <c r="M63" i="580"/>
  <c r="M64" i="580"/>
  <c r="M65" i="580"/>
  <c r="M66" i="580"/>
  <c r="M67" i="580"/>
  <c r="M68" i="580"/>
  <c r="M69" i="580"/>
  <c r="M70" i="580"/>
  <c r="M71" i="580"/>
  <c r="M72" i="580"/>
  <c r="M73" i="580"/>
  <c r="M74" i="580"/>
  <c r="M75" i="580"/>
  <c r="M76" i="580"/>
  <c r="M77" i="580"/>
  <c r="M78" i="580"/>
  <c r="M79" i="580"/>
  <c r="M80" i="580"/>
  <c r="M81" i="580"/>
  <c r="M82" i="580"/>
  <c r="M83" i="580"/>
  <c r="M84" i="580"/>
  <c r="M85" i="580"/>
  <c r="M86" i="580"/>
  <c r="M87" i="580"/>
  <c r="M88" i="580"/>
  <c r="M89" i="580"/>
  <c r="M90" i="580"/>
  <c r="M91" i="580"/>
  <c r="M92" i="580"/>
  <c r="M93" i="580"/>
  <c r="M94" i="580"/>
  <c r="M95" i="580"/>
  <c r="M96" i="580"/>
  <c r="M97" i="580"/>
  <c r="M98" i="580"/>
  <c r="M99" i="580"/>
  <c r="M100" i="580"/>
  <c r="M101" i="580"/>
  <c r="M102" i="580"/>
  <c r="M103" i="580"/>
  <c r="M104" i="580"/>
  <c r="M105" i="580"/>
  <c r="M106" i="580"/>
  <c r="M107" i="580"/>
  <c r="M108" i="580"/>
  <c r="M109" i="580"/>
  <c r="M110" i="580"/>
  <c r="M111" i="580"/>
  <c r="M112" i="580"/>
  <c r="M113" i="580"/>
  <c r="M114" i="580"/>
  <c r="M115" i="580"/>
  <c r="M116" i="580"/>
  <c r="M117" i="580"/>
  <c r="M118" i="580"/>
  <c r="M119" i="580"/>
  <c r="M120" i="580"/>
  <c r="M121" i="580"/>
  <c r="M122" i="580"/>
  <c r="M123" i="580"/>
  <c r="M124" i="580"/>
  <c r="M125" i="580"/>
  <c r="M126" i="580"/>
  <c r="M127" i="580"/>
  <c r="M128" i="580"/>
  <c r="M129" i="580"/>
  <c r="M130" i="580"/>
  <c r="M131" i="580"/>
  <c r="M132" i="580"/>
  <c r="M133" i="580"/>
  <c r="M134" i="580"/>
  <c r="M135" i="580"/>
  <c r="M136" i="580"/>
  <c r="M137" i="580"/>
  <c r="M138" i="580"/>
  <c r="M139" i="580"/>
  <c r="M140" i="580"/>
  <c r="M141" i="580"/>
  <c r="M142" i="580"/>
  <c r="M143" i="580"/>
  <c r="M144" i="580"/>
  <c r="M145" i="580"/>
  <c r="L2" i="580"/>
  <c r="L3" i="580"/>
  <c r="L4" i="580"/>
  <c r="L5" i="580"/>
  <c r="L6" i="580"/>
  <c r="L7" i="580"/>
  <c r="L8" i="580"/>
  <c r="L9" i="580"/>
  <c r="L10" i="580"/>
  <c r="L11" i="580"/>
  <c r="L12" i="580"/>
  <c r="L13" i="580"/>
  <c r="L14" i="580"/>
  <c r="L15" i="580"/>
  <c r="L16" i="580"/>
  <c r="L17" i="580"/>
  <c r="L18" i="580"/>
  <c r="L19" i="580"/>
  <c r="L20" i="580"/>
  <c r="L21" i="580"/>
  <c r="L22" i="580"/>
  <c r="L23" i="580"/>
  <c r="L24" i="580"/>
  <c r="L25" i="580"/>
  <c r="L26" i="580"/>
  <c r="L27" i="580"/>
  <c r="L28" i="580"/>
  <c r="L29" i="580"/>
  <c r="L30" i="580"/>
  <c r="L31" i="580"/>
  <c r="L32" i="580"/>
  <c r="L33" i="580"/>
  <c r="L34" i="580"/>
  <c r="L35" i="580"/>
  <c r="L36" i="580"/>
  <c r="L37" i="580"/>
  <c r="L38" i="580"/>
  <c r="L39" i="580"/>
  <c r="L40" i="580"/>
  <c r="L41" i="580"/>
  <c r="L42" i="580"/>
  <c r="L43" i="580"/>
  <c r="L44" i="580"/>
  <c r="L45" i="580"/>
  <c r="L46" i="580"/>
  <c r="L47" i="580"/>
  <c r="L48" i="580"/>
  <c r="L49" i="580"/>
  <c r="L50" i="580"/>
  <c r="L51" i="580"/>
  <c r="L52" i="580"/>
  <c r="L53" i="580"/>
  <c r="L54" i="580"/>
  <c r="L55" i="580"/>
  <c r="L56" i="580"/>
  <c r="L57" i="580"/>
  <c r="L58" i="580"/>
  <c r="L59" i="580"/>
  <c r="L60" i="580"/>
  <c r="L61" i="580"/>
  <c r="L62" i="580"/>
  <c r="L63" i="580"/>
  <c r="L64" i="580"/>
  <c r="L65" i="580"/>
  <c r="L66" i="580"/>
  <c r="L67" i="580"/>
  <c r="L68" i="580"/>
  <c r="L69" i="580"/>
  <c r="L70" i="580"/>
  <c r="L71" i="580"/>
  <c r="L72" i="580"/>
  <c r="L73" i="580"/>
  <c r="L74" i="580"/>
  <c r="L75" i="580"/>
  <c r="L76" i="580"/>
  <c r="L77" i="580"/>
  <c r="L78" i="580"/>
  <c r="L79" i="580"/>
  <c r="L80" i="580"/>
  <c r="L81" i="580"/>
  <c r="L82" i="580"/>
  <c r="L83" i="580"/>
  <c r="L84" i="580"/>
  <c r="L85" i="580"/>
  <c r="L86" i="580"/>
  <c r="L87" i="580"/>
  <c r="L88" i="580"/>
  <c r="L89" i="580"/>
  <c r="L90" i="580"/>
  <c r="L91" i="580"/>
  <c r="L92" i="580"/>
  <c r="L93" i="580"/>
  <c r="L94" i="580"/>
  <c r="L95" i="580"/>
  <c r="L96" i="580"/>
  <c r="L97" i="580"/>
  <c r="L98" i="580"/>
  <c r="L99" i="580"/>
  <c r="L100" i="580"/>
  <c r="L101" i="580"/>
  <c r="L102" i="580"/>
  <c r="L103" i="580"/>
  <c r="L104" i="580"/>
  <c r="L105" i="580"/>
  <c r="L106" i="580"/>
  <c r="L107" i="580"/>
  <c r="L108" i="580"/>
  <c r="L109" i="580"/>
  <c r="L110" i="580"/>
  <c r="L111" i="580"/>
  <c r="L112" i="580"/>
  <c r="L113" i="580"/>
  <c r="L114" i="580"/>
  <c r="L115" i="580"/>
  <c r="L116" i="580"/>
  <c r="L117" i="580"/>
  <c r="L118" i="580"/>
  <c r="L119" i="580"/>
  <c r="L120" i="580"/>
  <c r="L121" i="580"/>
  <c r="L122" i="580"/>
  <c r="L123" i="580"/>
  <c r="L124" i="580"/>
  <c r="L125" i="580"/>
  <c r="L126" i="580"/>
  <c r="L127" i="580"/>
  <c r="L128" i="580"/>
  <c r="L129" i="580"/>
  <c r="L130" i="580"/>
  <c r="L131" i="580"/>
  <c r="L132" i="580"/>
  <c r="L133" i="580"/>
  <c r="L134" i="580"/>
  <c r="L135" i="580"/>
  <c r="L136" i="580"/>
  <c r="L137" i="580"/>
  <c r="L138" i="580"/>
  <c r="L139" i="580"/>
  <c r="L140" i="580"/>
  <c r="L141" i="580"/>
  <c r="L142" i="580"/>
  <c r="L143" i="580"/>
  <c r="L144" i="580"/>
  <c r="L145" i="580"/>
  <c r="K2" i="580"/>
  <c r="K3" i="580"/>
  <c r="K4" i="580"/>
  <c r="K5" i="580"/>
  <c r="K6" i="580"/>
  <c r="K7" i="580"/>
  <c r="K8" i="580"/>
  <c r="K9" i="580"/>
  <c r="K10" i="580"/>
  <c r="K11" i="580"/>
  <c r="K12" i="580"/>
  <c r="K13" i="580"/>
  <c r="K14" i="580"/>
  <c r="K15" i="580"/>
  <c r="K16" i="580"/>
  <c r="K17" i="580"/>
  <c r="K18" i="580"/>
  <c r="K19" i="580"/>
  <c r="K20" i="580"/>
  <c r="K21" i="580"/>
  <c r="K22" i="580"/>
  <c r="K23" i="580"/>
  <c r="K24" i="580"/>
  <c r="K25" i="580"/>
  <c r="K26" i="580"/>
  <c r="K27" i="580"/>
  <c r="K28" i="580"/>
  <c r="K29" i="580"/>
  <c r="K30" i="580"/>
  <c r="K31" i="580"/>
  <c r="K32" i="580"/>
  <c r="K33" i="580"/>
  <c r="K34" i="580"/>
  <c r="K35" i="580"/>
  <c r="K36" i="580"/>
  <c r="K37" i="580"/>
  <c r="K38" i="580"/>
  <c r="K39" i="580"/>
  <c r="K40" i="580"/>
  <c r="K41" i="580"/>
  <c r="K42" i="580"/>
  <c r="K43" i="580"/>
  <c r="K44" i="580"/>
  <c r="K45" i="580"/>
  <c r="K46" i="580"/>
  <c r="K47" i="580"/>
  <c r="K48" i="580"/>
  <c r="K49" i="580"/>
  <c r="K50" i="580"/>
  <c r="K51" i="580"/>
  <c r="K52" i="580"/>
  <c r="K53" i="580"/>
  <c r="K54" i="580"/>
  <c r="K55" i="580"/>
  <c r="K56" i="580"/>
  <c r="K57" i="580"/>
  <c r="K58" i="580"/>
  <c r="K59" i="580"/>
  <c r="K60" i="580"/>
  <c r="K61" i="580"/>
  <c r="K62" i="580"/>
  <c r="K63" i="580"/>
  <c r="K64" i="580"/>
  <c r="K65" i="580"/>
  <c r="K66" i="580"/>
  <c r="K67" i="580"/>
  <c r="K68" i="580"/>
  <c r="K69" i="580"/>
  <c r="K70" i="580"/>
  <c r="K71" i="580"/>
  <c r="K72" i="580"/>
  <c r="K73" i="580"/>
  <c r="K74" i="580"/>
  <c r="K75" i="580"/>
  <c r="K76" i="580"/>
  <c r="K77" i="580"/>
  <c r="K78" i="580"/>
  <c r="K79" i="580"/>
  <c r="K80" i="580"/>
  <c r="K81" i="580"/>
  <c r="K82" i="580"/>
  <c r="K83" i="580"/>
  <c r="K84" i="580"/>
  <c r="K85" i="580"/>
  <c r="K86" i="580"/>
  <c r="K87" i="580"/>
  <c r="K88" i="580"/>
  <c r="K89" i="580"/>
  <c r="K90" i="580"/>
  <c r="K91" i="580"/>
  <c r="K92" i="580"/>
  <c r="K93" i="580"/>
  <c r="K94" i="580"/>
  <c r="K95" i="580"/>
  <c r="K96" i="580"/>
  <c r="K97" i="580"/>
  <c r="K98" i="580"/>
  <c r="K99" i="580"/>
  <c r="K100" i="580"/>
  <c r="K101" i="580"/>
  <c r="K102" i="580"/>
  <c r="K103" i="580"/>
  <c r="K104" i="580"/>
  <c r="K105" i="580"/>
  <c r="K106" i="580"/>
  <c r="K107" i="580"/>
  <c r="K108" i="580"/>
  <c r="K109" i="580"/>
  <c r="K110" i="580"/>
  <c r="K111" i="580"/>
  <c r="K112" i="580"/>
  <c r="K113" i="580"/>
  <c r="K114" i="580"/>
  <c r="K115" i="580"/>
  <c r="K116" i="580"/>
  <c r="K117" i="580"/>
  <c r="K118" i="580"/>
  <c r="K119" i="580"/>
  <c r="K120" i="580"/>
  <c r="K121" i="580"/>
  <c r="K122" i="580"/>
  <c r="K123" i="580"/>
  <c r="K124" i="580"/>
  <c r="K125" i="580"/>
  <c r="K126" i="580"/>
  <c r="K127" i="580"/>
  <c r="K128" i="580"/>
  <c r="K129" i="580"/>
  <c r="K130" i="580"/>
  <c r="K131" i="580"/>
  <c r="K132" i="580"/>
  <c r="K133" i="580"/>
  <c r="K134" i="580"/>
  <c r="K135" i="580"/>
  <c r="K136" i="580"/>
  <c r="K137" i="580"/>
  <c r="K138" i="580"/>
  <c r="K139" i="580"/>
  <c r="K140" i="580"/>
  <c r="K141" i="580"/>
  <c r="K142" i="580"/>
  <c r="K143" i="580"/>
  <c r="K144" i="580"/>
  <c r="K145" i="580"/>
  <c r="J2" i="580"/>
  <c r="J3" i="580"/>
  <c r="J4" i="580"/>
  <c r="J5" i="580"/>
  <c r="J6" i="580"/>
  <c r="J7" i="580"/>
  <c r="J8" i="580"/>
  <c r="J9" i="580"/>
  <c r="J10" i="580"/>
  <c r="J11" i="580"/>
  <c r="J12" i="580"/>
  <c r="J13" i="580"/>
  <c r="J14" i="580"/>
  <c r="J15" i="580"/>
  <c r="J16" i="580"/>
  <c r="J17" i="580"/>
  <c r="J18" i="580"/>
  <c r="J19" i="580"/>
  <c r="J20" i="580"/>
  <c r="J21" i="580"/>
  <c r="J22" i="580"/>
  <c r="J23" i="580"/>
  <c r="J24" i="580"/>
  <c r="J25" i="580"/>
  <c r="J26" i="580"/>
  <c r="J27" i="580"/>
  <c r="J28" i="580"/>
  <c r="J29" i="580"/>
  <c r="J30" i="580"/>
  <c r="J31" i="580"/>
  <c r="J32" i="580"/>
  <c r="J33" i="580"/>
  <c r="J34" i="580"/>
  <c r="J35" i="580"/>
  <c r="J36" i="580"/>
  <c r="J37" i="580"/>
  <c r="J38" i="580"/>
  <c r="J39" i="580"/>
  <c r="J40" i="580"/>
  <c r="J41" i="580"/>
  <c r="J42" i="580"/>
  <c r="J43" i="580"/>
  <c r="J44" i="580"/>
  <c r="J45" i="580"/>
  <c r="J46" i="580"/>
  <c r="J47" i="580"/>
  <c r="J48" i="580"/>
  <c r="J49" i="580"/>
  <c r="J50" i="580"/>
  <c r="J51" i="580"/>
  <c r="J52" i="580"/>
  <c r="J53" i="580"/>
  <c r="J54" i="580"/>
  <c r="J55" i="580"/>
  <c r="J56" i="580"/>
  <c r="J57" i="580"/>
  <c r="J58" i="580"/>
  <c r="J59" i="580"/>
  <c r="J60" i="580"/>
  <c r="J61" i="580"/>
  <c r="J62" i="580"/>
  <c r="J63" i="580"/>
  <c r="J64" i="580"/>
  <c r="J65" i="580"/>
  <c r="J66" i="580"/>
  <c r="J67" i="580"/>
  <c r="J68" i="580"/>
  <c r="J69" i="580"/>
  <c r="J70" i="580"/>
  <c r="J71" i="580"/>
  <c r="J72" i="580"/>
  <c r="J73" i="580"/>
  <c r="J74" i="580"/>
  <c r="J75" i="580"/>
  <c r="J76" i="580"/>
  <c r="J77" i="580"/>
  <c r="J78" i="580"/>
  <c r="J79" i="580"/>
  <c r="J80" i="580"/>
  <c r="J81" i="580"/>
  <c r="J82" i="580"/>
  <c r="J83" i="580"/>
  <c r="J84" i="580"/>
  <c r="J85" i="580"/>
  <c r="J86" i="580"/>
  <c r="J87" i="580"/>
  <c r="J88" i="580"/>
  <c r="J89" i="580"/>
  <c r="J90" i="580"/>
  <c r="J91" i="580"/>
  <c r="J92" i="580"/>
  <c r="J93" i="580"/>
  <c r="J94" i="580"/>
  <c r="J95" i="580"/>
  <c r="J96" i="580"/>
  <c r="J97" i="580"/>
  <c r="J98" i="580"/>
  <c r="J99" i="580"/>
  <c r="J100" i="580"/>
  <c r="J101" i="580"/>
  <c r="J102" i="580"/>
  <c r="J103" i="580"/>
  <c r="J104" i="580"/>
  <c r="J105" i="580"/>
  <c r="J106" i="580"/>
  <c r="J107" i="580"/>
  <c r="J108" i="580"/>
  <c r="J109" i="580"/>
  <c r="J110" i="580"/>
  <c r="J111" i="580"/>
  <c r="J112" i="580"/>
  <c r="J113" i="580"/>
  <c r="J114" i="580"/>
  <c r="J115" i="580"/>
  <c r="J116" i="580"/>
  <c r="J117" i="580"/>
  <c r="J118" i="580"/>
  <c r="J119" i="580"/>
  <c r="J120" i="580"/>
  <c r="J121" i="580"/>
  <c r="J122" i="580"/>
  <c r="J123" i="580"/>
  <c r="J124" i="580"/>
  <c r="J125" i="580"/>
  <c r="J126" i="580"/>
  <c r="J127" i="580"/>
  <c r="J128" i="580"/>
  <c r="J129" i="580"/>
  <c r="J130" i="580"/>
  <c r="J131" i="580"/>
  <c r="J132" i="580"/>
  <c r="J133" i="580"/>
  <c r="J134" i="580"/>
  <c r="J135" i="580"/>
  <c r="J136" i="580"/>
  <c r="J137" i="580"/>
  <c r="J138" i="580"/>
  <c r="J139" i="580"/>
  <c r="J140" i="580"/>
  <c r="J141" i="580"/>
  <c r="J142" i="580"/>
  <c r="J143" i="580"/>
  <c r="J144" i="580"/>
  <c r="J145" i="580"/>
  <c r="I2" i="580"/>
  <c r="I3" i="580"/>
  <c r="I4" i="580"/>
  <c r="I5" i="580"/>
  <c r="I6" i="580"/>
  <c r="I7" i="580"/>
  <c r="I8" i="580"/>
  <c r="I9" i="580"/>
  <c r="I10" i="580"/>
  <c r="I11" i="580"/>
  <c r="I12" i="580"/>
  <c r="I13" i="580"/>
  <c r="I14" i="580"/>
  <c r="I15" i="580"/>
  <c r="I16" i="580"/>
  <c r="I17" i="580"/>
  <c r="I18" i="580"/>
  <c r="I19" i="580"/>
  <c r="I20" i="580"/>
  <c r="I21" i="580"/>
  <c r="I22" i="580"/>
  <c r="I23" i="580"/>
  <c r="I24" i="580"/>
  <c r="I25" i="580"/>
  <c r="I26" i="580"/>
  <c r="I27" i="580"/>
  <c r="I28" i="580"/>
  <c r="I29" i="580"/>
  <c r="I30" i="580"/>
  <c r="I31" i="580"/>
  <c r="I32" i="580"/>
  <c r="I33" i="580"/>
  <c r="I34" i="580"/>
  <c r="I35" i="580"/>
  <c r="I36" i="580"/>
  <c r="I37" i="580"/>
  <c r="I38" i="580"/>
  <c r="I39" i="580"/>
  <c r="I40" i="580"/>
  <c r="I41" i="580"/>
  <c r="I42" i="580"/>
  <c r="I43" i="580"/>
  <c r="I44" i="580"/>
  <c r="I45" i="580"/>
  <c r="I46" i="580"/>
  <c r="I47" i="580"/>
  <c r="I48" i="580"/>
  <c r="I49" i="580"/>
  <c r="I50" i="580"/>
  <c r="I51" i="580"/>
  <c r="I52" i="580"/>
  <c r="I53" i="580"/>
  <c r="I54" i="580"/>
  <c r="I55" i="580"/>
  <c r="I56" i="580"/>
  <c r="I57" i="580"/>
  <c r="I58" i="580"/>
  <c r="I59" i="580"/>
  <c r="I60" i="580"/>
  <c r="I61" i="580"/>
  <c r="I62" i="580"/>
  <c r="I63" i="580"/>
  <c r="I64" i="580"/>
  <c r="I65" i="580"/>
  <c r="I66" i="580"/>
  <c r="I67" i="580"/>
  <c r="I68" i="580"/>
  <c r="I69" i="580"/>
  <c r="I70" i="580"/>
  <c r="I71" i="580"/>
  <c r="I72" i="580"/>
  <c r="I73" i="580"/>
  <c r="I74" i="580"/>
  <c r="I75" i="580"/>
  <c r="I76" i="580"/>
  <c r="I77" i="580"/>
  <c r="I78" i="580"/>
  <c r="I79" i="580"/>
  <c r="I80" i="580"/>
  <c r="I81" i="580"/>
  <c r="I82" i="580"/>
  <c r="I83" i="580"/>
  <c r="I84" i="580"/>
  <c r="I85" i="580"/>
  <c r="I86" i="580"/>
  <c r="I87" i="580"/>
  <c r="I88" i="580"/>
  <c r="I89" i="580"/>
  <c r="I90" i="580"/>
  <c r="I91" i="580"/>
  <c r="I92" i="580"/>
  <c r="I93" i="580"/>
  <c r="I94" i="580"/>
  <c r="I95" i="580"/>
  <c r="I96" i="580"/>
  <c r="I97" i="580"/>
  <c r="I98" i="580"/>
  <c r="I99" i="580"/>
  <c r="I100" i="580"/>
  <c r="I101" i="580"/>
  <c r="I102" i="580"/>
  <c r="I103" i="580"/>
  <c r="I104" i="580"/>
  <c r="I105" i="580"/>
  <c r="I106" i="580"/>
  <c r="I107" i="580"/>
  <c r="I108" i="580"/>
  <c r="I109" i="580"/>
  <c r="I110" i="580"/>
  <c r="I111" i="580"/>
  <c r="I112" i="580"/>
  <c r="I113" i="580"/>
  <c r="I114" i="580"/>
  <c r="I115" i="580"/>
  <c r="I116" i="580"/>
  <c r="I117" i="580"/>
  <c r="I118" i="580"/>
  <c r="I119" i="580"/>
  <c r="I120" i="580"/>
  <c r="I121" i="580"/>
  <c r="I122" i="580"/>
  <c r="I123" i="580"/>
  <c r="I124" i="580"/>
  <c r="I125" i="580"/>
  <c r="I126" i="580"/>
  <c r="I127" i="580"/>
  <c r="I128" i="580"/>
  <c r="I129" i="580"/>
  <c r="I130" i="580"/>
  <c r="I131" i="580"/>
  <c r="I132" i="580"/>
  <c r="I133" i="580"/>
  <c r="I134" i="580"/>
  <c r="I135" i="580"/>
  <c r="I136" i="580"/>
  <c r="I137" i="580"/>
  <c r="I138" i="580"/>
  <c r="I139" i="580"/>
  <c r="I140" i="580"/>
  <c r="I141" i="580"/>
  <c r="I142" i="580"/>
  <c r="I143" i="580"/>
  <c r="I144" i="580"/>
  <c r="I145" i="580"/>
  <c r="E122" i="579"/>
  <c r="D14" i="582"/>
  <c r="B2" i="579"/>
  <c r="B3" i="579"/>
  <c r="B4" i="579"/>
  <c r="B5" i="579"/>
  <c r="B6" i="579"/>
  <c r="B7" i="579"/>
  <c r="B8" i="579"/>
  <c r="B9" i="579"/>
  <c r="B10" i="579"/>
  <c r="B11" i="579"/>
  <c r="B12" i="579"/>
  <c r="B13" i="579"/>
  <c r="B14" i="579"/>
  <c r="B15" i="579"/>
  <c r="B16" i="579"/>
  <c r="B17" i="579"/>
  <c r="B18" i="579"/>
  <c r="B19" i="579"/>
  <c r="B20" i="579"/>
  <c r="B21" i="579"/>
  <c r="B22" i="579"/>
  <c r="B23" i="579"/>
  <c r="B24" i="579"/>
  <c r="B25" i="579"/>
  <c r="B26" i="579"/>
  <c r="B27" i="579"/>
  <c r="B28" i="579"/>
  <c r="B29" i="579"/>
  <c r="B30" i="579"/>
  <c r="B31" i="579"/>
  <c r="B32" i="579"/>
  <c r="B33" i="579"/>
  <c r="B34" i="579"/>
  <c r="B35" i="579"/>
  <c r="B36" i="579"/>
  <c r="B37" i="579"/>
  <c r="B38" i="579"/>
  <c r="B39" i="579"/>
  <c r="B40" i="579"/>
  <c r="B41" i="579"/>
  <c r="B42" i="579"/>
  <c r="B43" i="579"/>
  <c r="B44" i="579"/>
  <c r="B45" i="579"/>
  <c r="B46" i="579"/>
  <c r="B47" i="579"/>
  <c r="B48" i="579"/>
  <c r="B49" i="579"/>
  <c r="B50" i="579"/>
  <c r="B51" i="579"/>
  <c r="B52" i="579"/>
  <c r="B53" i="579"/>
  <c r="B54" i="579"/>
  <c r="B55" i="579"/>
  <c r="B56" i="579"/>
  <c r="B57" i="579"/>
  <c r="B58" i="579"/>
  <c r="B59" i="579"/>
  <c r="B60" i="579"/>
  <c r="B61" i="579"/>
  <c r="B62" i="579"/>
  <c r="B63" i="579"/>
  <c r="B64" i="579"/>
  <c r="B65" i="579"/>
  <c r="B66" i="579"/>
  <c r="B67" i="579"/>
  <c r="B68" i="579"/>
  <c r="B69" i="579"/>
  <c r="B70" i="579"/>
  <c r="B71" i="579"/>
  <c r="B72" i="579"/>
  <c r="B73" i="579"/>
  <c r="B74" i="579"/>
  <c r="B75" i="579"/>
  <c r="B76" i="579"/>
  <c r="B77" i="579"/>
  <c r="B78" i="579"/>
  <c r="B79" i="579"/>
  <c r="B80" i="579"/>
  <c r="B81" i="579"/>
  <c r="B82" i="579"/>
  <c r="B83" i="579"/>
  <c r="B84" i="579"/>
  <c r="B85" i="579"/>
  <c r="B86" i="579"/>
  <c r="B87" i="579"/>
  <c r="B88" i="579"/>
  <c r="B89" i="579"/>
  <c r="B90" i="579"/>
  <c r="B91" i="579"/>
  <c r="B92" i="579"/>
  <c r="B93" i="579"/>
  <c r="B94" i="579"/>
  <c r="B95" i="579"/>
  <c r="B96" i="579"/>
  <c r="B97" i="579"/>
  <c r="B98" i="579"/>
  <c r="B99" i="579"/>
  <c r="B100" i="579"/>
  <c r="B101" i="579"/>
  <c r="B102" i="579"/>
  <c r="B103" i="579"/>
  <c r="B104" i="579"/>
  <c r="B105" i="579"/>
  <c r="B106" i="579"/>
  <c r="B107" i="579"/>
  <c r="B108" i="579"/>
  <c r="B109" i="579"/>
  <c r="B110" i="579"/>
  <c r="B111" i="579"/>
  <c r="B112" i="579"/>
  <c r="B113" i="579"/>
  <c r="B114" i="579"/>
  <c r="B115" i="579"/>
  <c r="B116" i="579"/>
  <c r="B117" i="579"/>
  <c r="B118" i="579"/>
  <c r="B119" i="579"/>
  <c r="B120" i="579"/>
  <c r="B121" i="579"/>
  <c r="E2" i="579"/>
  <c r="E3" i="579"/>
  <c r="E4" i="579"/>
  <c r="E5" i="579"/>
  <c r="E6" i="579"/>
  <c r="E7" i="579"/>
  <c r="E8" i="579"/>
  <c r="E9" i="579"/>
  <c r="E10" i="579"/>
  <c r="E11" i="579"/>
  <c r="E12" i="579"/>
  <c r="E13" i="579"/>
  <c r="E14" i="579"/>
  <c r="E15" i="579"/>
  <c r="E16" i="579"/>
  <c r="E17" i="579"/>
  <c r="E18" i="579"/>
  <c r="E19" i="579"/>
  <c r="E20" i="579"/>
  <c r="E21" i="579"/>
  <c r="E22" i="579"/>
  <c r="E23" i="579"/>
  <c r="E24" i="579"/>
  <c r="E25" i="579"/>
  <c r="E26" i="579"/>
  <c r="E27" i="579"/>
  <c r="E28" i="579"/>
  <c r="E29" i="579"/>
  <c r="E30" i="579"/>
  <c r="E31" i="579"/>
  <c r="E32" i="579"/>
  <c r="E33" i="579"/>
  <c r="E34" i="579"/>
  <c r="E35" i="579"/>
  <c r="E36" i="579"/>
  <c r="E37" i="579"/>
  <c r="E38" i="579"/>
  <c r="E39" i="579"/>
  <c r="E40" i="579"/>
  <c r="E41" i="579"/>
  <c r="E42" i="579"/>
  <c r="E43" i="579"/>
  <c r="E44" i="579"/>
  <c r="E45" i="579"/>
  <c r="E46" i="579"/>
  <c r="E47" i="579"/>
  <c r="E48" i="579"/>
  <c r="E49" i="579"/>
  <c r="E50" i="579"/>
  <c r="E51" i="579"/>
  <c r="E52" i="579"/>
  <c r="E53" i="579"/>
  <c r="E54" i="579"/>
  <c r="E55" i="579"/>
  <c r="E56" i="579"/>
  <c r="E57" i="579"/>
  <c r="E58" i="579"/>
  <c r="E59" i="579"/>
  <c r="E60" i="579"/>
  <c r="E61" i="579"/>
  <c r="E62" i="579"/>
  <c r="E63" i="579"/>
  <c r="E64" i="579"/>
  <c r="E65" i="579"/>
  <c r="E66" i="579"/>
  <c r="E67" i="579"/>
  <c r="E68" i="579"/>
  <c r="E69" i="579"/>
  <c r="E70" i="579"/>
  <c r="E71" i="579"/>
  <c r="E72" i="579"/>
  <c r="E73" i="579"/>
  <c r="E74" i="579"/>
  <c r="E75" i="579"/>
  <c r="E76" i="579"/>
  <c r="E77" i="579"/>
  <c r="E78" i="579"/>
  <c r="E79" i="579"/>
  <c r="E80" i="579"/>
  <c r="E81" i="579"/>
  <c r="E82" i="579"/>
  <c r="E83" i="579"/>
  <c r="E84" i="579"/>
  <c r="E85" i="579"/>
  <c r="E86" i="579"/>
  <c r="E87" i="579"/>
  <c r="E88" i="579"/>
  <c r="E89" i="579"/>
  <c r="E90" i="579"/>
  <c r="E91" i="579"/>
  <c r="E92" i="579"/>
  <c r="E93" i="579"/>
  <c r="E94" i="579"/>
  <c r="E95" i="579"/>
  <c r="E96" i="579"/>
  <c r="E97" i="579"/>
  <c r="E98" i="579"/>
  <c r="E99" i="579"/>
  <c r="E100" i="579"/>
  <c r="E101" i="579"/>
  <c r="E102" i="579"/>
  <c r="E103" i="579"/>
  <c r="E104" i="579"/>
  <c r="E105" i="579"/>
  <c r="E106" i="579"/>
  <c r="E107" i="579"/>
  <c r="E108" i="579"/>
  <c r="E109" i="579"/>
  <c r="E110" i="579"/>
  <c r="E111" i="579"/>
  <c r="E112" i="579"/>
  <c r="E113" i="579"/>
  <c r="E114" i="579"/>
  <c r="E115" i="579"/>
  <c r="E116" i="579"/>
  <c r="E117" i="579"/>
  <c r="E118" i="579"/>
  <c r="E119" i="579"/>
  <c r="E120" i="579"/>
  <c r="E121" i="579"/>
  <c r="O2" i="578"/>
  <c r="O3" i="578"/>
  <c r="O4" i="578"/>
  <c r="O5" i="578"/>
  <c r="O6" i="578"/>
  <c r="O7" i="578"/>
  <c r="O8" i="578"/>
  <c r="O9" i="578"/>
  <c r="O10" i="578"/>
  <c r="O11" i="578"/>
  <c r="O12" i="578"/>
  <c r="O13" i="578"/>
  <c r="O14" i="578"/>
  <c r="O15" i="578"/>
  <c r="O16" i="578"/>
  <c r="O17" i="578"/>
  <c r="O18" i="578"/>
  <c r="O19" i="578"/>
  <c r="O20" i="578"/>
  <c r="O21" i="578"/>
  <c r="O22" i="578"/>
  <c r="O23" i="578"/>
  <c r="O24" i="578"/>
  <c r="O25" i="578"/>
  <c r="O26" i="578"/>
  <c r="O27" i="578"/>
  <c r="O28" i="578"/>
  <c r="O29" i="578"/>
  <c r="O30" i="578"/>
  <c r="O31" i="578"/>
  <c r="O32" i="578"/>
  <c r="O33" i="578"/>
  <c r="O34" i="578"/>
  <c r="O35" i="578"/>
  <c r="O36" i="578"/>
  <c r="O37" i="578"/>
  <c r="O38" i="578"/>
  <c r="O39" i="578"/>
  <c r="O40" i="578"/>
  <c r="O41" i="578"/>
  <c r="O42" i="578"/>
  <c r="O43" i="578"/>
  <c r="O44" i="578"/>
  <c r="O45" i="578"/>
  <c r="O46" i="578"/>
  <c r="O47" i="578"/>
  <c r="O48" i="578"/>
  <c r="O49" i="578"/>
  <c r="O50" i="578"/>
  <c r="O51" i="578"/>
  <c r="O52" i="578"/>
  <c r="O53" i="578"/>
  <c r="O54" i="578"/>
  <c r="O55" i="578"/>
  <c r="O56" i="578"/>
  <c r="O57" i="578"/>
  <c r="O58" i="578"/>
  <c r="O59" i="578"/>
  <c r="O60" i="578"/>
  <c r="O61" i="578"/>
  <c r="O62" i="578"/>
  <c r="O63" i="578"/>
  <c r="O64" i="578"/>
  <c r="O65" i="578"/>
  <c r="O66" i="578"/>
  <c r="O67" i="578"/>
  <c r="O68" i="578"/>
  <c r="O69" i="578"/>
  <c r="O70" i="578"/>
  <c r="O71" i="578"/>
  <c r="O72" i="578"/>
  <c r="O73" i="578"/>
  <c r="O74" i="578"/>
  <c r="O75" i="578"/>
  <c r="O76" i="578"/>
  <c r="O77" i="578"/>
  <c r="O78" i="578"/>
  <c r="O79" i="578"/>
  <c r="O80" i="578"/>
  <c r="O81" i="578"/>
  <c r="O82" i="578"/>
  <c r="O83" i="578"/>
  <c r="O84" i="578"/>
  <c r="O85" i="578"/>
  <c r="O86" i="578"/>
  <c r="O87" i="578"/>
  <c r="O88" i="578"/>
  <c r="O89" i="578"/>
  <c r="O90" i="578"/>
  <c r="O91" i="578"/>
  <c r="O92" i="578"/>
  <c r="O93" i="578"/>
  <c r="O94" i="578"/>
  <c r="O95" i="578"/>
  <c r="O96" i="578"/>
  <c r="O97" i="578"/>
  <c r="O98" i="578"/>
  <c r="O99" i="578"/>
  <c r="O100" i="578"/>
  <c r="O101" i="578"/>
  <c r="O102" i="578"/>
  <c r="O103" i="578"/>
  <c r="O104" i="578"/>
  <c r="O105" i="578"/>
  <c r="O106" i="578"/>
  <c r="O107" i="578"/>
  <c r="O108" i="578"/>
  <c r="O109" i="578"/>
  <c r="O110" i="578"/>
  <c r="O111" i="578"/>
  <c r="O112" i="578"/>
  <c r="O113" i="578"/>
  <c r="O114" i="578"/>
  <c r="O115" i="578"/>
  <c r="O116" i="578"/>
  <c r="O117" i="578"/>
  <c r="O118" i="578"/>
  <c r="O119" i="578"/>
  <c r="O120" i="578"/>
  <c r="O121" i="578"/>
  <c r="N2" i="578"/>
  <c r="N3" i="578"/>
  <c r="N4" i="578"/>
  <c r="N5" i="578"/>
  <c r="N6" i="578"/>
  <c r="N7" i="578"/>
  <c r="N8" i="578"/>
  <c r="N9" i="578"/>
  <c r="N10" i="578"/>
  <c r="N11" i="578"/>
  <c r="N12" i="578"/>
  <c r="N13" i="578"/>
  <c r="N14" i="578"/>
  <c r="N15" i="578"/>
  <c r="N16" i="578"/>
  <c r="N17" i="578"/>
  <c r="N18" i="578"/>
  <c r="N19" i="578"/>
  <c r="N20" i="578"/>
  <c r="N21" i="578"/>
  <c r="N22" i="578"/>
  <c r="N23" i="578"/>
  <c r="N24" i="578"/>
  <c r="N25" i="578"/>
  <c r="N26" i="578"/>
  <c r="N27" i="578"/>
  <c r="N28" i="578"/>
  <c r="N29" i="578"/>
  <c r="N30" i="578"/>
  <c r="N31" i="578"/>
  <c r="N32" i="578"/>
  <c r="N33" i="578"/>
  <c r="N34" i="578"/>
  <c r="N35" i="578"/>
  <c r="N36" i="578"/>
  <c r="N37" i="578"/>
  <c r="N38" i="578"/>
  <c r="N39" i="578"/>
  <c r="N40" i="578"/>
  <c r="N41" i="578"/>
  <c r="N42" i="578"/>
  <c r="N43" i="578"/>
  <c r="N44" i="578"/>
  <c r="N45" i="578"/>
  <c r="N46" i="578"/>
  <c r="N47" i="578"/>
  <c r="N48" i="578"/>
  <c r="N49" i="578"/>
  <c r="N50" i="578"/>
  <c r="N51" i="578"/>
  <c r="N52" i="578"/>
  <c r="N53" i="578"/>
  <c r="N54" i="578"/>
  <c r="N55" i="578"/>
  <c r="N56" i="578"/>
  <c r="N57" i="578"/>
  <c r="N58" i="578"/>
  <c r="N59" i="578"/>
  <c r="N60" i="578"/>
  <c r="N61" i="578"/>
  <c r="N62" i="578"/>
  <c r="N63" i="578"/>
  <c r="N64" i="578"/>
  <c r="N65" i="578"/>
  <c r="N66" i="578"/>
  <c r="N67" i="578"/>
  <c r="N68" i="578"/>
  <c r="N69" i="578"/>
  <c r="N70" i="578"/>
  <c r="N71" i="578"/>
  <c r="N72" i="578"/>
  <c r="N73" i="578"/>
  <c r="N74" i="578"/>
  <c r="N75" i="578"/>
  <c r="N76" i="578"/>
  <c r="N77" i="578"/>
  <c r="N78" i="578"/>
  <c r="N79" i="578"/>
  <c r="N80" i="578"/>
  <c r="N81" i="578"/>
  <c r="N82" i="578"/>
  <c r="N83" i="578"/>
  <c r="N84" i="578"/>
  <c r="N85" i="578"/>
  <c r="N86" i="578"/>
  <c r="N87" i="578"/>
  <c r="N88" i="578"/>
  <c r="N89" i="578"/>
  <c r="N90" i="578"/>
  <c r="N91" i="578"/>
  <c r="N92" i="578"/>
  <c r="N93" i="578"/>
  <c r="N94" i="578"/>
  <c r="N95" i="578"/>
  <c r="N96" i="578"/>
  <c r="N97" i="578"/>
  <c r="N98" i="578"/>
  <c r="N99" i="578"/>
  <c r="N100" i="578"/>
  <c r="N101" i="578"/>
  <c r="N102" i="578"/>
  <c r="N103" i="578"/>
  <c r="N104" i="578"/>
  <c r="N105" i="578"/>
  <c r="N106" i="578"/>
  <c r="N107" i="578"/>
  <c r="N108" i="578"/>
  <c r="N109" i="578"/>
  <c r="N110" i="578"/>
  <c r="N111" i="578"/>
  <c r="N112" i="578"/>
  <c r="N113" i="578"/>
  <c r="N114" i="578"/>
  <c r="N115" i="578"/>
  <c r="N116" i="578"/>
  <c r="N117" i="578"/>
  <c r="N118" i="578"/>
  <c r="N119" i="578"/>
  <c r="N120" i="578"/>
  <c r="N121" i="578"/>
  <c r="M2" i="578"/>
  <c r="M3" i="578"/>
  <c r="M4" i="578"/>
  <c r="M5" i="578"/>
  <c r="M6" i="578"/>
  <c r="M7" i="578"/>
  <c r="M8" i="578"/>
  <c r="M9" i="578"/>
  <c r="M10" i="578"/>
  <c r="M11" i="578"/>
  <c r="M12" i="578"/>
  <c r="M13" i="578"/>
  <c r="M14" i="578"/>
  <c r="M15" i="578"/>
  <c r="M16" i="578"/>
  <c r="M17" i="578"/>
  <c r="M18" i="578"/>
  <c r="M19" i="578"/>
  <c r="M20" i="578"/>
  <c r="M21" i="578"/>
  <c r="M22" i="578"/>
  <c r="M23" i="578"/>
  <c r="M24" i="578"/>
  <c r="M25" i="578"/>
  <c r="M26" i="578"/>
  <c r="M27" i="578"/>
  <c r="M28" i="578"/>
  <c r="M29" i="578"/>
  <c r="M30" i="578"/>
  <c r="M31" i="578"/>
  <c r="M32" i="578"/>
  <c r="M33" i="578"/>
  <c r="M34" i="578"/>
  <c r="M35" i="578"/>
  <c r="M36" i="578"/>
  <c r="M37" i="578"/>
  <c r="M38" i="578"/>
  <c r="M39" i="578"/>
  <c r="M40" i="578"/>
  <c r="M41" i="578"/>
  <c r="M42" i="578"/>
  <c r="M43" i="578"/>
  <c r="M44" i="578"/>
  <c r="M45" i="578"/>
  <c r="M46" i="578"/>
  <c r="M47" i="578"/>
  <c r="M48" i="578"/>
  <c r="M49" i="578"/>
  <c r="M50" i="578"/>
  <c r="M51" i="578"/>
  <c r="M52" i="578"/>
  <c r="M53" i="578"/>
  <c r="M54" i="578"/>
  <c r="M55" i="578"/>
  <c r="M56" i="578"/>
  <c r="M57" i="578"/>
  <c r="M58" i="578"/>
  <c r="M59" i="578"/>
  <c r="M60" i="578"/>
  <c r="M61" i="578"/>
  <c r="M62" i="578"/>
  <c r="M63" i="578"/>
  <c r="M64" i="578"/>
  <c r="M65" i="578"/>
  <c r="M66" i="578"/>
  <c r="M67" i="578"/>
  <c r="M68" i="578"/>
  <c r="M69" i="578"/>
  <c r="M70" i="578"/>
  <c r="M71" i="578"/>
  <c r="M72" i="578"/>
  <c r="M73" i="578"/>
  <c r="M74" i="578"/>
  <c r="M75" i="578"/>
  <c r="M76" i="578"/>
  <c r="M77" i="578"/>
  <c r="M78" i="578"/>
  <c r="M79" i="578"/>
  <c r="M80" i="578"/>
  <c r="M81" i="578"/>
  <c r="M82" i="578"/>
  <c r="M83" i="578"/>
  <c r="M84" i="578"/>
  <c r="M85" i="578"/>
  <c r="M86" i="578"/>
  <c r="M87" i="578"/>
  <c r="M88" i="578"/>
  <c r="M89" i="578"/>
  <c r="M90" i="578"/>
  <c r="M91" i="578"/>
  <c r="M92" i="578"/>
  <c r="M93" i="578"/>
  <c r="M94" i="578"/>
  <c r="M95" i="578"/>
  <c r="M96" i="578"/>
  <c r="M97" i="578"/>
  <c r="M98" i="578"/>
  <c r="M99" i="578"/>
  <c r="M100" i="578"/>
  <c r="M101" i="578"/>
  <c r="M102" i="578"/>
  <c r="M103" i="578"/>
  <c r="M104" i="578"/>
  <c r="M105" i="578"/>
  <c r="M106" i="578"/>
  <c r="M107" i="578"/>
  <c r="M108" i="578"/>
  <c r="M109" i="578"/>
  <c r="M110" i="578"/>
  <c r="M111" i="578"/>
  <c r="M112" i="578"/>
  <c r="M113" i="578"/>
  <c r="M114" i="578"/>
  <c r="M115" i="578"/>
  <c r="M116" i="578"/>
  <c r="M117" i="578"/>
  <c r="M118" i="578"/>
  <c r="M119" i="578"/>
  <c r="M120" i="578"/>
  <c r="M121" i="578"/>
  <c r="L2" i="578"/>
  <c r="L3" i="578"/>
  <c r="L4" i="578"/>
  <c r="L5" i="578"/>
  <c r="L6" i="578"/>
  <c r="L7" i="578"/>
  <c r="L8" i="578"/>
  <c r="L9" i="578"/>
  <c r="L10" i="578"/>
  <c r="L11" i="578"/>
  <c r="L12" i="578"/>
  <c r="L13" i="578"/>
  <c r="L14" i="578"/>
  <c r="L15" i="578"/>
  <c r="L16" i="578"/>
  <c r="L17" i="578"/>
  <c r="L18" i="578"/>
  <c r="L19" i="578"/>
  <c r="L20" i="578"/>
  <c r="L21" i="578"/>
  <c r="L22" i="578"/>
  <c r="L23" i="578"/>
  <c r="L24" i="578"/>
  <c r="L25" i="578"/>
  <c r="L26" i="578"/>
  <c r="L27" i="578"/>
  <c r="L28" i="578"/>
  <c r="L29" i="578"/>
  <c r="L30" i="578"/>
  <c r="L31" i="578"/>
  <c r="L32" i="578"/>
  <c r="L33" i="578"/>
  <c r="L34" i="578"/>
  <c r="L35" i="578"/>
  <c r="L36" i="578"/>
  <c r="L37" i="578"/>
  <c r="L38" i="578"/>
  <c r="L39" i="578"/>
  <c r="L40" i="578"/>
  <c r="L41" i="578"/>
  <c r="L42" i="578"/>
  <c r="L43" i="578"/>
  <c r="L44" i="578"/>
  <c r="L45" i="578"/>
  <c r="L46" i="578"/>
  <c r="L47" i="578"/>
  <c r="L48" i="578"/>
  <c r="L49" i="578"/>
  <c r="L50" i="578"/>
  <c r="L51" i="578"/>
  <c r="L52" i="578"/>
  <c r="L53" i="578"/>
  <c r="L54" i="578"/>
  <c r="L55" i="578"/>
  <c r="L56" i="578"/>
  <c r="L57" i="578"/>
  <c r="L58" i="578"/>
  <c r="L59" i="578"/>
  <c r="L60" i="578"/>
  <c r="L61" i="578"/>
  <c r="L62" i="578"/>
  <c r="L63" i="578"/>
  <c r="L64" i="578"/>
  <c r="L65" i="578"/>
  <c r="L66" i="578"/>
  <c r="L67" i="578"/>
  <c r="L68" i="578"/>
  <c r="L69" i="578"/>
  <c r="L70" i="578"/>
  <c r="L71" i="578"/>
  <c r="L72" i="578"/>
  <c r="L73" i="578"/>
  <c r="L74" i="578"/>
  <c r="L75" i="578"/>
  <c r="L76" i="578"/>
  <c r="L77" i="578"/>
  <c r="L78" i="578"/>
  <c r="L79" i="578"/>
  <c r="L80" i="578"/>
  <c r="L81" i="578"/>
  <c r="L82" i="578"/>
  <c r="L83" i="578"/>
  <c r="L84" i="578"/>
  <c r="L85" i="578"/>
  <c r="L86" i="578"/>
  <c r="L87" i="578"/>
  <c r="L88" i="578"/>
  <c r="L89" i="578"/>
  <c r="L90" i="578"/>
  <c r="L91" i="578"/>
  <c r="L92" i="578"/>
  <c r="L93" i="578"/>
  <c r="L94" i="578"/>
  <c r="L95" i="578"/>
  <c r="L96" i="578"/>
  <c r="L97" i="578"/>
  <c r="L98" i="578"/>
  <c r="L99" i="578"/>
  <c r="L100" i="578"/>
  <c r="L101" i="578"/>
  <c r="L102" i="578"/>
  <c r="L103" i="578"/>
  <c r="L104" i="578"/>
  <c r="L105" i="578"/>
  <c r="L106" i="578"/>
  <c r="L107" i="578"/>
  <c r="L108" i="578"/>
  <c r="L109" i="578"/>
  <c r="L110" i="578"/>
  <c r="L111" i="578"/>
  <c r="L112" i="578"/>
  <c r="L113" i="578"/>
  <c r="L114" i="578"/>
  <c r="L115" i="578"/>
  <c r="L116" i="578"/>
  <c r="L117" i="578"/>
  <c r="L118" i="578"/>
  <c r="L119" i="578"/>
  <c r="L120" i="578"/>
  <c r="L121" i="578"/>
  <c r="K2" i="578"/>
  <c r="K3" i="578"/>
  <c r="K4" i="578"/>
  <c r="K5" i="578"/>
  <c r="K6" i="578"/>
  <c r="K7" i="578"/>
  <c r="K8" i="578"/>
  <c r="K9" i="578"/>
  <c r="K10" i="578"/>
  <c r="K11" i="578"/>
  <c r="K12" i="578"/>
  <c r="K13" i="578"/>
  <c r="K14" i="578"/>
  <c r="K15" i="578"/>
  <c r="K16" i="578"/>
  <c r="K17" i="578"/>
  <c r="K18" i="578"/>
  <c r="K19" i="578"/>
  <c r="K20" i="578"/>
  <c r="K21" i="578"/>
  <c r="K22" i="578"/>
  <c r="K23" i="578"/>
  <c r="K24" i="578"/>
  <c r="K25" i="578"/>
  <c r="K26" i="578"/>
  <c r="K27" i="578"/>
  <c r="K28" i="578"/>
  <c r="K29" i="578"/>
  <c r="K30" i="578"/>
  <c r="K31" i="578"/>
  <c r="K32" i="578"/>
  <c r="K33" i="578"/>
  <c r="K34" i="578"/>
  <c r="K35" i="578"/>
  <c r="K36" i="578"/>
  <c r="K37" i="578"/>
  <c r="K38" i="578"/>
  <c r="K39" i="578"/>
  <c r="K40" i="578"/>
  <c r="K41" i="578"/>
  <c r="K42" i="578"/>
  <c r="K43" i="578"/>
  <c r="K44" i="578"/>
  <c r="K45" i="578"/>
  <c r="K46" i="578"/>
  <c r="K47" i="578"/>
  <c r="K48" i="578"/>
  <c r="K49" i="578"/>
  <c r="K50" i="578"/>
  <c r="K51" i="578"/>
  <c r="K52" i="578"/>
  <c r="K53" i="578"/>
  <c r="K54" i="578"/>
  <c r="K55" i="578"/>
  <c r="K56" i="578"/>
  <c r="K57" i="578"/>
  <c r="K58" i="578"/>
  <c r="K59" i="578"/>
  <c r="K60" i="578"/>
  <c r="K61" i="578"/>
  <c r="K62" i="578"/>
  <c r="K63" i="578"/>
  <c r="K64" i="578"/>
  <c r="K65" i="578"/>
  <c r="K66" i="578"/>
  <c r="K67" i="578"/>
  <c r="K68" i="578"/>
  <c r="K69" i="578"/>
  <c r="K70" i="578"/>
  <c r="K71" i="578"/>
  <c r="K72" i="578"/>
  <c r="K73" i="578"/>
  <c r="K74" i="578"/>
  <c r="K75" i="578"/>
  <c r="K76" i="578"/>
  <c r="K77" i="578"/>
  <c r="K78" i="578"/>
  <c r="K79" i="578"/>
  <c r="K80" i="578"/>
  <c r="K81" i="578"/>
  <c r="K82" i="578"/>
  <c r="K83" i="578"/>
  <c r="K84" i="578"/>
  <c r="K85" i="578"/>
  <c r="K86" i="578"/>
  <c r="K87" i="578"/>
  <c r="K88" i="578"/>
  <c r="K89" i="578"/>
  <c r="K90" i="578"/>
  <c r="K91" i="578"/>
  <c r="K92" i="578"/>
  <c r="K93" i="578"/>
  <c r="K94" i="578"/>
  <c r="K95" i="578"/>
  <c r="K96" i="578"/>
  <c r="K97" i="578"/>
  <c r="K98" i="578"/>
  <c r="K99" i="578"/>
  <c r="K100" i="578"/>
  <c r="K101" i="578"/>
  <c r="K102" i="578"/>
  <c r="K103" i="578"/>
  <c r="K104" i="578"/>
  <c r="K105" i="578"/>
  <c r="K106" i="578"/>
  <c r="K107" i="578"/>
  <c r="K108" i="578"/>
  <c r="K109" i="578"/>
  <c r="K110" i="578"/>
  <c r="K111" i="578"/>
  <c r="K112" i="578"/>
  <c r="K113" i="578"/>
  <c r="K114" i="578"/>
  <c r="K115" i="578"/>
  <c r="K116" i="578"/>
  <c r="K117" i="578"/>
  <c r="K118" i="578"/>
  <c r="K119" i="578"/>
  <c r="K120" i="578"/>
  <c r="K121" i="578"/>
  <c r="J2" i="578"/>
  <c r="J3" i="578"/>
  <c r="J4" i="578"/>
  <c r="J5" i="578"/>
  <c r="J6" i="578"/>
  <c r="J7" i="578"/>
  <c r="J8" i="578"/>
  <c r="J9" i="578"/>
  <c r="J10" i="578"/>
  <c r="J11" i="578"/>
  <c r="J12" i="578"/>
  <c r="J13" i="578"/>
  <c r="J14" i="578"/>
  <c r="J15" i="578"/>
  <c r="J16" i="578"/>
  <c r="J17" i="578"/>
  <c r="J18" i="578"/>
  <c r="J19" i="578"/>
  <c r="J20" i="578"/>
  <c r="J21" i="578"/>
  <c r="J22" i="578"/>
  <c r="J23" i="578"/>
  <c r="J24" i="578"/>
  <c r="J25" i="578"/>
  <c r="J26" i="578"/>
  <c r="J27" i="578"/>
  <c r="J28" i="578"/>
  <c r="J29" i="578"/>
  <c r="J30" i="578"/>
  <c r="J31" i="578"/>
  <c r="J32" i="578"/>
  <c r="J33" i="578"/>
  <c r="J34" i="578"/>
  <c r="J35" i="578"/>
  <c r="J36" i="578"/>
  <c r="J37" i="578"/>
  <c r="J38" i="578"/>
  <c r="J39" i="578"/>
  <c r="J40" i="578"/>
  <c r="J41" i="578"/>
  <c r="J42" i="578"/>
  <c r="J43" i="578"/>
  <c r="J44" i="578"/>
  <c r="J45" i="578"/>
  <c r="J46" i="578"/>
  <c r="J47" i="578"/>
  <c r="J48" i="578"/>
  <c r="J49" i="578"/>
  <c r="J50" i="578"/>
  <c r="J51" i="578"/>
  <c r="J52" i="578"/>
  <c r="J53" i="578"/>
  <c r="J54" i="578"/>
  <c r="J55" i="578"/>
  <c r="J56" i="578"/>
  <c r="J57" i="578"/>
  <c r="J58" i="578"/>
  <c r="J59" i="578"/>
  <c r="J60" i="578"/>
  <c r="J61" i="578"/>
  <c r="J62" i="578"/>
  <c r="J63" i="578"/>
  <c r="J64" i="578"/>
  <c r="J65" i="578"/>
  <c r="J66" i="578"/>
  <c r="J67" i="578"/>
  <c r="J68" i="578"/>
  <c r="J69" i="578"/>
  <c r="J70" i="578"/>
  <c r="J71" i="578"/>
  <c r="J72" i="578"/>
  <c r="J73" i="578"/>
  <c r="J74" i="578"/>
  <c r="J75" i="578"/>
  <c r="J76" i="578"/>
  <c r="J77" i="578"/>
  <c r="J78" i="578"/>
  <c r="J79" i="578"/>
  <c r="J80" i="578"/>
  <c r="J81" i="578"/>
  <c r="J82" i="578"/>
  <c r="J83" i="578"/>
  <c r="J84" i="578"/>
  <c r="J85" i="578"/>
  <c r="J86" i="578"/>
  <c r="J87" i="578"/>
  <c r="J88" i="578"/>
  <c r="J89" i="578"/>
  <c r="J90" i="578"/>
  <c r="J91" i="578"/>
  <c r="J92" i="578"/>
  <c r="J93" i="578"/>
  <c r="J94" i="578"/>
  <c r="J95" i="578"/>
  <c r="J96" i="578"/>
  <c r="J97" i="578"/>
  <c r="J98" i="578"/>
  <c r="J99" i="578"/>
  <c r="J100" i="578"/>
  <c r="J101" i="578"/>
  <c r="J102" i="578"/>
  <c r="J103" i="578"/>
  <c r="J104" i="578"/>
  <c r="J105" i="578"/>
  <c r="J106" i="578"/>
  <c r="J107" i="578"/>
  <c r="J108" i="578"/>
  <c r="J109" i="578"/>
  <c r="J110" i="578"/>
  <c r="J111" i="578"/>
  <c r="J112" i="578"/>
  <c r="J113" i="578"/>
  <c r="J114" i="578"/>
  <c r="J115" i="578"/>
  <c r="J116" i="578"/>
  <c r="J117" i="578"/>
  <c r="J118" i="578"/>
  <c r="J119" i="578"/>
  <c r="J120" i="578"/>
  <c r="J121" i="578"/>
  <c r="I2" i="578"/>
  <c r="I3" i="578"/>
  <c r="I4" i="578"/>
  <c r="I5" i="578"/>
  <c r="I6" i="578"/>
  <c r="I7" i="578"/>
  <c r="I8" i="578"/>
  <c r="I9" i="578"/>
  <c r="I10" i="578"/>
  <c r="I11" i="578"/>
  <c r="I12" i="578"/>
  <c r="I13" i="578"/>
  <c r="I14" i="578"/>
  <c r="I15" i="578"/>
  <c r="I16" i="578"/>
  <c r="I17" i="578"/>
  <c r="I18" i="578"/>
  <c r="I19" i="578"/>
  <c r="I20" i="578"/>
  <c r="I21" i="578"/>
  <c r="I22" i="578"/>
  <c r="I23" i="578"/>
  <c r="I24" i="578"/>
  <c r="I25" i="578"/>
  <c r="I26" i="578"/>
  <c r="I27" i="578"/>
  <c r="I28" i="578"/>
  <c r="I29" i="578"/>
  <c r="I30" i="578"/>
  <c r="I31" i="578"/>
  <c r="I32" i="578"/>
  <c r="I33" i="578"/>
  <c r="I34" i="578"/>
  <c r="I35" i="578"/>
  <c r="I36" i="578"/>
  <c r="I37" i="578"/>
  <c r="I38" i="578"/>
  <c r="I39" i="578"/>
  <c r="I40" i="578"/>
  <c r="I41" i="578"/>
  <c r="I42" i="578"/>
  <c r="I43" i="578"/>
  <c r="I44" i="578"/>
  <c r="I45" i="578"/>
  <c r="I46" i="578"/>
  <c r="I47" i="578"/>
  <c r="I48" i="578"/>
  <c r="I49" i="578"/>
  <c r="I50" i="578"/>
  <c r="I51" i="578"/>
  <c r="I52" i="578"/>
  <c r="I53" i="578"/>
  <c r="I54" i="578"/>
  <c r="I55" i="578"/>
  <c r="I56" i="578"/>
  <c r="I57" i="578"/>
  <c r="I58" i="578"/>
  <c r="I59" i="578"/>
  <c r="I60" i="578"/>
  <c r="I61" i="578"/>
  <c r="I62" i="578"/>
  <c r="I63" i="578"/>
  <c r="I64" i="578"/>
  <c r="I65" i="578"/>
  <c r="I66" i="578"/>
  <c r="I67" i="578"/>
  <c r="I68" i="578"/>
  <c r="I69" i="578"/>
  <c r="I70" i="578"/>
  <c r="I71" i="578"/>
  <c r="I72" i="578"/>
  <c r="I73" i="578"/>
  <c r="I74" i="578"/>
  <c r="I75" i="578"/>
  <c r="I76" i="578"/>
  <c r="I77" i="578"/>
  <c r="I78" i="578"/>
  <c r="I79" i="578"/>
  <c r="I80" i="578"/>
  <c r="I81" i="578"/>
  <c r="I82" i="578"/>
  <c r="I83" i="578"/>
  <c r="I84" i="578"/>
  <c r="I85" i="578"/>
  <c r="I86" i="578"/>
  <c r="I87" i="578"/>
  <c r="I88" i="578"/>
  <c r="I89" i="578"/>
  <c r="I90" i="578"/>
  <c r="I91" i="578"/>
  <c r="I92" i="578"/>
  <c r="I93" i="578"/>
  <c r="I94" i="578"/>
  <c r="I95" i="578"/>
  <c r="I96" i="578"/>
  <c r="I97" i="578"/>
  <c r="I98" i="578"/>
  <c r="I99" i="578"/>
  <c r="I100" i="578"/>
  <c r="I101" i="578"/>
  <c r="I102" i="578"/>
  <c r="I103" i="578"/>
  <c r="I104" i="578"/>
  <c r="I105" i="578"/>
  <c r="I106" i="578"/>
  <c r="I107" i="578"/>
  <c r="I108" i="578"/>
  <c r="I109" i="578"/>
  <c r="I110" i="578"/>
  <c r="I111" i="578"/>
  <c r="I112" i="578"/>
  <c r="I113" i="578"/>
  <c r="I114" i="578"/>
  <c r="I115" i="578"/>
  <c r="I116" i="578"/>
  <c r="I117" i="578"/>
  <c r="I118" i="578"/>
  <c r="I119" i="578"/>
  <c r="I120" i="578"/>
  <c r="I121" i="578"/>
  <c r="G145" i="580"/>
  <c r="G144" i="580"/>
  <c r="G143" i="580"/>
  <c r="G142" i="580"/>
  <c r="G141" i="580"/>
  <c r="G140" i="580"/>
  <c r="G139" i="580"/>
  <c r="G138" i="580"/>
  <c r="G137" i="580"/>
  <c r="G136" i="580"/>
  <c r="G135" i="580"/>
  <c r="G134" i="580"/>
  <c r="G133" i="580"/>
  <c r="G132" i="580"/>
  <c r="G131" i="580"/>
  <c r="G130" i="580"/>
  <c r="G129" i="580"/>
  <c r="G128" i="580"/>
  <c r="G127" i="580"/>
  <c r="G126" i="580"/>
  <c r="G125" i="580"/>
  <c r="G124" i="580"/>
  <c r="G123" i="580"/>
  <c r="G122" i="580"/>
  <c r="G121" i="580"/>
  <c r="G120" i="580"/>
  <c r="G119" i="580"/>
  <c r="G118" i="580"/>
  <c r="G117" i="580"/>
  <c r="G116" i="580"/>
  <c r="G115" i="580"/>
  <c r="G114" i="580"/>
  <c r="G113" i="580"/>
  <c r="G112" i="580"/>
  <c r="G111" i="580"/>
  <c r="G110" i="580"/>
  <c r="G109" i="580"/>
  <c r="G108" i="580"/>
  <c r="G107" i="580"/>
  <c r="G106" i="580"/>
  <c r="G105" i="580"/>
  <c r="G104" i="580"/>
  <c r="G103" i="580"/>
  <c r="G102" i="580"/>
  <c r="G101" i="580"/>
  <c r="G100" i="580"/>
  <c r="G99" i="580"/>
  <c r="G98" i="580"/>
  <c r="G97" i="580"/>
  <c r="G96" i="580"/>
  <c r="G95" i="580"/>
  <c r="G94" i="580"/>
  <c r="G93" i="580"/>
  <c r="G92" i="580"/>
  <c r="G91" i="580"/>
  <c r="G90" i="580"/>
  <c r="G89" i="580"/>
  <c r="G88" i="580"/>
  <c r="G87" i="580"/>
  <c r="G86" i="580"/>
  <c r="G85" i="580"/>
  <c r="G84" i="580"/>
  <c r="G83" i="580"/>
  <c r="G82" i="580"/>
  <c r="G81" i="580"/>
  <c r="G80" i="580"/>
  <c r="G79" i="580"/>
  <c r="G78" i="580"/>
  <c r="G77" i="580"/>
  <c r="G76" i="580"/>
  <c r="G75" i="580"/>
  <c r="G74" i="580"/>
  <c r="G73" i="580"/>
  <c r="G72" i="580"/>
  <c r="G71" i="580"/>
  <c r="G70" i="580"/>
  <c r="G69" i="580"/>
  <c r="G68" i="580"/>
  <c r="G67" i="580"/>
  <c r="G66" i="580"/>
  <c r="G65" i="580"/>
  <c r="G64" i="580"/>
  <c r="G63" i="580"/>
  <c r="G62" i="580"/>
  <c r="G61" i="580"/>
  <c r="G60" i="580"/>
  <c r="G59" i="580"/>
  <c r="G58" i="580"/>
  <c r="G57" i="580"/>
  <c r="G56" i="580"/>
  <c r="G55" i="580"/>
  <c r="G54" i="580"/>
  <c r="G53" i="580"/>
  <c r="G52" i="580"/>
  <c r="G51" i="580"/>
  <c r="G50" i="580"/>
  <c r="G49" i="580"/>
  <c r="G48" i="580"/>
  <c r="G47" i="580"/>
  <c r="G46" i="580"/>
  <c r="G45" i="580"/>
  <c r="G44" i="580"/>
  <c r="G43" i="580"/>
  <c r="G42" i="580"/>
  <c r="G41" i="580"/>
  <c r="G40" i="580"/>
  <c r="G39" i="580"/>
  <c r="G38" i="580"/>
  <c r="G37" i="580"/>
  <c r="G36" i="580"/>
  <c r="G35" i="580"/>
  <c r="G34" i="580"/>
  <c r="G33" i="580"/>
  <c r="G32" i="580"/>
  <c r="G31" i="580"/>
  <c r="G30" i="580"/>
  <c r="G29" i="580"/>
  <c r="G28" i="580"/>
  <c r="G27" i="580"/>
  <c r="G26" i="580"/>
  <c r="G25" i="580"/>
  <c r="G24" i="580"/>
  <c r="G23" i="580"/>
  <c r="G22" i="580"/>
  <c r="G21" i="580"/>
  <c r="G20" i="580"/>
  <c r="G19" i="580"/>
  <c r="G18" i="580"/>
  <c r="G17" i="580"/>
  <c r="G16" i="580"/>
  <c r="G15" i="580"/>
  <c r="G14" i="580"/>
  <c r="G13" i="580"/>
  <c r="G12" i="580"/>
  <c r="G11" i="580"/>
  <c r="G10" i="580"/>
  <c r="G9" i="580"/>
  <c r="G8" i="580"/>
  <c r="G7" i="580"/>
  <c r="G6" i="580"/>
  <c r="G5" i="580"/>
  <c r="G4" i="580"/>
  <c r="G3" i="580"/>
  <c r="G2" i="580"/>
  <c r="G121" i="578"/>
  <c r="G120" i="578"/>
  <c r="G119" i="578"/>
  <c r="G118" i="578"/>
  <c r="G117" i="578"/>
  <c r="G116" i="578"/>
  <c r="G115" i="578"/>
  <c r="G114" i="578"/>
  <c r="G113" i="578"/>
  <c r="G112" i="578"/>
  <c r="G111" i="578"/>
  <c r="G110" i="578"/>
  <c r="G109" i="578"/>
  <c r="G108" i="578"/>
  <c r="G107" i="578"/>
  <c r="G106" i="578"/>
  <c r="G105" i="578"/>
  <c r="G104" i="578"/>
  <c r="G103" i="578"/>
  <c r="G102" i="578"/>
  <c r="G101" i="578"/>
  <c r="G100" i="578"/>
  <c r="G99" i="578"/>
  <c r="G98" i="578"/>
  <c r="G97" i="578"/>
  <c r="G96" i="578"/>
  <c r="G95" i="578"/>
  <c r="G94" i="578"/>
  <c r="G93" i="578"/>
  <c r="G92" i="578"/>
  <c r="G91" i="578"/>
  <c r="G90" i="578"/>
  <c r="G89" i="578"/>
  <c r="G88" i="578"/>
  <c r="G87" i="578"/>
  <c r="G86" i="578"/>
  <c r="G85" i="578"/>
  <c r="G84" i="578"/>
  <c r="G83" i="578"/>
  <c r="G82" i="578"/>
  <c r="G81" i="578"/>
  <c r="G80" i="578"/>
  <c r="G79" i="578"/>
  <c r="G78" i="578"/>
  <c r="G77" i="578"/>
  <c r="G76" i="578"/>
  <c r="G75" i="578"/>
  <c r="G74" i="578"/>
  <c r="G73" i="578"/>
  <c r="G72" i="578"/>
  <c r="G71" i="578"/>
  <c r="G70" i="578"/>
  <c r="G69" i="578"/>
  <c r="G68" i="578"/>
  <c r="G67" i="578"/>
  <c r="G66" i="578"/>
  <c r="G65" i="578"/>
  <c r="G64" i="578"/>
  <c r="G63" i="578"/>
  <c r="G62" i="578"/>
  <c r="G61" i="578"/>
  <c r="G60" i="578"/>
  <c r="G59" i="578"/>
  <c r="G58" i="578"/>
  <c r="G57" i="578"/>
  <c r="G56" i="578"/>
  <c r="G55" i="578"/>
  <c r="G54" i="578"/>
  <c r="G53" i="578"/>
  <c r="G52" i="578"/>
  <c r="G51" i="578"/>
  <c r="G50" i="578"/>
  <c r="G49" i="578"/>
  <c r="G48" i="578"/>
  <c r="G47" i="578"/>
  <c r="G46" i="578"/>
  <c r="G45" i="578"/>
  <c r="G44" i="578"/>
  <c r="G43" i="578"/>
  <c r="G42" i="578"/>
  <c r="G41" i="578"/>
  <c r="G40" i="578"/>
  <c r="G39" i="578"/>
  <c r="G38" i="578"/>
  <c r="G37" i="578"/>
  <c r="G36" i="578"/>
  <c r="G35" i="578"/>
  <c r="G34" i="578"/>
  <c r="G33" i="578"/>
  <c r="G32" i="578"/>
  <c r="G31" i="578"/>
  <c r="G30" i="578"/>
  <c r="G29" i="578"/>
  <c r="G28" i="578"/>
  <c r="G27" i="578"/>
  <c r="G26" i="578"/>
  <c r="G25" i="578"/>
  <c r="G24" i="578"/>
  <c r="G23" i="578"/>
  <c r="G22" i="578"/>
  <c r="G21" i="578"/>
  <c r="G20" i="578"/>
  <c r="G19" i="578"/>
  <c r="G18" i="578"/>
  <c r="G17" i="578"/>
  <c r="G16" i="578"/>
  <c r="G15" i="578"/>
  <c r="G14" i="578"/>
  <c r="G13" i="578"/>
  <c r="G12" i="578"/>
  <c r="G11" i="578"/>
  <c r="G10" i="578"/>
  <c r="G9" i="578"/>
  <c r="G8" i="578"/>
  <c r="G7" i="578"/>
  <c r="G6" i="578"/>
  <c r="G5" i="578"/>
  <c r="G4" i="578"/>
  <c r="G3" i="578"/>
  <c r="G2" i="578"/>
  <c r="G3" i="32" l="1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" i="3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2" i="1"/>
</calcChain>
</file>

<file path=xl/sharedStrings.xml><?xml version="1.0" encoding="utf-8"?>
<sst xmlns="http://schemas.openxmlformats.org/spreadsheetml/2006/main" count="110" uniqueCount="44">
  <si>
    <t>Year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</si>
  <si>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</si>
  <si>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</si>
  <si>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</si>
  <si>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</si>
  <si>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</si>
  <si>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</si>
  <si>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</si>
  <si>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</si>
  <si>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</si>
  <si>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</si>
  <si>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</si>
  <si>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</si>
  <si>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</si>
  <si>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</si>
  <si>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</si>
  <si>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</si>
  <si>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</si>
  <si>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</si>
  <si>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</si>
  <si>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</si>
  <si>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</si>
  <si>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</si>
  <si>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WSkWh</t>
  </si>
  <si>
    <t>LonHDD</t>
  </si>
  <si>
    <t>LonCDD</t>
  </si>
  <si>
    <t>MonthDays</t>
  </si>
  <si>
    <t>PeakDays</t>
  </si>
  <si>
    <t>Predicted Value</t>
  </si>
  <si>
    <t>Absolute % Error</t>
  </si>
  <si>
    <t xml:space="preserve">WSkWh </t>
  </si>
  <si>
    <t xml:space="preserve">Predicted Value </t>
  </si>
  <si>
    <t xml:space="preserve">Absolute % Error  </t>
  </si>
  <si>
    <t>Annual Predicted vs. Actual WSkWh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</si>
  <si>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</si>
  <si>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</si>
  <si>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</si>
  <si>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</si>
  <si>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WSkWh</t>
  </si>
  <si>
    <t>% Change</t>
  </si>
  <si>
    <t>Statistic</t>
  </si>
  <si>
    <t>Value</t>
  </si>
  <si>
    <t>F Test</t>
  </si>
  <si>
    <t>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</si>
</sst>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_ ;[Red]\-#,##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right"/>
    </xf>
    <xf numFmtId="17" fontId="6" fillId="0" borderId="0" xfId="0" applyNumberFormat="1" applyFont="1" applyFill="1" applyBorder="1"/>
    <xf numFmtId="165" fontId="7" fillId="0" borderId="0" xfId="4" applyNumberFormat="1" applyFont="1" applyFill="1" applyBorder="1"/>
    <xf numFmtId="0" fontId="6" fillId="0" borderId="0" xfId="0" applyFont="1" applyFill="1" applyBorder="1"/>
    <xf numFmtId="164" fontId="0" fillId="0" borderId="0" xfId="4" applyFont="1" applyFill="1" applyBorder="1" applyAlignment="1"/>
    <xf numFmtId="164" fontId="0" fillId="0" borderId="2" xfId="4" applyFont="1" applyFill="1" applyBorder="1" applyAlignment="1"/>
    <xf numFmtId="166" fontId="0" fillId="0" borderId="0" xfId="5" applyNumberFormat="1" applyFont="1"/>
    <xf numFmtId="0" fontId="6" fillId="0" borderId="0" xfId="0" applyNumberFormat="1" applyFont="1" applyFill="1" applyBorder="1"/>
    <xf numFmtId="0" fontId="0" fillId="0" borderId="0" xfId="0" applyAlignment="1">
      <alignment horizontal="left"/>
    </xf>
    <xf numFmtId="167" fontId="0" fillId="0" borderId="0" xfId="0" applyNumberFormat="1"/>
    <xf numFmtId="166" fontId="0" fillId="0" borderId="0" xfId="0" applyNumberFormat="1"/>
    <xf numFmtId="166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6" fontId="0" fillId="0" borderId="0" xfId="5" applyNumberFormat="1" applyFont="1" applyAlignment="1">
      <alignment horizontal="center"/>
    </xf>
    <xf numFmtId="166" fontId="8" fillId="0" borderId="0" xfId="5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4" applyFont="1"/>
    <xf numFmtId="0" fontId="10" fillId="0" borderId="3" xfId="0" applyFont="1" applyBorder="1"/>
  </cellXfs>
  <cellStyles count="6">
    <cellStyle name="Comma" xfId="4" builtinId="3"/>
    <cellStyle name="Comma 2" xfId="3"/>
    <cellStyle name="Normal" xfId="0" builtinId="0"/>
    <cellStyle name="Normal 2" xfId="1"/>
    <cellStyle name="Percent" xfId="5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</c:numCache>
            </c:numRef>
          </c:cat>
          <c:val>
            <c:numRef>
              <c:f>'Predicted Monthly Data Summ'!$C$2:$C$120</c:f>
              <c:numCache>
                <c:formatCode>_(* #,##0_);_(* \(#,##0\);_(* "-"??_);_(@_)</c:formatCode>
                <c:ptCount val="119"/>
                <c:pt idx="0">
                  <c:v>293367364.21543998</c:v>
                </c:pt>
                <c:pt idx="1">
                  <c:v>273298001.47376001</c:v>
                </c:pt>
                <c:pt idx="2">
                  <c:v>286819878.50223202</c:v>
                </c:pt>
                <c:pt idx="3">
                  <c:v>252565044.23746601</c:v>
                </c:pt>
                <c:pt idx="4">
                  <c:v>269392545.02871197</c:v>
                </c:pt>
                <c:pt idx="5">
                  <c:v>287975078.90693802</c:v>
                </c:pt>
                <c:pt idx="6">
                  <c:v>333043063.74960798</c:v>
                </c:pt>
                <c:pt idx="7">
                  <c:v>312185503.224558</c:v>
                </c:pt>
                <c:pt idx="8">
                  <c:v>260653838.61909801</c:v>
                </c:pt>
                <c:pt idx="9">
                  <c:v>270564368.43940598</c:v>
                </c:pt>
                <c:pt idx="10">
                  <c:v>272439193.46248603</c:v>
                </c:pt>
                <c:pt idx="11">
                  <c:v>288148645.78619999</c:v>
                </c:pt>
                <c:pt idx="12">
                  <c:v>300073559.97788602</c:v>
                </c:pt>
                <c:pt idx="13">
                  <c:v>289732838.43879998</c:v>
                </c:pt>
                <c:pt idx="14">
                  <c:v>288143354.59762597</c:v>
                </c:pt>
                <c:pt idx="15">
                  <c:v>260543396.47679999</c:v>
                </c:pt>
                <c:pt idx="16">
                  <c:v>268501831.21296602</c:v>
                </c:pt>
                <c:pt idx="17">
                  <c:v>304679126.96210599</c:v>
                </c:pt>
                <c:pt idx="18">
                  <c:v>302183688.77514601</c:v>
                </c:pt>
                <c:pt idx="19">
                  <c:v>317756806.98433799</c:v>
                </c:pt>
                <c:pt idx="20">
                  <c:v>280873709.66341197</c:v>
                </c:pt>
                <c:pt idx="21">
                  <c:v>275821162.12958002</c:v>
                </c:pt>
                <c:pt idx="22">
                  <c:v>274311353.64484</c:v>
                </c:pt>
                <c:pt idx="23">
                  <c:v>294695847.80001998</c:v>
                </c:pt>
                <c:pt idx="24">
                  <c:v>301541879.89762002</c:v>
                </c:pt>
                <c:pt idx="25">
                  <c:v>286013196.38046002</c:v>
                </c:pt>
                <c:pt idx="26">
                  <c:v>285378792.27587998</c:v>
                </c:pt>
                <c:pt idx="27">
                  <c:v>255049710.73708001</c:v>
                </c:pt>
                <c:pt idx="28">
                  <c:v>248546059.22372001</c:v>
                </c:pt>
                <c:pt idx="29">
                  <c:v>287944901.33534002</c:v>
                </c:pt>
                <c:pt idx="30">
                  <c:v>319461681.27983999</c:v>
                </c:pt>
                <c:pt idx="31">
                  <c:v>293716156.25855798</c:v>
                </c:pt>
                <c:pt idx="32">
                  <c:v>283916906.35448599</c:v>
                </c:pt>
                <c:pt idx="33">
                  <c:v>262065574.00648001</c:v>
                </c:pt>
                <c:pt idx="34">
                  <c:v>268677317.44528002</c:v>
                </c:pt>
                <c:pt idx="35">
                  <c:v>298039893.54677999</c:v>
                </c:pt>
                <c:pt idx="36">
                  <c:v>307276829.89279997</c:v>
                </c:pt>
                <c:pt idx="37">
                  <c:v>264065998.38260001</c:v>
                </c:pt>
                <c:pt idx="38">
                  <c:v>278082458.00470001</c:v>
                </c:pt>
                <c:pt idx="39">
                  <c:v>250781054.79998001</c:v>
                </c:pt>
                <c:pt idx="40">
                  <c:v>250742745.14269</c:v>
                </c:pt>
                <c:pt idx="41">
                  <c:v>265479494.76989001</c:v>
                </c:pt>
                <c:pt idx="42">
                  <c:v>274906308.27781999</c:v>
                </c:pt>
                <c:pt idx="43">
                  <c:v>300712862.66684002</c:v>
                </c:pt>
                <c:pt idx="44">
                  <c:v>263969677.20096001</c:v>
                </c:pt>
                <c:pt idx="45">
                  <c:v>258962858.78830001</c:v>
                </c:pt>
                <c:pt idx="46">
                  <c:v>258162607.58963999</c:v>
                </c:pt>
                <c:pt idx="47">
                  <c:v>292766418.03745002</c:v>
                </c:pt>
                <c:pt idx="48">
                  <c:v>301373371.72127002</c:v>
                </c:pt>
                <c:pt idx="49">
                  <c:v>268164437.27344999</c:v>
                </c:pt>
                <c:pt idx="50">
                  <c:v>269584961.72100997</c:v>
                </c:pt>
                <c:pt idx="51">
                  <c:v>242909549.61668</c:v>
                </c:pt>
                <c:pt idx="52">
                  <c:v>269054896.24094999</c:v>
                </c:pt>
                <c:pt idx="53">
                  <c:v>288397187.62551999</c:v>
                </c:pt>
                <c:pt idx="54">
                  <c:v>334725938.08823001</c:v>
                </c:pt>
                <c:pt idx="55">
                  <c:v>325611196.93184</c:v>
                </c:pt>
                <c:pt idx="56">
                  <c:v>264224371.98183998</c:v>
                </c:pt>
                <c:pt idx="57">
                  <c:v>254480106.5099</c:v>
                </c:pt>
                <c:pt idx="58">
                  <c:v>262982872.56432</c:v>
                </c:pt>
                <c:pt idx="59">
                  <c:v>293281443.41191</c:v>
                </c:pt>
                <c:pt idx="60">
                  <c:v>300666159.26084</c:v>
                </c:pt>
                <c:pt idx="61">
                  <c:v>269236699.82142001</c:v>
                </c:pt>
                <c:pt idx="62">
                  <c:v>282763557.58645999</c:v>
                </c:pt>
                <c:pt idx="63">
                  <c:v>251072267.56657001</c:v>
                </c:pt>
                <c:pt idx="64">
                  <c:v>259668932.37447</c:v>
                </c:pt>
                <c:pt idx="65">
                  <c:v>278903469.94766003</c:v>
                </c:pt>
                <c:pt idx="66">
                  <c:v>342682880.64267004</c:v>
                </c:pt>
                <c:pt idx="67">
                  <c:v>311408949.97279</c:v>
                </c:pt>
                <c:pt idx="68">
                  <c:v>270531205.43578005</c:v>
                </c:pt>
                <c:pt idx="69">
                  <c:v>257212837.85677001</c:v>
                </c:pt>
                <c:pt idx="70">
                  <c:v>256512690.70552</c:v>
                </c:pt>
                <c:pt idx="71">
                  <c:v>277881320.22968</c:v>
                </c:pt>
                <c:pt idx="72">
                  <c:v>290374956.02315003</c:v>
                </c:pt>
                <c:pt idx="73">
                  <c:v>265047531.93023002</c:v>
                </c:pt>
                <c:pt idx="74">
                  <c:v>264589708.49737003</c:v>
                </c:pt>
                <c:pt idx="75">
                  <c:v>241856924.93334001</c:v>
                </c:pt>
                <c:pt idx="76">
                  <c:v>264293073.48114002</c:v>
                </c:pt>
                <c:pt idx="77">
                  <c:v>290940514.11059999</c:v>
                </c:pt>
                <c:pt idx="78">
                  <c:v>340196199.36287999</c:v>
                </c:pt>
                <c:pt idx="79">
                  <c:v>304061556.83872002</c:v>
                </c:pt>
                <c:pt idx="80">
                  <c:v>261393756.03505</c:v>
                </c:pt>
                <c:pt idx="81">
                  <c:v>253052401.80328</c:v>
                </c:pt>
                <c:pt idx="82">
                  <c:v>260224799.99487001</c:v>
                </c:pt>
                <c:pt idx="83">
                  <c:v>271295249.79123002</c:v>
                </c:pt>
                <c:pt idx="84">
                  <c:v>288991701.29513001</c:v>
                </c:pt>
                <c:pt idx="85">
                  <c:v>262888750.95611</c:v>
                </c:pt>
                <c:pt idx="86">
                  <c:v>276366259.18483996</c:v>
                </c:pt>
                <c:pt idx="87">
                  <c:v>251523569.77759001</c:v>
                </c:pt>
                <c:pt idx="88">
                  <c:v>259256155.34336001</c:v>
                </c:pt>
                <c:pt idx="89">
                  <c:v>276460042.34591997</c:v>
                </c:pt>
                <c:pt idx="90">
                  <c:v>321327185.60056001</c:v>
                </c:pt>
                <c:pt idx="91">
                  <c:v>294037259.60016</c:v>
                </c:pt>
                <c:pt idx="92">
                  <c:v>263616852.67688</c:v>
                </c:pt>
                <c:pt idx="93">
                  <c:v>260620451.12983999</c:v>
                </c:pt>
                <c:pt idx="94">
                  <c:v>264051626.00784001</c:v>
                </c:pt>
                <c:pt idx="95">
                  <c:v>286523069.48232001</c:v>
                </c:pt>
                <c:pt idx="96">
                  <c:v>305527740.50727999</c:v>
                </c:pt>
                <c:pt idx="97">
                  <c:v>270783682.37704003</c:v>
                </c:pt>
                <c:pt idx="98">
                  <c:v>288299673.04279995</c:v>
                </c:pt>
                <c:pt idx="99">
                  <c:v>244855513.01592001</c:v>
                </c:pt>
                <c:pt idx="100">
                  <c:v>251891961.47196001</c:v>
                </c:pt>
                <c:pt idx="101">
                  <c:v>283978631.817375</c:v>
                </c:pt>
                <c:pt idx="102">
                  <c:v>286546351.34231502</c:v>
                </c:pt>
                <c:pt idx="103">
                  <c:v>283846898.55574501</c:v>
                </c:pt>
                <c:pt idx="104">
                  <c:v>261882965.454395</c:v>
                </c:pt>
                <c:pt idx="105">
                  <c:v>246291396.49902502</c:v>
                </c:pt>
                <c:pt idx="106">
                  <c:v>259203542.59719998</c:v>
                </c:pt>
                <c:pt idx="107">
                  <c:v>264968874.82748997</c:v>
                </c:pt>
                <c:pt idx="108">
                  <c:v>295598619.00983995</c:v>
                </c:pt>
                <c:pt idx="109">
                  <c:v>273784130.83127999</c:v>
                </c:pt>
                <c:pt idx="110">
                  <c:v>274934256.05799997</c:v>
                </c:pt>
                <c:pt idx="111">
                  <c:v>243458062.73736</c:v>
                </c:pt>
                <c:pt idx="112">
                  <c:v>259161560.15008003</c:v>
                </c:pt>
                <c:pt idx="113">
                  <c:v>267546627.47380927</c:v>
                </c:pt>
                <c:pt idx="114">
                  <c:v>301589192.47099692</c:v>
                </c:pt>
                <c:pt idx="115">
                  <c:v>290629200.91832</c:v>
                </c:pt>
                <c:pt idx="116">
                  <c:v>282605551.88294774</c:v>
                </c:pt>
                <c:pt idx="117">
                  <c:v>248709445.01775387</c:v>
                </c:pt>
                <c:pt idx="118">
                  <c:v>248717807.65306461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</c:numCache>
            </c:numRef>
          </c:cat>
          <c:val>
            <c:numRef>
              <c:f>'Predicted Monthly Data Summ'!$D$2:$D$120</c:f>
              <c:numCache>
                <c:formatCode>General</c:formatCode>
                <c:ptCount val="119"/>
                <c:pt idx="0">
                  <c:v>287883556.43050194</c:v>
                </c:pt>
                <c:pt idx="1">
                  <c:v>275039634.18399239</c:v>
                </c:pt>
                <c:pt idx="2">
                  <c:v>291377273.94014645</c:v>
                </c:pt>
                <c:pt idx="3">
                  <c:v>258874175.54768848</c:v>
                </c:pt>
                <c:pt idx="4">
                  <c:v>279429540.16758585</c:v>
                </c:pt>
                <c:pt idx="5">
                  <c:v>281739586.39421177</c:v>
                </c:pt>
                <c:pt idx="6">
                  <c:v>345436391.12746334</c:v>
                </c:pt>
                <c:pt idx="7">
                  <c:v>302325557.63183165</c:v>
                </c:pt>
                <c:pt idx="8">
                  <c:v>253985697.07271671</c:v>
                </c:pt>
                <c:pt idx="9">
                  <c:v>271812466.35857487</c:v>
                </c:pt>
                <c:pt idx="10">
                  <c:v>273606075.19983625</c:v>
                </c:pt>
                <c:pt idx="11">
                  <c:v>280910539.11181879</c:v>
                </c:pt>
                <c:pt idx="12">
                  <c:v>294970044.70024395</c:v>
                </c:pt>
                <c:pt idx="13">
                  <c:v>283334653.49809504</c:v>
                </c:pt>
                <c:pt idx="14">
                  <c:v>286332246.33263206</c:v>
                </c:pt>
                <c:pt idx="15">
                  <c:v>264892693.41272593</c:v>
                </c:pt>
                <c:pt idx="16">
                  <c:v>276201748.759552</c:v>
                </c:pt>
                <c:pt idx="17">
                  <c:v>296363751.01787901</c:v>
                </c:pt>
                <c:pt idx="18">
                  <c:v>301397098.30866432</c:v>
                </c:pt>
                <c:pt idx="19">
                  <c:v>316108646.01563215</c:v>
                </c:pt>
                <c:pt idx="20">
                  <c:v>269361911.29795122</c:v>
                </c:pt>
                <c:pt idx="21">
                  <c:v>276543411.88752174</c:v>
                </c:pt>
                <c:pt idx="22">
                  <c:v>277595628.9201293</c:v>
                </c:pt>
                <c:pt idx="23">
                  <c:v>288916736.24100161</c:v>
                </c:pt>
                <c:pt idx="24">
                  <c:v>292115184.31742907</c:v>
                </c:pt>
                <c:pt idx="25">
                  <c:v>281968988.72478724</c:v>
                </c:pt>
                <c:pt idx="26">
                  <c:v>285181975.71342993</c:v>
                </c:pt>
                <c:pt idx="27">
                  <c:v>262173645.09578943</c:v>
                </c:pt>
                <c:pt idx="28">
                  <c:v>262688297.65614843</c:v>
                </c:pt>
                <c:pt idx="29">
                  <c:v>291937689.84936905</c:v>
                </c:pt>
                <c:pt idx="30">
                  <c:v>319575133.79131365</c:v>
                </c:pt>
                <c:pt idx="31">
                  <c:v>284382476.54477692</c:v>
                </c:pt>
                <c:pt idx="32">
                  <c:v>261601366.08016443</c:v>
                </c:pt>
                <c:pt idx="33">
                  <c:v>268458632.33397007</c:v>
                </c:pt>
                <c:pt idx="34">
                  <c:v>271730660.26753616</c:v>
                </c:pt>
                <c:pt idx="35">
                  <c:v>292215444.18709612</c:v>
                </c:pt>
                <c:pt idx="36">
                  <c:v>302471767.64065599</c:v>
                </c:pt>
                <c:pt idx="37">
                  <c:v>267999273.44482136</c:v>
                </c:pt>
                <c:pt idx="38">
                  <c:v>283275659.59126902</c:v>
                </c:pt>
                <c:pt idx="39">
                  <c:v>261469557.44693136</c:v>
                </c:pt>
                <c:pt idx="40">
                  <c:v>256136094.08566332</c:v>
                </c:pt>
                <c:pt idx="41">
                  <c:v>271631912.21433735</c:v>
                </c:pt>
                <c:pt idx="42">
                  <c:v>270062103.76234961</c:v>
                </c:pt>
                <c:pt idx="43">
                  <c:v>296528387.41548061</c:v>
                </c:pt>
                <c:pt idx="44">
                  <c:v>256860029.07149887</c:v>
                </c:pt>
                <c:pt idx="45">
                  <c:v>265636863.87084103</c:v>
                </c:pt>
                <c:pt idx="46">
                  <c:v>264543959.16622496</c:v>
                </c:pt>
                <c:pt idx="47">
                  <c:v>288212011.85959911</c:v>
                </c:pt>
                <c:pt idx="48">
                  <c:v>290857714.52495813</c:v>
                </c:pt>
                <c:pt idx="49">
                  <c:v>267649777.59631443</c:v>
                </c:pt>
                <c:pt idx="50">
                  <c:v>278003245.06442833</c:v>
                </c:pt>
                <c:pt idx="51">
                  <c:v>252674667.84059715</c:v>
                </c:pt>
                <c:pt idx="52">
                  <c:v>274976648.31314898</c:v>
                </c:pt>
                <c:pt idx="53">
                  <c:v>284040555.78779221</c:v>
                </c:pt>
                <c:pt idx="54">
                  <c:v>337789302.38401461</c:v>
                </c:pt>
                <c:pt idx="55">
                  <c:v>332033769.75270081</c:v>
                </c:pt>
                <c:pt idx="56">
                  <c:v>262168821.22965527</c:v>
                </c:pt>
                <c:pt idx="57">
                  <c:v>257703614.41412544</c:v>
                </c:pt>
                <c:pt idx="58">
                  <c:v>268675057.6367836</c:v>
                </c:pt>
                <c:pt idx="59">
                  <c:v>291590337.23506117</c:v>
                </c:pt>
                <c:pt idx="60">
                  <c:v>293530776.42561483</c:v>
                </c:pt>
                <c:pt idx="61">
                  <c:v>268892162.16236687</c:v>
                </c:pt>
                <c:pt idx="62">
                  <c:v>286298264.3785305</c:v>
                </c:pt>
                <c:pt idx="63">
                  <c:v>255199468.19598961</c:v>
                </c:pt>
                <c:pt idx="64">
                  <c:v>262992880.9774332</c:v>
                </c:pt>
                <c:pt idx="65">
                  <c:v>269590934.8268075</c:v>
                </c:pt>
                <c:pt idx="66">
                  <c:v>356175534.18535185</c:v>
                </c:pt>
                <c:pt idx="67">
                  <c:v>303996117.00956297</c:v>
                </c:pt>
                <c:pt idx="68">
                  <c:v>262895981.50125456</c:v>
                </c:pt>
                <c:pt idx="69">
                  <c:v>255634619.04609299</c:v>
                </c:pt>
                <c:pt idx="70">
                  <c:v>262522250.90988064</c:v>
                </c:pt>
                <c:pt idx="71">
                  <c:v>276711921.75026512</c:v>
                </c:pt>
                <c:pt idx="72">
                  <c:v>283496154.24509096</c:v>
                </c:pt>
                <c:pt idx="73">
                  <c:v>265639570.04988575</c:v>
                </c:pt>
                <c:pt idx="74">
                  <c:v>266064842.81376457</c:v>
                </c:pt>
                <c:pt idx="75">
                  <c:v>253741701.17278862</c:v>
                </c:pt>
                <c:pt idx="76">
                  <c:v>268692219.19296408</c:v>
                </c:pt>
                <c:pt idx="77">
                  <c:v>296312428.43092442</c:v>
                </c:pt>
                <c:pt idx="78">
                  <c:v>356557056.29960918</c:v>
                </c:pt>
                <c:pt idx="79">
                  <c:v>300294162.75915909</c:v>
                </c:pt>
                <c:pt idx="80">
                  <c:v>258234030.48373079</c:v>
                </c:pt>
                <c:pt idx="81">
                  <c:v>259566906.08064175</c:v>
                </c:pt>
                <c:pt idx="82">
                  <c:v>265652054.8704114</c:v>
                </c:pt>
                <c:pt idx="83">
                  <c:v>272083335.43263531</c:v>
                </c:pt>
                <c:pt idx="84">
                  <c:v>284651712.53147268</c:v>
                </c:pt>
                <c:pt idx="85">
                  <c:v>264015323.97650719</c:v>
                </c:pt>
                <c:pt idx="86">
                  <c:v>275482303.24839735</c:v>
                </c:pt>
                <c:pt idx="87">
                  <c:v>257953893.23863125</c:v>
                </c:pt>
                <c:pt idx="88">
                  <c:v>268219025.06457138</c:v>
                </c:pt>
                <c:pt idx="89">
                  <c:v>272428708.72683668</c:v>
                </c:pt>
                <c:pt idx="90">
                  <c:v>322576511.99561262</c:v>
                </c:pt>
                <c:pt idx="91">
                  <c:v>285507796.46820545</c:v>
                </c:pt>
                <c:pt idx="92">
                  <c:v>256743585.0656023</c:v>
                </c:pt>
                <c:pt idx="93">
                  <c:v>257595039.61814785</c:v>
                </c:pt>
                <c:pt idx="94">
                  <c:v>266679009.94121838</c:v>
                </c:pt>
                <c:pt idx="95">
                  <c:v>282588672.35643244</c:v>
                </c:pt>
                <c:pt idx="96">
                  <c:v>295438662.789886</c:v>
                </c:pt>
                <c:pt idx="97">
                  <c:v>271208788.91091394</c:v>
                </c:pt>
                <c:pt idx="98">
                  <c:v>284852501.81750774</c:v>
                </c:pt>
                <c:pt idx="99">
                  <c:v>253600695.51592493</c:v>
                </c:pt>
                <c:pt idx="100">
                  <c:v>255096107.8554163</c:v>
                </c:pt>
                <c:pt idx="101">
                  <c:v>285178316.26098585</c:v>
                </c:pt>
                <c:pt idx="102">
                  <c:v>274605019.60243273</c:v>
                </c:pt>
                <c:pt idx="103">
                  <c:v>274228854.75628281</c:v>
                </c:pt>
                <c:pt idx="104">
                  <c:v>250396946.21550798</c:v>
                </c:pt>
                <c:pt idx="105">
                  <c:v>255352830.24096966</c:v>
                </c:pt>
                <c:pt idx="106">
                  <c:v>263669171.21814108</c:v>
                </c:pt>
                <c:pt idx="107">
                  <c:v>274824326.88528061</c:v>
                </c:pt>
                <c:pt idx="108">
                  <c:v>289567469.39760017</c:v>
                </c:pt>
                <c:pt idx="109">
                  <c:v>275037139.55125141</c:v>
                </c:pt>
                <c:pt idx="110">
                  <c:v>280009962.17054749</c:v>
                </c:pt>
                <c:pt idx="111">
                  <c:v>250705534.36312151</c:v>
                </c:pt>
                <c:pt idx="112">
                  <c:v>265175731.86783838</c:v>
                </c:pt>
                <c:pt idx="113">
                  <c:v>256163038.85626316</c:v>
                </c:pt>
                <c:pt idx="114">
                  <c:v>292707851.23528242</c:v>
                </c:pt>
                <c:pt idx="115">
                  <c:v>278382358.17475796</c:v>
                </c:pt>
                <c:pt idx="116">
                  <c:v>271645686.72007036</c:v>
                </c:pt>
                <c:pt idx="117">
                  <c:v>252087753.30796289</c:v>
                </c:pt>
                <c:pt idx="118">
                  <c:v>253869636.86255169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081984"/>
        <c:axId val="371083520"/>
      </c:lineChart>
      <c:dateAx>
        <c:axId val="3710819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71083520"/>
        <c:crosses val="autoZero"/>
        <c:auto val="1"/>
        <c:lblOffset val="100"/>
        <c:baseTimeUnit val="months"/>
      </c:dateAx>
      <c:valAx>
        <c:axId val="371083520"/>
        <c:scaling>
          <c:orientation val="minMax"/>
          <c:max val="356557056.29960918"/>
          <c:min val="241856924.93334001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71081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[3-VECC-25c.xlsx]PredictedAnnualDataSumm!PivotTable2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PredictedAnnualDataSumm!$B$4:$B$13</c:f>
              <c:numCache>
                <c:formatCode>#,##0_ ;[Red]\-#,##0\ </c:formatCode>
                <c:ptCount val="10"/>
                <c:pt idx="0">
                  <c:v>3400452525.6459041</c:v>
                </c:pt>
                <c:pt idx="1">
                  <c:v>3457316676.6635199</c:v>
                </c:pt>
                <c:pt idx="2">
                  <c:v>3390352068.7415242</c:v>
                </c:pt>
                <c:pt idx="3">
                  <c:v>3265909313.5536699</c:v>
                </c:pt>
                <c:pt idx="4">
                  <c:v>3374790333.6869202</c:v>
                </c:pt>
                <c:pt idx="5">
                  <c:v>3358540971.4006305</c:v>
                </c:pt>
                <c:pt idx="6">
                  <c:v>3307326672.8018603</c:v>
                </c:pt>
                <c:pt idx="7">
                  <c:v>3305662923.4005494</c:v>
                </c:pt>
                <c:pt idx="8">
                  <c:v>3248077231.5085444</c:v>
                </c:pt>
                <c:pt idx="9">
                  <c:v>3247096762.934659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PredictedAnnualDataSumm!$C$4:$C$13</c:f>
              <c:numCache>
                <c:formatCode>#,##0_ ;[Red]\-#,##0\ </c:formatCode>
                <c:ptCount val="10"/>
                <c:pt idx="0">
                  <c:v>3402420493.1663685</c:v>
                </c:pt>
                <c:pt idx="1">
                  <c:v>3432018570.3920283</c:v>
                </c:pt>
                <c:pt idx="2">
                  <c:v>3374029494.5618105</c:v>
                </c:pt>
                <c:pt idx="3">
                  <c:v>3284827619.5696726</c:v>
                </c:pt>
                <c:pt idx="4">
                  <c:v>3398163511.7795801</c:v>
                </c:pt>
                <c:pt idx="5">
                  <c:v>3354440911.3691506</c:v>
                </c:pt>
                <c:pt idx="6">
                  <c:v>3346334461.8316059</c:v>
                </c:pt>
                <c:pt idx="7">
                  <c:v>3294441582.2316356</c:v>
                </c:pt>
                <c:pt idx="8">
                  <c:v>3238452222.0692496</c:v>
                </c:pt>
                <c:pt idx="9">
                  <c:v>3230396613.3666282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PredictedAnnualDataSumm!$D$4:$D$13</c:f>
              <c:numCache>
                <c:formatCode>0.0%</c:formatCode>
                <c:ptCount val="10"/>
                <c:pt idx="0">
                  <c:v>5.7873694916255644E-4</c:v>
                </c:pt>
                <c:pt idx="1">
                  <c:v>7.3172661452307114E-3</c:v>
                </c:pt>
                <c:pt idx="2">
                  <c:v>4.8144186352223166E-3</c:v>
                </c:pt>
                <c:pt idx="3">
                  <c:v>5.7926611548859723E-3</c:v>
                </c:pt>
                <c:pt idx="4">
                  <c:v>6.9258163564564377E-3</c:v>
                </c:pt>
                <c:pt idx="5">
                  <c:v>1.2207860694252496E-3</c:v>
                </c:pt>
                <c:pt idx="6">
                  <c:v>1.179435625471476E-2</c:v>
                </c:pt>
                <c:pt idx="7">
                  <c:v>3.3945811865688956E-3</c:v>
                </c:pt>
                <c:pt idx="8">
                  <c:v>2.9632945134203453E-3</c:v>
                </c:pt>
                <c:pt idx="9">
                  <c:v>5.1431019114248954E-3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177216"/>
        <c:axId val="357178752"/>
      </c:lineChart>
      <c:catAx>
        <c:axId val="35717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357178752"/>
        <c:crosses val="autoZero"/>
        <c:auto val="1"/>
        <c:lblAlgn val="ctr"/>
        <c:lblOffset val="100"/>
        <c:noMultiLvlLbl val="0"/>
      </c:catAx>
      <c:valAx>
        <c:axId val="35717875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57177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[3-VECC-25c.xlsx]PredictedAnnualDataSumm2!PivotTable2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PredictedAnnualDataSumm2!$B$4:$B$13</c:f>
              <c:numCache>
                <c:formatCode>#,##0_ ;[Red]\-#,##0\ </c:formatCode>
                <c:ptCount val="10"/>
                <c:pt idx="0">
                  <c:v>3400452525.6459041</c:v>
                </c:pt>
                <c:pt idx="1">
                  <c:v>3457316676.6635199</c:v>
                </c:pt>
                <c:pt idx="2">
                  <c:v>3390352068.7415242</c:v>
                </c:pt>
                <c:pt idx="3">
                  <c:v>3265909313.5536699</c:v>
                </c:pt>
                <c:pt idx="4">
                  <c:v>3374790333.6869202</c:v>
                </c:pt>
                <c:pt idx="5">
                  <c:v>3358540971.4006305</c:v>
                </c:pt>
                <c:pt idx="6">
                  <c:v>3307326672.8018603</c:v>
                </c:pt>
                <c:pt idx="7">
                  <c:v>3305662923.4005494</c:v>
                </c:pt>
                <c:pt idx="8">
                  <c:v>3248077231.5085444</c:v>
                </c:pt>
                <c:pt idx="9">
                  <c:v>3247096762.934659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PredictedAnnualDataSumm2!$C$4:$C$13</c:f>
              <c:numCache>
                <c:formatCode>#,##0_ ;[Red]\-#,##0\ </c:formatCode>
                <c:ptCount val="10"/>
                <c:pt idx="0">
                  <c:v>3402420493.1663685</c:v>
                </c:pt>
                <c:pt idx="1">
                  <c:v>3432018570.3920283</c:v>
                </c:pt>
                <c:pt idx="2">
                  <c:v>3374029494.5618105</c:v>
                </c:pt>
                <c:pt idx="3">
                  <c:v>3284827619.5696726</c:v>
                </c:pt>
                <c:pt idx="4">
                  <c:v>3398163511.7795801</c:v>
                </c:pt>
                <c:pt idx="5">
                  <c:v>3354440911.3691506</c:v>
                </c:pt>
                <c:pt idx="6">
                  <c:v>3346334461.8316059</c:v>
                </c:pt>
                <c:pt idx="7">
                  <c:v>3294441582.2316356</c:v>
                </c:pt>
                <c:pt idx="8">
                  <c:v>3238452222.0692496</c:v>
                </c:pt>
                <c:pt idx="9">
                  <c:v>3230396613.3666282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934464"/>
        <c:axId val="363936000"/>
      </c:lineChart>
      <c:catAx>
        <c:axId val="36393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363936000"/>
        <c:crosses val="autoZero"/>
        <c:auto val="1"/>
        <c:lblAlgn val="ctr"/>
        <c:lblOffset val="100"/>
        <c:noMultiLvlLbl val="0"/>
      </c:catAx>
      <c:valAx>
        <c:axId val="36393600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63934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Summ'!$C$2:$C$145</c:f>
              <c:numCache>
                <c:formatCode>_(* #,##0_);_(* \(#,##0\);_(* "-"??_);_(@_)</c:formatCode>
                <c:ptCount val="144"/>
                <c:pt idx="0">
                  <c:v>293367364.21543998</c:v>
                </c:pt>
                <c:pt idx="1">
                  <c:v>273298001.47376001</c:v>
                </c:pt>
                <c:pt idx="2">
                  <c:v>286819878.50223202</c:v>
                </c:pt>
                <c:pt idx="3">
                  <c:v>252565044.23746601</c:v>
                </c:pt>
                <c:pt idx="4">
                  <c:v>269392545.02871197</c:v>
                </c:pt>
                <c:pt idx="5">
                  <c:v>287975078.90693802</c:v>
                </c:pt>
                <c:pt idx="6">
                  <c:v>333043063.74960798</c:v>
                </c:pt>
                <c:pt idx="7">
                  <c:v>312185503.224558</c:v>
                </c:pt>
                <c:pt idx="8">
                  <c:v>260653838.61909801</c:v>
                </c:pt>
                <c:pt idx="9">
                  <c:v>270564368.43940598</c:v>
                </c:pt>
                <c:pt idx="10">
                  <c:v>272439193.46248603</c:v>
                </c:pt>
                <c:pt idx="11">
                  <c:v>288148645.78619999</c:v>
                </c:pt>
                <c:pt idx="12">
                  <c:v>300073559.97788602</c:v>
                </c:pt>
                <c:pt idx="13">
                  <c:v>289732838.43879998</c:v>
                </c:pt>
                <c:pt idx="14">
                  <c:v>288143354.59762597</c:v>
                </c:pt>
                <c:pt idx="15">
                  <c:v>260543396.47679999</c:v>
                </c:pt>
                <c:pt idx="16">
                  <c:v>268501831.21296602</c:v>
                </c:pt>
                <c:pt idx="17">
                  <c:v>304679126.96210599</c:v>
                </c:pt>
                <c:pt idx="18">
                  <c:v>302183688.77514601</c:v>
                </c:pt>
                <c:pt idx="19">
                  <c:v>317756806.98433799</c:v>
                </c:pt>
                <c:pt idx="20">
                  <c:v>280873709.66341197</c:v>
                </c:pt>
                <c:pt idx="21">
                  <c:v>275821162.12958002</c:v>
                </c:pt>
                <c:pt idx="22">
                  <c:v>274311353.64484</c:v>
                </c:pt>
                <c:pt idx="23">
                  <c:v>294695847.80001998</c:v>
                </c:pt>
                <c:pt idx="24">
                  <c:v>301541879.89762002</c:v>
                </c:pt>
                <c:pt idx="25">
                  <c:v>286013196.38046002</c:v>
                </c:pt>
                <c:pt idx="26">
                  <c:v>285378792.27587998</c:v>
                </c:pt>
                <c:pt idx="27">
                  <c:v>255049710.73708001</c:v>
                </c:pt>
                <c:pt idx="28">
                  <c:v>248546059.22372001</c:v>
                </c:pt>
                <c:pt idx="29">
                  <c:v>287944901.33534002</c:v>
                </c:pt>
                <c:pt idx="30">
                  <c:v>319461681.27983999</c:v>
                </c:pt>
                <c:pt idx="31">
                  <c:v>293716156.25855798</c:v>
                </c:pt>
                <c:pt idx="32">
                  <c:v>283916906.35448599</c:v>
                </c:pt>
                <c:pt idx="33">
                  <c:v>262065574.00648001</c:v>
                </c:pt>
                <c:pt idx="34">
                  <c:v>268677317.44528002</c:v>
                </c:pt>
                <c:pt idx="35">
                  <c:v>298039893.54677999</c:v>
                </c:pt>
                <c:pt idx="36">
                  <c:v>307276829.89279997</c:v>
                </c:pt>
                <c:pt idx="37">
                  <c:v>264065998.38260001</c:v>
                </c:pt>
                <c:pt idx="38">
                  <c:v>278082458.00470001</c:v>
                </c:pt>
                <c:pt idx="39">
                  <c:v>250781054.79998001</c:v>
                </c:pt>
                <c:pt idx="40">
                  <c:v>250742745.14269</c:v>
                </c:pt>
                <c:pt idx="41">
                  <c:v>265479494.76989001</c:v>
                </c:pt>
                <c:pt idx="42">
                  <c:v>274906308.27781999</c:v>
                </c:pt>
                <c:pt idx="43">
                  <c:v>300712862.66684002</c:v>
                </c:pt>
                <c:pt idx="44">
                  <c:v>263969677.20096001</c:v>
                </c:pt>
                <c:pt idx="45">
                  <c:v>258962858.78830001</c:v>
                </c:pt>
                <c:pt idx="46">
                  <c:v>258162607.58963999</c:v>
                </c:pt>
                <c:pt idx="47">
                  <c:v>292766418.03745002</c:v>
                </c:pt>
                <c:pt idx="48">
                  <c:v>301373371.72127002</c:v>
                </c:pt>
                <c:pt idx="49">
                  <c:v>268164437.27344999</c:v>
                </c:pt>
                <c:pt idx="50">
                  <c:v>269584961.72100997</c:v>
                </c:pt>
                <c:pt idx="51">
                  <c:v>242909549.61668</c:v>
                </c:pt>
                <c:pt idx="52">
                  <c:v>269054896.24094999</c:v>
                </c:pt>
                <c:pt idx="53">
                  <c:v>288397187.62551999</c:v>
                </c:pt>
                <c:pt idx="54">
                  <c:v>334725938.08823001</c:v>
                </c:pt>
                <c:pt idx="55">
                  <c:v>325611196.93184</c:v>
                </c:pt>
                <c:pt idx="56">
                  <c:v>264224371.98183998</c:v>
                </c:pt>
                <c:pt idx="57">
                  <c:v>254480106.5099</c:v>
                </c:pt>
                <c:pt idx="58">
                  <c:v>262982872.56432</c:v>
                </c:pt>
                <c:pt idx="59">
                  <c:v>293281443.41191</c:v>
                </c:pt>
                <c:pt idx="60">
                  <c:v>300666159.26084</c:v>
                </c:pt>
                <c:pt idx="61">
                  <c:v>269236699.82142001</c:v>
                </c:pt>
                <c:pt idx="62">
                  <c:v>282763557.58645999</c:v>
                </c:pt>
                <c:pt idx="63">
                  <c:v>251072267.56657001</c:v>
                </c:pt>
                <c:pt idx="64">
                  <c:v>259668932.37447</c:v>
                </c:pt>
                <c:pt idx="65">
                  <c:v>278903469.94766003</c:v>
                </c:pt>
                <c:pt idx="66">
                  <c:v>342682880.64267004</c:v>
                </c:pt>
                <c:pt idx="67">
                  <c:v>311408949.97279</c:v>
                </c:pt>
                <c:pt idx="68">
                  <c:v>270531205.43578005</c:v>
                </c:pt>
                <c:pt idx="69">
                  <c:v>257212837.85677001</c:v>
                </c:pt>
                <c:pt idx="70">
                  <c:v>256512690.70552</c:v>
                </c:pt>
                <c:pt idx="71">
                  <c:v>277881320.22968</c:v>
                </c:pt>
                <c:pt idx="72">
                  <c:v>290374956.02315003</c:v>
                </c:pt>
                <c:pt idx="73">
                  <c:v>265047531.93023002</c:v>
                </c:pt>
                <c:pt idx="74">
                  <c:v>264589708.49737003</c:v>
                </c:pt>
                <c:pt idx="75">
                  <c:v>241856924.93334001</c:v>
                </c:pt>
                <c:pt idx="76">
                  <c:v>264293073.48114002</c:v>
                </c:pt>
                <c:pt idx="77">
                  <c:v>290940514.11059999</c:v>
                </c:pt>
                <c:pt idx="78">
                  <c:v>340196199.36287999</c:v>
                </c:pt>
                <c:pt idx="79">
                  <c:v>304061556.83872002</c:v>
                </c:pt>
                <c:pt idx="80">
                  <c:v>261393756.03505</c:v>
                </c:pt>
                <c:pt idx="81">
                  <c:v>253052401.80328</c:v>
                </c:pt>
                <c:pt idx="82">
                  <c:v>260224799.99487001</c:v>
                </c:pt>
                <c:pt idx="83">
                  <c:v>271295249.79123002</c:v>
                </c:pt>
                <c:pt idx="84">
                  <c:v>288991701.29513001</c:v>
                </c:pt>
                <c:pt idx="85">
                  <c:v>262888750.95611</c:v>
                </c:pt>
                <c:pt idx="86">
                  <c:v>276366259.18483996</c:v>
                </c:pt>
                <c:pt idx="87">
                  <c:v>251523569.77759001</c:v>
                </c:pt>
                <c:pt idx="88">
                  <c:v>259256155.34336001</c:v>
                </c:pt>
                <c:pt idx="89">
                  <c:v>276460042.34591997</c:v>
                </c:pt>
                <c:pt idx="90">
                  <c:v>321327185.60056001</c:v>
                </c:pt>
                <c:pt idx="91">
                  <c:v>294037259.60016</c:v>
                </c:pt>
                <c:pt idx="92">
                  <c:v>263616852.67688</c:v>
                </c:pt>
                <c:pt idx="93">
                  <c:v>260620451.12983999</c:v>
                </c:pt>
                <c:pt idx="94">
                  <c:v>264051626.00784001</c:v>
                </c:pt>
                <c:pt idx="95">
                  <c:v>286523069.48232001</c:v>
                </c:pt>
                <c:pt idx="96">
                  <c:v>305527740.50727999</c:v>
                </c:pt>
                <c:pt idx="97">
                  <c:v>270783682.37704003</c:v>
                </c:pt>
                <c:pt idx="98">
                  <c:v>288299673.04279995</c:v>
                </c:pt>
                <c:pt idx="99">
                  <c:v>244855513.01592001</c:v>
                </c:pt>
                <c:pt idx="100">
                  <c:v>251891961.47196001</c:v>
                </c:pt>
                <c:pt idx="101">
                  <c:v>283978631.817375</c:v>
                </c:pt>
                <c:pt idx="102">
                  <c:v>286546351.34231502</c:v>
                </c:pt>
                <c:pt idx="103">
                  <c:v>283846898.55574501</c:v>
                </c:pt>
                <c:pt idx="104">
                  <c:v>261882965.454395</c:v>
                </c:pt>
                <c:pt idx="105">
                  <c:v>246291396.49902502</c:v>
                </c:pt>
                <c:pt idx="106">
                  <c:v>259203542.59719998</c:v>
                </c:pt>
                <c:pt idx="107">
                  <c:v>264968874.82748997</c:v>
                </c:pt>
                <c:pt idx="108">
                  <c:v>295598619.00983995</c:v>
                </c:pt>
                <c:pt idx="109">
                  <c:v>273784130.83127999</c:v>
                </c:pt>
                <c:pt idx="110">
                  <c:v>274934256.05799997</c:v>
                </c:pt>
                <c:pt idx="111">
                  <c:v>243458062.73736</c:v>
                </c:pt>
                <c:pt idx="112">
                  <c:v>259161560.15008003</c:v>
                </c:pt>
                <c:pt idx="113">
                  <c:v>267546627.47380927</c:v>
                </c:pt>
                <c:pt idx="114">
                  <c:v>301589192.47099692</c:v>
                </c:pt>
                <c:pt idx="115">
                  <c:v>290629200.91832</c:v>
                </c:pt>
                <c:pt idx="116">
                  <c:v>282605551.88294774</c:v>
                </c:pt>
                <c:pt idx="117">
                  <c:v>248709445.01775387</c:v>
                </c:pt>
                <c:pt idx="118">
                  <c:v>248717807.65306461</c:v>
                </c:pt>
                <c:pt idx="119">
                  <c:v>260362308.73120618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Summ'!$D$2:$D$145</c:f>
              <c:numCache>
                <c:formatCode>General</c:formatCode>
                <c:ptCount val="144"/>
                <c:pt idx="0">
                  <c:v>287883556.43050194</c:v>
                </c:pt>
                <c:pt idx="1">
                  <c:v>275039634.18399239</c:v>
                </c:pt>
                <c:pt idx="2">
                  <c:v>291377273.94014645</c:v>
                </c:pt>
                <c:pt idx="3">
                  <c:v>258874175.54768848</c:v>
                </c:pt>
                <c:pt idx="4">
                  <c:v>279429540.16758585</c:v>
                </c:pt>
                <c:pt idx="5">
                  <c:v>281739586.39421177</c:v>
                </c:pt>
                <c:pt idx="6">
                  <c:v>345436391.12746334</c:v>
                </c:pt>
                <c:pt idx="7">
                  <c:v>302325557.63183165</c:v>
                </c:pt>
                <c:pt idx="8">
                  <c:v>253985697.07271671</c:v>
                </c:pt>
                <c:pt idx="9">
                  <c:v>271812466.35857487</c:v>
                </c:pt>
                <c:pt idx="10">
                  <c:v>273606075.19983625</c:v>
                </c:pt>
                <c:pt idx="11">
                  <c:v>280910539.11181879</c:v>
                </c:pt>
                <c:pt idx="12">
                  <c:v>294970044.70024395</c:v>
                </c:pt>
                <c:pt idx="13">
                  <c:v>283334653.49809504</c:v>
                </c:pt>
                <c:pt idx="14">
                  <c:v>286332246.33263206</c:v>
                </c:pt>
                <c:pt idx="15">
                  <c:v>264892693.41272593</c:v>
                </c:pt>
                <c:pt idx="16">
                  <c:v>276201748.759552</c:v>
                </c:pt>
                <c:pt idx="17">
                  <c:v>296363751.01787901</c:v>
                </c:pt>
                <c:pt idx="18">
                  <c:v>301397098.30866432</c:v>
                </c:pt>
                <c:pt idx="19">
                  <c:v>316108646.01563215</c:v>
                </c:pt>
                <c:pt idx="20">
                  <c:v>269361911.29795122</c:v>
                </c:pt>
                <c:pt idx="21">
                  <c:v>276543411.88752174</c:v>
                </c:pt>
                <c:pt idx="22">
                  <c:v>277595628.9201293</c:v>
                </c:pt>
                <c:pt idx="23">
                  <c:v>288916736.24100161</c:v>
                </c:pt>
                <c:pt idx="24">
                  <c:v>292115184.31742907</c:v>
                </c:pt>
                <c:pt idx="25">
                  <c:v>281968988.72478724</c:v>
                </c:pt>
                <c:pt idx="26">
                  <c:v>285181975.71342993</c:v>
                </c:pt>
                <c:pt idx="27">
                  <c:v>262173645.09578943</c:v>
                </c:pt>
                <c:pt idx="28">
                  <c:v>262688297.65614843</c:v>
                </c:pt>
                <c:pt idx="29">
                  <c:v>291937689.84936905</c:v>
                </c:pt>
                <c:pt idx="30">
                  <c:v>319575133.79131365</c:v>
                </c:pt>
                <c:pt idx="31">
                  <c:v>284382476.54477692</c:v>
                </c:pt>
                <c:pt idx="32">
                  <c:v>261601366.08016443</c:v>
                </c:pt>
                <c:pt idx="33">
                  <c:v>268458632.33397007</c:v>
                </c:pt>
                <c:pt idx="34">
                  <c:v>271730660.26753616</c:v>
                </c:pt>
                <c:pt idx="35">
                  <c:v>292215444.18709612</c:v>
                </c:pt>
                <c:pt idx="36">
                  <c:v>302471767.64065599</c:v>
                </c:pt>
                <c:pt idx="37">
                  <c:v>267999273.44482136</c:v>
                </c:pt>
                <c:pt idx="38">
                  <c:v>283275659.59126902</c:v>
                </c:pt>
                <c:pt idx="39">
                  <c:v>261469557.44693136</c:v>
                </c:pt>
                <c:pt idx="40">
                  <c:v>256136094.08566332</c:v>
                </c:pt>
                <c:pt idx="41">
                  <c:v>271631912.21433735</c:v>
                </c:pt>
                <c:pt idx="42">
                  <c:v>270062103.76234961</c:v>
                </c:pt>
                <c:pt idx="43">
                  <c:v>296528387.41548061</c:v>
                </c:pt>
                <c:pt idx="44">
                  <c:v>256860029.07149887</c:v>
                </c:pt>
                <c:pt idx="45">
                  <c:v>265636863.87084103</c:v>
                </c:pt>
                <c:pt idx="46">
                  <c:v>264543959.16622496</c:v>
                </c:pt>
                <c:pt idx="47">
                  <c:v>288212011.85959911</c:v>
                </c:pt>
                <c:pt idx="48">
                  <c:v>290857714.52495813</c:v>
                </c:pt>
                <c:pt idx="49">
                  <c:v>267649777.59631443</c:v>
                </c:pt>
                <c:pt idx="50">
                  <c:v>278003245.06442833</c:v>
                </c:pt>
                <c:pt idx="51">
                  <c:v>252674667.84059715</c:v>
                </c:pt>
                <c:pt idx="52">
                  <c:v>274976648.31314898</c:v>
                </c:pt>
                <c:pt idx="53">
                  <c:v>284040555.78779221</c:v>
                </c:pt>
                <c:pt idx="54">
                  <c:v>337789302.38401461</c:v>
                </c:pt>
                <c:pt idx="55">
                  <c:v>332033769.75270081</c:v>
                </c:pt>
                <c:pt idx="56">
                  <c:v>262168821.22965527</c:v>
                </c:pt>
                <c:pt idx="57">
                  <c:v>257703614.41412544</c:v>
                </c:pt>
                <c:pt idx="58">
                  <c:v>268675057.6367836</c:v>
                </c:pt>
                <c:pt idx="59">
                  <c:v>291590337.23506117</c:v>
                </c:pt>
                <c:pt idx="60">
                  <c:v>293530776.42561483</c:v>
                </c:pt>
                <c:pt idx="61">
                  <c:v>268892162.16236687</c:v>
                </c:pt>
                <c:pt idx="62">
                  <c:v>286298264.3785305</c:v>
                </c:pt>
                <c:pt idx="63">
                  <c:v>255199468.19598961</c:v>
                </c:pt>
                <c:pt idx="64">
                  <c:v>262992880.9774332</c:v>
                </c:pt>
                <c:pt idx="65">
                  <c:v>269590934.8268075</c:v>
                </c:pt>
                <c:pt idx="66">
                  <c:v>356175534.18535185</c:v>
                </c:pt>
                <c:pt idx="67">
                  <c:v>303996117.00956297</c:v>
                </c:pt>
                <c:pt idx="68">
                  <c:v>262895981.50125456</c:v>
                </c:pt>
                <c:pt idx="69">
                  <c:v>255634619.04609299</c:v>
                </c:pt>
                <c:pt idx="70">
                  <c:v>262522250.90988064</c:v>
                </c:pt>
                <c:pt idx="71">
                  <c:v>276711921.75026512</c:v>
                </c:pt>
                <c:pt idx="72">
                  <c:v>283496154.24509096</c:v>
                </c:pt>
                <c:pt idx="73">
                  <c:v>265639570.04988575</c:v>
                </c:pt>
                <c:pt idx="74">
                  <c:v>266064842.81376457</c:v>
                </c:pt>
                <c:pt idx="75">
                  <c:v>253741701.17278862</c:v>
                </c:pt>
                <c:pt idx="76">
                  <c:v>268692219.19296408</c:v>
                </c:pt>
                <c:pt idx="77">
                  <c:v>296312428.43092442</c:v>
                </c:pt>
                <c:pt idx="78">
                  <c:v>356557056.29960918</c:v>
                </c:pt>
                <c:pt idx="79">
                  <c:v>300294162.75915909</c:v>
                </c:pt>
                <c:pt idx="80">
                  <c:v>258234030.48373079</c:v>
                </c:pt>
                <c:pt idx="81">
                  <c:v>259566906.08064175</c:v>
                </c:pt>
                <c:pt idx="82">
                  <c:v>265652054.8704114</c:v>
                </c:pt>
                <c:pt idx="83">
                  <c:v>272083335.43263531</c:v>
                </c:pt>
                <c:pt idx="84">
                  <c:v>284651712.53147268</c:v>
                </c:pt>
                <c:pt idx="85">
                  <c:v>264015323.97650719</c:v>
                </c:pt>
                <c:pt idx="86">
                  <c:v>275482303.24839735</c:v>
                </c:pt>
                <c:pt idx="87">
                  <c:v>257953893.23863125</c:v>
                </c:pt>
                <c:pt idx="88">
                  <c:v>268219025.06457138</c:v>
                </c:pt>
                <c:pt idx="89">
                  <c:v>272428708.72683668</c:v>
                </c:pt>
                <c:pt idx="90">
                  <c:v>322576511.99561262</c:v>
                </c:pt>
                <c:pt idx="91">
                  <c:v>285507796.46820545</c:v>
                </c:pt>
                <c:pt idx="92">
                  <c:v>256743585.0656023</c:v>
                </c:pt>
                <c:pt idx="93">
                  <c:v>257595039.61814785</c:v>
                </c:pt>
                <c:pt idx="94">
                  <c:v>266679009.94121838</c:v>
                </c:pt>
                <c:pt idx="95">
                  <c:v>282588672.35643244</c:v>
                </c:pt>
                <c:pt idx="96">
                  <c:v>295438662.789886</c:v>
                </c:pt>
                <c:pt idx="97">
                  <c:v>271208788.91091394</c:v>
                </c:pt>
                <c:pt idx="98">
                  <c:v>284852501.81750774</c:v>
                </c:pt>
                <c:pt idx="99">
                  <c:v>253600695.51592493</c:v>
                </c:pt>
                <c:pt idx="100">
                  <c:v>255096107.8554163</c:v>
                </c:pt>
                <c:pt idx="101">
                  <c:v>285178316.26098585</c:v>
                </c:pt>
                <c:pt idx="102">
                  <c:v>274605019.60243273</c:v>
                </c:pt>
                <c:pt idx="103">
                  <c:v>274228854.75628281</c:v>
                </c:pt>
                <c:pt idx="104">
                  <c:v>250396946.21550798</c:v>
                </c:pt>
                <c:pt idx="105">
                  <c:v>255352830.24096966</c:v>
                </c:pt>
                <c:pt idx="106">
                  <c:v>263669171.21814108</c:v>
                </c:pt>
                <c:pt idx="107">
                  <c:v>274824326.88528061</c:v>
                </c:pt>
                <c:pt idx="108">
                  <c:v>289567469.39760017</c:v>
                </c:pt>
                <c:pt idx="109">
                  <c:v>275037139.55125141</c:v>
                </c:pt>
                <c:pt idx="110">
                  <c:v>280009962.17054749</c:v>
                </c:pt>
                <c:pt idx="111">
                  <c:v>250705534.36312151</c:v>
                </c:pt>
                <c:pt idx="112">
                  <c:v>265175731.86783838</c:v>
                </c:pt>
                <c:pt idx="113">
                  <c:v>256163038.85626316</c:v>
                </c:pt>
                <c:pt idx="114">
                  <c:v>292707851.23528242</c:v>
                </c:pt>
                <c:pt idx="115">
                  <c:v>278382358.17475796</c:v>
                </c:pt>
                <c:pt idx="116">
                  <c:v>271645686.72007036</c:v>
                </c:pt>
                <c:pt idx="117">
                  <c:v>252087753.30796289</c:v>
                </c:pt>
                <c:pt idx="118">
                  <c:v>253869636.86255169</c:v>
                </c:pt>
                <c:pt idx="119">
                  <c:v>265044450.85938072</c:v>
                </c:pt>
                <c:pt idx="120">
                  <c:v>279470068.59248257</c:v>
                </c:pt>
                <c:pt idx="121">
                  <c:v>267595282.39842892</c:v>
                </c:pt>
                <c:pt idx="122">
                  <c:v>270684149.06407261</c:v>
                </c:pt>
                <c:pt idx="123">
                  <c:v>250018242.34652901</c:v>
                </c:pt>
                <c:pt idx="124">
                  <c:v>257186619.66888237</c:v>
                </c:pt>
                <c:pt idx="125">
                  <c:v>272198862.68220758</c:v>
                </c:pt>
                <c:pt idx="126">
                  <c:v>305455053.10837317</c:v>
                </c:pt>
                <c:pt idx="127">
                  <c:v>289858628.91040134</c:v>
                </c:pt>
                <c:pt idx="128">
                  <c:v>252049575.91948223</c:v>
                </c:pt>
                <c:pt idx="129">
                  <c:v>249806066.55504847</c:v>
                </c:pt>
                <c:pt idx="130">
                  <c:v>258719432.39791203</c:v>
                </c:pt>
                <c:pt idx="131">
                  <c:v>271330656.41373301</c:v>
                </c:pt>
                <c:pt idx="132">
                  <c:v>279779310.70909834</c:v>
                </c:pt>
                <c:pt idx="133">
                  <c:v>258985569.52698135</c:v>
                </c:pt>
                <c:pt idx="134">
                  <c:v>273042505.71042681</c:v>
                </c:pt>
                <c:pt idx="135">
                  <c:v>242131026.34418964</c:v>
                </c:pt>
                <c:pt idx="136">
                  <c:v>257495861.78549767</c:v>
                </c:pt>
                <c:pt idx="137">
                  <c:v>270458990.26908445</c:v>
                </c:pt>
                <c:pt idx="138">
                  <c:v>303715180.69525003</c:v>
                </c:pt>
                <c:pt idx="139">
                  <c:v>288118756.49727821</c:v>
                </c:pt>
                <c:pt idx="140">
                  <c:v>248260588.9766202</c:v>
                </c:pt>
                <c:pt idx="141">
                  <c:v>250115308.67166424</c:v>
                </c:pt>
                <c:pt idx="142">
                  <c:v>256979559.98478889</c:v>
                </c:pt>
                <c:pt idx="143">
                  <c:v>267541669.47087097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999232"/>
        <c:axId val="364000768"/>
      </c:lineChart>
      <c:dateAx>
        <c:axId val="363999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64000768"/>
        <c:crosses val="autoZero"/>
        <c:auto val="1"/>
        <c:lblOffset val="100"/>
        <c:baseTimeUnit val="months"/>
      </c:dateAx>
      <c:valAx>
        <c:axId val="364000768"/>
        <c:scaling>
          <c:orientation val="minMax"/>
          <c:max val="356557056.29960918"/>
          <c:min val="241856924.93334001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63999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[3-VECC-25c.xlsx]NormalizedAnnualDataSumm!PivotTable1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NormalizedAnnualDataSumm!$B$4:$B$15</c:f>
              <c:numCache>
                <c:formatCode>#,##0_ ;[Red]\-#,##0\ </c:formatCode>
                <c:ptCount val="12"/>
                <c:pt idx="0">
                  <c:v>3400452525.6459041</c:v>
                </c:pt>
                <c:pt idx="1">
                  <c:v>3457316676.6635199</c:v>
                </c:pt>
                <c:pt idx="2">
                  <c:v>3390352068.7415242</c:v>
                </c:pt>
                <c:pt idx="3">
                  <c:v>3265909313.5536699</c:v>
                </c:pt>
                <c:pt idx="4">
                  <c:v>3374790333.6869202</c:v>
                </c:pt>
                <c:pt idx="5">
                  <c:v>3358540971.4006305</c:v>
                </c:pt>
                <c:pt idx="6">
                  <c:v>3307326672.8018603</c:v>
                </c:pt>
                <c:pt idx="7">
                  <c:v>3305662923.4005494</c:v>
                </c:pt>
                <c:pt idx="8">
                  <c:v>3248077231.5085444</c:v>
                </c:pt>
                <c:pt idx="9">
                  <c:v>3247096762.934659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NormalizedAnnualDataSumm!$C$4:$C$15</c:f>
              <c:numCache>
                <c:formatCode>#,##0_ ;[Red]\-#,##0\ </c:formatCode>
                <c:ptCount val="12"/>
                <c:pt idx="0">
                  <c:v>3402420493.1663685</c:v>
                </c:pt>
                <c:pt idx="1">
                  <c:v>3432018570.3920283</c:v>
                </c:pt>
                <c:pt idx="2">
                  <c:v>3374029494.5618105</c:v>
                </c:pt>
                <c:pt idx="3">
                  <c:v>3284827619.5696726</c:v>
                </c:pt>
                <c:pt idx="4">
                  <c:v>3398163511.7795801</c:v>
                </c:pt>
                <c:pt idx="5">
                  <c:v>3354440911.3691506</c:v>
                </c:pt>
                <c:pt idx="6">
                  <c:v>3346334461.8316059</c:v>
                </c:pt>
                <c:pt idx="7">
                  <c:v>3294441582.2316356</c:v>
                </c:pt>
                <c:pt idx="8">
                  <c:v>3238452222.0692496</c:v>
                </c:pt>
                <c:pt idx="9">
                  <c:v>3230396613.3666282</c:v>
                </c:pt>
                <c:pt idx="10">
                  <c:v>3224372638.0575533</c:v>
                </c:pt>
                <c:pt idx="11">
                  <c:v>3196624328.6417508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567808"/>
        <c:axId val="370594176"/>
      </c:lineChart>
      <c:catAx>
        <c:axId val="370567808"/>
        <c:scaling>
          <c:orientation val="minMax"/>
        </c:scaling>
        <c:delete val="0"/>
        <c:axPos val="b"/>
        <c:majorTickMark val="out"/>
        <c:minorTickMark val="none"/>
        <c:tickLblPos val="nextTo"/>
        <c:crossAx val="370594176"/>
        <c:crosses val="autoZero"/>
        <c:auto val="1"/>
        <c:lblAlgn val="ctr"/>
        <c:lblOffset val="100"/>
        <c:noMultiLvlLbl val="0"/>
      </c:catAx>
      <c:valAx>
        <c:axId val="37059417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70567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9</xdr:row>
      <xdr:rowOff>52387</xdr:rowOff>
    </xdr:from>
    <xdr:to>
      <xdr:col>14</xdr:col>
      <xdr:colOff>333375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9</xdr:row>
      <xdr:rowOff>52387</xdr:rowOff>
    </xdr:from>
    <xdr:to>
      <xdr:col>15</xdr:col>
      <xdr:colOff>228600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9</xdr:row>
      <xdr:rowOff>52387</xdr:rowOff>
    </xdr:from>
    <xdr:to>
      <xdr:col>15</xdr:col>
      <xdr:colOff>104775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2724.695126388891" createdVersion="4" refreshedVersion="4" minRefreshableVersion="3" recordCount="120">
  <cacheSource type="worksheet">
    <worksheetSource ref="A1:E121" sheet="Predicted Monthly Data Summ"/>
  </cacheSource>
  <cacheFields count="6">
    <cacheField name="Date" numFmtId="17">
      <sharedItems containsSemiMixedTypes="0" containsNonDate="0" containsDate="1" containsString="0" minDate="2006-01-01T00:00:00" maxDate="2015-12-02T00:00:00" count="120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</sharedItems>
    </cacheField>
    <cacheField name="Year" numFmtId="0">
      <sharedItems containsSemiMixedTypes="0" containsString="0" containsNumber="1" containsInteger="1" minValue="2006" maxValue="2015" count="10"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WSkWh" numFmtId="165">
      <sharedItems containsSemiMixedTypes="0" containsString="0" containsNumber="1" minValue="241856924.93334001" maxValue="342682880.64267004" count="120">
        <n v="293367364.21543998"/>
        <n v="273298001.47376001"/>
        <n v="286819878.50223202"/>
        <n v="252565044.23746601"/>
        <n v="269392545.02871197"/>
        <n v="287975078.90693802"/>
        <n v="333043063.74960798"/>
        <n v="312185503.224558"/>
        <n v="260653838.61909801"/>
        <n v="270564368.43940598"/>
        <n v="272439193.46248603"/>
        <n v="288148645.78619999"/>
        <n v="300073559.97788602"/>
        <n v="289732838.43879998"/>
        <n v="288143354.59762597"/>
        <n v="260543396.47679999"/>
        <n v="268501831.21296602"/>
        <n v="304679126.96210599"/>
        <n v="302183688.77514601"/>
        <n v="317756806.98433799"/>
        <n v="280873709.66341197"/>
        <n v="275821162.12958002"/>
        <n v="274311353.64484"/>
        <n v="294695847.80001998"/>
        <n v="301541879.89762002"/>
        <n v="286013196.38046002"/>
        <n v="285378792.27587998"/>
        <n v="255049710.73708001"/>
        <n v="248546059.22372001"/>
        <n v="287944901.33534002"/>
        <n v="319461681.27983999"/>
        <n v="293716156.25855798"/>
        <n v="283916906.35448599"/>
        <n v="262065574.00648001"/>
        <n v="268677317.44528002"/>
        <n v="298039893.54677999"/>
        <n v="307276829.89279997"/>
        <n v="264065998.38260001"/>
        <n v="278082458.00470001"/>
        <n v="250781054.79998001"/>
        <n v="250742745.14269"/>
        <n v="265479494.76989001"/>
        <n v="274906308.27781999"/>
        <n v="300712862.66684002"/>
        <n v="263969677.20096001"/>
        <n v="258962858.78830001"/>
        <n v="258162607.58963999"/>
        <n v="292766418.03745002"/>
        <n v="301373371.72127002"/>
        <n v="268164437.27344999"/>
        <n v="269584961.72100997"/>
        <n v="242909549.61668"/>
        <n v="269054896.24094999"/>
        <n v="288397187.62551999"/>
        <n v="334725938.08823001"/>
        <n v="325611196.93184"/>
        <n v="264224371.98183998"/>
        <n v="254480106.5099"/>
        <n v="262982872.56432"/>
        <n v="293281443.41191"/>
        <n v="300666159.26084"/>
        <n v="269236699.82142001"/>
        <n v="282763557.58645999"/>
        <n v="251072267.56657001"/>
        <n v="259668932.37447"/>
        <n v="278903469.94766003"/>
        <n v="342682880.64267004"/>
        <n v="311408949.97279"/>
        <n v="270531205.43578005"/>
        <n v="257212837.85677001"/>
        <n v="256512690.70552"/>
        <n v="277881320.22968"/>
        <n v="290374956.02315003"/>
        <n v="265047531.93023002"/>
        <n v="264589708.49737003"/>
        <n v="241856924.93334001"/>
        <n v="264293073.48114002"/>
        <n v="290940514.11059999"/>
        <n v="340196199.36287999"/>
        <n v="304061556.83872002"/>
        <n v="261393756.03505"/>
        <n v="253052401.80328"/>
        <n v="260224799.99487001"/>
        <n v="271295249.79123002"/>
        <n v="288991701.29513001"/>
        <n v="262888750.95611"/>
        <n v="276366259.18483996"/>
        <n v="251523569.77759001"/>
        <n v="259256155.34336001"/>
        <n v="276460042.34591997"/>
        <n v="321327185.60056001"/>
        <n v="294037259.60016"/>
        <n v="263616852.67688"/>
        <n v="260620451.12983999"/>
        <n v="264051626.00784001"/>
        <n v="286523069.48232001"/>
        <n v="305527740.50727999"/>
        <n v="270783682.37704003"/>
        <n v="288299673.04279995"/>
        <n v="244855513.01592001"/>
        <n v="251891961.47196001"/>
        <n v="283978631.817375"/>
        <n v="286546351.34231502"/>
        <n v="283846898.55574501"/>
        <n v="261882965.454395"/>
        <n v="246291396.49902502"/>
        <n v="259203542.59719998"/>
        <n v="264968874.82748997"/>
        <n v="295598619.00983995"/>
        <n v="273784130.83127999"/>
        <n v="274934256.05799997"/>
        <n v="243458062.73736"/>
        <n v="259161560.15008003"/>
        <n v="267546627.47380927"/>
        <n v="301589192.47099692"/>
        <n v="290629200.91832"/>
        <n v="282605551.88294774"/>
        <n v="248709445.01775387"/>
        <n v="248717807.65306461"/>
        <n v="260362308.73120618"/>
      </sharedItems>
    </cacheField>
    <cacheField name="Predicted Value" numFmtId="0">
      <sharedItems containsSemiMixedTypes="0" containsString="0" containsNumber="1" minValue="250396946.21550798" maxValue="356557056.29960918" count="120">
        <n v="287883556.43050194"/>
        <n v="275039634.18399239"/>
        <n v="291377273.94014645"/>
        <n v="258874175.54768848"/>
        <n v="279429540.16758585"/>
        <n v="281739586.39421177"/>
        <n v="345436391.12746334"/>
        <n v="302325557.63183165"/>
        <n v="253985697.07271671"/>
        <n v="271812466.35857487"/>
        <n v="273606075.19983625"/>
        <n v="280910539.11181879"/>
        <n v="294970044.70024395"/>
        <n v="283334653.49809504"/>
        <n v="286332246.33263206"/>
        <n v="264892693.41272593"/>
        <n v="276201748.759552"/>
        <n v="296363751.01787901"/>
        <n v="301397098.30866432"/>
        <n v="316108646.01563215"/>
        <n v="269361911.29795122"/>
        <n v="276543411.88752174"/>
        <n v="277595628.9201293"/>
        <n v="288916736.24100161"/>
        <n v="292115184.31742907"/>
        <n v="281968988.72478724"/>
        <n v="285181975.71342993"/>
        <n v="262173645.09578943"/>
        <n v="262688297.65614843"/>
        <n v="291937689.84936905"/>
        <n v="319575133.79131365"/>
        <n v="284382476.54477692"/>
        <n v="261601366.08016443"/>
        <n v="268458632.33397007"/>
        <n v="271730660.26753616"/>
        <n v="292215444.18709612"/>
        <n v="302471767.64065599"/>
        <n v="267999273.44482136"/>
        <n v="283275659.59126902"/>
        <n v="261469557.44693136"/>
        <n v="256136094.08566332"/>
        <n v="271631912.21433735"/>
        <n v="270062103.76234961"/>
        <n v="296528387.41548061"/>
        <n v="256860029.07149887"/>
        <n v="265636863.87084103"/>
        <n v="264543959.16622496"/>
        <n v="288212011.85959911"/>
        <n v="290857714.52495813"/>
        <n v="267649777.59631443"/>
        <n v="278003245.06442833"/>
        <n v="252674667.84059715"/>
        <n v="274976648.31314898"/>
        <n v="284040555.78779221"/>
        <n v="337789302.38401461"/>
        <n v="332033769.75270081"/>
        <n v="262168821.22965527"/>
        <n v="257703614.41412544"/>
        <n v="268675057.6367836"/>
        <n v="291590337.23506117"/>
        <n v="293530776.42561483"/>
        <n v="268892162.16236687"/>
        <n v="286298264.3785305"/>
        <n v="255199468.19598961"/>
        <n v="262992880.9774332"/>
        <n v="269590934.8268075"/>
        <n v="356175534.18535185"/>
        <n v="303996117.00956297"/>
        <n v="262895981.50125456"/>
        <n v="255634619.04609299"/>
        <n v="262522250.90988064"/>
        <n v="276711921.75026512"/>
        <n v="283496154.24509096"/>
        <n v="265639570.04988575"/>
        <n v="266064842.81376457"/>
        <n v="253741701.17278862"/>
        <n v="268692219.19296408"/>
        <n v="296312428.43092442"/>
        <n v="356557056.29960918"/>
        <n v="300294162.75915909"/>
        <n v="258234030.48373079"/>
        <n v="259566906.08064175"/>
        <n v="265652054.8704114"/>
        <n v="272083335.43263531"/>
        <n v="284651712.53147268"/>
        <n v="264015323.97650719"/>
        <n v="275482303.24839735"/>
        <n v="257953893.23863125"/>
        <n v="268219025.06457138"/>
        <n v="272428708.72683668"/>
        <n v="322576511.99561262"/>
        <n v="285507796.46820545"/>
        <n v="256743585.0656023"/>
        <n v="257595039.61814785"/>
        <n v="266679009.94121838"/>
        <n v="282588672.35643244"/>
        <n v="295438662.789886"/>
        <n v="271208788.91091394"/>
        <n v="284852501.81750774"/>
        <n v="253600695.51592493"/>
        <n v="255096107.8554163"/>
        <n v="285178316.26098585"/>
        <n v="274605019.60243273"/>
        <n v="274228854.75628281"/>
        <n v="250396946.21550798"/>
        <n v="255352830.24096966"/>
        <n v="263669171.21814108"/>
        <n v="274824326.88528061"/>
        <n v="289567469.39760017"/>
        <n v="275037139.55125141"/>
        <n v="280009962.17054749"/>
        <n v="250705534.36312151"/>
        <n v="265175731.86783838"/>
        <n v="256163038.85626316"/>
        <n v="292707851.23528242"/>
        <n v="278382358.17475796"/>
        <n v="271645686.72007036"/>
        <n v="252087753.30796289"/>
        <n v="253869636.86255169"/>
        <n v="265044450.85938072"/>
      </sharedItems>
    </cacheField>
    <cacheField name="Absolute % Error" numFmtId="166">
      <sharedItems containsSemiMixedTypes="0" containsString="0" containsNumber="1" minValue="3.5513652535458328E-4" maxValue="7.8598842741894936E-2" count="120">
        <n v="1.8692630653050071E-2"/>
        <n v="6.372650735975453E-3"/>
        <n v="1.5889398816124823E-2"/>
        <n v="2.4980223725221937E-2"/>
        <n v="3.7257880086489135E-2"/>
        <n v="2.1652889327764741E-2"/>
        <n v="3.7212387005822904E-2"/>
        <n v="3.1583611317255809E-2"/>
        <n v="2.5582364647718341E-2"/>
        <n v="4.6129426663526329E-3"/>
        <n v="4.2830905587411426E-3"/>
        <n v="2.5119349961310294E-2"/>
        <n v="1.7007547342785468E-2"/>
        <n v="2.2083050630991644E-2"/>
        <n v="6.2854417292496807E-3"/>
        <n v="1.6693176625235298E-2"/>
        <n v="2.8677337177930376E-2"/>
        <n v="2.7292240289441268E-2"/>
        <n v="2.6030209296537686E-3"/>
        <n v="5.1868628223818653E-3"/>
        <n v="4.0985674235071844E-2"/>
        <n v="2.6185436692577344E-3"/>
        <n v="1.1972801094997902E-2"/>
        <n v="1.9610427504021255E-2"/>
        <n v="3.1261646254216902E-2"/>
        <n v="1.4139933775269268E-2"/>
        <n v="6.8966779514500771E-4"/>
        <n v="2.7931552394714097E-2"/>
        <n v="5.6899869893727743E-2"/>
        <n v="1.3866501874186801E-2"/>
        <n v="3.5513652535458328E-4"/>
        <n v="3.1777890030552598E-2"/>
        <n v="7.8598842741894936E-2"/>
        <n v="2.4394880371933103E-2"/>
        <n v="1.1364349068573698E-2"/>
        <n v="1.9542515904065281E-2"/>
        <n v="1.5637567771772207E-2"/>
        <n v="1.4895045504959346E-2"/>
        <n v="1.8675042013909553E-2"/>
        <n v="4.2620853698363978E-2"/>
        <n v="2.1509491490587798E-2"/>
        <n v="2.3174736903051881E-2"/>
        <n v="1.7621292671737596E-2"/>
        <n v="1.3915185450498625E-2"/>
        <n v="2.6933578905157986E-2"/>
        <n v="2.5772055165628839E-2"/>
        <n v="2.471834180854101E-2"/>
        <n v="1.5556450116038626E-2"/>
        <n v="3.4892456278577476E-2"/>
        <n v="1.9191943658463306E-3"/>
        <n v="3.122682841682517E-2"/>
        <n v="4.020063533659695E-2"/>
        <n v="2.200945663852855E-2"/>
        <n v="1.5106360341435835E-2"/>
        <n v="9.1518581239351821E-3"/>
        <n v="1.9724668197467536E-2"/>
        <n v="7.7795652867555911E-3"/>
        <n v="1.2667032989079778E-2"/>
        <n v="2.1644698823766233E-2"/>
        <n v="5.766154711921859E-3"/>
        <n v="2.3731912007546326E-2"/>
        <n v="1.2796831163124219E-3"/>
        <n v="1.2500574056434795E-2"/>
        <n v="1.6438297504623035E-2"/>
        <n v="1.2800717330980992E-2"/>
        <n v="3.3389814485277475E-2"/>
        <n v="3.937358503984089E-2"/>
        <n v="2.3804174426826027E-2"/>
        <n v="2.8223080299466505E-2"/>
        <n v="6.1358477431669219E-3"/>
        <n v="2.3427925487163086E-2"/>
        <n v="4.208265882889594E-3"/>
        <n v="2.3689376908629323E-2"/>
        <n v="2.2337054615983896E-3"/>
        <n v="5.5751764676410312E-3"/>
        <n v="4.9139697954583103E-2"/>
        <n v="1.664495271813464E-2"/>
        <n v="1.8463961049722716E-2"/>
        <n v="4.8092415398437234E-2"/>
        <n v="1.2390234789066848E-2"/>
        <n v="1.2087991692102729E-2"/>
        <n v="2.5743696684712956E-2"/>
        <n v="2.0856024774150581E-2"/>
        <n v="2.9049002590784039E-3"/>
        <n v="1.5017693394680422E-2"/>
        <n v="4.2853603142010083E-3"/>
        <n v="3.198494414802655E-3"/>
        <n v="2.5565490608801641E-2"/>
        <n v="3.4571482823005338E-2"/>
        <n v="1.4581975698459485E-2"/>
        <n v="3.8880195982099143E-3"/>
        <n v="2.900810306677851E-2"/>
        <n v="2.6072944659962197E-2"/>
        <n v="1.1608496181233642E-2"/>
        <n v="9.9502660638808513E-3"/>
        <n v="1.3731519535219644E-2"/>
        <n v="3.3021805812600495E-2"/>
        <n v="1.5699119317019851E-3"/>
        <n v="1.1956902999263724E-2"/>
        <n v="3.571568551710054E-2"/>
        <n v="1.2720320111576753E-2"/>
        <n v="4.2245588547745279E-3"/>
        <n v="4.1673298870997993E-2"/>
        <n v="3.3884618251600523E-2"/>
        <n v="4.3859359920403906E-2"/>
        <n v="3.6791515541146853E-2"/>
        <n v="1.7228270015894998E-2"/>
        <n v="3.7194753777050622E-2"/>
        <n v="2.0403172492625927E-2"/>
        <n v="4.5766301946243461E-3"/>
        <n v="1.8461526713050805E-2"/>
        <n v="2.9768870844832134E-2"/>
        <n v="2.3206264518069581E-2"/>
        <n v="4.2548054987762741E-2"/>
        <n v="2.9448473146359816E-2"/>
        <n v="4.2139064845737789E-2"/>
        <n v="3.8781492755021463E-2"/>
        <n v="1.3583353418555809E-2"/>
        <n v="2.0713551868683826E-2"/>
        <n v="1.798317948166726E-2"/>
      </sharedItems>
    </cacheField>
    <cacheField name="Absolute % Error " numFmtId="0" formula=" ABS('Predicted Value'-WSkWh)/WS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2724.695127083331" createdVersion="4" refreshedVersion="4" minRefreshableVersion="3" recordCount="120">
  <cacheSource type="worksheet">
    <worksheetSource ref="A1:E121" sheet="Predicted Monthly Data Summ"/>
  </cacheSource>
  <cacheFields count="5">
    <cacheField name="Date" numFmtId="17">
      <sharedItems containsSemiMixedTypes="0" containsNonDate="0" containsDate="1" containsString="0" minDate="2006-01-01T00:00:00" maxDate="2015-12-02T00:00:00" count="120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</sharedItems>
    </cacheField>
    <cacheField name="Year" numFmtId="0">
      <sharedItems containsSemiMixedTypes="0" containsString="0" containsNumber="1" containsInteger="1" minValue="2006" maxValue="2015" count="10"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WSkWh" numFmtId="165">
      <sharedItems containsSemiMixedTypes="0" containsString="0" containsNumber="1" minValue="241856924.93334001" maxValue="342682880.64267004" count="120">
        <n v="293367364.21543998"/>
        <n v="273298001.47376001"/>
        <n v="286819878.50223202"/>
        <n v="252565044.23746601"/>
        <n v="269392545.02871197"/>
        <n v="287975078.90693802"/>
        <n v="333043063.74960798"/>
        <n v="312185503.224558"/>
        <n v="260653838.61909801"/>
        <n v="270564368.43940598"/>
        <n v="272439193.46248603"/>
        <n v="288148645.78619999"/>
        <n v="300073559.97788602"/>
        <n v="289732838.43879998"/>
        <n v="288143354.59762597"/>
        <n v="260543396.47679999"/>
        <n v="268501831.21296602"/>
        <n v="304679126.96210599"/>
        <n v="302183688.77514601"/>
        <n v="317756806.98433799"/>
        <n v="280873709.66341197"/>
        <n v="275821162.12958002"/>
        <n v="274311353.64484"/>
        <n v="294695847.80001998"/>
        <n v="301541879.89762002"/>
        <n v="286013196.38046002"/>
        <n v="285378792.27587998"/>
        <n v="255049710.73708001"/>
        <n v="248546059.22372001"/>
        <n v="287944901.33534002"/>
        <n v="319461681.27983999"/>
        <n v="293716156.25855798"/>
        <n v="283916906.35448599"/>
        <n v="262065574.00648001"/>
        <n v="268677317.44528002"/>
        <n v="298039893.54677999"/>
        <n v="307276829.89279997"/>
        <n v="264065998.38260001"/>
        <n v="278082458.00470001"/>
        <n v="250781054.79998001"/>
        <n v="250742745.14269"/>
        <n v="265479494.76989001"/>
        <n v="274906308.27781999"/>
        <n v="300712862.66684002"/>
        <n v="263969677.20096001"/>
        <n v="258962858.78830001"/>
        <n v="258162607.58963999"/>
        <n v="292766418.03745002"/>
        <n v="301373371.72127002"/>
        <n v="268164437.27344999"/>
        <n v="269584961.72100997"/>
        <n v="242909549.61668"/>
        <n v="269054896.24094999"/>
        <n v="288397187.62551999"/>
        <n v="334725938.08823001"/>
        <n v="325611196.93184"/>
        <n v="264224371.98183998"/>
        <n v="254480106.5099"/>
        <n v="262982872.56432"/>
        <n v="293281443.41191"/>
        <n v="300666159.26084"/>
        <n v="269236699.82142001"/>
        <n v="282763557.58645999"/>
        <n v="251072267.56657001"/>
        <n v="259668932.37447"/>
        <n v="278903469.94766003"/>
        <n v="342682880.64267004"/>
        <n v="311408949.97279"/>
        <n v="270531205.43578005"/>
        <n v="257212837.85677001"/>
        <n v="256512690.70552"/>
        <n v="277881320.22968"/>
        <n v="290374956.02315003"/>
        <n v="265047531.93023002"/>
        <n v="264589708.49737003"/>
        <n v="241856924.93334001"/>
        <n v="264293073.48114002"/>
        <n v="290940514.11059999"/>
        <n v="340196199.36287999"/>
        <n v="304061556.83872002"/>
        <n v="261393756.03505"/>
        <n v="253052401.80328"/>
        <n v="260224799.99487001"/>
        <n v="271295249.79123002"/>
        <n v="288991701.29513001"/>
        <n v="262888750.95611"/>
        <n v="276366259.18483996"/>
        <n v="251523569.77759001"/>
        <n v="259256155.34336001"/>
        <n v="276460042.34591997"/>
        <n v="321327185.60056001"/>
        <n v="294037259.60016"/>
        <n v="263616852.67688"/>
        <n v="260620451.12983999"/>
        <n v="264051626.00784001"/>
        <n v="286523069.48232001"/>
        <n v="305527740.50727999"/>
        <n v="270783682.37704003"/>
        <n v="288299673.04279995"/>
        <n v="244855513.01592001"/>
        <n v="251891961.47196001"/>
        <n v="283978631.817375"/>
        <n v="286546351.34231502"/>
        <n v="283846898.55574501"/>
        <n v="261882965.454395"/>
        <n v="246291396.49902502"/>
        <n v="259203542.59719998"/>
        <n v="264968874.82748997"/>
        <n v="295598619.00983995"/>
        <n v="273784130.83127999"/>
        <n v="274934256.05799997"/>
        <n v="243458062.73736"/>
        <n v="259161560.15008003"/>
        <n v="267546627.47380927"/>
        <n v="301589192.47099692"/>
        <n v="290629200.91832"/>
        <n v="282605551.88294774"/>
        <n v="248709445.01775387"/>
        <n v="248717807.65306461"/>
        <n v="260362308.73120618"/>
      </sharedItems>
    </cacheField>
    <cacheField name="Predicted Value" numFmtId="0">
      <sharedItems containsSemiMixedTypes="0" containsString="0" containsNumber="1" minValue="250396946.21550798" maxValue="356557056.29960918" count="120">
        <n v="287883556.43050194"/>
        <n v="275039634.18399239"/>
        <n v="291377273.94014645"/>
        <n v="258874175.54768848"/>
        <n v="279429540.16758585"/>
        <n v="281739586.39421177"/>
        <n v="345436391.12746334"/>
        <n v="302325557.63183165"/>
        <n v="253985697.07271671"/>
        <n v="271812466.35857487"/>
        <n v="273606075.19983625"/>
        <n v="280910539.11181879"/>
        <n v="294970044.70024395"/>
        <n v="283334653.49809504"/>
        <n v="286332246.33263206"/>
        <n v="264892693.41272593"/>
        <n v="276201748.759552"/>
        <n v="296363751.01787901"/>
        <n v="301397098.30866432"/>
        <n v="316108646.01563215"/>
        <n v="269361911.29795122"/>
        <n v="276543411.88752174"/>
        <n v="277595628.9201293"/>
        <n v="288916736.24100161"/>
        <n v="292115184.31742907"/>
        <n v="281968988.72478724"/>
        <n v="285181975.71342993"/>
        <n v="262173645.09578943"/>
        <n v="262688297.65614843"/>
        <n v="291937689.84936905"/>
        <n v="319575133.79131365"/>
        <n v="284382476.54477692"/>
        <n v="261601366.08016443"/>
        <n v="268458632.33397007"/>
        <n v="271730660.26753616"/>
        <n v="292215444.18709612"/>
        <n v="302471767.64065599"/>
        <n v="267999273.44482136"/>
        <n v="283275659.59126902"/>
        <n v="261469557.44693136"/>
        <n v="256136094.08566332"/>
        <n v="271631912.21433735"/>
        <n v="270062103.76234961"/>
        <n v="296528387.41548061"/>
        <n v="256860029.07149887"/>
        <n v="265636863.87084103"/>
        <n v="264543959.16622496"/>
        <n v="288212011.85959911"/>
        <n v="290857714.52495813"/>
        <n v="267649777.59631443"/>
        <n v="278003245.06442833"/>
        <n v="252674667.84059715"/>
        <n v="274976648.31314898"/>
        <n v="284040555.78779221"/>
        <n v="337789302.38401461"/>
        <n v="332033769.75270081"/>
        <n v="262168821.22965527"/>
        <n v="257703614.41412544"/>
        <n v="268675057.6367836"/>
        <n v="291590337.23506117"/>
        <n v="293530776.42561483"/>
        <n v="268892162.16236687"/>
        <n v="286298264.3785305"/>
        <n v="255199468.19598961"/>
        <n v="262992880.9774332"/>
        <n v="269590934.8268075"/>
        <n v="356175534.18535185"/>
        <n v="303996117.00956297"/>
        <n v="262895981.50125456"/>
        <n v="255634619.04609299"/>
        <n v="262522250.90988064"/>
        <n v="276711921.75026512"/>
        <n v="283496154.24509096"/>
        <n v="265639570.04988575"/>
        <n v="266064842.81376457"/>
        <n v="253741701.17278862"/>
        <n v="268692219.19296408"/>
        <n v="296312428.43092442"/>
        <n v="356557056.29960918"/>
        <n v="300294162.75915909"/>
        <n v="258234030.48373079"/>
        <n v="259566906.08064175"/>
        <n v="265652054.8704114"/>
        <n v="272083335.43263531"/>
        <n v="284651712.53147268"/>
        <n v="264015323.97650719"/>
        <n v="275482303.24839735"/>
        <n v="257953893.23863125"/>
        <n v="268219025.06457138"/>
        <n v="272428708.72683668"/>
        <n v="322576511.99561262"/>
        <n v="285507796.46820545"/>
        <n v="256743585.0656023"/>
        <n v="257595039.61814785"/>
        <n v="266679009.94121838"/>
        <n v="282588672.35643244"/>
        <n v="295438662.789886"/>
        <n v="271208788.91091394"/>
        <n v="284852501.81750774"/>
        <n v="253600695.51592493"/>
        <n v="255096107.8554163"/>
        <n v="285178316.26098585"/>
        <n v="274605019.60243273"/>
        <n v="274228854.75628281"/>
        <n v="250396946.21550798"/>
        <n v="255352830.24096966"/>
        <n v="263669171.21814108"/>
        <n v="274824326.88528061"/>
        <n v="289567469.39760017"/>
        <n v="275037139.55125141"/>
        <n v="280009962.17054749"/>
        <n v="250705534.36312151"/>
        <n v="265175731.86783838"/>
        <n v="256163038.85626316"/>
        <n v="292707851.23528242"/>
        <n v="278382358.17475796"/>
        <n v="271645686.72007036"/>
        <n v="252087753.30796289"/>
        <n v="253869636.86255169"/>
        <n v="265044450.85938072"/>
      </sharedItems>
    </cacheField>
    <cacheField name="Absolute % Error" numFmtId="166">
      <sharedItems containsSemiMixedTypes="0" containsString="0" containsNumber="1" minValue="3.5513652535458328E-4" maxValue="7.8598842741894936E-2" count="120">
        <n v="1.8692630653050071E-2"/>
        <n v="6.372650735975453E-3"/>
        <n v="1.5889398816124823E-2"/>
        <n v="2.4980223725221937E-2"/>
        <n v="3.7257880086489135E-2"/>
        <n v="2.1652889327764741E-2"/>
        <n v="3.7212387005822904E-2"/>
        <n v="3.1583611317255809E-2"/>
        <n v="2.5582364647718341E-2"/>
        <n v="4.6129426663526329E-3"/>
        <n v="4.2830905587411426E-3"/>
        <n v="2.5119349961310294E-2"/>
        <n v="1.7007547342785468E-2"/>
        <n v="2.2083050630991644E-2"/>
        <n v="6.2854417292496807E-3"/>
        <n v="1.6693176625235298E-2"/>
        <n v="2.8677337177930376E-2"/>
        <n v="2.7292240289441268E-2"/>
        <n v="2.6030209296537686E-3"/>
        <n v="5.1868628223818653E-3"/>
        <n v="4.0985674235071844E-2"/>
        <n v="2.6185436692577344E-3"/>
        <n v="1.1972801094997902E-2"/>
        <n v="1.9610427504021255E-2"/>
        <n v="3.1261646254216902E-2"/>
        <n v="1.4139933775269268E-2"/>
        <n v="6.8966779514500771E-4"/>
        <n v="2.7931552394714097E-2"/>
        <n v="5.6899869893727743E-2"/>
        <n v="1.3866501874186801E-2"/>
        <n v="3.5513652535458328E-4"/>
        <n v="3.1777890030552598E-2"/>
        <n v="7.8598842741894936E-2"/>
        <n v="2.4394880371933103E-2"/>
        <n v="1.1364349068573698E-2"/>
        <n v="1.9542515904065281E-2"/>
        <n v="1.5637567771772207E-2"/>
        <n v="1.4895045504959346E-2"/>
        <n v="1.8675042013909553E-2"/>
        <n v="4.2620853698363978E-2"/>
        <n v="2.1509491490587798E-2"/>
        <n v="2.3174736903051881E-2"/>
        <n v="1.7621292671737596E-2"/>
        <n v="1.3915185450498625E-2"/>
        <n v="2.6933578905157986E-2"/>
        <n v="2.5772055165628839E-2"/>
        <n v="2.471834180854101E-2"/>
        <n v="1.5556450116038626E-2"/>
        <n v="3.4892456278577476E-2"/>
        <n v="1.9191943658463306E-3"/>
        <n v="3.122682841682517E-2"/>
        <n v="4.020063533659695E-2"/>
        <n v="2.200945663852855E-2"/>
        <n v="1.5106360341435835E-2"/>
        <n v="9.1518581239351821E-3"/>
        <n v="1.9724668197467536E-2"/>
        <n v="7.7795652867555911E-3"/>
        <n v="1.2667032989079778E-2"/>
        <n v="2.1644698823766233E-2"/>
        <n v="5.766154711921859E-3"/>
        <n v="2.3731912007546326E-2"/>
        <n v="1.2796831163124219E-3"/>
        <n v="1.2500574056434795E-2"/>
        <n v="1.6438297504623035E-2"/>
        <n v="1.2800717330980992E-2"/>
        <n v="3.3389814485277475E-2"/>
        <n v="3.937358503984089E-2"/>
        <n v="2.3804174426826027E-2"/>
        <n v="2.8223080299466505E-2"/>
        <n v="6.1358477431669219E-3"/>
        <n v="2.3427925487163086E-2"/>
        <n v="4.208265882889594E-3"/>
        <n v="2.3689376908629323E-2"/>
        <n v="2.2337054615983896E-3"/>
        <n v="5.5751764676410312E-3"/>
        <n v="4.9139697954583103E-2"/>
        <n v="1.664495271813464E-2"/>
        <n v="1.8463961049722716E-2"/>
        <n v="4.8092415398437234E-2"/>
        <n v="1.2390234789066848E-2"/>
        <n v="1.2087991692102729E-2"/>
        <n v="2.5743696684712956E-2"/>
        <n v="2.0856024774150581E-2"/>
        <n v="2.9049002590784039E-3"/>
        <n v="1.5017693394680422E-2"/>
        <n v="4.2853603142010083E-3"/>
        <n v="3.198494414802655E-3"/>
        <n v="2.5565490608801641E-2"/>
        <n v="3.4571482823005338E-2"/>
        <n v="1.4581975698459485E-2"/>
        <n v="3.8880195982099143E-3"/>
        <n v="2.900810306677851E-2"/>
        <n v="2.6072944659962197E-2"/>
        <n v="1.1608496181233642E-2"/>
        <n v="9.9502660638808513E-3"/>
        <n v="1.3731519535219644E-2"/>
        <n v="3.3021805812600495E-2"/>
        <n v="1.5699119317019851E-3"/>
        <n v="1.1956902999263724E-2"/>
        <n v="3.571568551710054E-2"/>
        <n v="1.2720320111576753E-2"/>
        <n v="4.2245588547745279E-3"/>
        <n v="4.1673298870997993E-2"/>
        <n v="3.3884618251600523E-2"/>
        <n v="4.3859359920403906E-2"/>
        <n v="3.6791515541146853E-2"/>
        <n v="1.7228270015894998E-2"/>
        <n v="3.7194753777050622E-2"/>
        <n v="2.0403172492625927E-2"/>
        <n v="4.5766301946243461E-3"/>
        <n v="1.8461526713050805E-2"/>
        <n v="2.9768870844832134E-2"/>
        <n v="2.3206264518069581E-2"/>
        <n v="4.2548054987762741E-2"/>
        <n v="2.9448473146359816E-2"/>
        <n v="4.2139064845737789E-2"/>
        <n v="3.8781492755021463E-2"/>
        <n v="1.3583353418555809E-2"/>
        <n v="2.0713551868683826E-2"/>
        <n v="1.798317948166726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2724.695188541664" createdVersion="4" refreshedVersion="4" minRefreshableVersion="3" recordCount="144">
  <cacheSource type="worksheet">
    <worksheetSource ref="A1:D145" sheet="Normalized Monthly Data Summ"/>
  </cacheSource>
  <cacheFields count="4">
    <cacheField name="Date" numFmtId="17">
      <sharedItems containsSemiMixedTypes="0" containsNonDate="0" containsDate="1" containsString="0" minDate="2006-01-01T00:00:00" maxDate="2017-12-02T00:00:00" count="144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</sharedItems>
    </cacheField>
    <cacheField name="Year" numFmtId="0">
      <sharedItems containsSemiMixedTypes="0" containsString="0" containsNumber="1" containsInteger="1" minValue="2006" maxValue="2017" count="12">
        <n v="2006"/>
        <n v="2007"/>
        <n v="2008"/>
        <n v="2009"/>
        <n v="2010"/>
        <n v="2011"/>
        <n v="2012"/>
        <n v="2013"/>
        <n v="2014"/>
        <n v="2015"/>
        <n v="2016"/>
        <n v="2017"/>
      </sharedItems>
    </cacheField>
    <cacheField name="WSkWh" numFmtId="0">
      <sharedItems containsString="0" containsBlank="1" containsNumber="1" minValue="241856924.93334001" maxValue="342682880.64267004" count="121">
        <n v="293367364.21543998"/>
        <n v="273298001.47376001"/>
        <n v="286819878.50223202"/>
        <n v="252565044.23746601"/>
        <n v="269392545.02871197"/>
        <n v="287975078.90693802"/>
        <n v="333043063.74960798"/>
        <n v="312185503.224558"/>
        <n v="260653838.61909801"/>
        <n v="270564368.43940598"/>
        <n v="272439193.46248603"/>
        <n v="288148645.78619999"/>
        <n v="300073559.97788602"/>
        <n v="289732838.43879998"/>
        <n v="288143354.59762597"/>
        <n v="260543396.47679999"/>
        <n v="268501831.21296602"/>
        <n v="304679126.96210599"/>
        <n v="302183688.77514601"/>
        <n v="317756806.98433799"/>
        <n v="280873709.66341197"/>
        <n v="275821162.12958002"/>
        <n v="274311353.64484"/>
        <n v="294695847.80001998"/>
        <n v="301541879.89762002"/>
        <n v="286013196.38046002"/>
        <n v="285378792.27587998"/>
        <n v="255049710.73708001"/>
        <n v="248546059.22372001"/>
        <n v="287944901.33534002"/>
        <n v="319461681.27983999"/>
        <n v="293716156.25855798"/>
        <n v="283916906.35448599"/>
        <n v="262065574.00648001"/>
        <n v="268677317.44528002"/>
        <n v="298039893.54677999"/>
        <n v="307276829.89279997"/>
        <n v="264065998.38260001"/>
        <n v="278082458.00470001"/>
        <n v="250781054.79998001"/>
        <n v="250742745.14269"/>
        <n v="265479494.76989001"/>
        <n v="274906308.27781999"/>
        <n v="300712862.66684002"/>
        <n v="263969677.20096001"/>
        <n v="258962858.78830001"/>
        <n v="258162607.58963999"/>
        <n v="292766418.03745002"/>
        <n v="301373371.72127002"/>
        <n v="268164437.27344999"/>
        <n v="269584961.72100997"/>
        <n v="242909549.61668"/>
        <n v="269054896.24094999"/>
        <n v="288397187.62551999"/>
        <n v="334725938.08823001"/>
        <n v="325611196.93184"/>
        <n v="264224371.98183998"/>
        <n v="254480106.5099"/>
        <n v="262982872.56432"/>
        <n v="293281443.41191"/>
        <n v="300666159.26084"/>
        <n v="269236699.82142001"/>
        <n v="282763557.58645999"/>
        <n v="251072267.56657001"/>
        <n v="259668932.37447"/>
        <n v="278903469.94766003"/>
        <n v="342682880.64267004"/>
        <n v="311408949.97279"/>
        <n v="270531205.43578005"/>
        <n v="257212837.85677001"/>
        <n v="256512690.70552"/>
        <n v="277881320.22968"/>
        <n v="290374956.02315003"/>
        <n v="265047531.93023002"/>
        <n v="264589708.49737003"/>
        <n v="241856924.93334001"/>
        <n v="264293073.48114002"/>
        <n v="290940514.11059999"/>
        <n v="340196199.36287999"/>
        <n v="304061556.83872002"/>
        <n v="261393756.03505"/>
        <n v="253052401.80328"/>
        <n v="260224799.99487001"/>
        <n v="271295249.79123002"/>
        <n v="288991701.29513001"/>
        <n v="262888750.95611"/>
        <n v="276366259.18483996"/>
        <n v="251523569.77759001"/>
        <n v="259256155.34336001"/>
        <n v="276460042.34591997"/>
        <n v="321327185.60056001"/>
        <n v="294037259.60016"/>
        <n v="263616852.67688"/>
        <n v="260620451.12983999"/>
        <n v="264051626.00784001"/>
        <n v="286523069.48232001"/>
        <n v="305527740.50727999"/>
        <n v="270783682.37704003"/>
        <n v="288299673.04279995"/>
        <n v="244855513.01592001"/>
        <n v="251891961.47196001"/>
        <n v="283978631.817375"/>
        <n v="286546351.34231502"/>
        <n v="283846898.55574501"/>
        <n v="261882965.454395"/>
        <n v="246291396.49902502"/>
        <n v="259203542.59719998"/>
        <n v="264968874.82748997"/>
        <n v="295598619.00983995"/>
        <n v="273784130.83127999"/>
        <n v="274934256.05799997"/>
        <n v="243458062.73736"/>
        <n v="259161560.15008003"/>
        <n v="267546627.47380927"/>
        <n v="301589192.47099692"/>
        <n v="290629200.91832"/>
        <n v="282605551.88294774"/>
        <n v="248709445.01775387"/>
        <n v="248717807.65306461"/>
        <n v="260362308.73120618"/>
        <m/>
      </sharedItems>
    </cacheField>
    <cacheField name="Normalized Value" numFmtId="0">
      <sharedItems containsSemiMixedTypes="0" containsString="0" containsNumber="1" minValue="242131026.34418964" maxValue="356557056.29960918" count="144">
        <n v="287883556.43050194"/>
        <n v="275039634.18399239"/>
        <n v="291377273.94014645"/>
        <n v="258874175.54768848"/>
        <n v="279429540.16758585"/>
        <n v="281739586.39421177"/>
        <n v="345436391.12746334"/>
        <n v="302325557.63183165"/>
        <n v="253985697.07271671"/>
        <n v="271812466.35857487"/>
        <n v="273606075.19983625"/>
        <n v="280910539.11181879"/>
        <n v="294970044.70024395"/>
        <n v="283334653.49809504"/>
        <n v="286332246.33263206"/>
        <n v="264892693.41272593"/>
        <n v="276201748.759552"/>
        <n v="296363751.01787901"/>
        <n v="301397098.30866432"/>
        <n v="316108646.01563215"/>
        <n v="269361911.29795122"/>
        <n v="276543411.88752174"/>
        <n v="277595628.9201293"/>
        <n v="288916736.24100161"/>
        <n v="292115184.31742907"/>
        <n v="281968988.72478724"/>
        <n v="285181975.71342993"/>
        <n v="262173645.09578943"/>
        <n v="262688297.65614843"/>
        <n v="291937689.84936905"/>
        <n v="319575133.79131365"/>
        <n v="284382476.54477692"/>
        <n v="261601366.08016443"/>
        <n v="268458632.33397007"/>
        <n v="271730660.26753616"/>
        <n v="292215444.18709612"/>
        <n v="302471767.64065599"/>
        <n v="267999273.44482136"/>
        <n v="283275659.59126902"/>
        <n v="261469557.44693136"/>
        <n v="256136094.08566332"/>
        <n v="271631912.21433735"/>
        <n v="270062103.76234961"/>
        <n v="296528387.41548061"/>
        <n v="256860029.07149887"/>
        <n v="265636863.87084103"/>
        <n v="264543959.16622496"/>
        <n v="288212011.85959911"/>
        <n v="290857714.52495813"/>
        <n v="267649777.59631443"/>
        <n v="278003245.06442833"/>
        <n v="252674667.84059715"/>
        <n v="274976648.31314898"/>
        <n v="284040555.78779221"/>
        <n v="337789302.38401461"/>
        <n v="332033769.75270081"/>
        <n v="262168821.22965527"/>
        <n v="257703614.41412544"/>
        <n v="268675057.6367836"/>
        <n v="291590337.23506117"/>
        <n v="293530776.42561483"/>
        <n v="268892162.16236687"/>
        <n v="286298264.3785305"/>
        <n v="255199468.19598961"/>
        <n v="262992880.9774332"/>
        <n v="269590934.8268075"/>
        <n v="356175534.18535185"/>
        <n v="303996117.00956297"/>
        <n v="262895981.50125456"/>
        <n v="255634619.04609299"/>
        <n v="262522250.90988064"/>
        <n v="276711921.75026512"/>
        <n v="283496154.24509096"/>
        <n v="265639570.04988575"/>
        <n v="266064842.81376457"/>
        <n v="253741701.17278862"/>
        <n v="268692219.19296408"/>
        <n v="296312428.43092442"/>
        <n v="356557056.29960918"/>
        <n v="300294162.75915909"/>
        <n v="258234030.48373079"/>
        <n v="259566906.08064175"/>
        <n v="265652054.8704114"/>
        <n v="272083335.43263531"/>
        <n v="284651712.53147268"/>
        <n v="264015323.97650719"/>
        <n v="275482303.24839735"/>
        <n v="257953893.23863125"/>
        <n v="268219025.06457138"/>
        <n v="272428708.72683668"/>
        <n v="322576511.99561262"/>
        <n v="285507796.46820545"/>
        <n v="256743585.0656023"/>
        <n v="257595039.61814785"/>
        <n v="266679009.94121838"/>
        <n v="282588672.35643244"/>
        <n v="295438662.789886"/>
        <n v="271208788.91091394"/>
        <n v="284852501.81750774"/>
        <n v="253600695.51592493"/>
        <n v="255096107.8554163"/>
        <n v="285178316.26098585"/>
        <n v="274605019.60243273"/>
        <n v="274228854.75628281"/>
        <n v="250396946.21550798"/>
        <n v="255352830.24096966"/>
        <n v="263669171.21814108"/>
        <n v="274824326.88528061"/>
        <n v="289567469.39760017"/>
        <n v="275037139.55125141"/>
        <n v="280009962.17054749"/>
        <n v="250705534.36312151"/>
        <n v="265175731.86783838"/>
        <n v="256163038.85626316"/>
        <n v="292707851.23528242"/>
        <n v="278382358.17475796"/>
        <n v="271645686.72007036"/>
        <n v="252087753.30796289"/>
        <n v="253869636.86255169"/>
        <n v="265044450.85938072"/>
        <n v="279470068.59248257"/>
        <n v="267595282.39842892"/>
        <n v="270684149.06407261"/>
        <n v="250018242.34652901"/>
        <n v="257186619.66888237"/>
        <n v="272198862.68220758"/>
        <n v="305455053.10837317"/>
        <n v="289858628.91040134"/>
        <n v="252049575.91948223"/>
        <n v="249806066.55504847"/>
        <n v="258719432.39791203"/>
        <n v="271330656.41373301"/>
        <n v="279779310.70909834"/>
        <n v="258985569.52698135"/>
        <n v="273042505.71042681"/>
        <n v="242131026.34418964"/>
        <n v="257495861.78549767"/>
        <n v="270458990.26908445"/>
        <n v="303715180.69525003"/>
        <n v="288118756.49727821"/>
        <n v="248260588.9766202"/>
        <n v="250115308.67166424"/>
        <n v="256979559.98478889"/>
        <n v="267541669.4708709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10"/>
    <x v="120"/>
    <x v="120"/>
  </r>
  <r>
    <x v="121"/>
    <x v="10"/>
    <x v="120"/>
    <x v="121"/>
  </r>
  <r>
    <x v="122"/>
    <x v="10"/>
    <x v="120"/>
    <x v="122"/>
  </r>
  <r>
    <x v="123"/>
    <x v="10"/>
    <x v="120"/>
    <x v="123"/>
  </r>
  <r>
    <x v="124"/>
    <x v="10"/>
    <x v="120"/>
    <x v="124"/>
  </r>
  <r>
    <x v="125"/>
    <x v="10"/>
    <x v="120"/>
    <x v="125"/>
  </r>
  <r>
    <x v="126"/>
    <x v="10"/>
    <x v="120"/>
    <x v="126"/>
  </r>
  <r>
    <x v="127"/>
    <x v="10"/>
    <x v="120"/>
    <x v="127"/>
  </r>
  <r>
    <x v="128"/>
    <x v="10"/>
    <x v="120"/>
    <x v="128"/>
  </r>
  <r>
    <x v="129"/>
    <x v="10"/>
    <x v="120"/>
    <x v="129"/>
  </r>
  <r>
    <x v="130"/>
    <x v="10"/>
    <x v="120"/>
    <x v="130"/>
  </r>
  <r>
    <x v="131"/>
    <x v="10"/>
    <x v="120"/>
    <x v="131"/>
  </r>
  <r>
    <x v="132"/>
    <x v="11"/>
    <x v="120"/>
    <x v="132"/>
  </r>
  <r>
    <x v="133"/>
    <x v="11"/>
    <x v="120"/>
    <x v="133"/>
  </r>
  <r>
    <x v="134"/>
    <x v="11"/>
    <x v="120"/>
    <x v="134"/>
  </r>
  <r>
    <x v="135"/>
    <x v="11"/>
    <x v="120"/>
    <x v="135"/>
  </r>
  <r>
    <x v="136"/>
    <x v="11"/>
    <x v="120"/>
    <x v="136"/>
  </r>
  <r>
    <x v="137"/>
    <x v="11"/>
    <x v="120"/>
    <x v="137"/>
  </r>
  <r>
    <x v="138"/>
    <x v="11"/>
    <x v="120"/>
    <x v="138"/>
  </r>
  <r>
    <x v="139"/>
    <x v="11"/>
    <x v="120"/>
    <x v="139"/>
  </r>
  <r>
    <x v="140"/>
    <x v="11"/>
    <x v="120"/>
    <x v="140"/>
  </r>
  <r>
    <x v="141"/>
    <x v="11"/>
    <x v="120"/>
    <x v="141"/>
  </r>
  <r>
    <x v="142"/>
    <x v="11"/>
    <x v="120"/>
    <x v="142"/>
  </r>
  <r>
    <x v="143"/>
    <x v="11"/>
    <x v="120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3" firstHeaderRow="0" firstDataRow="1" firstDataCol="1"/>
  <pivotFields count="6">
    <pivotField numFmtId="17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165" showAll="0" defaultSubtotal="0">
      <items count="120">
        <item x="75"/>
        <item x="51"/>
        <item x="111"/>
        <item x="99"/>
        <item x="105"/>
        <item x="28"/>
        <item x="117"/>
        <item x="118"/>
        <item x="40"/>
        <item x="39"/>
        <item x="63"/>
        <item x="87"/>
        <item x="100"/>
        <item x="3"/>
        <item x="81"/>
        <item x="57"/>
        <item x="27"/>
        <item x="70"/>
        <item x="69"/>
        <item x="46"/>
        <item x="45"/>
        <item x="112"/>
        <item x="106"/>
        <item x="88"/>
        <item x="64"/>
        <item x="82"/>
        <item x="119"/>
        <item x="15"/>
        <item x="93"/>
        <item x="8"/>
        <item x="80"/>
        <item x="104"/>
        <item x="33"/>
        <item x="85"/>
        <item x="58"/>
        <item x="92"/>
        <item x="44"/>
        <item x="94"/>
        <item x="37"/>
        <item x="56"/>
        <item x="76"/>
        <item x="74"/>
        <item x="107"/>
        <item x="73"/>
        <item x="41"/>
        <item x="113"/>
        <item x="49"/>
        <item x="16"/>
        <item x="34"/>
        <item x="52"/>
        <item x="61"/>
        <item x="4"/>
        <item x="50"/>
        <item x="68"/>
        <item x="9"/>
        <item x="97"/>
        <item x="83"/>
        <item x="10"/>
        <item x="1"/>
        <item x="109"/>
        <item x="22"/>
        <item x="42"/>
        <item x="110"/>
        <item x="21"/>
        <item x="86"/>
        <item x="89"/>
        <item x="71"/>
        <item x="38"/>
        <item x="65"/>
        <item x="20"/>
        <item x="116"/>
        <item x="62"/>
        <item x="103"/>
        <item x="32"/>
        <item x="101"/>
        <item x="26"/>
        <item x="25"/>
        <item x="95"/>
        <item x="102"/>
        <item x="2"/>
        <item x="29"/>
        <item x="5"/>
        <item x="14"/>
        <item x="11"/>
        <item x="98"/>
        <item x="53"/>
        <item x="84"/>
        <item x="13"/>
        <item x="72"/>
        <item x="115"/>
        <item x="77"/>
        <item x="47"/>
        <item x="59"/>
        <item x="0"/>
        <item x="31"/>
        <item x="91"/>
        <item x="23"/>
        <item x="108"/>
        <item x="35"/>
        <item x="12"/>
        <item x="60"/>
        <item x="43"/>
        <item x="48"/>
        <item x="24"/>
        <item x="114"/>
        <item x="18"/>
        <item x="79"/>
        <item x="17"/>
        <item x="96"/>
        <item x="36"/>
        <item x="67"/>
        <item x="7"/>
        <item x="19"/>
        <item x="30"/>
        <item x="90"/>
        <item x="55"/>
        <item x="6"/>
        <item x="54"/>
        <item x="78"/>
        <item x="66"/>
      </items>
    </pivotField>
    <pivotField dataField="1" showAll="0" defaultSubtotal="0">
      <items count="120">
        <item x="104"/>
        <item x="111"/>
        <item x="117"/>
        <item x="51"/>
        <item x="99"/>
        <item x="75"/>
        <item x="118"/>
        <item x="8"/>
        <item x="100"/>
        <item x="63"/>
        <item x="105"/>
        <item x="69"/>
        <item x="40"/>
        <item x="113"/>
        <item x="92"/>
        <item x="44"/>
        <item x="93"/>
        <item x="57"/>
        <item x="87"/>
        <item x="80"/>
        <item x="3"/>
        <item x="81"/>
        <item x="39"/>
        <item x="32"/>
        <item x="56"/>
        <item x="27"/>
        <item x="70"/>
        <item x="28"/>
        <item x="68"/>
        <item x="64"/>
        <item x="106"/>
        <item x="85"/>
        <item x="46"/>
        <item x="15"/>
        <item x="119"/>
        <item x="112"/>
        <item x="45"/>
        <item x="73"/>
        <item x="82"/>
        <item x="74"/>
        <item x="94"/>
        <item x="49"/>
        <item x="37"/>
        <item x="88"/>
        <item x="33"/>
        <item x="58"/>
        <item x="76"/>
        <item x="61"/>
        <item x="20"/>
        <item x="65"/>
        <item x="42"/>
        <item x="97"/>
        <item x="41"/>
        <item x="116"/>
        <item x="34"/>
        <item x="9"/>
        <item x="83"/>
        <item x="89"/>
        <item x="10"/>
        <item x="103"/>
        <item x="102"/>
        <item x="107"/>
        <item x="52"/>
        <item x="109"/>
        <item x="1"/>
        <item x="86"/>
        <item x="16"/>
        <item x="21"/>
        <item x="71"/>
        <item x="22"/>
        <item x="50"/>
        <item x="115"/>
        <item x="4"/>
        <item x="110"/>
        <item x="11"/>
        <item x="5"/>
        <item x="25"/>
        <item x="95"/>
        <item x="38"/>
        <item x="13"/>
        <item x="72"/>
        <item x="53"/>
        <item x="31"/>
        <item x="84"/>
        <item x="98"/>
        <item x="101"/>
        <item x="26"/>
        <item x="91"/>
        <item x="62"/>
        <item x="14"/>
        <item x="0"/>
        <item x="47"/>
        <item x="23"/>
        <item x="108"/>
        <item x="48"/>
        <item x="2"/>
        <item x="59"/>
        <item x="29"/>
        <item x="24"/>
        <item x="35"/>
        <item x="114"/>
        <item x="60"/>
        <item x="12"/>
        <item x="96"/>
        <item x="77"/>
        <item x="17"/>
        <item x="43"/>
        <item x="79"/>
        <item x="18"/>
        <item x="7"/>
        <item x="36"/>
        <item x="67"/>
        <item x="19"/>
        <item x="30"/>
        <item x="90"/>
        <item x="55"/>
        <item x="54"/>
        <item x="6"/>
        <item x="66"/>
        <item x="78"/>
      </items>
    </pivotField>
    <pivotField numFmtId="166" showAll="0" defaultSubtotal="0">
      <items count="120">
        <item x="30"/>
        <item x="26"/>
        <item x="61"/>
        <item x="97"/>
        <item x="49"/>
        <item x="73"/>
        <item x="18"/>
        <item x="21"/>
        <item x="83"/>
        <item x="86"/>
        <item x="90"/>
        <item x="71"/>
        <item x="101"/>
        <item x="10"/>
        <item x="85"/>
        <item x="109"/>
        <item x="9"/>
        <item x="19"/>
        <item x="74"/>
        <item x="59"/>
        <item x="69"/>
        <item x="14"/>
        <item x="1"/>
        <item x="56"/>
        <item x="54"/>
        <item x="94"/>
        <item x="34"/>
        <item x="93"/>
        <item x="98"/>
        <item x="22"/>
        <item x="80"/>
        <item x="79"/>
        <item x="62"/>
        <item x="57"/>
        <item x="100"/>
        <item x="64"/>
        <item x="117"/>
        <item x="95"/>
        <item x="29"/>
        <item x="43"/>
        <item x="25"/>
        <item x="89"/>
        <item x="37"/>
        <item x="84"/>
        <item x="53"/>
        <item x="47"/>
        <item x="36"/>
        <item x="2"/>
        <item x="63"/>
        <item x="76"/>
        <item x="15"/>
        <item x="12"/>
        <item x="106"/>
        <item x="42"/>
        <item x="119"/>
        <item x="110"/>
        <item x="77"/>
        <item x="38"/>
        <item x="0"/>
        <item x="35"/>
        <item x="23"/>
        <item x="55"/>
        <item x="108"/>
        <item x="118"/>
        <item x="82"/>
        <item x="40"/>
        <item x="58"/>
        <item x="5"/>
        <item x="52"/>
        <item x="13"/>
        <item x="41"/>
        <item x="112"/>
        <item x="70"/>
        <item x="72"/>
        <item x="60"/>
        <item x="67"/>
        <item x="33"/>
        <item x="46"/>
        <item x="3"/>
        <item x="11"/>
        <item x="87"/>
        <item x="8"/>
        <item x="81"/>
        <item x="45"/>
        <item x="92"/>
        <item x="44"/>
        <item x="17"/>
        <item x="27"/>
        <item x="68"/>
        <item x="16"/>
        <item x="91"/>
        <item x="114"/>
        <item x="111"/>
        <item x="50"/>
        <item x="24"/>
        <item x="7"/>
        <item x="31"/>
        <item x="96"/>
        <item x="65"/>
        <item x="103"/>
        <item x="88"/>
        <item x="48"/>
        <item x="99"/>
        <item x="105"/>
        <item x="107"/>
        <item x="6"/>
        <item x="4"/>
        <item x="116"/>
        <item x="66"/>
        <item x="51"/>
        <item x="20"/>
        <item x="102"/>
        <item x="115"/>
        <item x="113"/>
        <item x="39"/>
        <item x="104"/>
        <item x="78"/>
        <item x="75"/>
        <item x="28"/>
        <item x="32"/>
      </items>
    </pivotField>
    <pivotField dataField="1" dragToRow="0" dragToCol="0" dragToPage="0" showAll="0" defaultSubtota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3">
    <i>
      <x/>
    </i>
    <i i="1">
      <x v="1"/>
    </i>
    <i i="2">
      <x v="2"/>
    </i>
  </colItems>
  <dataFields count="3">
    <dataField name="WSkWh " fld="2" baseField="0" baseItem="0" numFmtId="167"/>
    <dataField name="Predicted Value " fld="3" baseField="0" baseItem="0" numFmtId="167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3" firstHeaderRow="0" firstDataRow="1" firstDataCol="1"/>
  <pivotFields count="5">
    <pivotField numFmtId="17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165" showAll="0" defaultSubtotal="0">
      <items count="120">
        <item x="75"/>
        <item x="51"/>
        <item x="111"/>
        <item x="99"/>
        <item x="105"/>
        <item x="28"/>
        <item x="117"/>
        <item x="118"/>
        <item x="40"/>
        <item x="39"/>
        <item x="63"/>
        <item x="87"/>
        <item x="100"/>
        <item x="3"/>
        <item x="81"/>
        <item x="57"/>
        <item x="27"/>
        <item x="70"/>
        <item x="69"/>
        <item x="46"/>
        <item x="45"/>
        <item x="112"/>
        <item x="106"/>
        <item x="88"/>
        <item x="64"/>
        <item x="82"/>
        <item x="119"/>
        <item x="15"/>
        <item x="93"/>
        <item x="8"/>
        <item x="80"/>
        <item x="104"/>
        <item x="33"/>
        <item x="85"/>
        <item x="58"/>
        <item x="92"/>
        <item x="44"/>
        <item x="94"/>
        <item x="37"/>
        <item x="56"/>
        <item x="76"/>
        <item x="74"/>
        <item x="107"/>
        <item x="73"/>
        <item x="41"/>
        <item x="113"/>
        <item x="49"/>
        <item x="16"/>
        <item x="34"/>
        <item x="52"/>
        <item x="61"/>
        <item x="4"/>
        <item x="50"/>
        <item x="68"/>
        <item x="9"/>
        <item x="97"/>
        <item x="83"/>
        <item x="10"/>
        <item x="1"/>
        <item x="109"/>
        <item x="22"/>
        <item x="42"/>
        <item x="110"/>
        <item x="21"/>
        <item x="86"/>
        <item x="89"/>
        <item x="71"/>
        <item x="38"/>
        <item x="65"/>
        <item x="20"/>
        <item x="116"/>
        <item x="62"/>
        <item x="103"/>
        <item x="32"/>
        <item x="101"/>
        <item x="26"/>
        <item x="25"/>
        <item x="95"/>
        <item x="102"/>
        <item x="2"/>
        <item x="29"/>
        <item x="5"/>
        <item x="14"/>
        <item x="11"/>
        <item x="98"/>
        <item x="53"/>
        <item x="84"/>
        <item x="13"/>
        <item x="72"/>
        <item x="115"/>
        <item x="77"/>
        <item x="47"/>
        <item x="59"/>
        <item x="0"/>
        <item x="31"/>
        <item x="91"/>
        <item x="23"/>
        <item x="108"/>
        <item x="35"/>
        <item x="12"/>
        <item x="60"/>
        <item x="43"/>
        <item x="48"/>
        <item x="24"/>
        <item x="114"/>
        <item x="18"/>
        <item x="79"/>
        <item x="17"/>
        <item x="96"/>
        <item x="36"/>
        <item x="67"/>
        <item x="7"/>
        <item x="19"/>
        <item x="30"/>
        <item x="90"/>
        <item x="55"/>
        <item x="6"/>
        <item x="54"/>
        <item x="78"/>
        <item x="66"/>
      </items>
    </pivotField>
    <pivotField dataField="1" showAll="0" defaultSubtotal="0">
      <items count="120">
        <item x="104"/>
        <item x="111"/>
        <item x="117"/>
        <item x="51"/>
        <item x="99"/>
        <item x="75"/>
        <item x="118"/>
        <item x="8"/>
        <item x="100"/>
        <item x="63"/>
        <item x="105"/>
        <item x="69"/>
        <item x="40"/>
        <item x="113"/>
        <item x="92"/>
        <item x="44"/>
        <item x="93"/>
        <item x="57"/>
        <item x="87"/>
        <item x="80"/>
        <item x="3"/>
        <item x="81"/>
        <item x="39"/>
        <item x="32"/>
        <item x="56"/>
        <item x="27"/>
        <item x="70"/>
        <item x="28"/>
        <item x="68"/>
        <item x="64"/>
        <item x="106"/>
        <item x="85"/>
        <item x="46"/>
        <item x="15"/>
        <item x="119"/>
        <item x="112"/>
        <item x="45"/>
        <item x="73"/>
        <item x="82"/>
        <item x="74"/>
        <item x="94"/>
        <item x="49"/>
        <item x="37"/>
        <item x="88"/>
        <item x="33"/>
        <item x="58"/>
        <item x="76"/>
        <item x="61"/>
        <item x="20"/>
        <item x="65"/>
        <item x="42"/>
        <item x="97"/>
        <item x="41"/>
        <item x="116"/>
        <item x="34"/>
        <item x="9"/>
        <item x="83"/>
        <item x="89"/>
        <item x="10"/>
        <item x="103"/>
        <item x="102"/>
        <item x="107"/>
        <item x="52"/>
        <item x="109"/>
        <item x="1"/>
        <item x="86"/>
        <item x="16"/>
        <item x="21"/>
        <item x="71"/>
        <item x="22"/>
        <item x="50"/>
        <item x="115"/>
        <item x="4"/>
        <item x="110"/>
        <item x="11"/>
        <item x="5"/>
        <item x="25"/>
        <item x="95"/>
        <item x="38"/>
        <item x="13"/>
        <item x="72"/>
        <item x="53"/>
        <item x="31"/>
        <item x="84"/>
        <item x="98"/>
        <item x="101"/>
        <item x="26"/>
        <item x="91"/>
        <item x="62"/>
        <item x="14"/>
        <item x="0"/>
        <item x="47"/>
        <item x="23"/>
        <item x="108"/>
        <item x="48"/>
        <item x="2"/>
        <item x="59"/>
        <item x="29"/>
        <item x="24"/>
        <item x="35"/>
        <item x="114"/>
        <item x="60"/>
        <item x="12"/>
        <item x="96"/>
        <item x="77"/>
        <item x="17"/>
        <item x="43"/>
        <item x="79"/>
        <item x="18"/>
        <item x="7"/>
        <item x="36"/>
        <item x="67"/>
        <item x="19"/>
        <item x="30"/>
        <item x="90"/>
        <item x="55"/>
        <item x="54"/>
        <item x="6"/>
        <item x="66"/>
        <item x="78"/>
      </items>
    </pivotField>
    <pivotField numFmtId="166" showAll="0" defaultSubtotal="0">
      <items count="120">
        <item x="30"/>
        <item x="26"/>
        <item x="61"/>
        <item x="97"/>
        <item x="49"/>
        <item x="73"/>
        <item x="18"/>
        <item x="21"/>
        <item x="83"/>
        <item x="86"/>
        <item x="90"/>
        <item x="71"/>
        <item x="101"/>
        <item x="10"/>
        <item x="85"/>
        <item x="109"/>
        <item x="9"/>
        <item x="19"/>
        <item x="74"/>
        <item x="59"/>
        <item x="69"/>
        <item x="14"/>
        <item x="1"/>
        <item x="56"/>
        <item x="54"/>
        <item x="94"/>
        <item x="34"/>
        <item x="93"/>
        <item x="98"/>
        <item x="22"/>
        <item x="80"/>
        <item x="79"/>
        <item x="62"/>
        <item x="57"/>
        <item x="100"/>
        <item x="64"/>
        <item x="117"/>
        <item x="95"/>
        <item x="29"/>
        <item x="43"/>
        <item x="25"/>
        <item x="89"/>
        <item x="37"/>
        <item x="84"/>
        <item x="53"/>
        <item x="47"/>
        <item x="36"/>
        <item x="2"/>
        <item x="63"/>
        <item x="76"/>
        <item x="15"/>
        <item x="12"/>
        <item x="106"/>
        <item x="42"/>
        <item x="119"/>
        <item x="110"/>
        <item x="77"/>
        <item x="38"/>
        <item x="0"/>
        <item x="35"/>
        <item x="23"/>
        <item x="55"/>
        <item x="108"/>
        <item x="118"/>
        <item x="82"/>
        <item x="40"/>
        <item x="58"/>
        <item x="5"/>
        <item x="52"/>
        <item x="13"/>
        <item x="41"/>
        <item x="112"/>
        <item x="70"/>
        <item x="72"/>
        <item x="60"/>
        <item x="67"/>
        <item x="33"/>
        <item x="46"/>
        <item x="3"/>
        <item x="11"/>
        <item x="87"/>
        <item x="8"/>
        <item x="81"/>
        <item x="45"/>
        <item x="92"/>
        <item x="44"/>
        <item x="17"/>
        <item x="27"/>
        <item x="68"/>
        <item x="16"/>
        <item x="91"/>
        <item x="114"/>
        <item x="111"/>
        <item x="50"/>
        <item x="24"/>
        <item x="7"/>
        <item x="31"/>
        <item x="96"/>
        <item x="65"/>
        <item x="103"/>
        <item x="88"/>
        <item x="48"/>
        <item x="99"/>
        <item x="105"/>
        <item x="107"/>
        <item x="6"/>
        <item x="4"/>
        <item x="116"/>
        <item x="66"/>
        <item x="51"/>
        <item x="20"/>
        <item x="102"/>
        <item x="115"/>
        <item x="113"/>
        <item x="39"/>
        <item x="104"/>
        <item x="78"/>
        <item x="75"/>
        <item x="28"/>
        <item x="32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Predict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4">
    <pivotField numFmtId="17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21">
        <item x="75"/>
        <item x="51"/>
        <item x="111"/>
        <item x="99"/>
        <item x="105"/>
        <item x="28"/>
        <item x="117"/>
        <item x="118"/>
        <item x="40"/>
        <item x="39"/>
        <item x="63"/>
        <item x="87"/>
        <item x="100"/>
        <item x="3"/>
        <item x="81"/>
        <item x="57"/>
        <item x="27"/>
        <item x="70"/>
        <item x="69"/>
        <item x="46"/>
        <item x="45"/>
        <item x="112"/>
        <item x="106"/>
        <item x="88"/>
        <item x="64"/>
        <item x="82"/>
        <item x="119"/>
        <item x="15"/>
        <item x="93"/>
        <item x="8"/>
        <item x="80"/>
        <item x="104"/>
        <item x="33"/>
        <item x="85"/>
        <item x="58"/>
        <item x="92"/>
        <item x="44"/>
        <item x="94"/>
        <item x="37"/>
        <item x="56"/>
        <item x="76"/>
        <item x="74"/>
        <item x="107"/>
        <item x="73"/>
        <item x="41"/>
        <item x="113"/>
        <item x="49"/>
        <item x="16"/>
        <item x="34"/>
        <item x="52"/>
        <item x="61"/>
        <item x="4"/>
        <item x="50"/>
        <item x="68"/>
        <item x="9"/>
        <item x="97"/>
        <item x="83"/>
        <item x="10"/>
        <item x="1"/>
        <item x="109"/>
        <item x="22"/>
        <item x="42"/>
        <item x="110"/>
        <item x="21"/>
        <item x="86"/>
        <item x="89"/>
        <item x="71"/>
        <item x="38"/>
        <item x="65"/>
        <item x="20"/>
        <item x="116"/>
        <item x="62"/>
        <item x="103"/>
        <item x="32"/>
        <item x="101"/>
        <item x="26"/>
        <item x="25"/>
        <item x="95"/>
        <item x="102"/>
        <item x="2"/>
        <item x="29"/>
        <item x="5"/>
        <item x="14"/>
        <item x="11"/>
        <item x="98"/>
        <item x="53"/>
        <item x="84"/>
        <item x="13"/>
        <item x="72"/>
        <item x="115"/>
        <item x="77"/>
        <item x="47"/>
        <item x="59"/>
        <item x="0"/>
        <item x="31"/>
        <item x="91"/>
        <item x="23"/>
        <item x="108"/>
        <item x="35"/>
        <item x="12"/>
        <item x="60"/>
        <item x="43"/>
        <item x="48"/>
        <item x="24"/>
        <item x="114"/>
        <item x="18"/>
        <item x="79"/>
        <item x="17"/>
        <item x="96"/>
        <item x="36"/>
        <item x="67"/>
        <item x="7"/>
        <item x="19"/>
        <item x="30"/>
        <item x="90"/>
        <item x="55"/>
        <item x="6"/>
        <item x="54"/>
        <item x="78"/>
        <item x="66"/>
        <item x="120"/>
      </items>
    </pivotField>
    <pivotField dataField="1" showAll="0" defaultSubtotal="0">
      <items count="144">
        <item x="135"/>
        <item x="140"/>
        <item x="129"/>
        <item x="123"/>
        <item x="141"/>
        <item x="104"/>
        <item x="111"/>
        <item x="128"/>
        <item x="117"/>
        <item x="51"/>
        <item x="99"/>
        <item x="75"/>
        <item x="118"/>
        <item x="8"/>
        <item x="100"/>
        <item x="63"/>
        <item x="105"/>
        <item x="69"/>
        <item x="40"/>
        <item x="113"/>
        <item x="92"/>
        <item x="44"/>
        <item x="142"/>
        <item x="124"/>
        <item x="136"/>
        <item x="93"/>
        <item x="57"/>
        <item x="87"/>
        <item x="80"/>
        <item x="130"/>
        <item x="3"/>
        <item x="133"/>
        <item x="81"/>
        <item x="39"/>
        <item x="32"/>
        <item x="56"/>
        <item x="27"/>
        <item x="70"/>
        <item x="28"/>
        <item x="68"/>
        <item x="64"/>
        <item x="106"/>
        <item x="85"/>
        <item x="46"/>
        <item x="15"/>
        <item x="119"/>
        <item x="112"/>
        <item x="45"/>
        <item x="73"/>
        <item x="82"/>
        <item x="74"/>
        <item x="94"/>
        <item x="143"/>
        <item x="121"/>
        <item x="49"/>
        <item x="37"/>
        <item x="88"/>
        <item x="33"/>
        <item x="58"/>
        <item x="76"/>
        <item x="61"/>
        <item x="20"/>
        <item x="65"/>
        <item x="42"/>
        <item x="137"/>
        <item x="122"/>
        <item x="97"/>
        <item x="131"/>
        <item x="41"/>
        <item x="116"/>
        <item x="34"/>
        <item x="9"/>
        <item x="83"/>
        <item x="125"/>
        <item x="89"/>
        <item x="134"/>
        <item x="10"/>
        <item x="103"/>
        <item x="102"/>
        <item x="107"/>
        <item x="52"/>
        <item x="109"/>
        <item x="1"/>
        <item x="86"/>
        <item x="16"/>
        <item x="21"/>
        <item x="71"/>
        <item x="22"/>
        <item x="50"/>
        <item x="115"/>
        <item x="4"/>
        <item x="120"/>
        <item x="132"/>
        <item x="110"/>
        <item x="11"/>
        <item x="5"/>
        <item x="25"/>
        <item x="95"/>
        <item x="38"/>
        <item x="13"/>
        <item x="72"/>
        <item x="53"/>
        <item x="31"/>
        <item x="84"/>
        <item x="98"/>
        <item x="101"/>
        <item x="26"/>
        <item x="91"/>
        <item x="62"/>
        <item x="14"/>
        <item x="0"/>
        <item x="139"/>
        <item x="47"/>
        <item x="23"/>
        <item x="108"/>
        <item x="127"/>
        <item x="48"/>
        <item x="2"/>
        <item x="59"/>
        <item x="29"/>
        <item x="24"/>
        <item x="35"/>
        <item x="114"/>
        <item x="60"/>
        <item x="12"/>
        <item x="96"/>
        <item x="77"/>
        <item x="17"/>
        <item x="43"/>
        <item x="79"/>
        <item x="18"/>
        <item x="7"/>
        <item x="36"/>
        <item x="138"/>
        <item x="67"/>
        <item x="126"/>
        <item x="19"/>
        <item x="30"/>
        <item x="90"/>
        <item x="55"/>
        <item x="54"/>
        <item x="6"/>
        <item x="66"/>
        <item x="78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Normaliz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21"/>
  <sheetViews>
    <sheetView tabSelected="1" workbookViewId="0">
      <selection activeCell="J19" sqref="J19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</cols>
  <sheetData>
    <row r="1" spans="1:7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</row>
    <row r="2" spans="1:7" x14ac:dyDescent="0.25">
      <c r="A2" s="8">
        <v>38718</v>
      </c>
      <c r="B2" s="9">
        <v>293367364.21543998</v>
      </c>
      <c r="C2" s="10">
        <v>554.70000000000005</v>
      </c>
      <c r="D2" s="10">
        <v>0</v>
      </c>
      <c r="E2" s="10">
        <v>31</v>
      </c>
      <c r="F2" s="6">
        <v>21</v>
      </c>
      <c r="G2">
        <f>YEAR(A2)</f>
        <v>2006</v>
      </c>
    </row>
    <row r="3" spans="1:7" x14ac:dyDescent="0.25">
      <c r="A3" s="8">
        <v>38749</v>
      </c>
      <c r="B3" s="9">
        <v>273298001.47376001</v>
      </c>
      <c r="C3" s="10">
        <v>609.29999999999995</v>
      </c>
      <c r="D3" s="10">
        <v>0</v>
      </c>
      <c r="E3" s="10">
        <v>28</v>
      </c>
      <c r="F3" s="6">
        <v>20</v>
      </c>
      <c r="G3">
        <f t="shared" ref="G3:G66" si="0">YEAR(A3)</f>
        <v>2006</v>
      </c>
    </row>
    <row r="4" spans="1:7" x14ac:dyDescent="0.25">
      <c r="A4" s="8">
        <v>38777</v>
      </c>
      <c r="B4" s="9">
        <v>286819878.50223202</v>
      </c>
      <c r="C4" s="10">
        <v>545.70000000000005</v>
      </c>
      <c r="D4" s="10">
        <v>0</v>
      </c>
      <c r="E4" s="10">
        <v>31</v>
      </c>
      <c r="F4" s="6">
        <v>23</v>
      </c>
      <c r="G4">
        <f t="shared" si="0"/>
        <v>2006</v>
      </c>
    </row>
    <row r="5" spans="1:7" x14ac:dyDescent="0.25">
      <c r="A5" s="8">
        <v>38808</v>
      </c>
      <c r="B5" s="9">
        <v>252565044.23746601</v>
      </c>
      <c r="C5" s="10">
        <v>286.10000000000002</v>
      </c>
      <c r="D5" s="10">
        <v>0</v>
      </c>
      <c r="E5" s="10">
        <v>30</v>
      </c>
      <c r="F5" s="6">
        <v>18</v>
      </c>
      <c r="G5">
        <f t="shared" si="0"/>
        <v>2006</v>
      </c>
    </row>
    <row r="6" spans="1:7" x14ac:dyDescent="0.25">
      <c r="A6" s="8">
        <v>38838</v>
      </c>
      <c r="B6" s="9">
        <v>269392545.02871197</v>
      </c>
      <c r="C6" s="10">
        <v>151.9</v>
      </c>
      <c r="D6" s="10">
        <v>22.9</v>
      </c>
      <c r="E6" s="10">
        <v>31</v>
      </c>
      <c r="F6" s="6">
        <v>22</v>
      </c>
      <c r="G6">
        <f t="shared" si="0"/>
        <v>2006</v>
      </c>
    </row>
    <row r="7" spans="1:7" x14ac:dyDescent="0.25">
      <c r="A7" s="8">
        <v>38869</v>
      </c>
      <c r="B7" s="9">
        <v>287975078.90693802</v>
      </c>
      <c r="C7" s="10">
        <v>26.7</v>
      </c>
      <c r="D7" s="10">
        <v>44.4</v>
      </c>
      <c r="E7" s="10">
        <v>30</v>
      </c>
      <c r="F7" s="6">
        <v>22</v>
      </c>
      <c r="G7">
        <f t="shared" si="0"/>
        <v>2006</v>
      </c>
    </row>
    <row r="8" spans="1:7" x14ac:dyDescent="0.25">
      <c r="A8" s="8">
        <v>38899</v>
      </c>
      <c r="B8" s="9">
        <v>333043063.74960798</v>
      </c>
      <c r="C8" s="10">
        <v>3.3</v>
      </c>
      <c r="D8" s="10">
        <v>133.69999999999999</v>
      </c>
      <c r="E8" s="10">
        <v>31</v>
      </c>
      <c r="F8" s="6">
        <v>20</v>
      </c>
      <c r="G8">
        <f t="shared" si="0"/>
        <v>2006</v>
      </c>
    </row>
    <row r="9" spans="1:7" x14ac:dyDescent="0.25">
      <c r="A9" s="8">
        <v>38930</v>
      </c>
      <c r="B9" s="9">
        <v>312185503.224558</v>
      </c>
      <c r="C9" s="10">
        <v>5.3</v>
      </c>
      <c r="D9" s="10">
        <v>68.2</v>
      </c>
      <c r="E9" s="10">
        <v>31</v>
      </c>
      <c r="F9" s="6">
        <v>22</v>
      </c>
      <c r="G9">
        <f t="shared" si="0"/>
        <v>2006</v>
      </c>
    </row>
    <row r="10" spans="1:7" x14ac:dyDescent="0.25">
      <c r="A10" s="8">
        <v>38961</v>
      </c>
      <c r="B10" s="9">
        <v>260653838.61909801</v>
      </c>
      <c r="C10" s="10">
        <v>98.5</v>
      </c>
      <c r="D10" s="10">
        <v>5</v>
      </c>
      <c r="E10" s="10">
        <v>30</v>
      </c>
      <c r="F10" s="6">
        <v>20</v>
      </c>
      <c r="G10">
        <f t="shared" si="0"/>
        <v>2006</v>
      </c>
    </row>
    <row r="11" spans="1:7" x14ac:dyDescent="0.25">
      <c r="A11" s="8">
        <v>38991</v>
      </c>
      <c r="B11" s="9">
        <v>270564368.43940598</v>
      </c>
      <c r="C11" s="10">
        <v>307.89999999999998</v>
      </c>
      <c r="D11" s="10">
        <v>0.7</v>
      </c>
      <c r="E11" s="10">
        <v>31</v>
      </c>
      <c r="F11" s="6">
        <v>21</v>
      </c>
      <c r="G11">
        <f t="shared" si="0"/>
        <v>2006</v>
      </c>
    </row>
    <row r="12" spans="1:7" x14ac:dyDescent="0.25">
      <c r="A12" s="8">
        <v>39022</v>
      </c>
      <c r="B12" s="9">
        <v>272439193.46248603</v>
      </c>
      <c r="C12" s="10">
        <v>383.4</v>
      </c>
      <c r="D12" s="10">
        <v>0</v>
      </c>
      <c r="E12" s="10">
        <v>30</v>
      </c>
      <c r="F12" s="6">
        <v>22</v>
      </c>
      <c r="G12">
        <f t="shared" si="0"/>
        <v>2006</v>
      </c>
    </row>
    <row r="13" spans="1:7" x14ac:dyDescent="0.25">
      <c r="A13" s="8">
        <v>39052</v>
      </c>
      <c r="B13" s="9">
        <v>288148645.78619999</v>
      </c>
      <c r="C13" s="10">
        <v>511.9</v>
      </c>
      <c r="D13" s="10">
        <v>0</v>
      </c>
      <c r="E13" s="10">
        <v>31</v>
      </c>
      <c r="F13" s="6">
        <v>19</v>
      </c>
      <c r="G13">
        <f t="shared" si="0"/>
        <v>2006</v>
      </c>
    </row>
    <row r="14" spans="1:7" x14ac:dyDescent="0.25">
      <c r="A14" s="8">
        <v>39083</v>
      </c>
      <c r="B14" s="9">
        <v>300073559.97788602</v>
      </c>
      <c r="C14" s="10">
        <v>655.6</v>
      </c>
      <c r="D14" s="10">
        <v>0</v>
      </c>
      <c r="E14" s="10">
        <v>31</v>
      </c>
      <c r="F14" s="6">
        <v>22</v>
      </c>
      <c r="G14">
        <f t="shared" si="0"/>
        <v>2007</v>
      </c>
    </row>
    <row r="15" spans="1:7" x14ac:dyDescent="0.25">
      <c r="A15" s="8">
        <v>39114</v>
      </c>
      <c r="B15" s="9">
        <v>289732838.43879998</v>
      </c>
      <c r="C15" s="10">
        <v>758.7</v>
      </c>
      <c r="D15" s="10">
        <v>0</v>
      </c>
      <c r="E15" s="10">
        <v>28</v>
      </c>
      <c r="F15" s="6">
        <v>20</v>
      </c>
      <c r="G15">
        <f t="shared" si="0"/>
        <v>2007</v>
      </c>
    </row>
    <row r="16" spans="1:7" x14ac:dyDescent="0.25">
      <c r="A16" s="8">
        <v>39142</v>
      </c>
      <c r="B16" s="9">
        <v>288143354.59762597</v>
      </c>
      <c r="C16" s="10">
        <v>527</v>
      </c>
      <c r="D16" s="10">
        <v>0</v>
      </c>
      <c r="E16" s="10">
        <v>31</v>
      </c>
      <c r="F16" s="6">
        <v>22</v>
      </c>
      <c r="G16">
        <f t="shared" si="0"/>
        <v>2007</v>
      </c>
    </row>
    <row r="17" spans="1:7" x14ac:dyDescent="0.25">
      <c r="A17" s="8">
        <v>39173</v>
      </c>
      <c r="B17" s="9">
        <v>260543396.47679999</v>
      </c>
      <c r="C17" s="10">
        <v>371.1</v>
      </c>
      <c r="D17" s="10">
        <v>0</v>
      </c>
      <c r="E17" s="10">
        <v>30</v>
      </c>
      <c r="F17" s="6">
        <v>19</v>
      </c>
      <c r="G17">
        <f t="shared" si="0"/>
        <v>2007</v>
      </c>
    </row>
    <row r="18" spans="1:7" x14ac:dyDescent="0.25">
      <c r="A18" s="8">
        <v>39203</v>
      </c>
      <c r="B18" s="9">
        <v>268501831.21296602</v>
      </c>
      <c r="C18" s="10">
        <v>131.9</v>
      </c>
      <c r="D18" s="10">
        <v>22.7</v>
      </c>
      <c r="E18" s="10">
        <v>31</v>
      </c>
      <c r="F18" s="6">
        <v>22</v>
      </c>
      <c r="G18">
        <f t="shared" si="0"/>
        <v>2007</v>
      </c>
    </row>
    <row r="19" spans="1:7" x14ac:dyDescent="0.25">
      <c r="A19" s="8">
        <v>39234</v>
      </c>
      <c r="B19" s="9">
        <v>304679126.96210599</v>
      </c>
      <c r="C19" s="10">
        <v>23.2</v>
      </c>
      <c r="D19" s="10">
        <v>70.2</v>
      </c>
      <c r="E19" s="10">
        <v>30</v>
      </c>
      <c r="F19" s="6">
        <v>21</v>
      </c>
      <c r="G19">
        <f t="shared" si="0"/>
        <v>2007</v>
      </c>
    </row>
    <row r="20" spans="1:7" x14ac:dyDescent="0.25">
      <c r="A20" s="8">
        <v>39264</v>
      </c>
      <c r="B20" s="9">
        <v>302183688.77514601</v>
      </c>
      <c r="C20" s="10">
        <v>11.3</v>
      </c>
      <c r="D20" s="10">
        <v>71.599999999999994</v>
      </c>
      <c r="E20" s="10">
        <v>31</v>
      </c>
      <c r="F20" s="6">
        <v>21</v>
      </c>
      <c r="G20">
        <f t="shared" si="0"/>
        <v>2007</v>
      </c>
    </row>
    <row r="21" spans="1:7" x14ac:dyDescent="0.25">
      <c r="A21" s="8">
        <v>39295</v>
      </c>
      <c r="B21" s="9">
        <v>317756806.98433799</v>
      </c>
      <c r="C21" s="10">
        <v>11.5</v>
      </c>
      <c r="D21" s="10">
        <v>89.1</v>
      </c>
      <c r="E21" s="10">
        <v>31</v>
      </c>
      <c r="F21" s="6">
        <v>22</v>
      </c>
      <c r="G21">
        <f t="shared" si="0"/>
        <v>2007</v>
      </c>
    </row>
    <row r="22" spans="1:7" x14ac:dyDescent="0.25">
      <c r="A22" s="8">
        <v>39326</v>
      </c>
      <c r="B22" s="9">
        <v>280873709.66341197</v>
      </c>
      <c r="C22" s="10">
        <v>61</v>
      </c>
      <c r="D22" s="10">
        <v>35</v>
      </c>
      <c r="E22" s="10">
        <v>30</v>
      </c>
      <c r="F22" s="6">
        <v>19</v>
      </c>
      <c r="G22">
        <f t="shared" si="0"/>
        <v>2007</v>
      </c>
    </row>
    <row r="23" spans="1:7" x14ac:dyDescent="0.25">
      <c r="A23" s="8">
        <v>39356</v>
      </c>
      <c r="B23" s="9">
        <v>275821162.12958002</v>
      </c>
      <c r="C23" s="10">
        <v>149.9</v>
      </c>
      <c r="D23" s="10">
        <v>21.5</v>
      </c>
      <c r="E23" s="10">
        <v>31</v>
      </c>
      <c r="F23" s="6">
        <v>22</v>
      </c>
      <c r="G23">
        <f t="shared" si="0"/>
        <v>2007</v>
      </c>
    </row>
    <row r="24" spans="1:7" x14ac:dyDescent="0.25">
      <c r="A24" s="8">
        <v>39387</v>
      </c>
      <c r="B24" s="9">
        <v>274311353.64484</v>
      </c>
      <c r="C24" s="10">
        <v>468.7</v>
      </c>
      <c r="D24" s="10">
        <v>0</v>
      </c>
      <c r="E24" s="10">
        <v>30</v>
      </c>
      <c r="F24" s="6">
        <v>22</v>
      </c>
      <c r="G24">
        <f t="shared" si="0"/>
        <v>2007</v>
      </c>
    </row>
    <row r="25" spans="1:7" x14ac:dyDescent="0.25">
      <c r="A25" s="8">
        <v>39417</v>
      </c>
      <c r="B25" s="9">
        <v>294695847.80001998</v>
      </c>
      <c r="C25" s="10">
        <v>657</v>
      </c>
      <c r="D25" s="10">
        <v>0</v>
      </c>
      <c r="E25" s="10">
        <v>31</v>
      </c>
      <c r="F25" s="6">
        <v>19</v>
      </c>
      <c r="G25">
        <f t="shared" si="0"/>
        <v>2007</v>
      </c>
    </row>
    <row r="26" spans="1:7" x14ac:dyDescent="0.25">
      <c r="A26" s="8">
        <v>39448</v>
      </c>
      <c r="B26" s="9">
        <v>301541879.89762002</v>
      </c>
      <c r="C26" s="10">
        <v>639</v>
      </c>
      <c r="D26" s="10">
        <v>0</v>
      </c>
      <c r="E26" s="10">
        <v>31</v>
      </c>
      <c r="F26" s="6">
        <v>22</v>
      </c>
      <c r="G26">
        <f t="shared" si="0"/>
        <v>2008</v>
      </c>
    </row>
    <row r="27" spans="1:7" x14ac:dyDescent="0.25">
      <c r="A27" s="8">
        <v>39479</v>
      </c>
      <c r="B27" s="9">
        <v>286013196.38046002</v>
      </c>
      <c r="C27" s="10">
        <v>692.5</v>
      </c>
      <c r="D27" s="10">
        <v>0</v>
      </c>
      <c r="E27" s="10">
        <v>29</v>
      </c>
      <c r="F27" s="6">
        <v>20</v>
      </c>
      <c r="G27">
        <f t="shared" si="0"/>
        <v>2008</v>
      </c>
    </row>
    <row r="28" spans="1:7" x14ac:dyDescent="0.25">
      <c r="A28" s="8">
        <v>39508</v>
      </c>
      <c r="B28" s="9">
        <v>285378792.27587998</v>
      </c>
      <c r="C28" s="10">
        <v>627.29999999999995</v>
      </c>
      <c r="D28" s="10">
        <v>0</v>
      </c>
      <c r="E28" s="10">
        <v>31</v>
      </c>
      <c r="F28" s="6">
        <v>19</v>
      </c>
      <c r="G28">
        <f t="shared" si="0"/>
        <v>2008</v>
      </c>
    </row>
    <row r="29" spans="1:7" x14ac:dyDescent="0.25">
      <c r="A29" s="8">
        <v>39539</v>
      </c>
      <c r="B29" s="9">
        <v>255049710.73708001</v>
      </c>
      <c r="C29" s="10">
        <v>265</v>
      </c>
      <c r="D29" s="10">
        <v>0</v>
      </c>
      <c r="E29" s="10">
        <v>30</v>
      </c>
      <c r="F29" s="6">
        <v>22</v>
      </c>
      <c r="G29">
        <f t="shared" si="0"/>
        <v>2008</v>
      </c>
    </row>
    <row r="30" spans="1:7" x14ac:dyDescent="0.25">
      <c r="A30" s="8">
        <v>39569</v>
      </c>
      <c r="B30" s="9">
        <v>248546059.22372001</v>
      </c>
      <c r="C30" s="10">
        <v>208.8</v>
      </c>
      <c r="D30" s="10">
        <v>2.1</v>
      </c>
      <c r="E30" s="10">
        <v>31</v>
      </c>
      <c r="F30" s="6">
        <v>21</v>
      </c>
      <c r="G30">
        <f t="shared" si="0"/>
        <v>2008</v>
      </c>
    </row>
    <row r="31" spans="1:7" x14ac:dyDescent="0.25">
      <c r="A31" s="8">
        <v>39600</v>
      </c>
      <c r="B31" s="9">
        <v>287944901.33534002</v>
      </c>
      <c r="C31" s="10">
        <v>24.1</v>
      </c>
      <c r="D31" s="10">
        <v>66.400000000000006</v>
      </c>
      <c r="E31" s="10">
        <v>30</v>
      </c>
      <c r="F31" s="6">
        <v>21</v>
      </c>
      <c r="G31">
        <f t="shared" si="0"/>
        <v>2008</v>
      </c>
    </row>
    <row r="32" spans="1:7" x14ac:dyDescent="0.25">
      <c r="A32" s="8">
        <v>39630</v>
      </c>
      <c r="B32" s="9">
        <v>319461681.27983999</v>
      </c>
      <c r="C32" s="10">
        <v>4</v>
      </c>
      <c r="D32" s="10">
        <v>97</v>
      </c>
      <c r="E32" s="10">
        <v>31</v>
      </c>
      <c r="F32" s="6">
        <v>22</v>
      </c>
      <c r="G32">
        <f t="shared" si="0"/>
        <v>2008</v>
      </c>
    </row>
    <row r="33" spans="1:7" x14ac:dyDescent="0.25">
      <c r="A33" s="8">
        <v>39661</v>
      </c>
      <c r="B33" s="9">
        <v>293716156.25855798</v>
      </c>
      <c r="C33" s="10">
        <v>12.4</v>
      </c>
      <c r="D33" s="10">
        <v>53.2</v>
      </c>
      <c r="E33" s="10">
        <v>31</v>
      </c>
      <c r="F33" s="6">
        <v>20</v>
      </c>
      <c r="G33">
        <f t="shared" si="0"/>
        <v>2008</v>
      </c>
    </row>
    <row r="34" spans="1:7" x14ac:dyDescent="0.25">
      <c r="A34" s="8">
        <v>39692</v>
      </c>
      <c r="B34" s="9">
        <v>283916906.35448599</v>
      </c>
      <c r="C34" s="10">
        <v>56.7</v>
      </c>
      <c r="D34" s="10">
        <v>21.4</v>
      </c>
      <c r="E34" s="10">
        <v>30</v>
      </c>
      <c r="F34" s="6">
        <v>21</v>
      </c>
      <c r="G34">
        <f t="shared" si="0"/>
        <v>2008</v>
      </c>
    </row>
    <row r="35" spans="1:7" x14ac:dyDescent="0.25">
      <c r="A35" s="8">
        <v>39722</v>
      </c>
      <c r="B35" s="9">
        <v>262065574.00648001</v>
      </c>
      <c r="C35" s="10">
        <v>286.8</v>
      </c>
      <c r="D35" s="10">
        <v>0</v>
      </c>
      <c r="E35" s="10">
        <v>31</v>
      </c>
      <c r="F35" s="6">
        <v>22</v>
      </c>
      <c r="G35">
        <f t="shared" si="0"/>
        <v>2008</v>
      </c>
    </row>
    <row r="36" spans="1:7" x14ac:dyDescent="0.25">
      <c r="A36" s="8">
        <v>39753</v>
      </c>
      <c r="B36" s="9">
        <v>268677317.44528002</v>
      </c>
      <c r="C36" s="10">
        <v>468.3</v>
      </c>
      <c r="D36" s="10">
        <v>0</v>
      </c>
      <c r="E36" s="10">
        <v>30</v>
      </c>
      <c r="F36" s="6">
        <v>20</v>
      </c>
      <c r="G36">
        <f t="shared" si="0"/>
        <v>2008</v>
      </c>
    </row>
    <row r="37" spans="1:7" x14ac:dyDescent="0.25">
      <c r="A37" s="8">
        <v>39783</v>
      </c>
      <c r="B37" s="9">
        <v>298039893.54677999</v>
      </c>
      <c r="C37" s="10">
        <v>671</v>
      </c>
      <c r="D37" s="10">
        <v>0</v>
      </c>
      <c r="E37" s="10">
        <v>31</v>
      </c>
      <c r="F37" s="6">
        <v>21</v>
      </c>
      <c r="G37">
        <f t="shared" si="0"/>
        <v>2008</v>
      </c>
    </row>
    <row r="38" spans="1:7" x14ac:dyDescent="0.25">
      <c r="A38" s="8">
        <v>39814</v>
      </c>
      <c r="B38" s="9">
        <v>307276829.89279997</v>
      </c>
      <c r="C38" s="10">
        <v>849.6</v>
      </c>
      <c r="D38" s="10">
        <v>0</v>
      </c>
      <c r="E38" s="10">
        <v>31</v>
      </c>
      <c r="F38" s="6">
        <v>21</v>
      </c>
      <c r="G38">
        <f t="shared" si="0"/>
        <v>2009</v>
      </c>
    </row>
    <row r="39" spans="1:7" x14ac:dyDescent="0.25">
      <c r="A39" s="8">
        <v>39845</v>
      </c>
      <c r="B39" s="9">
        <v>264065998.38260001</v>
      </c>
      <c r="C39" s="10">
        <v>612.70000000000005</v>
      </c>
      <c r="D39" s="10">
        <v>0</v>
      </c>
      <c r="E39" s="10">
        <v>28</v>
      </c>
      <c r="F39" s="6">
        <v>19</v>
      </c>
      <c r="G39">
        <f t="shared" si="0"/>
        <v>2009</v>
      </c>
    </row>
    <row r="40" spans="1:7" x14ac:dyDescent="0.25">
      <c r="A40" s="8">
        <v>39873</v>
      </c>
      <c r="B40" s="9">
        <v>278082458.00470001</v>
      </c>
      <c r="C40" s="10">
        <v>533.29999999999995</v>
      </c>
      <c r="D40" s="10">
        <v>0</v>
      </c>
      <c r="E40" s="10">
        <v>31</v>
      </c>
      <c r="F40" s="6">
        <v>22</v>
      </c>
      <c r="G40">
        <f t="shared" si="0"/>
        <v>2009</v>
      </c>
    </row>
    <row r="41" spans="1:7" x14ac:dyDescent="0.25">
      <c r="A41" s="8">
        <v>39904</v>
      </c>
      <c r="B41" s="9">
        <v>250781054.79998001</v>
      </c>
      <c r="C41" s="10">
        <v>307</v>
      </c>
      <c r="D41" s="10">
        <v>3.2</v>
      </c>
      <c r="E41" s="10">
        <v>30</v>
      </c>
      <c r="F41" s="6">
        <v>20</v>
      </c>
      <c r="G41">
        <f t="shared" si="0"/>
        <v>2009</v>
      </c>
    </row>
    <row r="42" spans="1:7" x14ac:dyDescent="0.25">
      <c r="A42" s="8">
        <v>39934</v>
      </c>
      <c r="B42" s="9">
        <v>250742745.14269</v>
      </c>
      <c r="C42" s="10">
        <v>156.9</v>
      </c>
      <c r="D42" s="10">
        <v>3.1</v>
      </c>
      <c r="E42" s="10">
        <v>31</v>
      </c>
      <c r="F42" s="6">
        <v>20</v>
      </c>
      <c r="G42">
        <f t="shared" si="0"/>
        <v>2009</v>
      </c>
    </row>
    <row r="43" spans="1:7" x14ac:dyDescent="0.25">
      <c r="A43" s="8">
        <v>39965</v>
      </c>
      <c r="B43" s="9">
        <v>265479494.76989001</v>
      </c>
      <c r="C43" s="10">
        <v>49.7</v>
      </c>
      <c r="D43" s="10">
        <v>35.5</v>
      </c>
      <c r="E43" s="10">
        <v>30</v>
      </c>
      <c r="F43" s="6">
        <v>22</v>
      </c>
      <c r="G43">
        <f t="shared" si="0"/>
        <v>2009</v>
      </c>
    </row>
    <row r="44" spans="1:7" x14ac:dyDescent="0.25">
      <c r="A44" s="8">
        <v>39995</v>
      </c>
      <c r="B44" s="9">
        <v>274906308.27781999</v>
      </c>
      <c r="C44" s="10">
        <v>20.2</v>
      </c>
      <c r="D44" s="10">
        <v>29.4</v>
      </c>
      <c r="E44" s="10">
        <v>31</v>
      </c>
      <c r="F44" s="6">
        <v>22</v>
      </c>
      <c r="G44">
        <f t="shared" si="0"/>
        <v>2009</v>
      </c>
    </row>
    <row r="45" spans="1:7" x14ac:dyDescent="0.25">
      <c r="A45" s="8">
        <v>40026</v>
      </c>
      <c r="B45" s="9">
        <v>300712862.66684002</v>
      </c>
      <c r="C45" s="10">
        <v>17.899999999999999</v>
      </c>
      <c r="D45" s="10">
        <v>71.900000000000006</v>
      </c>
      <c r="E45" s="10">
        <v>31</v>
      </c>
      <c r="F45" s="6">
        <v>20</v>
      </c>
      <c r="G45">
        <f t="shared" si="0"/>
        <v>2009</v>
      </c>
    </row>
    <row r="46" spans="1:7" x14ac:dyDescent="0.25">
      <c r="A46" s="8">
        <v>40057</v>
      </c>
      <c r="B46" s="9">
        <v>263969677.20096001</v>
      </c>
      <c r="C46" s="10">
        <v>71.2</v>
      </c>
      <c r="D46" s="10">
        <v>15.9</v>
      </c>
      <c r="E46" s="10">
        <v>30</v>
      </c>
      <c r="F46" s="6">
        <v>21</v>
      </c>
      <c r="G46">
        <f t="shared" si="0"/>
        <v>2009</v>
      </c>
    </row>
    <row r="47" spans="1:7" x14ac:dyDescent="0.25">
      <c r="A47" s="8">
        <v>40087</v>
      </c>
      <c r="B47" s="9">
        <v>258962858.78830001</v>
      </c>
      <c r="C47" s="10">
        <v>301.2</v>
      </c>
      <c r="D47" s="10">
        <v>0</v>
      </c>
      <c r="E47" s="10">
        <v>31</v>
      </c>
      <c r="F47" s="6">
        <v>21</v>
      </c>
      <c r="G47">
        <f t="shared" si="0"/>
        <v>2009</v>
      </c>
    </row>
    <row r="48" spans="1:7" x14ac:dyDescent="0.25">
      <c r="A48" s="8">
        <v>40118</v>
      </c>
      <c r="B48" s="9">
        <v>258162607.58963999</v>
      </c>
      <c r="C48" s="10">
        <v>356.7</v>
      </c>
      <c r="D48" s="10">
        <v>0</v>
      </c>
      <c r="E48" s="10">
        <v>30</v>
      </c>
      <c r="F48" s="6">
        <v>21</v>
      </c>
      <c r="G48">
        <f t="shared" si="0"/>
        <v>2009</v>
      </c>
    </row>
    <row r="49" spans="1:7" x14ac:dyDescent="0.25">
      <c r="A49" s="8">
        <v>40148</v>
      </c>
      <c r="B49" s="9">
        <v>292766418.03745002</v>
      </c>
      <c r="C49" s="10">
        <v>637.29999999999995</v>
      </c>
      <c r="D49" s="10">
        <v>0</v>
      </c>
      <c r="E49" s="10">
        <v>31</v>
      </c>
      <c r="F49" s="6">
        <v>21</v>
      </c>
      <c r="G49">
        <f t="shared" si="0"/>
        <v>2009</v>
      </c>
    </row>
    <row r="50" spans="1:7" x14ac:dyDescent="0.25">
      <c r="A50" s="8">
        <v>40179</v>
      </c>
      <c r="B50" s="9">
        <v>301373371.72127002</v>
      </c>
      <c r="C50" s="10">
        <v>733.1</v>
      </c>
      <c r="D50" s="10">
        <v>0</v>
      </c>
      <c r="E50" s="10">
        <v>31</v>
      </c>
      <c r="F50" s="6">
        <v>20</v>
      </c>
      <c r="G50">
        <f t="shared" si="0"/>
        <v>2010</v>
      </c>
    </row>
    <row r="51" spans="1:7" x14ac:dyDescent="0.25">
      <c r="A51" s="8">
        <v>40210</v>
      </c>
      <c r="B51" s="9">
        <v>268164437.27344999</v>
      </c>
      <c r="C51" s="10">
        <v>633.4</v>
      </c>
      <c r="D51" s="10">
        <v>0</v>
      </c>
      <c r="E51" s="10">
        <v>28</v>
      </c>
      <c r="F51" s="6">
        <v>19</v>
      </c>
      <c r="G51">
        <f t="shared" si="0"/>
        <v>2010</v>
      </c>
    </row>
    <row r="52" spans="1:7" x14ac:dyDescent="0.25">
      <c r="A52" s="8">
        <v>40238</v>
      </c>
      <c r="B52" s="9">
        <v>269584961.72100997</v>
      </c>
      <c r="C52" s="10">
        <v>450.2</v>
      </c>
      <c r="D52" s="10">
        <v>0</v>
      </c>
      <c r="E52" s="10">
        <v>31</v>
      </c>
      <c r="F52" s="6">
        <v>23</v>
      </c>
      <c r="G52">
        <f t="shared" si="0"/>
        <v>2010</v>
      </c>
    </row>
    <row r="53" spans="1:7" x14ac:dyDescent="0.25">
      <c r="A53" s="8">
        <v>40269</v>
      </c>
      <c r="B53" s="9">
        <v>242909549.61668</v>
      </c>
      <c r="C53" s="10">
        <v>236.4</v>
      </c>
      <c r="D53" s="10">
        <v>0</v>
      </c>
      <c r="E53" s="10">
        <v>30</v>
      </c>
      <c r="F53" s="6">
        <v>20</v>
      </c>
      <c r="G53">
        <f t="shared" si="0"/>
        <v>2010</v>
      </c>
    </row>
    <row r="54" spans="1:7" x14ac:dyDescent="0.25">
      <c r="A54" s="8">
        <v>40299</v>
      </c>
      <c r="B54" s="9">
        <v>269054896.24094999</v>
      </c>
      <c r="C54" s="10">
        <v>121.1</v>
      </c>
      <c r="D54" s="10">
        <v>34.9</v>
      </c>
      <c r="E54" s="10">
        <v>31</v>
      </c>
      <c r="F54" s="6">
        <v>20</v>
      </c>
      <c r="G54">
        <f t="shared" si="0"/>
        <v>2010</v>
      </c>
    </row>
    <row r="55" spans="1:7" x14ac:dyDescent="0.25">
      <c r="A55" s="8">
        <v>40330</v>
      </c>
      <c r="B55" s="9">
        <v>288397187.62551999</v>
      </c>
      <c r="C55" s="10">
        <v>23.6</v>
      </c>
      <c r="D55" s="10">
        <v>57.5</v>
      </c>
      <c r="E55" s="10">
        <v>30</v>
      </c>
      <c r="F55" s="6">
        <v>22</v>
      </c>
      <c r="G55">
        <f t="shared" si="0"/>
        <v>2010</v>
      </c>
    </row>
    <row r="56" spans="1:7" x14ac:dyDescent="0.25">
      <c r="A56" s="8">
        <v>40360</v>
      </c>
      <c r="B56" s="9">
        <v>334725938.08823001</v>
      </c>
      <c r="C56" s="10">
        <v>5.6</v>
      </c>
      <c r="D56" s="10">
        <v>129.69999999999999</v>
      </c>
      <c r="E56" s="10">
        <v>31</v>
      </c>
      <c r="F56" s="6">
        <v>21</v>
      </c>
      <c r="G56">
        <f t="shared" si="0"/>
        <v>2010</v>
      </c>
    </row>
    <row r="57" spans="1:7" x14ac:dyDescent="0.25">
      <c r="A57" s="8">
        <v>40391</v>
      </c>
      <c r="B57" s="9">
        <v>325611196.93184</v>
      </c>
      <c r="C57" s="10">
        <v>6</v>
      </c>
      <c r="D57" s="10">
        <v>121.7</v>
      </c>
      <c r="E57" s="10">
        <v>31</v>
      </c>
      <c r="F57" s="6">
        <v>21</v>
      </c>
      <c r="G57">
        <f t="shared" si="0"/>
        <v>2010</v>
      </c>
    </row>
    <row r="58" spans="1:7" x14ac:dyDescent="0.25">
      <c r="A58" s="8">
        <v>40422</v>
      </c>
      <c r="B58" s="9">
        <v>264224371.98183998</v>
      </c>
      <c r="C58" s="10">
        <v>87.9</v>
      </c>
      <c r="D58" s="10">
        <v>24.1</v>
      </c>
      <c r="E58" s="10">
        <v>30</v>
      </c>
      <c r="F58" s="6">
        <v>21</v>
      </c>
      <c r="G58">
        <f t="shared" si="0"/>
        <v>2010</v>
      </c>
    </row>
    <row r="59" spans="1:7" x14ac:dyDescent="0.25">
      <c r="A59" s="8">
        <v>40452</v>
      </c>
      <c r="B59" s="9">
        <v>254480106.5099</v>
      </c>
      <c r="C59" s="10">
        <v>239.5</v>
      </c>
      <c r="D59" s="10">
        <v>0</v>
      </c>
      <c r="E59" s="10">
        <v>31</v>
      </c>
      <c r="F59" s="6">
        <v>20</v>
      </c>
      <c r="G59">
        <f t="shared" si="0"/>
        <v>2010</v>
      </c>
    </row>
    <row r="60" spans="1:7" x14ac:dyDescent="0.25">
      <c r="A60" s="8">
        <v>40483</v>
      </c>
      <c r="B60" s="9">
        <v>262982872.56432</v>
      </c>
      <c r="C60" s="10">
        <v>413.6</v>
      </c>
      <c r="D60" s="10">
        <v>0</v>
      </c>
      <c r="E60" s="10">
        <v>30</v>
      </c>
      <c r="F60" s="6">
        <v>22</v>
      </c>
      <c r="G60">
        <f t="shared" si="0"/>
        <v>2010</v>
      </c>
    </row>
    <row r="61" spans="1:7" x14ac:dyDescent="0.25">
      <c r="A61" s="8">
        <v>40513</v>
      </c>
      <c r="B61" s="9">
        <v>293281443.41191</v>
      </c>
      <c r="C61" s="10">
        <v>713.5</v>
      </c>
      <c r="D61" s="10">
        <v>0</v>
      </c>
      <c r="E61" s="10">
        <v>31</v>
      </c>
      <c r="F61" s="6">
        <v>21</v>
      </c>
      <c r="G61">
        <f t="shared" si="0"/>
        <v>2010</v>
      </c>
    </row>
    <row r="62" spans="1:7" x14ac:dyDescent="0.25">
      <c r="A62" s="8">
        <v>40544</v>
      </c>
      <c r="B62" s="9">
        <v>300666159.26084</v>
      </c>
      <c r="C62" s="10">
        <v>798.8</v>
      </c>
      <c r="D62" s="10">
        <v>0</v>
      </c>
      <c r="E62" s="10">
        <v>31</v>
      </c>
      <c r="F62" s="6">
        <v>20</v>
      </c>
      <c r="G62">
        <f t="shared" si="0"/>
        <v>2011</v>
      </c>
    </row>
    <row r="63" spans="1:7" x14ac:dyDescent="0.25">
      <c r="A63" s="8">
        <v>40575</v>
      </c>
      <c r="B63" s="9">
        <v>269236699.82142001</v>
      </c>
      <c r="C63" s="10">
        <v>677.8</v>
      </c>
      <c r="D63" s="10">
        <v>0</v>
      </c>
      <c r="E63" s="10">
        <v>28</v>
      </c>
      <c r="F63" s="6">
        <v>19</v>
      </c>
      <c r="G63">
        <f t="shared" si="0"/>
        <v>2011</v>
      </c>
    </row>
    <row r="64" spans="1:7" x14ac:dyDescent="0.25">
      <c r="A64" s="8">
        <v>40603</v>
      </c>
      <c r="B64" s="9">
        <v>282763557.58645999</v>
      </c>
      <c r="C64" s="10">
        <v>599.6</v>
      </c>
      <c r="D64" s="10">
        <v>0</v>
      </c>
      <c r="E64" s="10">
        <v>31</v>
      </c>
      <c r="F64" s="6">
        <v>23</v>
      </c>
      <c r="G64">
        <f t="shared" si="0"/>
        <v>2011</v>
      </c>
    </row>
    <row r="65" spans="1:7" x14ac:dyDescent="0.25">
      <c r="A65" s="8">
        <v>40634</v>
      </c>
      <c r="B65" s="9">
        <v>251072267.56657001</v>
      </c>
      <c r="C65" s="10">
        <v>330.4</v>
      </c>
      <c r="D65" s="10">
        <v>0</v>
      </c>
      <c r="E65" s="10">
        <v>30</v>
      </c>
      <c r="F65" s="6">
        <v>19</v>
      </c>
      <c r="G65">
        <f t="shared" si="0"/>
        <v>2011</v>
      </c>
    </row>
    <row r="66" spans="1:7" x14ac:dyDescent="0.25">
      <c r="A66" s="8">
        <v>40664</v>
      </c>
      <c r="B66" s="9">
        <v>259668932.37447</v>
      </c>
      <c r="C66" s="10">
        <v>126.4</v>
      </c>
      <c r="D66" s="10">
        <v>17.399999999999999</v>
      </c>
      <c r="E66" s="10">
        <v>31</v>
      </c>
      <c r="F66" s="6">
        <v>21</v>
      </c>
      <c r="G66">
        <f t="shared" si="0"/>
        <v>2011</v>
      </c>
    </row>
    <row r="67" spans="1:7" x14ac:dyDescent="0.25">
      <c r="A67" s="8">
        <v>40695</v>
      </c>
      <c r="B67" s="9">
        <v>278903469.94766003</v>
      </c>
      <c r="C67" s="10">
        <v>27</v>
      </c>
      <c r="D67" s="10">
        <v>39.6</v>
      </c>
      <c r="E67" s="10">
        <v>30</v>
      </c>
      <c r="F67" s="6">
        <v>22</v>
      </c>
      <c r="G67">
        <f t="shared" ref="G67:G121" si="1">YEAR(A67)</f>
        <v>2011</v>
      </c>
    </row>
    <row r="68" spans="1:7" x14ac:dyDescent="0.25">
      <c r="A68" s="8">
        <v>40725</v>
      </c>
      <c r="B68" s="9">
        <v>342682880.64267004</v>
      </c>
      <c r="C68" s="10">
        <v>0</v>
      </c>
      <c r="D68" s="10">
        <v>160.9</v>
      </c>
      <c r="E68" s="10">
        <v>31</v>
      </c>
      <c r="F68" s="6">
        <v>20</v>
      </c>
      <c r="G68">
        <f t="shared" si="1"/>
        <v>2011</v>
      </c>
    </row>
    <row r="69" spans="1:7" x14ac:dyDescent="0.25">
      <c r="A69" s="8">
        <v>40756</v>
      </c>
      <c r="B69" s="9">
        <v>311408949.97279</v>
      </c>
      <c r="C69" s="10">
        <v>1.5</v>
      </c>
      <c r="D69" s="10">
        <v>82.9</v>
      </c>
      <c r="E69" s="10">
        <v>31</v>
      </c>
      <c r="F69" s="6">
        <v>22</v>
      </c>
      <c r="G69">
        <f t="shared" si="1"/>
        <v>2011</v>
      </c>
    </row>
    <row r="70" spans="1:7" x14ac:dyDescent="0.25">
      <c r="A70" s="8">
        <v>40787</v>
      </c>
      <c r="B70" s="9">
        <v>270531205.43578005</v>
      </c>
      <c r="C70" s="10">
        <v>71.900000000000006</v>
      </c>
      <c r="D70" s="10">
        <v>29</v>
      </c>
      <c r="E70" s="10">
        <v>30</v>
      </c>
      <c r="F70" s="6">
        <v>21</v>
      </c>
      <c r="G70">
        <f t="shared" si="1"/>
        <v>2011</v>
      </c>
    </row>
    <row r="71" spans="1:7" x14ac:dyDescent="0.25">
      <c r="A71" s="8">
        <v>40817</v>
      </c>
      <c r="B71" s="9">
        <v>257212837.85677001</v>
      </c>
      <c r="C71" s="10">
        <v>234.6</v>
      </c>
      <c r="D71" s="10">
        <v>0</v>
      </c>
      <c r="E71" s="10">
        <v>31</v>
      </c>
      <c r="F71" s="6">
        <v>20</v>
      </c>
      <c r="G71">
        <f t="shared" si="1"/>
        <v>2011</v>
      </c>
    </row>
    <row r="72" spans="1:7" x14ac:dyDescent="0.25">
      <c r="A72" s="8">
        <v>40848</v>
      </c>
      <c r="B72" s="9">
        <v>256512690.70552</v>
      </c>
      <c r="C72" s="10">
        <v>347.9</v>
      </c>
      <c r="D72" s="10">
        <v>0</v>
      </c>
      <c r="E72" s="10">
        <v>30</v>
      </c>
      <c r="F72" s="6">
        <v>22</v>
      </c>
      <c r="G72">
        <f t="shared" si="1"/>
        <v>2011</v>
      </c>
    </row>
    <row r="73" spans="1:7" x14ac:dyDescent="0.25">
      <c r="A73" s="8">
        <v>40878</v>
      </c>
      <c r="B73" s="9">
        <v>277881320.22968</v>
      </c>
      <c r="C73" s="10">
        <v>548.4</v>
      </c>
      <c r="D73" s="10">
        <v>0</v>
      </c>
      <c r="E73" s="10">
        <v>31</v>
      </c>
      <c r="F73" s="6">
        <v>20</v>
      </c>
      <c r="G73">
        <f t="shared" si="1"/>
        <v>2011</v>
      </c>
    </row>
    <row r="74" spans="1:7" x14ac:dyDescent="0.25">
      <c r="A74" s="8">
        <v>40909</v>
      </c>
      <c r="B74" s="9">
        <v>290374956.02315003</v>
      </c>
      <c r="C74" s="10">
        <v>644.79999999999995</v>
      </c>
      <c r="D74" s="10">
        <v>0</v>
      </c>
      <c r="E74" s="10">
        <v>31</v>
      </c>
      <c r="F74" s="6">
        <v>21</v>
      </c>
      <c r="G74">
        <f t="shared" si="1"/>
        <v>2012</v>
      </c>
    </row>
    <row r="75" spans="1:7" x14ac:dyDescent="0.25">
      <c r="A75" s="8">
        <v>40940</v>
      </c>
      <c r="B75" s="9">
        <v>265047531.93023002</v>
      </c>
      <c r="C75" s="10">
        <v>553</v>
      </c>
      <c r="D75" s="10">
        <v>0</v>
      </c>
      <c r="E75" s="10">
        <v>29</v>
      </c>
      <c r="F75" s="6">
        <v>20</v>
      </c>
      <c r="G75">
        <f t="shared" si="1"/>
        <v>2012</v>
      </c>
    </row>
    <row r="76" spans="1:7" x14ac:dyDescent="0.25">
      <c r="A76" s="8">
        <v>40969</v>
      </c>
      <c r="B76" s="9">
        <v>264589708.49737003</v>
      </c>
      <c r="C76" s="10">
        <v>331.1</v>
      </c>
      <c r="D76" s="10">
        <v>2.2000000000000002</v>
      </c>
      <c r="E76" s="10">
        <v>31</v>
      </c>
      <c r="F76" s="6">
        <v>22</v>
      </c>
      <c r="G76">
        <f t="shared" si="1"/>
        <v>2012</v>
      </c>
    </row>
    <row r="77" spans="1:7" x14ac:dyDescent="0.25">
      <c r="A77" s="8">
        <v>41000</v>
      </c>
      <c r="B77" s="9">
        <v>241856924.93334001</v>
      </c>
      <c r="C77" s="10">
        <v>334.6</v>
      </c>
      <c r="D77" s="10">
        <v>0</v>
      </c>
      <c r="E77" s="10">
        <v>30</v>
      </c>
      <c r="F77" s="6">
        <v>19</v>
      </c>
      <c r="G77">
        <f t="shared" si="1"/>
        <v>2012</v>
      </c>
    </row>
    <row r="78" spans="1:7" x14ac:dyDescent="0.25">
      <c r="A78" s="8">
        <v>41030</v>
      </c>
      <c r="B78" s="9">
        <v>264293073.48114002</v>
      </c>
      <c r="C78" s="10">
        <v>87.2</v>
      </c>
      <c r="D78" s="10">
        <v>28.5</v>
      </c>
      <c r="E78" s="10">
        <v>31</v>
      </c>
      <c r="F78" s="6">
        <v>22</v>
      </c>
      <c r="G78">
        <f t="shared" si="1"/>
        <v>2012</v>
      </c>
    </row>
    <row r="79" spans="1:7" x14ac:dyDescent="0.25">
      <c r="A79" s="8">
        <v>41061</v>
      </c>
      <c r="B79" s="9">
        <v>290940514.11059999</v>
      </c>
      <c r="C79" s="10">
        <v>28.2</v>
      </c>
      <c r="D79" s="10">
        <v>81.7</v>
      </c>
      <c r="E79" s="10">
        <v>30</v>
      </c>
      <c r="F79" s="6">
        <v>21</v>
      </c>
      <c r="G79">
        <f t="shared" si="1"/>
        <v>2012</v>
      </c>
    </row>
    <row r="80" spans="1:7" x14ac:dyDescent="0.25">
      <c r="A80" s="8">
        <v>41091</v>
      </c>
      <c r="B80" s="9">
        <v>340196199.36287999</v>
      </c>
      <c r="C80" s="10">
        <v>0</v>
      </c>
      <c r="D80" s="10">
        <v>161</v>
      </c>
      <c r="E80" s="10">
        <v>31</v>
      </c>
      <c r="F80" s="6">
        <v>21</v>
      </c>
      <c r="G80">
        <f t="shared" si="1"/>
        <v>2012</v>
      </c>
    </row>
    <row r="81" spans="1:7" x14ac:dyDescent="0.25">
      <c r="A81" s="8">
        <v>41122</v>
      </c>
      <c r="B81" s="9">
        <v>304061556.83872002</v>
      </c>
      <c r="C81" s="10">
        <v>7.8</v>
      </c>
      <c r="D81" s="10">
        <v>79.599999999999994</v>
      </c>
      <c r="E81" s="10">
        <v>31</v>
      </c>
      <c r="F81" s="6">
        <v>22</v>
      </c>
      <c r="G81">
        <f t="shared" si="1"/>
        <v>2012</v>
      </c>
    </row>
    <row r="82" spans="1:7" x14ac:dyDescent="0.25">
      <c r="A82" s="8">
        <v>41153</v>
      </c>
      <c r="B82" s="9">
        <v>261393756.03505</v>
      </c>
      <c r="C82" s="10">
        <v>103.4</v>
      </c>
      <c r="D82" s="10">
        <v>27.7</v>
      </c>
      <c r="E82" s="10">
        <v>30</v>
      </c>
      <c r="F82" s="6">
        <v>19</v>
      </c>
      <c r="G82">
        <f t="shared" si="1"/>
        <v>2012</v>
      </c>
    </row>
    <row r="83" spans="1:7" x14ac:dyDescent="0.25">
      <c r="A83" s="8">
        <v>41183</v>
      </c>
      <c r="B83" s="9">
        <v>253052401.80328</v>
      </c>
      <c r="C83" s="10">
        <v>250.5</v>
      </c>
      <c r="D83" s="10">
        <v>0.7</v>
      </c>
      <c r="E83" s="10">
        <v>31</v>
      </c>
      <c r="F83" s="6">
        <v>22</v>
      </c>
      <c r="G83">
        <f t="shared" si="1"/>
        <v>2012</v>
      </c>
    </row>
    <row r="84" spans="1:7" x14ac:dyDescent="0.25">
      <c r="A84" s="8">
        <v>41214</v>
      </c>
      <c r="B84" s="9">
        <v>260224799.99487001</v>
      </c>
      <c r="C84" s="10">
        <v>420.4</v>
      </c>
      <c r="D84" s="10">
        <v>0</v>
      </c>
      <c r="E84" s="10">
        <v>30</v>
      </c>
      <c r="F84" s="6">
        <v>22</v>
      </c>
      <c r="G84">
        <f t="shared" si="1"/>
        <v>2012</v>
      </c>
    </row>
    <row r="85" spans="1:7" x14ac:dyDescent="0.25">
      <c r="A85" s="8">
        <v>41244</v>
      </c>
      <c r="B85" s="9">
        <v>271295249.79123002</v>
      </c>
      <c r="C85" s="10">
        <v>535.9</v>
      </c>
      <c r="D85" s="10">
        <v>0</v>
      </c>
      <c r="E85" s="10">
        <v>31</v>
      </c>
      <c r="F85" s="6">
        <v>19</v>
      </c>
      <c r="G85">
        <f t="shared" si="1"/>
        <v>2012</v>
      </c>
    </row>
    <row r="86" spans="1:7" x14ac:dyDescent="0.25">
      <c r="A86" s="8">
        <v>41275</v>
      </c>
      <c r="B86" s="9">
        <v>288991701.29513001</v>
      </c>
      <c r="C86" s="10">
        <v>657.4</v>
      </c>
      <c r="D86" s="10">
        <v>0</v>
      </c>
      <c r="E86" s="10">
        <v>31</v>
      </c>
      <c r="F86" s="6">
        <v>22</v>
      </c>
      <c r="G86">
        <f t="shared" si="1"/>
        <v>2013</v>
      </c>
    </row>
    <row r="87" spans="1:7" x14ac:dyDescent="0.25">
      <c r="A87" s="8">
        <v>41306</v>
      </c>
      <c r="B87" s="9">
        <v>262888750.95611</v>
      </c>
      <c r="C87" s="10">
        <v>657</v>
      </c>
      <c r="D87" s="10">
        <v>0</v>
      </c>
      <c r="E87" s="10">
        <v>28</v>
      </c>
      <c r="F87" s="6">
        <v>19</v>
      </c>
      <c r="G87">
        <f t="shared" si="1"/>
        <v>2013</v>
      </c>
    </row>
    <row r="88" spans="1:7" x14ac:dyDescent="0.25">
      <c r="A88" s="8">
        <v>41334</v>
      </c>
      <c r="B88" s="9">
        <v>276366259.18483996</v>
      </c>
      <c r="C88" s="10">
        <v>581.9</v>
      </c>
      <c r="D88" s="10">
        <v>0</v>
      </c>
      <c r="E88" s="10">
        <v>31</v>
      </c>
      <c r="F88" s="6">
        <v>20</v>
      </c>
      <c r="G88">
        <f t="shared" si="1"/>
        <v>2013</v>
      </c>
    </row>
    <row r="89" spans="1:7" x14ac:dyDescent="0.25">
      <c r="A89" s="8">
        <v>41365</v>
      </c>
      <c r="B89" s="9">
        <v>251523569.77759001</v>
      </c>
      <c r="C89" s="10">
        <v>362.2</v>
      </c>
      <c r="D89" s="10">
        <v>0</v>
      </c>
      <c r="E89" s="10">
        <v>30</v>
      </c>
      <c r="F89" s="6">
        <v>21</v>
      </c>
      <c r="G89">
        <f t="shared" si="1"/>
        <v>2013</v>
      </c>
    </row>
    <row r="90" spans="1:7" x14ac:dyDescent="0.25">
      <c r="A90" s="8">
        <v>41395</v>
      </c>
      <c r="B90" s="9">
        <v>259256155.34336001</v>
      </c>
      <c r="C90" s="10">
        <v>122.2</v>
      </c>
      <c r="D90" s="10">
        <v>27</v>
      </c>
      <c r="E90" s="10">
        <v>31</v>
      </c>
      <c r="F90" s="6">
        <v>22</v>
      </c>
      <c r="G90">
        <f t="shared" si="1"/>
        <v>2013</v>
      </c>
    </row>
    <row r="91" spans="1:7" x14ac:dyDescent="0.25">
      <c r="A91" s="8">
        <v>41426</v>
      </c>
      <c r="B91" s="9">
        <v>276460042.34591997</v>
      </c>
      <c r="C91" s="10">
        <v>41.1</v>
      </c>
      <c r="D91" s="10">
        <v>52.7</v>
      </c>
      <c r="E91" s="10">
        <v>30</v>
      </c>
      <c r="F91" s="6">
        <v>20</v>
      </c>
      <c r="G91">
        <f t="shared" si="1"/>
        <v>2013</v>
      </c>
    </row>
    <row r="92" spans="1:7" x14ac:dyDescent="0.25">
      <c r="A92" s="8">
        <v>41456</v>
      </c>
      <c r="B92" s="9">
        <v>321327185.60056001</v>
      </c>
      <c r="C92" s="10">
        <v>7.1</v>
      </c>
      <c r="D92" s="10">
        <v>112.9</v>
      </c>
      <c r="E92" s="10">
        <v>31</v>
      </c>
      <c r="F92" s="6">
        <v>22</v>
      </c>
      <c r="G92">
        <f t="shared" si="1"/>
        <v>2013</v>
      </c>
    </row>
    <row r="93" spans="1:7" x14ac:dyDescent="0.25">
      <c r="A93" s="8">
        <v>41487</v>
      </c>
      <c r="B93" s="9">
        <v>294037259.60016</v>
      </c>
      <c r="C93" s="10">
        <v>18.399999999999999</v>
      </c>
      <c r="D93" s="10">
        <v>63.4</v>
      </c>
      <c r="E93" s="10">
        <v>31</v>
      </c>
      <c r="F93" s="6">
        <v>21</v>
      </c>
      <c r="G93">
        <f t="shared" si="1"/>
        <v>2013</v>
      </c>
    </row>
    <row r="94" spans="1:7" x14ac:dyDescent="0.25">
      <c r="A94" s="8">
        <v>41518</v>
      </c>
      <c r="B94" s="9">
        <v>263616852.67688</v>
      </c>
      <c r="C94" s="10">
        <v>94.9</v>
      </c>
      <c r="D94" s="10">
        <v>26</v>
      </c>
      <c r="E94" s="10">
        <v>30</v>
      </c>
      <c r="F94" s="6">
        <v>20</v>
      </c>
      <c r="G94">
        <f t="shared" si="1"/>
        <v>2013</v>
      </c>
    </row>
    <row r="95" spans="1:7" x14ac:dyDescent="0.25">
      <c r="A95" s="8">
        <v>41548</v>
      </c>
      <c r="B95" s="9">
        <v>260620451.12983999</v>
      </c>
      <c r="C95" s="10">
        <v>226.6</v>
      </c>
      <c r="D95" s="10">
        <v>2.6</v>
      </c>
      <c r="E95" s="10">
        <v>31</v>
      </c>
      <c r="F95" s="6">
        <v>22</v>
      </c>
      <c r="G95">
        <f t="shared" si="1"/>
        <v>2013</v>
      </c>
    </row>
    <row r="96" spans="1:7" x14ac:dyDescent="0.25">
      <c r="A96" s="8">
        <v>41579</v>
      </c>
      <c r="B96" s="9">
        <v>264051626.00784001</v>
      </c>
      <c r="C96" s="10">
        <v>492.1</v>
      </c>
      <c r="D96" s="10">
        <v>0</v>
      </c>
      <c r="E96" s="10">
        <v>30</v>
      </c>
      <c r="F96" s="6">
        <v>21</v>
      </c>
      <c r="G96">
        <f t="shared" si="1"/>
        <v>2013</v>
      </c>
    </row>
    <row r="97" spans="1:7" x14ac:dyDescent="0.25">
      <c r="A97" s="8">
        <v>41609</v>
      </c>
      <c r="B97" s="9">
        <v>286523069.48232001</v>
      </c>
      <c r="C97" s="10">
        <v>687.7</v>
      </c>
      <c r="D97" s="10">
        <v>0</v>
      </c>
      <c r="E97" s="10">
        <v>31</v>
      </c>
      <c r="F97" s="6">
        <v>20</v>
      </c>
      <c r="G97">
        <f t="shared" si="1"/>
        <v>2013</v>
      </c>
    </row>
    <row r="98" spans="1:7" x14ac:dyDescent="0.25">
      <c r="A98" s="8">
        <v>41640</v>
      </c>
      <c r="B98" s="9">
        <v>305527740.50727999</v>
      </c>
      <c r="C98" s="10">
        <v>843.9</v>
      </c>
      <c r="D98" s="10">
        <v>0</v>
      </c>
      <c r="E98" s="10">
        <v>31</v>
      </c>
      <c r="F98" s="6">
        <v>22</v>
      </c>
      <c r="G98">
        <f t="shared" si="1"/>
        <v>2014</v>
      </c>
    </row>
    <row r="99" spans="1:7" x14ac:dyDescent="0.25">
      <c r="A99" s="8">
        <v>41671</v>
      </c>
      <c r="B99" s="9">
        <v>270783682.37704003</v>
      </c>
      <c r="C99" s="10">
        <v>790</v>
      </c>
      <c r="D99" s="10">
        <v>0</v>
      </c>
      <c r="E99" s="10">
        <v>28</v>
      </c>
      <c r="F99" s="6">
        <v>19</v>
      </c>
      <c r="G99">
        <f t="shared" si="1"/>
        <v>2014</v>
      </c>
    </row>
    <row r="100" spans="1:7" x14ac:dyDescent="0.25">
      <c r="A100" s="8">
        <v>41699</v>
      </c>
      <c r="B100" s="9">
        <v>288299673.04279995</v>
      </c>
      <c r="C100" s="10">
        <v>716.8</v>
      </c>
      <c r="D100" s="10">
        <v>0</v>
      </c>
      <c r="E100" s="10">
        <v>31</v>
      </c>
      <c r="F100" s="6">
        <v>21</v>
      </c>
      <c r="G100">
        <f t="shared" si="1"/>
        <v>2014</v>
      </c>
    </row>
    <row r="101" spans="1:7" x14ac:dyDescent="0.25">
      <c r="A101" s="8">
        <v>41730</v>
      </c>
      <c r="B101" s="9">
        <v>244855513.01592001</v>
      </c>
      <c r="C101" s="10">
        <v>353.8</v>
      </c>
      <c r="D101" s="10">
        <v>0</v>
      </c>
      <c r="E101" s="10">
        <v>30</v>
      </c>
      <c r="F101" s="6">
        <v>20</v>
      </c>
      <c r="G101">
        <f t="shared" si="1"/>
        <v>2014</v>
      </c>
    </row>
    <row r="102" spans="1:7" x14ac:dyDescent="0.25">
      <c r="A102" s="8">
        <v>41760</v>
      </c>
      <c r="B102" s="9">
        <v>251891961.47196001</v>
      </c>
      <c r="C102" s="10">
        <v>142.5</v>
      </c>
      <c r="D102" s="10">
        <v>12.2</v>
      </c>
      <c r="E102" s="10">
        <v>31</v>
      </c>
      <c r="F102" s="6">
        <v>21</v>
      </c>
      <c r="G102">
        <f t="shared" si="1"/>
        <v>2014</v>
      </c>
    </row>
    <row r="103" spans="1:7" x14ac:dyDescent="0.25">
      <c r="A103" s="8">
        <v>41791</v>
      </c>
      <c r="B103" s="9">
        <v>283978631.817375</v>
      </c>
      <c r="C103" s="10">
        <v>19.7</v>
      </c>
      <c r="D103" s="10">
        <v>71.900000000000006</v>
      </c>
      <c r="E103" s="10">
        <v>30</v>
      </c>
      <c r="F103" s="6">
        <v>21</v>
      </c>
      <c r="G103">
        <f t="shared" si="1"/>
        <v>2014</v>
      </c>
    </row>
    <row r="104" spans="1:7" x14ac:dyDescent="0.25">
      <c r="A104" s="8">
        <v>41821</v>
      </c>
      <c r="B104" s="9">
        <v>286546351.34231502</v>
      </c>
      <c r="C104" s="10">
        <v>21.5</v>
      </c>
      <c r="D104" s="10">
        <v>47.6</v>
      </c>
      <c r="E104" s="10">
        <v>31</v>
      </c>
      <c r="F104" s="6">
        <v>22</v>
      </c>
      <c r="G104">
        <f t="shared" si="1"/>
        <v>2014</v>
      </c>
    </row>
    <row r="105" spans="1:7" x14ac:dyDescent="0.25">
      <c r="A105" s="8">
        <v>41852</v>
      </c>
      <c r="B105" s="9">
        <v>283846898.55574501</v>
      </c>
      <c r="C105" s="10">
        <v>14.5</v>
      </c>
      <c r="D105" s="10">
        <v>53.4</v>
      </c>
      <c r="E105" s="10">
        <v>31</v>
      </c>
      <c r="F105" s="6">
        <v>20</v>
      </c>
      <c r="G105">
        <f t="shared" si="1"/>
        <v>2014</v>
      </c>
    </row>
    <row r="106" spans="1:7" x14ac:dyDescent="0.25">
      <c r="A106" s="8">
        <v>41883</v>
      </c>
      <c r="B106" s="9">
        <v>261882965.454395</v>
      </c>
      <c r="C106" s="10">
        <v>86.2</v>
      </c>
      <c r="D106" s="10">
        <v>17.600000000000001</v>
      </c>
      <c r="E106" s="10">
        <v>30</v>
      </c>
      <c r="F106" s="6">
        <v>21</v>
      </c>
      <c r="G106">
        <f t="shared" si="1"/>
        <v>2014</v>
      </c>
    </row>
    <row r="107" spans="1:7" x14ac:dyDescent="0.25">
      <c r="A107" s="8">
        <v>41913</v>
      </c>
      <c r="B107" s="9">
        <v>246291396.49902502</v>
      </c>
      <c r="C107" s="10">
        <v>247.1</v>
      </c>
      <c r="D107" s="10">
        <v>0</v>
      </c>
      <c r="E107" s="10">
        <v>31</v>
      </c>
      <c r="F107" s="6">
        <v>22</v>
      </c>
      <c r="G107">
        <f t="shared" si="1"/>
        <v>2014</v>
      </c>
    </row>
    <row r="108" spans="1:7" x14ac:dyDescent="0.25">
      <c r="A108" s="8">
        <v>41944</v>
      </c>
      <c r="B108" s="9">
        <v>259203542.59719998</v>
      </c>
      <c r="C108" s="10">
        <v>503.7</v>
      </c>
      <c r="D108" s="10">
        <v>0</v>
      </c>
      <c r="E108" s="10">
        <v>30</v>
      </c>
      <c r="F108" s="6">
        <v>20</v>
      </c>
      <c r="G108">
        <f t="shared" si="1"/>
        <v>2014</v>
      </c>
    </row>
    <row r="109" spans="1:7" x14ac:dyDescent="0.25">
      <c r="A109" s="8">
        <v>41974</v>
      </c>
      <c r="B109" s="9">
        <v>264968874.82748997</v>
      </c>
      <c r="C109" s="10">
        <v>567.5</v>
      </c>
      <c r="D109" s="10">
        <v>0</v>
      </c>
      <c r="E109" s="10">
        <v>31</v>
      </c>
      <c r="F109" s="6">
        <v>21</v>
      </c>
      <c r="G109">
        <f t="shared" si="1"/>
        <v>2014</v>
      </c>
    </row>
    <row r="110" spans="1:7" x14ac:dyDescent="0.25">
      <c r="A110" s="8">
        <v>42005</v>
      </c>
      <c r="B110" s="9">
        <v>295598619.00983995</v>
      </c>
      <c r="C110" s="10">
        <v>812.9</v>
      </c>
      <c r="D110" s="10">
        <v>0</v>
      </c>
      <c r="E110" s="10">
        <v>31</v>
      </c>
      <c r="F110">
        <v>21</v>
      </c>
      <c r="G110">
        <f t="shared" si="1"/>
        <v>2015</v>
      </c>
    </row>
    <row r="111" spans="1:7" x14ac:dyDescent="0.25">
      <c r="A111" s="8">
        <v>42036</v>
      </c>
      <c r="B111" s="9">
        <v>273784130.83127999</v>
      </c>
      <c r="C111" s="10">
        <v>872.9</v>
      </c>
      <c r="D111" s="10">
        <v>0</v>
      </c>
      <c r="E111" s="10">
        <v>28</v>
      </c>
      <c r="F111">
        <v>19</v>
      </c>
      <c r="G111">
        <f t="shared" si="1"/>
        <v>2015</v>
      </c>
    </row>
    <row r="112" spans="1:7" x14ac:dyDescent="0.25">
      <c r="A112" s="8">
        <v>42064</v>
      </c>
      <c r="B112" s="9">
        <v>274934256.05799997</v>
      </c>
      <c r="C112" s="10">
        <v>640.1</v>
      </c>
      <c r="D112" s="10">
        <v>0</v>
      </c>
      <c r="E112" s="10">
        <v>31</v>
      </c>
      <c r="F112">
        <v>22</v>
      </c>
      <c r="G112">
        <f t="shared" si="1"/>
        <v>2015</v>
      </c>
    </row>
    <row r="113" spans="1:7" x14ac:dyDescent="0.25">
      <c r="A113" s="8">
        <v>42095</v>
      </c>
      <c r="B113" s="9">
        <v>243458062.73736</v>
      </c>
      <c r="C113" s="10">
        <v>336.6</v>
      </c>
      <c r="D113" s="10">
        <v>0</v>
      </c>
      <c r="E113" s="10">
        <v>30</v>
      </c>
      <c r="F113">
        <v>20</v>
      </c>
      <c r="G113">
        <f t="shared" si="1"/>
        <v>2015</v>
      </c>
    </row>
    <row r="114" spans="1:7" x14ac:dyDescent="0.25">
      <c r="A114" s="8">
        <v>42125</v>
      </c>
      <c r="B114" s="9">
        <v>259161560.15008003</v>
      </c>
      <c r="C114" s="10">
        <v>104.7</v>
      </c>
      <c r="D114" s="10">
        <v>34.9</v>
      </c>
      <c r="E114" s="10">
        <v>31</v>
      </c>
      <c r="F114">
        <v>20</v>
      </c>
      <c r="G114">
        <f t="shared" si="1"/>
        <v>2015</v>
      </c>
    </row>
    <row r="115" spans="1:7" x14ac:dyDescent="0.25">
      <c r="A115" s="8">
        <v>42156</v>
      </c>
      <c r="B115" s="9">
        <v>267546627.47380927</v>
      </c>
      <c r="C115" s="10">
        <v>29.7</v>
      </c>
      <c r="D115" s="10">
        <v>30.4</v>
      </c>
      <c r="E115" s="10">
        <v>30</v>
      </c>
      <c r="F115">
        <v>22</v>
      </c>
      <c r="G115">
        <f t="shared" si="1"/>
        <v>2015</v>
      </c>
    </row>
    <row r="116" spans="1:7" x14ac:dyDescent="0.25">
      <c r="A116" s="8">
        <v>42186</v>
      </c>
      <c r="B116" s="9">
        <v>301589192.47099692</v>
      </c>
      <c r="C116" s="10">
        <v>7</v>
      </c>
      <c r="D116" s="10">
        <v>76.400000000000006</v>
      </c>
      <c r="E116" s="10">
        <v>31</v>
      </c>
      <c r="F116">
        <v>22</v>
      </c>
      <c r="G116">
        <f t="shared" si="1"/>
        <v>2015</v>
      </c>
    </row>
    <row r="117" spans="1:7" x14ac:dyDescent="0.25">
      <c r="A117" s="8">
        <v>42217</v>
      </c>
      <c r="B117" s="9">
        <v>290629200.91832</v>
      </c>
      <c r="C117" s="10">
        <v>14</v>
      </c>
      <c r="D117" s="10">
        <v>61.6</v>
      </c>
      <c r="E117" s="10">
        <v>31</v>
      </c>
      <c r="F117">
        <v>20</v>
      </c>
      <c r="G117">
        <f t="shared" si="1"/>
        <v>2015</v>
      </c>
    </row>
    <row r="118" spans="1:7" x14ac:dyDescent="0.25">
      <c r="A118" s="8">
        <v>42248</v>
      </c>
      <c r="B118" s="9">
        <v>282605551.88294774</v>
      </c>
      <c r="C118" s="10">
        <v>34.6</v>
      </c>
      <c r="D118" s="10">
        <v>54.2</v>
      </c>
      <c r="E118" s="10">
        <v>30</v>
      </c>
      <c r="F118">
        <v>21</v>
      </c>
      <c r="G118">
        <f t="shared" si="1"/>
        <v>2015</v>
      </c>
    </row>
    <row r="119" spans="1:7" x14ac:dyDescent="0.25">
      <c r="A119" s="8">
        <v>42278</v>
      </c>
      <c r="B119" s="9">
        <v>248709445.01775387</v>
      </c>
      <c r="C119" s="10">
        <v>254.9</v>
      </c>
      <c r="D119" s="10">
        <v>0</v>
      </c>
      <c r="E119" s="10">
        <v>31</v>
      </c>
      <c r="F119">
        <v>21</v>
      </c>
      <c r="G119">
        <f t="shared" si="1"/>
        <v>2015</v>
      </c>
    </row>
    <row r="120" spans="1:7" x14ac:dyDescent="0.25">
      <c r="A120" s="8">
        <v>42309</v>
      </c>
      <c r="B120" s="9">
        <v>248717807.65306461</v>
      </c>
      <c r="C120" s="10">
        <v>353.2</v>
      </c>
      <c r="D120" s="10">
        <v>0</v>
      </c>
      <c r="E120" s="10">
        <v>30</v>
      </c>
      <c r="F120">
        <v>21</v>
      </c>
      <c r="G120">
        <f t="shared" si="1"/>
        <v>2015</v>
      </c>
    </row>
    <row r="121" spans="1:7" x14ac:dyDescent="0.25">
      <c r="A121" s="8">
        <v>42339</v>
      </c>
      <c r="B121" s="9">
        <v>260362308.73120618</v>
      </c>
      <c r="C121" s="10">
        <v>447.8</v>
      </c>
      <c r="D121" s="10">
        <v>0</v>
      </c>
      <c r="E121" s="10">
        <v>31</v>
      </c>
      <c r="F121">
        <v>21</v>
      </c>
      <c r="G121">
        <f t="shared" si="1"/>
        <v>2015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O29" sqref="O29"/>
    </sheetView>
  </sheetViews>
  <sheetFormatPr defaultRowHeight="15" x14ac:dyDescent="0.25"/>
  <cols>
    <col min="1" max="1" width="5" customWidth="1"/>
    <col min="2" max="2" width="13.28515625" customWidth="1"/>
    <col min="3" max="3" width="17.5703125" customWidth="1"/>
  </cols>
  <sheetData>
    <row r="2" spans="1:3" x14ac:dyDescent="0.25">
      <c r="A2" s="19" t="s">
        <v>38</v>
      </c>
    </row>
    <row r="3" spans="1:3" x14ac:dyDescent="0.25">
      <c r="B3" t="s">
        <v>30</v>
      </c>
      <c r="C3" t="s">
        <v>37</v>
      </c>
    </row>
    <row r="4" spans="1:3" x14ac:dyDescent="0.25">
      <c r="A4" s="15">
        <v>2006</v>
      </c>
      <c r="B4" s="16">
        <v>3400452525.6459041</v>
      </c>
      <c r="C4" s="16">
        <v>3402420493.1663685</v>
      </c>
    </row>
    <row r="5" spans="1:3" x14ac:dyDescent="0.25">
      <c r="A5" s="15">
        <v>2007</v>
      </c>
      <c r="B5" s="16">
        <v>3457316676.6635199</v>
      </c>
      <c r="C5" s="16">
        <v>3432018570.3920283</v>
      </c>
    </row>
    <row r="6" spans="1:3" x14ac:dyDescent="0.25">
      <c r="A6" s="15">
        <v>2008</v>
      </c>
      <c r="B6" s="16">
        <v>3390352068.7415242</v>
      </c>
      <c r="C6" s="16">
        <v>3374029494.5618105</v>
      </c>
    </row>
    <row r="7" spans="1:3" x14ac:dyDescent="0.25">
      <c r="A7" s="15">
        <v>2009</v>
      </c>
      <c r="B7" s="16">
        <v>3265909313.5536699</v>
      </c>
      <c r="C7" s="16">
        <v>3284827619.5696726</v>
      </c>
    </row>
    <row r="8" spans="1:3" x14ac:dyDescent="0.25">
      <c r="A8" s="15">
        <v>2010</v>
      </c>
      <c r="B8" s="16">
        <v>3374790333.6869202</v>
      </c>
      <c r="C8" s="16">
        <v>3398163511.7795801</v>
      </c>
    </row>
    <row r="9" spans="1:3" x14ac:dyDescent="0.25">
      <c r="A9" s="15">
        <v>2011</v>
      </c>
      <c r="B9" s="16">
        <v>3358540971.4006305</v>
      </c>
      <c r="C9" s="16">
        <v>3354440911.3691506</v>
      </c>
    </row>
    <row r="10" spans="1:3" x14ac:dyDescent="0.25">
      <c r="A10" s="15">
        <v>2012</v>
      </c>
      <c r="B10" s="16">
        <v>3307326672.8018603</v>
      </c>
      <c r="C10" s="16">
        <v>3346334461.8316059</v>
      </c>
    </row>
    <row r="11" spans="1:3" x14ac:dyDescent="0.25">
      <c r="A11" s="15">
        <v>2013</v>
      </c>
      <c r="B11" s="16">
        <v>3305662923.4005494</v>
      </c>
      <c r="C11" s="16">
        <v>3294441582.2316356</v>
      </c>
    </row>
    <row r="12" spans="1:3" x14ac:dyDescent="0.25">
      <c r="A12" s="15">
        <v>2014</v>
      </c>
      <c r="B12" s="16">
        <v>3248077231.5085444</v>
      </c>
      <c r="C12" s="16">
        <v>3238452222.0692496</v>
      </c>
    </row>
    <row r="13" spans="1:3" x14ac:dyDescent="0.25">
      <c r="A13" s="15">
        <v>2015</v>
      </c>
      <c r="B13" s="16">
        <v>3247096762.934659</v>
      </c>
      <c r="C13" s="16">
        <v>3230396613.3666282</v>
      </c>
    </row>
    <row r="14" spans="1:3" x14ac:dyDescent="0.25">
      <c r="A14" s="15">
        <v>2016</v>
      </c>
      <c r="B14" s="16"/>
      <c r="C14" s="16">
        <v>3224372638.0575533</v>
      </c>
    </row>
    <row r="15" spans="1:3" x14ac:dyDescent="0.25">
      <c r="A15" s="15">
        <v>2017</v>
      </c>
      <c r="B15" s="16"/>
      <c r="C15" s="16">
        <v>3196624328.6417508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F24" sqref="F24"/>
    </sheetView>
  </sheetViews>
  <sheetFormatPr defaultRowHeight="15" x14ac:dyDescent="0.25"/>
  <cols>
    <col min="2" max="2" width="13.285156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9" t="s">
        <v>38</v>
      </c>
    </row>
    <row r="3" spans="1:5" x14ac:dyDescent="0.25">
      <c r="A3" s="1"/>
      <c r="B3" s="1" t="s">
        <v>30</v>
      </c>
      <c r="C3" s="1" t="s">
        <v>39</v>
      </c>
      <c r="D3" s="1" t="s">
        <v>37</v>
      </c>
      <c r="E3" s="1" t="s">
        <v>39</v>
      </c>
    </row>
    <row r="4" spans="1:5" x14ac:dyDescent="0.25">
      <c r="A4" s="1">
        <v>2006</v>
      </c>
      <c r="B4" s="21">
        <v>3400452525.6459041</v>
      </c>
      <c r="C4" s="21"/>
      <c r="D4" s="21">
        <v>3402420493.1663685</v>
      </c>
    </row>
    <row r="5" spans="1:5" x14ac:dyDescent="0.25">
      <c r="A5" s="1">
        <v>2007</v>
      </c>
      <c r="B5" s="21">
        <v>3457316676.6635199</v>
      </c>
      <c r="C5" s="22">
        <f>B5/B4-1</f>
        <v>1.6722524601873401E-2</v>
      </c>
      <c r="D5" s="21">
        <v>3432018570.3920283</v>
      </c>
      <c r="E5" s="22">
        <f>D5/D4-1</f>
        <v>8.6991238399565241E-3</v>
      </c>
    </row>
    <row r="6" spans="1:5" x14ac:dyDescent="0.25">
      <c r="A6" s="1">
        <v>2008</v>
      </c>
      <c r="B6" s="21">
        <v>3390352068.7415242</v>
      </c>
      <c r="C6" s="22">
        <f t="shared" ref="C6:C13" si="0">B6/B5-1</f>
        <v>-1.9368954071809164E-2</v>
      </c>
      <c r="D6" s="21">
        <v>3374029494.5618105</v>
      </c>
      <c r="E6" s="22">
        <f t="shared" ref="E6:E15" si="1">D6/D5-1</f>
        <v>-1.6896492440480526E-2</v>
      </c>
    </row>
    <row r="7" spans="1:5" x14ac:dyDescent="0.25">
      <c r="A7" s="1">
        <v>2009</v>
      </c>
      <c r="B7" s="21">
        <v>3265909313.5536699</v>
      </c>
      <c r="C7" s="22">
        <f t="shared" si="0"/>
        <v>-3.6704965344217633E-2</v>
      </c>
      <c r="D7" s="21">
        <v>3284827619.5696726</v>
      </c>
      <c r="E7" s="22">
        <f t="shared" si="1"/>
        <v>-2.6437787558144188E-2</v>
      </c>
    </row>
    <row r="8" spans="1:5" x14ac:dyDescent="0.25">
      <c r="A8" s="1">
        <v>2010</v>
      </c>
      <c r="B8" s="21">
        <v>3374790333.6869202</v>
      </c>
      <c r="C8" s="22">
        <f t="shared" si="0"/>
        <v>3.3338653857101663E-2</v>
      </c>
      <c r="D8" s="21">
        <v>3398163511.7795801</v>
      </c>
      <c r="E8" s="22">
        <f t="shared" si="1"/>
        <v>3.4502843173473741E-2</v>
      </c>
    </row>
    <row r="9" spans="1:5" x14ac:dyDescent="0.25">
      <c r="A9" s="1">
        <v>2011</v>
      </c>
      <c r="B9" s="21">
        <v>3358540971.4006305</v>
      </c>
      <c r="C9" s="22">
        <f t="shared" si="0"/>
        <v>-4.8149249818839612E-3</v>
      </c>
      <c r="D9" s="21">
        <v>3354440911.3691506</v>
      </c>
      <c r="E9" s="22">
        <f t="shared" si="1"/>
        <v>-1.2866538134161942E-2</v>
      </c>
    </row>
    <row r="10" spans="1:5" x14ac:dyDescent="0.25">
      <c r="A10" s="1">
        <v>2012</v>
      </c>
      <c r="B10" s="21">
        <v>3307326672.8018603</v>
      </c>
      <c r="C10" s="22">
        <f t="shared" si="0"/>
        <v>-1.5248972406435191E-2</v>
      </c>
      <c r="D10" s="21">
        <v>3346334461.8316059</v>
      </c>
      <c r="E10" s="22">
        <f t="shared" si="1"/>
        <v>-2.4166320861607193E-3</v>
      </c>
    </row>
    <row r="11" spans="1:5" x14ac:dyDescent="0.25">
      <c r="A11" s="1">
        <v>2013</v>
      </c>
      <c r="B11" s="21">
        <v>3305662923.4005494</v>
      </c>
      <c r="C11" s="22">
        <f t="shared" si="0"/>
        <v>-5.0304961254443725E-4</v>
      </c>
      <c r="D11" s="21">
        <v>3294441582.2316356</v>
      </c>
      <c r="E11" s="22">
        <f t="shared" si="1"/>
        <v>-1.5507379848566316E-2</v>
      </c>
    </row>
    <row r="12" spans="1:5" x14ac:dyDescent="0.25">
      <c r="A12" s="1">
        <v>2014</v>
      </c>
      <c r="B12" s="21">
        <v>3248077231.5085444</v>
      </c>
      <c r="C12" s="22">
        <f t="shared" si="0"/>
        <v>-1.7420315750998117E-2</v>
      </c>
      <c r="D12" s="21">
        <v>3238452222.0692496</v>
      </c>
      <c r="E12" s="22">
        <f t="shared" si="1"/>
        <v>-1.699509879439387E-2</v>
      </c>
    </row>
    <row r="13" spans="1:5" x14ac:dyDescent="0.25">
      <c r="A13" s="1">
        <v>2015</v>
      </c>
      <c r="B13" s="21">
        <v>3247096762.934659</v>
      </c>
      <c r="C13" s="22">
        <f t="shared" si="0"/>
        <v>-3.0186122558117923E-4</v>
      </c>
      <c r="D13" s="21">
        <v>3230396613.3666282</v>
      </c>
      <c r="E13" s="22">
        <f t="shared" si="1"/>
        <v>-2.4874872779423463E-3</v>
      </c>
    </row>
    <row r="14" spans="1:5" x14ac:dyDescent="0.25">
      <c r="A14" s="25">
        <v>2016</v>
      </c>
      <c r="B14" s="24"/>
      <c r="C14" s="23"/>
      <c r="D14" s="24">
        <v>3224372638.0575533</v>
      </c>
      <c r="E14" s="23">
        <f t="shared" si="1"/>
        <v>-1.8647788584686964E-3</v>
      </c>
    </row>
    <row r="15" spans="1:5" x14ac:dyDescent="0.25">
      <c r="A15" s="25">
        <v>2017</v>
      </c>
      <c r="B15" s="24"/>
      <c r="C15" s="23"/>
      <c r="D15" s="24">
        <v>3196624328.6417508</v>
      </c>
      <c r="E15" s="23">
        <f t="shared" si="1"/>
        <v>-8.6058010442983113E-3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workbookViewId="0">
      <selection activeCell="A8" sqref="A8:B8"/>
    </sheetView>
  </sheetViews>
  <sheetFormatPr defaultRowHeight="15" x14ac:dyDescent="0.25"/>
  <cols>
    <col min="1" max="1" width="39.85546875" bestFit="1" customWidth="1"/>
    <col min="2" max="2" width="8" bestFit="1" customWidth="1"/>
  </cols>
  <sheetData>
    <row r="2" spans="1:2" x14ac:dyDescent="0.25">
      <c r="A2" s="27" t="s">
        <v>40</v>
      </c>
      <c r="B2" s="27" t="s">
        <v>41</v>
      </c>
    </row>
    <row r="3" spans="1:2" x14ac:dyDescent="0.25">
      <c r="A3" t="s">
        <v>5</v>
      </c>
      <c r="B3" s="13">
        <v>0.89998277049573705</v>
      </c>
    </row>
    <row r="4" spans="1:2" x14ac:dyDescent="0.25">
      <c r="A4" t="s">
        <v>6</v>
      </c>
      <c r="B4" s="13">
        <v>0.89559604990344488</v>
      </c>
    </row>
    <row r="5" spans="1:2" x14ac:dyDescent="0.25">
      <c r="A5" t="s">
        <v>42</v>
      </c>
      <c r="B5" s="26">
        <v>205.16072349742731</v>
      </c>
    </row>
    <row r="6" spans="1:2" x14ac:dyDescent="0.25">
      <c r="A6" t="s">
        <v>34</v>
      </c>
      <c r="B6" s="13">
        <v>4.9945019176512138E-3</v>
      </c>
    </row>
    <row r="7" spans="1:2" x14ac:dyDescent="0.25">
      <c r="A7" t="s">
        <v>35</v>
      </c>
      <c r="B7" s="13">
        <v>2.0952228133018235E-2</v>
      </c>
    </row>
    <row r="8" spans="1:2" x14ac:dyDescent="0.25">
      <c r="A8" s="27" t="s">
        <v>43</v>
      </c>
      <c r="B8" s="27" t="s">
        <v>19</v>
      </c>
    </row>
    <row r="9" spans="1:2" x14ac:dyDescent="0.25">
      <c r="A9" s="3" t="s">
        <v>23</v>
      </c>
      <c r="B9" s="11">
        <v>7.7765769700358014</v>
      </c>
    </row>
    <row r="10" spans="1:2" x14ac:dyDescent="0.25">
      <c r="A10" s="3" t="s">
        <v>24</v>
      </c>
      <c r="B10" s="11">
        <v>19.642816874025026</v>
      </c>
    </row>
    <row r="11" spans="1:2" x14ac:dyDescent="0.25">
      <c r="A11" s="3" t="s">
        <v>25</v>
      </c>
      <c r="B11" s="11">
        <v>29.593617049155419</v>
      </c>
    </row>
    <row r="12" spans="1:2" x14ac:dyDescent="0.25">
      <c r="A12" s="3" t="s">
        <v>26</v>
      </c>
      <c r="B12" s="11">
        <v>5.4265154589324238</v>
      </c>
    </row>
    <row r="13" spans="1:2" x14ac:dyDescent="0.25">
      <c r="A13" s="3" t="s">
        <v>27</v>
      </c>
      <c r="B13" s="11">
        <v>3.0899609541743369</v>
      </c>
    </row>
    <row r="14" spans="1:2" ht="15.75" thickBot="1" x14ac:dyDescent="0.3">
      <c r="A14" s="4" t="s">
        <v>0</v>
      </c>
      <c r="B14" s="12">
        <v>-7.6770079013478858</v>
      </c>
    </row>
    <row r="15" spans="1:2" x14ac:dyDescent="0.25">
      <c r="B15" s="26"/>
    </row>
    <row r="16" spans="1:2" x14ac:dyDescent="0.25">
      <c r="B16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28" sqref="I28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.7109375" bestFit="1" customWidth="1"/>
  </cols>
  <sheetData>
    <row r="1" spans="1:7" x14ac:dyDescent="0.25">
      <c r="A1" t="s">
        <v>2</v>
      </c>
    </row>
    <row r="2" spans="1:7" ht="15.75" thickBot="1" x14ac:dyDescent="0.3"/>
    <row r="3" spans="1:7" x14ac:dyDescent="0.25">
      <c r="A3" s="2" t="s">
        <v>3</v>
      </c>
      <c r="B3" s="2"/>
    </row>
    <row r="4" spans="1:7" x14ac:dyDescent="0.25">
      <c r="A4" s="3" t="s">
        <v>4</v>
      </c>
      <c r="B4" s="3">
        <v>0.94867421726098211</v>
      </c>
    </row>
    <row r="5" spans="1:7" x14ac:dyDescent="0.25">
      <c r="A5" s="3" t="s">
        <v>5</v>
      </c>
      <c r="B5" s="3">
        <v>0.89998277049573705</v>
      </c>
    </row>
    <row r="6" spans="1:7" x14ac:dyDescent="0.25">
      <c r="A6" s="3" t="s">
        <v>6</v>
      </c>
      <c r="B6" s="3">
        <v>0.89559604990344488</v>
      </c>
    </row>
    <row r="7" spans="1:7" x14ac:dyDescent="0.25">
      <c r="A7" s="3" t="s">
        <v>7</v>
      </c>
      <c r="B7" s="3">
        <v>7125075.8938901881</v>
      </c>
    </row>
    <row r="8" spans="1:7" ht="15.75" thickBot="1" x14ac:dyDescent="0.3">
      <c r="A8" s="4" t="s">
        <v>8</v>
      </c>
      <c r="B8" s="4">
        <v>120</v>
      </c>
    </row>
    <row r="10" spans="1:7" ht="15.75" thickBot="1" x14ac:dyDescent="0.3">
      <c r="A10" t="s">
        <v>9</v>
      </c>
    </row>
    <row r="11" spans="1:7" x14ac:dyDescent="0.25">
      <c r="A11" s="5"/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</row>
    <row r="12" spans="1:7" x14ac:dyDescent="0.25">
      <c r="A12" s="3" t="s">
        <v>15</v>
      </c>
      <c r="B12" s="3">
        <v>5</v>
      </c>
      <c r="C12" s="3">
        <v>5.2076671169140096E+16</v>
      </c>
      <c r="D12" s="3">
        <v>1.041533423382802E+16</v>
      </c>
      <c r="E12" s="3">
        <v>205.16072349742731</v>
      </c>
      <c r="F12" s="3">
        <v>2.8917539662690183E-55</v>
      </c>
    </row>
    <row r="13" spans="1:7" x14ac:dyDescent="0.25">
      <c r="A13" s="3" t="s">
        <v>16</v>
      </c>
      <c r="B13" s="3">
        <v>114</v>
      </c>
      <c r="C13" s="3">
        <v>5787404540281237</v>
      </c>
      <c r="D13" s="3">
        <v>50766706493695.062</v>
      </c>
      <c r="E13" s="3"/>
      <c r="F13" s="3"/>
    </row>
    <row r="14" spans="1:7" ht="15.75" thickBot="1" x14ac:dyDescent="0.3">
      <c r="A14" s="4" t="s">
        <v>17</v>
      </c>
      <c r="B14" s="4">
        <v>119</v>
      </c>
      <c r="C14" s="4">
        <v>5.7864075709421336E+16</v>
      </c>
      <c r="D14" s="4"/>
      <c r="E14" s="4"/>
      <c r="F14" s="4"/>
    </row>
    <row r="15" spans="1:7" ht="15.75" thickBot="1" x14ac:dyDescent="0.3"/>
    <row r="16" spans="1:7" x14ac:dyDescent="0.25">
      <c r="A16" s="5"/>
      <c r="B16" s="5" t="s">
        <v>18</v>
      </c>
      <c r="C16" s="5" t="s">
        <v>7</v>
      </c>
      <c r="D16" s="5" t="s">
        <v>19</v>
      </c>
      <c r="E16" s="5" t="s">
        <v>20</v>
      </c>
      <c r="F16" s="5" t="s">
        <v>21</v>
      </c>
      <c r="G16" s="5" t="s">
        <v>22</v>
      </c>
    </row>
    <row r="17" spans="1:7" x14ac:dyDescent="0.25">
      <c r="A17" s="3" t="s">
        <v>23</v>
      </c>
      <c r="B17" s="3">
        <v>3548335646.3898234</v>
      </c>
      <c r="C17" s="3">
        <v>456285028.75520152</v>
      </c>
      <c r="D17" s="3">
        <v>7.7765769700358014</v>
      </c>
      <c r="E17" s="3">
        <v>3.6356314113467502E-12</v>
      </c>
      <c r="F17" s="3">
        <v>2644438518.7440758</v>
      </c>
      <c r="G17" s="3">
        <v>4452232774.0355711</v>
      </c>
    </row>
    <row r="18" spans="1:7" x14ac:dyDescent="0.25">
      <c r="A18" s="3" t="s">
        <v>24</v>
      </c>
      <c r="B18" s="3">
        <v>67167.949981428173</v>
      </c>
      <c r="C18" s="3">
        <v>3419.4662818574011</v>
      </c>
      <c r="D18" s="3">
        <v>19.642816874025026</v>
      </c>
      <c r="E18" s="3">
        <v>2.1769286757077587E-38</v>
      </c>
      <c r="F18" s="3">
        <v>60394.01361388051</v>
      </c>
      <c r="G18" s="3">
        <v>73941.886348975837</v>
      </c>
    </row>
    <row r="19" spans="1:7" x14ac:dyDescent="0.25">
      <c r="A19" s="3" t="s">
        <v>25</v>
      </c>
      <c r="B19" s="3">
        <v>722799.97641331167</v>
      </c>
      <c r="C19" s="3">
        <v>24424.184958963637</v>
      </c>
      <c r="D19" s="3">
        <v>29.593617049155419</v>
      </c>
      <c r="E19" s="3">
        <v>2.4913734692608881E-55</v>
      </c>
      <c r="F19" s="3">
        <v>674415.85412526689</v>
      </c>
      <c r="G19" s="3">
        <v>771184.09870135644</v>
      </c>
    </row>
    <row r="20" spans="1:7" x14ac:dyDescent="0.25">
      <c r="A20" s="3" t="s">
        <v>26</v>
      </c>
      <c r="B20" s="3">
        <v>4820725.9285856578</v>
      </c>
      <c r="C20" s="3">
        <v>888364.91208191542</v>
      </c>
      <c r="D20" s="3">
        <v>5.4265154589324238</v>
      </c>
      <c r="E20" s="3">
        <v>3.2737599379225742E-7</v>
      </c>
      <c r="F20" s="3">
        <v>3060881.8799593817</v>
      </c>
      <c r="G20" s="3">
        <v>6580569.9772119336</v>
      </c>
    </row>
    <row r="21" spans="1:7" x14ac:dyDescent="0.25">
      <c r="A21" s="3" t="s">
        <v>27</v>
      </c>
      <c r="B21" s="3">
        <v>2049114.5297387352</v>
      </c>
      <c r="C21" s="3">
        <v>663152.24047427345</v>
      </c>
      <c r="D21" s="3">
        <v>3.0899609541743369</v>
      </c>
      <c r="E21" s="3">
        <v>2.5156439525164101E-3</v>
      </c>
      <c r="F21" s="3">
        <v>735415.04897376429</v>
      </c>
      <c r="G21" s="3">
        <v>3362814.0105037061</v>
      </c>
    </row>
    <row r="22" spans="1:7" ht="15.75" thickBot="1" x14ac:dyDescent="0.3">
      <c r="A22" s="4" t="s">
        <v>0</v>
      </c>
      <c r="B22" s="4">
        <v>-1739872.4131229753</v>
      </c>
      <c r="C22" s="4">
        <v>226634.18293701357</v>
      </c>
      <c r="D22" s="4">
        <v>-7.6770079013478858</v>
      </c>
      <c r="E22" s="4">
        <v>6.0724378898755806E-12</v>
      </c>
      <c r="F22" s="4">
        <v>-2188832.9839792512</v>
      </c>
      <c r="G22" s="4">
        <v>-1290911.8422666993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25"/>
  <sheetViews>
    <sheetView workbookViewId="0">
      <selection activeCell="J12" sqref="J12"/>
    </sheetView>
  </sheetViews>
  <sheetFormatPr defaultRowHeight="15" x14ac:dyDescent="0.25"/>
  <cols>
    <col min="1" max="1" width="6.85546875" bestFit="1" customWidth="1"/>
    <col min="2" max="2" width="8.5703125" bestFit="1" customWidth="1"/>
    <col min="3" max="3" width="9.5703125" bestFit="1" customWidth="1"/>
    <col min="4" max="4" width="9.42578125" bestFit="1" customWidth="1"/>
    <col min="5" max="5" width="11.85546875" bestFit="1" customWidth="1"/>
    <col min="6" max="6" width="9.42578125" bestFit="1" customWidth="1"/>
  </cols>
  <sheetData>
    <row r="1" spans="1:7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</row>
    <row r="2" spans="1:7" x14ac:dyDescent="0.25">
      <c r="A2" s="8">
        <v>42370</v>
      </c>
      <c r="B2" s="9"/>
      <c r="C2" s="10">
        <v>718.98</v>
      </c>
      <c r="D2" s="10">
        <v>0</v>
      </c>
      <c r="E2" s="10">
        <v>31</v>
      </c>
      <c r="F2">
        <v>20</v>
      </c>
      <c r="G2">
        <f>YEAR(A2)</f>
        <v>2016</v>
      </c>
    </row>
    <row r="3" spans="1:7" x14ac:dyDescent="0.25">
      <c r="A3" s="8">
        <v>42401</v>
      </c>
      <c r="B3" s="9"/>
      <c r="C3" s="10">
        <v>685.73</v>
      </c>
      <c r="D3" s="10">
        <v>0</v>
      </c>
      <c r="E3" s="10">
        <v>29</v>
      </c>
      <c r="F3">
        <v>20</v>
      </c>
      <c r="G3">
        <f t="shared" ref="G3:G25" si="0">YEAR(A3)</f>
        <v>2016</v>
      </c>
    </row>
    <row r="4" spans="1:7" x14ac:dyDescent="0.25">
      <c r="A4" s="8">
        <v>42430</v>
      </c>
      <c r="B4" s="9"/>
      <c r="C4" s="10">
        <v>555.29999999999995</v>
      </c>
      <c r="D4" s="10">
        <v>0.22</v>
      </c>
      <c r="E4" s="10">
        <v>31</v>
      </c>
      <c r="F4">
        <v>21</v>
      </c>
      <c r="G4">
        <f t="shared" si="0"/>
        <v>2016</v>
      </c>
    </row>
    <row r="5" spans="1:7" x14ac:dyDescent="0.25">
      <c r="A5" s="8">
        <v>42461</v>
      </c>
      <c r="B5" s="9"/>
      <c r="C5" s="10">
        <v>318.32</v>
      </c>
      <c r="D5" s="10">
        <v>0.32</v>
      </c>
      <c r="E5" s="10">
        <v>30</v>
      </c>
      <c r="F5">
        <v>21</v>
      </c>
      <c r="G5">
        <f t="shared" si="0"/>
        <v>2016</v>
      </c>
    </row>
    <row r="6" spans="1:7" x14ac:dyDescent="0.25">
      <c r="A6" s="8">
        <v>42491</v>
      </c>
      <c r="B6" s="9"/>
      <c r="C6" s="10">
        <v>135.36000000000001</v>
      </c>
      <c r="D6" s="10">
        <v>20.57</v>
      </c>
      <c r="E6" s="10">
        <v>31</v>
      </c>
      <c r="F6">
        <v>21</v>
      </c>
      <c r="G6">
        <f t="shared" si="0"/>
        <v>2016</v>
      </c>
    </row>
    <row r="7" spans="1:7" x14ac:dyDescent="0.25">
      <c r="A7" s="8">
        <v>42522</v>
      </c>
      <c r="B7" s="9"/>
      <c r="C7" s="10">
        <v>29.3</v>
      </c>
      <c r="D7" s="10">
        <v>55.03</v>
      </c>
      <c r="E7" s="10">
        <v>30</v>
      </c>
      <c r="F7">
        <v>22</v>
      </c>
      <c r="G7">
        <f t="shared" si="0"/>
        <v>2016</v>
      </c>
    </row>
    <row r="8" spans="1:7" x14ac:dyDescent="0.25">
      <c r="A8" s="8">
        <v>42552</v>
      </c>
      <c r="B8" s="9"/>
      <c r="C8" s="10">
        <v>8</v>
      </c>
      <c r="D8" s="10">
        <v>102.02</v>
      </c>
      <c r="E8" s="10">
        <v>31</v>
      </c>
      <c r="F8">
        <v>20</v>
      </c>
      <c r="G8">
        <f t="shared" si="0"/>
        <v>2016</v>
      </c>
    </row>
    <row r="9" spans="1:7" x14ac:dyDescent="0.25">
      <c r="A9" s="8">
        <v>42583</v>
      </c>
      <c r="B9" s="9"/>
      <c r="C9" s="10">
        <v>10.93</v>
      </c>
      <c r="D9" s="10">
        <v>74.5</v>
      </c>
      <c r="E9" s="10">
        <v>31</v>
      </c>
      <c r="F9">
        <v>22</v>
      </c>
      <c r="G9">
        <f t="shared" si="0"/>
        <v>2016</v>
      </c>
    </row>
    <row r="10" spans="1:7" x14ac:dyDescent="0.25">
      <c r="A10" s="8">
        <v>42614</v>
      </c>
      <c r="B10" s="9"/>
      <c r="C10" s="10">
        <v>76.63</v>
      </c>
      <c r="D10" s="10">
        <v>25.59</v>
      </c>
      <c r="E10" s="10">
        <v>30</v>
      </c>
      <c r="F10">
        <v>21</v>
      </c>
      <c r="G10">
        <f t="shared" si="0"/>
        <v>2016</v>
      </c>
    </row>
    <row r="11" spans="1:7" x14ac:dyDescent="0.25">
      <c r="A11" s="8">
        <v>42644</v>
      </c>
      <c r="B11" s="9"/>
      <c r="C11" s="10">
        <v>249.9</v>
      </c>
      <c r="D11" s="10">
        <v>2.5499999999999998</v>
      </c>
      <c r="E11" s="10">
        <v>31</v>
      </c>
      <c r="F11">
        <v>20</v>
      </c>
      <c r="G11">
        <f t="shared" si="0"/>
        <v>2016</v>
      </c>
    </row>
    <row r="12" spans="1:7" x14ac:dyDescent="0.25">
      <c r="A12" s="8">
        <v>42675</v>
      </c>
      <c r="B12" s="9"/>
      <c r="C12" s="10">
        <v>420.8</v>
      </c>
      <c r="D12" s="10">
        <v>0</v>
      </c>
      <c r="E12" s="10">
        <v>30</v>
      </c>
      <c r="F12">
        <v>22</v>
      </c>
      <c r="G12">
        <f t="shared" si="0"/>
        <v>2016</v>
      </c>
    </row>
    <row r="13" spans="1:7" x14ac:dyDescent="0.25">
      <c r="A13" s="8">
        <v>42705</v>
      </c>
      <c r="B13" s="9"/>
      <c r="C13" s="10">
        <v>597.79999999999995</v>
      </c>
      <c r="D13" s="10">
        <v>0</v>
      </c>
      <c r="E13" s="10">
        <v>31</v>
      </c>
      <c r="F13">
        <v>20</v>
      </c>
      <c r="G13">
        <f t="shared" si="0"/>
        <v>2016</v>
      </c>
    </row>
    <row r="14" spans="1:7" x14ac:dyDescent="0.25">
      <c r="A14" s="8">
        <v>42736</v>
      </c>
      <c r="C14">
        <v>718.98</v>
      </c>
      <c r="D14">
        <v>0</v>
      </c>
      <c r="E14">
        <v>31</v>
      </c>
      <c r="F14">
        <v>21</v>
      </c>
      <c r="G14">
        <f t="shared" si="0"/>
        <v>2017</v>
      </c>
    </row>
    <row r="15" spans="1:7" x14ac:dyDescent="0.25">
      <c r="A15" s="8">
        <v>42767</v>
      </c>
      <c r="C15">
        <v>685.73</v>
      </c>
      <c r="D15">
        <v>0</v>
      </c>
      <c r="E15">
        <v>28</v>
      </c>
      <c r="F15">
        <v>19</v>
      </c>
      <c r="G15">
        <f t="shared" si="0"/>
        <v>2017</v>
      </c>
    </row>
    <row r="16" spans="1:7" x14ac:dyDescent="0.25">
      <c r="A16" s="8">
        <v>42795</v>
      </c>
      <c r="C16">
        <v>555.29999999999995</v>
      </c>
      <c r="D16">
        <v>0.22</v>
      </c>
      <c r="E16">
        <v>31</v>
      </c>
      <c r="F16">
        <v>23</v>
      </c>
      <c r="G16">
        <f t="shared" si="0"/>
        <v>2017</v>
      </c>
    </row>
    <row r="17" spans="1:7" x14ac:dyDescent="0.25">
      <c r="A17" s="8">
        <v>42826</v>
      </c>
      <c r="C17">
        <v>318.32</v>
      </c>
      <c r="D17">
        <v>0.32</v>
      </c>
      <c r="E17">
        <v>30</v>
      </c>
      <c r="F17">
        <v>18</v>
      </c>
      <c r="G17">
        <f t="shared" si="0"/>
        <v>2017</v>
      </c>
    </row>
    <row r="18" spans="1:7" x14ac:dyDescent="0.25">
      <c r="A18" s="8">
        <v>42856</v>
      </c>
      <c r="C18">
        <v>135.36000000000001</v>
      </c>
      <c r="D18">
        <v>20.57</v>
      </c>
      <c r="E18">
        <v>31</v>
      </c>
      <c r="F18">
        <v>22</v>
      </c>
      <c r="G18">
        <f t="shared" si="0"/>
        <v>2017</v>
      </c>
    </row>
    <row r="19" spans="1:7" x14ac:dyDescent="0.25">
      <c r="A19" s="8">
        <v>42887</v>
      </c>
      <c r="C19">
        <v>29.3</v>
      </c>
      <c r="D19">
        <v>55.03</v>
      </c>
      <c r="E19">
        <v>30</v>
      </c>
      <c r="F19">
        <v>22</v>
      </c>
      <c r="G19">
        <f t="shared" si="0"/>
        <v>2017</v>
      </c>
    </row>
    <row r="20" spans="1:7" x14ac:dyDescent="0.25">
      <c r="A20" s="8">
        <v>42917</v>
      </c>
      <c r="C20">
        <v>8</v>
      </c>
      <c r="D20">
        <v>102.02</v>
      </c>
      <c r="E20">
        <v>31</v>
      </c>
      <c r="F20">
        <v>20</v>
      </c>
      <c r="G20">
        <f t="shared" si="0"/>
        <v>2017</v>
      </c>
    </row>
    <row r="21" spans="1:7" x14ac:dyDescent="0.25">
      <c r="A21" s="8">
        <v>42948</v>
      </c>
      <c r="C21">
        <v>10.93</v>
      </c>
      <c r="D21">
        <v>74.5</v>
      </c>
      <c r="E21">
        <v>31</v>
      </c>
      <c r="F21">
        <v>22</v>
      </c>
      <c r="G21">
        <f t="shared" si="0"/>
        <v>2017</v>
      </c>
    </row>
    <row r="22" spans="1:7" x14ac:dyDescent="0.25">
      <c r="A22" s="8">
        <v>42979</v>
      </c>
      <c r="C22">
        <v>76.63</v>
      </c>
      <c r="D22">
        <v>25.59</v>
      </c>
      <c r="E22">
        <v>30</v>
      </c>
      <c r="F22">
        <v>20</v>
      </c>
      <c r="G22">
        <f t="shared" si="0"/>
        <v>2017</v>
      </c>
    </row>
    <row r="23" spans="1:7" x14ac:dyDescent="0.25">
      <c r="A23" s="8">
        <v>43009</v>
      </c>
      <c r="C23">
        <v>249.9</v>
      </c>
      <c r="D23">
        <v>2.5499999999999998</v>
      </c>
      <c r="E23">
        <v>31</v>
      </c>
      <c r="F23">
        <v>21</v>
      </c>
      <c r="G23">
        <f t="shared" si="0"/>
        <v>2017</v>
      </c>
    </row>
    <row r="24" spans="1:7" x14ac:dyDescent="0.25">
      <c r="A24" s="8">
        <v>43040</v>
      </c>
      <c r="C24">
        <v>420.8</v>
      </c>
      <c r="D24">
        <v>0</v>
      </c>
      <c r="E24">
        <v>30</v>
      </c>
      <c r="F24">
        <v>22</v>
      </c>
      <c r="G24">
        <f t="shared" si="0"/>
        <v>2017</v>
      </c>
    </row>
    <row r="25" spans="1:7" x14ac:dyDescent="0.25">
      <c r="A25" s="8">
        <v>43070</v>
      </c>
      <c r="C25">
        <v>597.79999999999995</v>
      </c>
      <c r="D25">
        <v>0</v>
      </c>
      <c r="E25">
        <v>31</v>
      </c>
      <c r="F25">
        <v>19</v>
      </c>
      <c r="G25">
        <f t="shared" si="0"/>
        <v>2017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21"/>
  <sheetViews>
    <sheetView workbookViewId="0">
      <selection activeCell="J1" sqref="J1:N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</cols>
  <sheetData>
    <row r="1" spans="1:15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I1" t="s">
        <v>23</v>
      </c>
      <c r="J1" s="7" t="s">
        <v>24</v>
      </c>
      <c r="K1" s="7" t="s">
        <v>25</v>
      </c>
      <c r="L1" s="7" t="s">
        <v>26</v>
      </c>
      <c r="M1" s="6" t="s">
        <v>27</v>
      </c>
      <c r="N1" s="7" t="s">
        <v>0</v>
      </c>
      <c r="O1" t="s">
        <v>28</v>
      </c>
    </row>
    <row r="2" spans="1:15" x14ac:dyDescent="0.25">
      <c r="A2" s="8">
        <v>38718</v>
      </c>
      <c r="B2" s="9">
        <v>293367364.21543998</v>
      </c>
      <c r="C2" s="10">
        <v>554.70000000000005</v>
      </c>
      <c r="D2" s="10">
        <v>0</v>
      </c>
      <c r="E2" s="10">
        <v>31</v>
      </c>
      <c r="F2" s="6">
        <v>21</v>
      </c>
      <c r="G2">
        <f>YEAR(A2)</f>
        <v>2006</v>
      </c>
      <c r="I2">
        <f t="shared" ref="I2:I33" si="0">WSkWh</f>
        <v>3548335646.3898234</v>
      </c>
      <c r="J2">
        <f t="shared" ref="J2:J33" si="1">LonHDD*C2</f>
        <v>37258061.854698211</v>
      </c>
      <c r="K2">
        <f t="shared" ref="K2:K33" si="2">LonCDD*D2</f>
        <v>0</v>
      </c>
      <c r="L2">
        <f t="shared" ref="L2:L33" si="3">MonthDays*E2</f>
        <v>149442503.7861554</v>
      </c>
      <c r="M2">
        <f t="shared" ref="M2:M33" si="4">PeakDays*F2</f>
        <v>43031405.12451344</v>
      </c>
      <c r="N2">
        <f t="shared" ref="N2:N33" si="5">Year*G2</f>
        <v>-3490184060.7246885</v>
      </c>
      <c r="O2">
        <f t="shared" ref="O2:O33" si="6">SUM(I2:N2)</f>
        <v>287883556.43050194</v>
      </c>
    </row>
    <row r="3" spans="1:15" x14ac:dyDescent="0.25">
      <c r="A3" s="8">
        <v>38749</v>
      </c>
      <c r="B3" s="9">
        <v>273298001.47376001</v>
      </c>
      <c r="C3" s="10">
        <v>609.29999999999995</v>
      </c>
      <c r="D3" s="10">
        <v>0</v>
      </c>
      <c r="E3" s="10">
        <v>28</v>
      </c>
      <c r="F3" s="6">
        <v>20</v>
      </c>
      <c r="G3">
        <f t="shared" ref="G3:G66" si="7">YEAR(A3)</f>
        <v>2006</v>
      </c>
      <c r="I3">
        <f t="shared" si="0"/>
        <v>3548335646.3898234</v>
      </c>
      <c r="J3">
        <f t="shared" si="1"/>
        <v>40925431.92368418</v>
      </c>
      <c r="K3">
        <f t="shared" si="2"/>
        <v>0</v>
      </c>
      <c r="L3">
        <f t="shared" si="3"/>
        <v>134980326.00039843</v>
      </c>
      <c r="M3">
        <f t="shared" si="4"/>
        <v>40982290.594774701</v>
      </c>
      <c r="N3">
        <f t="shared" si="5"/>
        <v>-3490184060.7246885</v>
      </c>
      <c r="O3">
        <f t="shared" si="6"/>
        <v>275039634.18399239</v>
      </c>
    </row>
    <row r="4" spans="1:15" x14ac:dyDescent="0.25">
      <c r="A4" s="8">
        <v>38777</v>
      </c>
      <c r="B4" s="9">
        <v>286819878.50223202</v>
      </c>
      <c r="C4" s="10">
        <v>545.70000000000005</v>
      </c>
      <c r="D4" s="10">
        <v>0</v>
      </c>
      <c r="E4" s="10">
        <v>31</v>
      </c>
      <c r="F4" s="6">
        <v>23</v>
      </c>
      <c r="G4">
        <f t="shared" si="7"/>
        <v>2006</v>
      </c>
      <c r="I4">
        <f t="shared" si="0"/>
        <v>3548335646.3898234</v>
      </c>
      <c r="J4">
        <f t="shared" si="1"/>
        <v>36653550.30486536</v>
      </c>
      <c r="K4">
        <f t="shared" si="2"/>
        <v>0</v>
      </c>
      <c r="L4">
        <f t="shared" si="3"/>
        <v>149442503.7861554</v>
      </c>
      <c r="M4">
        <f t="shared" si="4"/>
        <v>47129634.183990911</v>
      </c>
      <c r="N4">
        <f t="shared" si="5"/>
        <v>-3490184060.7246885</v>
      </c>
      <c r="O4">
        <f t="shared" si="6"/>
        <v>291377273.94014645</v>
      </c>
    </row>
    <row r="5" spans="1:15" x14ac:dyDescent="0.25">
      <c r="A5" s="8">
        <v>38808</v>
      </c>
      <c r="B5" s="9">
        <v>252565044.23746601</v>
      </c>
      <c r="C5" s="10">
        <v>286.10000000000002</v>
      </c>
      <c r="D5" s="10">
        <v>0</v>
      </c>
      <c r="E5" s="10">
        <v>30</v>
      </c>
      <c r="F5" s="6">
        <v>18</v>
      </c>
      <c r="G5">
        <f t="shared" si="7"/>
        <v>2006</v>
      </c>
      <c r="I5">
        <f t="shared" si="0"/>
        <v>3548335646.3898234</v>
      </c>
      <c r="J5">
        <f t="shared" si="1"/>
        <v>19216750.489686601</v>
      </c>
      <c r="K5">
        <f t="shared" si="2"/>
        <v>0</v>
      </c>
      <c r="L5">
        <f t="shared" si="3"/>
        <v>144621777.85756972</v>
      </c>
      <c r="M5">
        <f t="shared" si="4"/>
        <v>36884061.53529723</v>
      </c>
      <c r="N5">
        <f t="shared" si="5"/>
        <v>-3490184060.7246885</v>
      </c>
      <c r="O5">
        <f t="shared" si="6"/>
        <v>258874175.54768848</v>
      </c>
    </row>
    <row r="6" spans="1:15" x14ac:dyDescent="0.25">
      <c r="A6" s="8">
        <v>38838</v>
      </c>
      <c r="B6" s="9">
        <v>269392545.02871197</v>
      </c>
      <c r="C6" s="10">
        <v>151.9</v>
      </c>
      <c r="D6" s="10">
        <v>22.9</v>
      </c>
      <c r="E6" s="10">
        <v>31</v>
      </c>
      <c r="F6" s="6">
        <v>22</v>
      </c>
      <c r="G6">
        <f t="shared" si="7"/>
        <v>2006</v>
      </c>
      <c r="I6">
        <f t="shared" si="0"/>
        <v>3548335646.3898234</v>
      </c>
      <c r="J6">
        <f t="shared" si="1"/>
        <v>10202811.602178941</v>
      </c>
      <c r="K6">
        <f t="shared" si="2"/>
        <v>16552119.459864836</v>
      </c>
      <c r="L6">
        <f t="shared" si="3"/>
        <v>149442503.7861554</v>
      </c>
      <c r="M6">
        <f t="shared" si="4"/>
        <v>45080519.654252172</v>
      </c>
      <c r="N6">
        <f t="shared" si="5"/>
        <v>-3490184060.7246885</v>
      </c>
      <c r="O6">
        <f t="shared" si="6"/>
        <v>279429540.16758585</v>
      </c>
    </row>
    <row r="7" spans="1:15" x14ac:dyDescent="0.25">
      <c r="A7" s="8">
        <v>38869</v>
      </c>
      <c r="B7" s="9">
        <v>287975078.90693802</v>
      </c>
      <c r="C7" s="10">
        <v>26.7</v>
      </c>
      <c r="D7" s="10">
        <v>44.4</v>
      </c>
      <c r="E7" s="10">
        <v>30</v>
      </c>
      <c r="F7" s="6">
        <v>22</v>
      </c>
      <c r="G7">
        <f t="shared" si="7"/>
        <v>2006</v>
      </c>
      <c r="I7">
        <f t="shared" si="0"/>
        <v>3548335646.3898234</v>
      </c>
      <c r="J7">
        <f t="shared" si="1"/>
        <v>1793384.2645041321</v>
      </c>
      <c r="K7">
        <f t="shared" si="2"/>
        <v>32092318.952751037</v>
      </c>
      <c r="L7">
        <f t="shared" si="3"/>
        <v>144621777.85756972</v>
      </c>
      <c r="M7">
        <f t="shared" si="4"/>
        <v>45080519.654252172</v>
      </c>
      <c r="N7">
        <f t="shared" si="5"/>
        <v>-3490184060.7246885</v>
      </c>
      <c r="O7">
        <f t="shared" si="6"/>
        <v>281739586.39421177</v>
      </c>
    </row>
    <row r="8" spans="1:15" x14ac:dyDescent="0.25">
      <c r="A8" s="8">
        <v>38899</v>
      </c>
      <c r="B8" s="9">
        <v>333043063.74960798</v>
      </c>
      <c r="C8" s="10">
        <v>3.3</v>
      </c>
      <c r="D8" s="10">
        <v>133.69999999999999</v>
      </c>
      <c r="E8" s="10">
        <v>31</v>
      </c>
      <c r="F8" s="6">
        <v>20</v>
      </c>
      <c r="G8">
        <f t="shared" si="7"/>
        <v>2006</v>
      </c>
      <c r="I8">
        <f t="shared" si="0"/>
        <v>3548335646.3898234</v>
      </c>
      <c r="J8">
        <f t="shared" si="1"/>
        <v>221654.23493871297</v>
      </c>
      <c r="K8">
        <f t="shared" si="2"/>
        <v>96638356.846459761</v>
      </c>
      <c r="L8">
        <f t="shared" si="3"/>
        <v>149442503.7861554</v>
      </c>
      <c r="M8">
        <f t="shared" si="4"/>
        <v>40982290.594774701</v>
      </c>
      <c r="N8">
        <f t="shared" si="5"/>
        <v>-3490184060.7246885</v>
      </c>
      <c r="O8">
        <f t="shared" si="6"/>
        <v>345436391.12746334</v>
      </c>
    </row>
    <row r="9" spans="1:15" x14ac:dyDescent="0.25">
      <c r="A9" s="8">
        <v>38930</v>
      </c>
      <c r="B9" s="9">
        <v>312185503.224558</v>
      </c>
      <c r="C9" s="10">
        <v>5.3</v>
      </c>
      <c r="D9" s="10">
        <v>68.2</v>
      </c>
      <c r="E9" s="10">
        <v>31</v>
      </c>
      <c r="F9" s="6">
        <v>22</v>
      </c>
      <c r="G9">
        <f t="shared" si="7"/>
        <v>2006</v>
      </c>
      <c r="I9">
        <f t="shared" si="0"/>
        <v>3548335646.3898234</v>
      </c>
      <c r="J9">
        <f t="shared" si="1"/>
        <v>355990.13490156928</v>
      </c>
      <c r="K9">
        <f t="shared" si="2"/>
        <v>49294958.391387857</v>
      </c>
      <c r="L9">
        <f t="shared" si="3"/>
        <v>149442503.7861554</v>
      </c>
      <c r="M9">
        <f t="shared" si="4"/>
        <v>45080519.654252172</v>
      </c>
      <c r="N9">
        <f t="shared" si="5"/>
        <v>-3490184060.7246885</v>
      </c>
      <c r="O9">
        <f t="shared" si="6"/>
        <v>302325557.63183165</v>
      </c>
    </row>
    <row r="10" spans="1:15" x14ac:dyDescent="0.25">
      <c r="A10" s="8">
        <v>38961</v>
      </c>
      <c r="B10" s="9">
        <v>260653838.61909801</v>
      </c>
      <c r="C10" s="10">
        <v>98.5</v>
      </c>
      <c r="D10" s="10">
        <v>5</v>
      </c>
      <c r="E10" s="10">
        <v>30</v>
      </c>
      <c r="F10" s="6">
        <v>20</v>
      </c>
      <c r="G10">
        <f t="shared" si="7"/>
        <v>2006</v>
      </c>
      <c r="I10">
        <f t="shared" si="0"/>
        <v>3548335646.3898234</v>
      </c>
      <c r="J10">
        <f t="shared" si="1"/>
        <v>6616043.073170675</v>
      </c>
      <c r="K10">
        <f t="shared" si="2"/>
        <v>3613999.8820665581</v>
      </c>
      <c r="L10">
        <f t="shared" si="3"/>
        <v>144621777.85756972</v>
      </c>
      <c r="M10">
        <f t="shared" si="4"/>
        <v>40982290.594774701</v>
      </c>
      <c r="N10">
        <f t="shared" si="5"/>
        <v>-3490184060.7246885</v>
      </c>
      <c r="O10">
        <f t="shared" si="6"/>
        <v>253985697.07271671</v>
      </c>
    </row>
    <row r="11" spans="1:15" x14ac:dyDescent="0.25">
      <c r="A11" s="8">
        <v>38991</v>
      </c>
      <c r="B11" s="9">
        <v>270564368.43940598</v>
      </c>
      <c r="C11" s="10">
        <v>307.89999999999998</v>
      </c>
      <c r="D11" s="10">
        <v>0.7</v>
      </c>
      <c r="E11" s="10">
        <v>31</v>
      </c>
      <c r="F11" s="6">
        <v>21</v>
      </c>
      <c r="G11">
        <f t="shared" si="7"/>
        <v>2006</v>
      </c>
      <c r="I11">
        <f t="shared" si="0"/>
        <v>3548335646.3898234</v>
      </c>
      <c r="J11">
        <f t="shared" si="1"/>
        <v>20681011.799281731</v>
      </c>
      <c r="K11">
        <f t="shared" si="2"/>
        <v>505959.98348931811</v>
      </c>
      <c r="L11">
        <f t="shared" si="3"/>
        <v>149442503.7861554</v>
      </c>
      <c r="M11">
        <f t="shared" si="4"/>
        <v>43031405.12451344</v>
      </c>
      <c r="N11">
        <f t="shared" si="5"/>
        <v>-3490184060.7246885</v>
      </c>
      <c r="O11">
        <f t="shared" si="6"/>
        <v>271812466.35857487</v>
      </c>
    </row>
    <row r="12" spans="1:15" x14ac:dyDescent="0.25">
      <c r="A12" s="8">
        <v>39022</v>
      </c>
      <c r="B12" s="9">
        <v>272439193.46248603</v>
      </c>
      <c r="C12" s="10">
        <v>383.4</v>
      </c>
      <c r="D12" s="10">
        <v>0</v>
      </c>
      <c r="E12" s="10">
        <v>30</v>
      </c>
      <c r="F12" s="6">
        <v>22</v>
      </c>
      <c r="G12">
        <f t="shared" si="7"/>
        <v>2006</v>
      </c>
      <c r="I12">
        <f t="shared" si="0"/>
        <v>3548335646.3898234</v>
      </c>
      <c r="J12">
        <f t="shared" si="1"/>
        <v>25752192.02287956</v>
      </c>
      <c r="K12">
        <f t="shared" si="2"/>
        <v>0</v>
      </c>
      <c r="L12">
        <f t="shared" si="3"/>
        <v>144621777.85756972</v>
      </c>
      <c r="M12">
        <f t="shared" si="4"/>
        <v>45080519.654252172</v>
      </c>
      <c r="N12">
        <f t="shared" si="5"/>
        <v>-3490184060.7246885</v>
      </c>
      <c r="O12">
        <f t="shared" si="6"/>
        <v>273606075.19983625</v>
      </c>
    </row>
    <row r="13" spans="1:15" x14ac:dyDescent="0.25">
      <c r="A13" s="8">
        <v>39052</v>
      </c>
      <c r="B13" s="9">
        <v>288148645.78619999</v>
      </c>
      <c r="C13" s="10">
        <v>511.9</v>
      </c>
      <c r="D13" s="10">
        <v>0</v>
      </c>
      <c r="E13" s="10">
        <v>31</v>
      </c>
      <c r="F13" s="6">
        <v>19</v>
      </c>
      <c r="G13">
        <f t="shared" si="7"/>
        <v>2006</v>
      </c>
      <c r="I13">
        <f t="shared" si="0"/>
        <v>3548335646.3898234</v>
      </c>
      <c r="J13">
        <f t="shared" si="1"/>
        <v>34383273.595493078</v>
      </c>
      <c r="K13">
        <f t="shared" si="2"/>
        <v>0</v>
      </c>
      <c r="L13">
        <f t="shared" si="3"/>
        <v>149442503.7861554</v>
      </c>
      <c r="M13">
        <f t="shared" si="4"/>
        <v>38933176.065035969</v>
      </c>
      <c r="N13">
        <f t="shared" si="5"/>
        <v>-3490184060.7246885</v>
      </c>
      <c r="O13">
        <f t="shared" si="6"/>
        <v>280910539.11181879</v>
      </c>
    </row>
    <row r="14" spans="1:15" x14ac:dyDescent="0.25">
      <c r="A14" s="8">
        <v>39083</v>
      </c>
      <c r="B14" s="9">
        <v>300073559.97788602</v>
      </c>
      <c r="C14" s="10">
        <v>655.6</v>
      </c>
      <c r="D14" s="10">
        <v>0</v>
      </c>
      <c r="E14" s="10">
        <v>31</v>
      </c>
      <c r="F14" s="6">
        <v>22</v>
      </c>
      <c r="G14">
        <f t="shared" si="7"/>
        <v>2007</v>
      </c>
      <c r="I14">
        <f t="shared" si="0"/>
        <v>3548335646.3898234</v>
      </c>
      <c r="J14">
        <f t="shared" si="1"/>
        <v>44035308.007824309</v>
      </c>
      <c r="K14">
        <f t="shared" si="2"/>
        <v>0</v>
      </c>
      <c r="L14">
        <f t="shared" si="3"/>
        <v>149442503.7861554</v>
      </c>
      <c r="M14">
        <f t="shared" si="4"/>
        <v>45080519.654252172</v>
      </c>
      <c r="N14">
        <f t="shared" si="5"/>
        <v>-3491923933.1378112</v>
      </c>
      <c r="O14">
        <f t="shared" si="6"/>
        <v>294970044.70024395</v>
      </c>
    </row>
    <row r="15" spans="1:15" x14ac:dyDescent="0.25">
      <c r="A15" s="8">
        <v>39114</v>
      </c>
      <c r="B15" s="9">
        <v>289732838.43879998</v>
      </c>
      <c r="C15" s="10">
        <v>758.7</v>
      </c>
      <c r="D15" s="10">
        <v>0</v>
      </c>
      <c r="E15" s="10">
        <v>28</v>
      </c>
      <c r="F15" s="6">
        <v>20</v>
      </c>
      <c r="G15">
        <f t="shared" si="7"/>
        <v>2007</v>
      </c>
      <c r="I15">
        <f t="shared" si="0"/>
        <v>3548335646.3898234</v>
      </c>
      <c r="J15">
        <f t="shared" si="1"/>
        <v>50960323.650909558</v>
      </c>
      <c r="K15">
        <f t="shared" si="2"/>
        <v>0</v>
      </c>
      <c r="L15">
        <f t="shared" si="3"/>
        <v>134980326.00039843</v>
      </c>
      <c r="M15">
        <f t="shared" si="4"/>
        <v>40982290.594774701</v>
      </c>
      <c r="N15">
        <f t="shared" si="5"/>
        <v>-3491923933.1378112</v>
      </c>
      <c r="O15">
        <f t="shared" si="6"/>
        <v>283334653.49809504</v>
      </c>
    </row>
    <row r="16" spans="1:15" x14ac:dyDescent="0.25">
      <c r="A16" s="8">
        <v>39142</v>
      </c>
      <c r="B16" s="9">
        <v>288143354.59762597</v>
      </c>
      <c r="C16" s="10">
        <v>527</v>
      </c>
      <c r="D16" s="10">
        <v>0</v>
      </c>
      <c r="E16" s="10">
        <v>31</v>
      </c>
      <c r="F16" s="6">
        <v>22</v>
      </c>
      <c r="G16">
        <f t="shared" si="7"/>
        <v>2007</v>
      </c>
      <c r="I16">
        <f t="shared" si="0"/>
        <v>3548335646.3898234</v>
      </c>
      <c r="J16">
        <f t="shared" si="1"/>
        <v>35397509.640212648</v>
      </c>
      <c r="K16">
        <f t="shared" si="2"/>
        <v>0</v>
      </c>
      <c r="L16">
        <f t="shared" si="3"/>
        <v>149442503.7861554</v>
      </c>
      <c r="M16">
        <f t="shared" si="4"/>
        <v>45080519.654252172</v>
      </c>
      <c r="N16">
        <f t="shared" si="5"/>
        <v>-3491923933.1378112</v>
      </c>
      <c r="O16">
        <f t="shared" si="6"/>
        <v>286332246.33263206</v>
      </c>
    </row>
    <row r="17" spans="1:15" x14ac:dyDescent="0.25">
      <c r="A17" s="8">
        <v>39173</v>
      </c>
      <c r="B17" s="9">
        <v>260543396.47679999</v>
      </c>
      <c r="C17" s="10">
        <v>371.1</v>
      </c>
      <c r="D17" s="10">
        <v>0</v>
      </c>
      <c r="E17" s="10">
        <v>30</v>
      </c>
      <c r="F17" s="6">
        <v>19</v>
      </c>
      <c r="G17">
        <f t="shared" si="7"/>
        <v>2007</v>
      </c>
      <c r="I17">
        <f t="shared" si="0"/>
        <v>3548335646.3898234</v>
      </c>
      <c r="J17">
        <f t="shared" si="1"/>
        <v>24926026.238107998</v>
      </c>
      <c r="K17">
        <f t="shared" si="2"/>
        <v>0</v>
      </c>
      <c r="L17">
        <f t="shared" si="3"/>
        <v>144621777.85756972</v>
      </c>
      <c r="M17">
        <f t="shared" si="4"/>
        <v>38933176.065035969</v>
      </c>
      <c r="N17">
        <f t="shared" si="5"/>
        <v>-3491923933.1378112</v>
      </c>
      <c r="O17">
        <f t="shared" si="6"/>
        <v>264892693.41272593</v>
      </c>
    </row>
    <row r="18" spans="1:15" x14ac:dyDescent="0.25">
      <c r="A18" s="8">
        <v>39203</v>
      </c>
      <c r="B18" s="9">
        <v>268501831.21296602</v>
      </c>
      <c r="C18" s="10">
        <v>131.9</v>
      </c>
      <c r="D18" s="10">
        <v>22.7</v>
      </c>
      <c r="E18" s="10">
        <v>31</v>
      </c>
      <c r="F18" s="6">
        <v>22</v>
      </c>
      <c r="G18">
        <f t="shared" si="7"/>
        <v>2007</v>
      </c>
      <c r="I18">
        <f t="shared" si="0"/>
        <v>3548335646.3898234</v>
      </c>
      <c r="J18">
        <f t="shared" si="1"/>
        <v>8859452.6025503762</v>
      </c>
      <c r="K18">
        <f t="shared" si="2"/>
        <v>16407559.464582175</v>
      </c>
      <c r="L18">
        <f t="shared" si="3"/>
        <v>149442503.7861554</v>
      </c>
      <c r="M18">
        <f t="shared" si="4"/>
        <v>45080519.654252172</v>
      </c>
      <c r="N18">
        <f t="shared" si="5"/>
        <v>-3491923933.1378112</v>
      </c>
      <c r="O18">
        <f t="shared" si="6"/>
        <v>276201748.759552</v>
      </c>
    </row>
    <row r="19" spans="1:15" x14ac:dyDescent="0.25">
      <c r="A19" s="8">
        <v>39234</v>
      </c>
      <c r="B19" s="9">
        <v>304679126.96210599</v>
      </c>
      <c r="C19" s="10">
        <v>23.2</v>
      </c>
      <c r="D19" s="10">
        <v>70.2</v>
      </c>
      <c r="E19" s="10">
        <v>30</v>
      </c>
      <c r="F19" s="6">
        <v>21</v>
      </c>
      <c r="G19">
        <f t="shared" si="7"/>
        <v>2007</v>
      </c>
      <c r="I19">
        <f t="shared" si="0"/>
        <v>3548335646.3898234</v>
      </c>
      <c r="J19">
        <f t="shared" si="1"/>
        <v>1558296.4395691336</v>
      </c>
      <c r="K19">
        <f t="shared" si="2"/>
        <v>50740558.344214484</v>
      </c>
      <c r="L19">
        <f t="shared" si="3"/>
        <v>144621777.85756972</v>
      </c>
      <c r="M19">
        <f t="shared" si="4"/>
        <v>43031405.12451344</v>
      </c>
      <c r="N19">
        <f t="shared" si="5"/>
        <v>-3491923933.1378112</v>
      </c>
      <c r="O19">
        <f t="shared" si="6"/>
        <v>296363751.01787901</v>
      </c>
    </row>
    <row r="20" spans="1:15" x14ac:dyDescent="0.25">
      <c r="A20" s="8">
        <v>39264</v>
      </c>
      <c r="B20" s="9">
        <v>302183688.77514601</v>
      </c>
      <c r="C20" s="10">
        <v>11.3</v>
      </c>
      <c r="D20" s="10">
        <v>71.599999999999994</v>
      </c>
      <c r="E20" s="10">
        <v>31</v>
      </c>
      <c r="F20" s="6">
        <v>21</v>
      </c>
      <c r="G20">
        <f t="shared" si="7"/>
        <v>2007</v>
      </c>
      <c r="I20">
        <f t="shared" si="0"/>
        <v>3548335646.3898234</v>
      </c>
      <c r="J20">
        <f t="shared" si="1"/>
        <v>758997.83479013841</v>
      </c>
      <c r="K20">
        <f t="shared" si="2"/>
        <v>51752478.311193109</v>
      </c>
      <c r="L20">
        <f t="shared" si="3"/>
        <v>149442503.7861554</v>
      </c>
      <c r="M20">
        <f t="shared" si="4"/>
        <v>43031405.12451344</v>
      </c>
      <c r="N20">
        <f t="shared" si="5"/>
        <v>-3491923933.1378112</v>
      </c>
      <c r="O20">
        <f t="shared" si="6"/>
        <v>301397098.30866432</v>
      </c>
    </row>
    <row r="21" spans="1:15" x14ac:dyDescent="0.25">
      <c r="A21" s="8">
        <v>39295</v>
      </c>
      <c r="B21" s="9">
        <v>317756806.98433799</v>
      </c>
      <c r="C21" s="10">
        <v>11.5</v>
      </c>
      <c r="D21" s="10">
        <v>89.1</v>
      </c>
      <c r="E21" s="10">
        <v>31</v>
      </c>
      <c r="F21" s="6">
        <v>22</v>
      </c>
      <c r="G21">
        <f t="shared" si="7"/>
        <v>2007</v>
      </c>
      <c r="I21">
        <f t="shared" si="0"/>
        <v>3548335646.3898234</v>
      </c>
      <c r="J21">
        <f t="shared" si="1"/>
        <v>772431.42478642403</v>
      </c>
      <c r="K21">
        <f t="shared" si="2"/>
        <v>64401477.898426063</v>
      </c>
      <c r="L21">
        <f t="shared" si="3"/>
        <v>149442503.7861554</v>
      </c>
      <c r="M21">
        <f t="shared" si="4"/>
        <v>45080519.654252172</v>
      </c>
      <c r="N21">
        <f t="shared" si="5"/>
        <v>-3491923933.1378112</v>
      </c>
      <c r="O21">
        <f t="shared" si="6"/>
        <v>316108646.01563215</v>
      </c>
    </row>
    <row r="22" spans="1:15" x14ac:dyDescent="0.25">
      <c r="A22" s="8">
        <v>39326</v>
      </c>
      <c r="B22" s="9">
        <v>280873709.66341197</v>
      </c>
      <c r="C22" s="10">
        <v>61</v>
      </c>
      <c r="D22" s="10">
        <v>35</v>
      </c>
      <c r="E22" s="10">
        <v>30</v>
      </c>
      <c r="F22" s="6">
        <v>19</v>
      </c>
      <c r="G22">
        <f t="shared" si="7"/>
        <v>2007</v>
      </c>
      <c r="I22">
        <f t="shared" si="0"/>
        <v>3548335646.3898234</v>
      </c>
      <c r="J22">
        <f t="shared" si="1"/>
        <v>4097244.9488671185</v>
      </c>
      <c r="K22">
        <f t="shared" si="2"/>
        <v>25297999.17446591</v>
      </c>
      <c r="L22">
        <f t="shared" si="3"/>
        <v>144621777.85756972</v>
      </c>
      <c r="M22">
        <f t="shared" si="4"/>
        <v>38933176.065035969</v>
      </c>
      <c r="N22">
        <f t="shared" si="5"/>
        <v>-3491923933.1378112</v>
      </c>
      <c r="O22">
        <f t="shared" si="6"/>
        <v>269361911.29795122</v>
      </c>
    </row>
    <row r="23" spans="1:15" x14ac:dyDescent="0.25">
      <c r="A23" s="8">
        <v>39356</v>
      </c>
      <c r="B23" s="9">
        <v>275821162.12958002</v>
      </c>
      <c r="C23" s="10">
        <v>149.9</v>
      </c>
      <c r="D23" s="10">
        <v>21.5</v>
      </c>
      <c r="E23" s="10">
        <v>31</v>
      </c>
      <c r="F23" s="6">
        <v>22</v>
      </c>
      <c r="G23">
        <f t="shared" si="7"/>
        <v>2007</v>
      </c>
      <c r="I23">
        <f t="shared" si="0"/>
        <v>3548335646.3898234</v>
      </c>
      <c r="J23">
        <f t="shared" si="1"/>
        <v>10068475.702216083</v>
      </c>
      <c r="K23">
        <f t="shared" si="2"/>
        <v>15540199.492886201</v>
      </c>
      <c r="L23">
        <f t="shared" si="3"/>
        <v>149442503.7861554</v>
      </c>
      <c r="M23">
        <f t="shared" si="4"/>
        <v>45080519.654252172</v>
      </c>
      <c r="N23">
        <f t="shared" si="5"/>
        <v>-3491923933.1378112</v>
      </c>
      <c r="O23">
        <f t="shared" si="6"/>
        <v>276543411.88752174</v>
      </c>
    </row>
    <row r="24" spans="1:15" x14ac:dyDescent="0.25">
      <c r="A24" s="8">
        <v>39387</v>
      </c>
      <c r="B24" s="9">
        <v>274311353.64484</v>
      </c>
      <c r="C24" s="10">
        <v>468.7</v>
      </c>
      <c r="D24" s="10">
        <v>0</v>
      </c>
      <c r="E24" s="10">
        <v>30</v>
      </c>
      <c r="F24" s="6">
        <v>22</v>
      </c>
      <c r="G24">
        <f t="shared" si="7"/>
        <v>2007</v>
      </c>
      <c r="I24">
        <f t="shared" si="0"/>
        <v>3548335646.3898234</v>
      </c>
      <c r="J24">
        <f t="shared" si="1"/>
        <v>31481618.156295385</v>
      </c>
      <c r="K24">
        <f t="shared" si="2"/>
        <v>0</v>
      </c>
      <c r="L24">
        <f t="shared" si="3"/>
        <v>144621777.85756972</v>
      </c>
      <c r="M24">
        <f t="shared" si="4"/>
        <v>45080519.654252172</v>
      </c>
      <c r="N24">
        <f t="shared" si="5"/>
        <v>-3491923933.1378112</v>
      </c>
      <c r="O24">
        <f t="shared" si="6"/>
        <v>277595628.9201293</v>
      </c>
    </row>
    <row r="25" spans="1:15" x14ac:dyDescent="0.25">
      <c r="A25" s="8">
        <v>39417</v>
      </c>
      <c r="B25" s="9">
        <v>294695847.80001998</v>
      </c>
      <c r="C25" s="10">
        <v>657</v>
      </c>
      <c r="D25" s="10">
        <v>0</v>
      </c>
      <c r="E25" s="10">
        <v>31</v>
      </c>
      <c r="F25" s="6">
        <v>19</v>
      </c>
      <c r="G25">
        <f t="shared" si="7"/>
        <v>2007</v>
      </c>
      <c r="I25">
        <f t="shared" si="0"/>
        <v>3548335646.3898234</v>
      </c>
      <c r="J25">
        <f t="shared" si="1"/>
        <v>44129343.137798309</v>
      </c>
      <c r="K25">
        <f t="shared" si="2"/>
        <v>0</v>
      </c>
      <c r="L25">
        <f t="shared" si="3"/>
        <v>149442503.7861554</v>
      </c>
      <c r="M25">
        <f t="shared" si="4"/>
        <v>38933176.065035969</v>
      </c>
      <c r="N25">
        <f t="shared" si="5"/>
        <v>-3491923933.1378112</v>
      </c>
      <c r="O25">
        <f t="shared" si="6"/>
        <v>288916736.24100161</v>
      </c>
    </row>
    <row r="26" spans="1:15" x14ac:dyDescent="0.25">
      <c r="A26" s="8">
        <v>39448</v>
      </c>
      <c r="B26" s="9">
        <v>301541879.89762002</v>
      </c>
      <c r="C26" s="10">
        <v>639</v>
      </c>
      <c r="D26" s="10">
        <v>0</v>
      </c>
      <c r="E26" s="10">
        <v>31</v>
      </c>
      <c r="F26" s="6">
        <v>22</v>
      </c>
      <c r="G26">
        <f t="shared" si="7"/>
        <v>2008</v>
      </c>
      <c r="I26">
        <f t="shared" si="0"/>
        <v>3548335646.3898234</v>
      </c>
      <c r="J26">
        <f t="shared" si="1"/>
        <v>42920320.0381326</v>
      </c>
      <c r="K26">
        <f t="shared" si="2"/>
        <v>0</v>
      </c>
      <c r="L26">
        <f t="shared" si="3"/>
        <v>149442503.7861554</v>
      </c>
      <c r="M26">
        <f t="shared" si="4"/>
        <v>45080519.654252172</v>
      </c>
      <c r="N26">
        <f t="shared" si="5"/>
        <v>-3493663805.5509343</v>
      </c>
      <c r="O26">
        <f t="shared" si="6"/>
        <v>292115184.31742907</v>
      </c>
    </row>
    <row r="27" spans="1:15" x14ac:dyDescent="0.25">
      <c r="A27" s="8">
        <v>39479</v>
      </c>
      <c r="B27" s="9">
        <v>286013196.38046002</v>
      </c>
      <c r="C27" s="10">
        <v>692.5</v>
      </c>
      <c r="D27" s="10">
        <v>0</v>
      </c>
      <c r="E27" s="10">
        <v>29</v>
      </c>
      <c r="F27" s="6">
        <v>20</v>
      </c>
      <c r="G27">
        <f t="shared" si="7"/>
        <v>2008</v>
      </c>
      <c r="I27">
        <f t="shared" si="0"/>
        <v>3548335646.3898234</v>
      </c>
      <c r="J27">
        <f t="shared" si="1"/>
        <v>46513805.362139009</v>
      </c>
      <c r="K27">
        <f t="shared" si="2"/>
        <v>0</v>
      </c>
      <c r="L27">
        <f t="shared" si="3"/>
        <v>139801051.92898408</v>
      </c>
      <c r="M27">
        <f t="shared" si="4"/>
        <v>40982290.594774701</v>
      </c>
      <c r="N27">
        <f t="shared" si="5"/>
        <v>-3493663805.5509343</v>
      </c>
      <c r="O27">
        <f t="shared" si="6"/>
        <v>281968988.72478724</v>
      </c>
    </row>
    <row r="28" spans="1:15" x14ac:dyDescent="0.25">
      <c r="A28" s="8">
        <v>39508</v>
      </c>
      <c r="B28" s="9">
        <v>285378792.27587998</v>
      </c>
      <c r="C28" s="10">
        <v>627.29999999999995</v>
      </c>
      <c r="D28" s="10">
        <v>0</v>
      </c>
      <c r="E28" s="10">
        <v>31</v>
      </c>
      <c r="F28" s="6">
        <v>19</v>
      </c>
      <c r="G28">
        <f t="shared" si="7"/>
        <v>2008</v>
      </c>
      <c r="I28">
        <f t="shared" si="0"/>
        <v>3548335646.3898234</v>
      </c>
      <c r="J28">
        <f t="shared" si="1"/>
        <v>42134455.023349889</v>
      </c>
      <c r="K28">
        <f t="shared" si="2"/>
        <v>0</v>
      </c>
      <c r="L28">
        <f t="shared" si="3"/>
        <v>149442503.7861554</v>
      </c>
      <c r="M28">
        <f t="shared" si="4"/>
        <v>38933176.065035969</v>
      </c>
      <c r="N28">
        <f t="shared" si="5"/>
        <v>-3493663805.5509343</v>
      </c>
      <c r="O28">
        <f t="shared" si="6"/>
        <v>285181975.71342993</v>
      </c>
    </row>
    <row r="29" spans="1:15" x14ac:dyDescent="0.25">
      <c r="A29" s="8">
        <v>39539</v>
      </c>
      <c r="B29" s="9">
        <v>255049710.73708001</v>
      </c>
      <c r="C29" s="10">
        <v>265</v>
      </c>
      <c r="D29" s="10">
        <v>0</v>
      </c>
      <c r="E29" s="10">
        <v>30</v>
      </c>
      <c r="F29" s="6">
        <v>22</v>
      </c>
      <c r="G29">
        <f t="shared" si="7"/>
        <v>2008</v>
      </c>
      <c r="I29">
        <f t="shared" si="0"/>
        <v>3548335646.3898234</v>
      </c>
      <c r="J29">
        <f t="shared" si="1"/>
        <v>17799506.745078467</v>
      </c>
      <c r="K29">
        <f t="shared" si="2"/>
        <v>0</v>
      </c>
      <c r="L29">
        <f t="shared" si="3"/>
        <v>144621777.85756972</v>
      </c>
      <c r="M29">
        <f t="shared" si="4"/>
        <v>45080519.654252172</v>
      </c>
      <c r="N29">
        <f t="shared" si="5"/>
        <v>-3493663805.5509343</v>
      </c>
      <c r="O29">
        <f t="shared" si="6"/>
        <v>262173645.09578943</v>
      </c>
    </row>
    <row r="30" spans="1:15" x14ac:dyDescent="0.25">
      <c r="A30" s="8">
        <v>39569</v>
      </c>
      <c r="B30" s="9">
        <v>248546059.22372001</v>
      </c>
      <c r="C30" s="10">
        <v>208.8</v>
      </c>
      <c r="D30" s="10">
        <v>2.1</v>
      </c>
      <c r="E30" s="10">
        <v>31</v>
      </c>
      <c r="F30" s="6">
        <v>21</v>
      </c>
      <c r="G30">
        <f t="shared" si="7"/>
        <v>2008</v>
      </c>
      <c r="I30">
        <f t="shared" si="0"/>
        <v>3548335646.3898234</v>
      </c>
      <c r="J30">
        <f t="shared" si="1"/>
        <v>14024667.956122203</v>
      </c>
      <c r="K30">
        <f t="shared" si="2"/>
        <v>1517879.9504679546</v>
      </c>
      <c r="L30">
        <f t="shared" si="3"/>
        <v>149442503.7861554</v>
      </c>
      <c r="M30">
        <f t="shared" si="4"/>
        <v>43031405.12451344</v>
      </c>
      <c r="N30">
        <f t="shared" si="5"/>
        <v>-3493663805.5509343</v>
      </c>
      <c r="O30">
        <f t="shared" si="6"/>
        <v>262688297.65614843</v>
      </c>
    </row>
    <row r="31" spans="1:15" x14ac:dyDescent="0.25">
      <c r="A31" s="8">
        <v>39600</v>
      </c>
      <c r="B31" s="9">
        <v>287944901.33534002</v>
      </c>
      <c r="C31" s="10">
        <v>24.1</v>
      </c>
      <c r="D31" s="10">
        <v>66.400000000000006</v>
      </c>
      <c r="E31" s="10">
        <v>30</v>
      </c>
      <c r="F31" s="6">
        <v>21</v>
      </c>
      <c r="G31">
        <f t="shared" si="7"/>
        <v>2008</v>
      </c>
      <c r="I31">
        <f t="shared" si="0"/>
        <v>3548335646.3898234</v>
      </c>
      <c r="J31">
        <f t="shared" si="1"/>
        <v>1618747.5945524191</v>
      </c>
      <c r="K31">
        <f t="shared" si="2"/>
        <v>47993918.433843896</v>
      </c>
      <c r="L31">
        <f t="shared" si="3"/>
        <v>144621777.85756972</v>
      </c>
      <c r="M31">
        <f t="shared" si="4"/>
        <v>43031405.12451344</v>
      </c>
      <c r="N31">
        <f t="shared" si="5"/>
        <v>-3493663805.5509343</v>
      </c>
      <c r="O31">
        <f t="shared" si="6"/>
        <v>291937689.84936905</v>
      </c>
    </row>
    <row r="32" spans="1:15" x14ac:dyDescent="0.25">
      <c r="A32" s="8">
        <v>39630</v>
      </c>
      <c r="B32" s="9">
        <v>319461681.27983999</v>
      </c>
      <c r="C32" s="10">
        <v>4</v>
      </c>
      <c r="D32" s="10">
        <v>97</v>
      </c>
      <c r="E32" s="10">
        <v>31</v>
      </c>
      <c r="F32" s="6">
        <v>22</v>
      </c>
      <c r="G32">
        <f t="shared" si="7"/>
        <v>2008</v>
      </c>
      <c r="I32">
        <f t="shared" si="0"/>
        <v>3548335646.3898234</v>
      </c>
      <c r="J32">
        <f t="shared" si="1"/>
        <v>268671.79992571269</v>
      </c>
      <c r="K32">
        <f t="shared" si="2"/>
        <v>70111597.712091237</v>
      </c>
      <c r="L32">
        <f t="shared" si="3"/>
        <v>149442503.7861554</v>
      </c>
      <c r="M32">
        <f t="shared" si="4"/>
        <v>45080519.654252172</v>
      </c>
      <c r="N32">
        <f t="shared" si="5"/>
        <v>-3493663805.5509343</v>
      </c>
      <c r="O32">
        <f t="shared" si="6"/>
        <v>319575133.79131365</v>
      </c>
    </row>
    <row r="33" spans="1:15" x14ac:dyDescent="0.25">
      <c r="A33" s="8">
        <v>39661</v>
      </c>
      <c r="B33" s="9">
        <v>293716156.25855798</v>
      </c>
      <c r="C33" s="10">
        <v>12.4</v>
      </c>
      <c r="D33" s="10">
        <v>53.2</v>
      </c>
      <c r="E33" s="10">
        <v>31</v>
      </c>
      <c r="F33" s="6">
        <v>20</v>
      </c>
      <c r="G33">
        <f t="shared" si="7"/>
        <v>2008</v>
      </c>
      <c r="I33">
        <f t="shared" si="0"/>
        <v>3548335646.3898234</v>
      </c>
      <c r="J33">
        <f t="shared" si="1"/>
        <v>832882.57976970938</v>
      </c>
      <c r="K33">
        <f t="shared" si="2"/>
        <v>38452958.745188184</v>
      </c>
      <c r="L33">
        <f t="shared" si="3"/>
        <v>149442503.7861554</v>
      </c>
      <c r="M33">
        <f t="shared" si="4"/>
        <v>40982290.594774701</v>
      </c>
      <c r="N33">
        <f t="shared" si="5"/>
        <v>-3493663805.5509343</v>
      </c>
      <c r="O33">
        <f t="shared" si="6"/>
        <v>284382476.54477692</v>
      </c>
    </row>
    <row r="34" spans="1:15" x14ac:dyDescent="0.25">
      <c r="A34" s="8">
        <v>39692</v>
      </c>
      <c r="B34" s="9">
        <v>283916906.35448599</v>
      </c>
      <c r="C34" s="10">
        <v>56.7</v>
      </c>
      <c r="D34" s="10">
        <v>21.4</v>
      </c>
      <c r="E34" s="10">
        <v>30</v>
      </c>
      <c r="F34" s="6">
        <v>21</v>
      </c>
      <c r="G34">
        <f t="shared" si="7"/>
        <v>2008</v>
      </c>
      <c r="I34">
        <f t="shared" ref="I34:I65" si="8">WSkWh</f>
        <v>3548335646.3898234</v>
      </c>
      <c r="J34">
        <f t="shared" ref="J34:J65" si="9">LonHDD*C34</f>
        <v>3808422.7639469774</v>
      </c>
      <c r="K34">
        <f t="shared" ref="K34:K65" si="10">LonCDD*D34</f>
        <v>15467919.495244868</v>
      </c>
      <c r="L34">
        <f t="shared" ref="L34:L65" si="11">MonthDays*E34</f>
        <v>144621777.85756972</v>
      </c>
      <c r="M34">
        <f t="shared" ref="M34:M65" si="12">PeakDays*F34</f>
        <v>43031405.12451344</v>
      </c>
      <c r="N34">
        <f t="shared" ref="N34:N65" si="13">Year*G34</f>
        <v>-3493663805.5509343</v>
      </c>
      <c r="O34">
        <f t="shared" ref="O34:O65" si="14">SUM(I34:N34)</f>
        <v>261601366.08016443</v>
      </c>
    </row>
    <row r="35" spans="1:15" x14ac:dyDescent="0.25">
      <c r="A35" s="8">
        <v>39722</v>
      </c>
      <c r="B35" s="9">
        <v>262065574.00648001</v>
      </c>
      <c r="C35" s="10">
        <v>286.8</v>
      </c>
      <c r="D35" s="10">
        <v>0</v>
      </c>
      <c r="E35" s="10">
        <v>31</v>
      </c>
      <c r="F35" s="6">
        <v>22</v>
      </c>
      <c r="G35">
        <f t="shared" si="7"/>
        <v>2008</v>
      </c>
      <c r="I35">
        <f t="shared" si="8"/>
        <v>3548335646.3898234</v>
      </c>
      <c r="J35">
        <f t="shared" si="9"/>
        <v>19263768.054673601</v>
      </c>
      <c r="K35">
        <f t="shared" si="10"/>
        <v>0</v>
      </c>
      <c r="L35">
        <f t="shared" si="11"/>
        <v>149442503.7861554</v>
      </c>
      <c r="M35">
        <f t="shared" si="12"/>
        <v>45080519.654252172</v>
      </c>
      <c r="N35">
        <f t="shared" si="13"/>
        <v>-3493663805.5509343</v>
      </c>
      <c r="O35">
        <f t="shared" si="14"/>
        <v>268458632.33397007</v>
      </c>
    </row>
    <row r="36" spans="1:15" x14ac:dyDescent="0.25">
      <c r="A36" s="8">
        <v>39753</v>
      </c>
      <c r="B36" s="9">
        <v>268677317.44528002</v>
      </c>
      <c r="C36" s="10">
        <v>468.3</v>
      </c>
      <c r="D36" s="10">
        <v>0</v>
      </c>
      <c r="E36" s="10">
        <v>30</v>
      </c>
      <c r="F36" s="6">
        <v>20</v>
      </c>
      <c r="G36">
        <f t="shared" si="7"/>
        <v>2008</v>
      </c>
      <c r="I36">
        <f t="shared" si="8"/>
        <v>3548335646.3898234</v>
      </c>
      <c r="J36">
        <f t="shared" si="9"/>
        <v>31454750.976302814</v>
      </c>
      <c r="K36">
        <f t="shared" si="10"/>
        <v>0</v>
      </c>
      <c r="L36">
        <f t="shared" si="11"/>
        <v>144621777.85756972</v>
      </c>
      <c r="M36">
        <f t="shared" si="12"/>
        <v>40982290.594774701</v>
      </c>
      <c r="N36">
        <f t="shared" si="13"/>
        <v>-3493663805.5509343</v>
      </c>
      <c r="O36">
        <f t="shared" si="14"/>
        <v>271730660.26753616</v>
      </c>
    </row>
    <row r="37" spans="1:15" x14ac:dyDescent="0.25">
      <c r="A37" s="8">
        <v>39783</v>
      </c>
      <c r="B37" s="9">
        <v>298039893.54677999</v>
      </c>
      <c r="C37" s="10">
        <v>671</v>
      </c>
      <c r="D37" s="10">
        <v>0</v>
      </c>
      <c r="E37" s="10">
        <v>31</v>
      </c>
      <c r="F37" s="6">
        <v>21</v>
      </c>
      <c r="G37">
        <f t="shared" si="7"/>
        <v>2008</v>
      </c>
      <c r="I37">
        <f t="shared" si="8"/>
        <v>3548335646.3898234</v>
      </c>
      <c r="J37">
        <f t="shared" si="9"/>
        <v>45069694.437538303</v>
      </c>
      <c r="K37">
        <f t="shared" si="10"/>
        <v>0</v>
      </c>
      <c r="L37">
        <f t="shared" si="11"/>
        <v>149442503.7861554</v>
      </c>
      <c r="M37">
        <f t="shared" si="12"/>
        <v>43031405.12451344</v>
      </c>
      <c r="N37">
        <f t="shared" si="13"/>
        <v>-3493663805.5509343</v>
      </c>
      <c r="O37">
        <f t="shared" si="14"/>
        <v>292215444.18709612</v>
      </c>
    </row>
    <row r="38" spans="1:15" x14ac:dyDescent="0.25">
      <c r="A38" s="8">
        <v>39814</v>
      </c>
      <c r="B38" s="9">
        <v>307276829.89279997</v>
      </c>
      <c r="C38" s="10">
        <v>849.6</v>
      </c>
      <c r="D38" s="10">
        <v>0</v>
      </c>
      <c r="E38" s="10">
        <v>31</v>
      </c>
      <c r="F38" s="6">
        <v>21</v>
      </c>
      <c r="G38">
        <f t="shared" si="7"/>
        <v>2009</v>
      </c>
      <c r="I38">
        <f t="shared" si="8"/>
        <v>3548335646.3898234</v>
      </c>
      <c r="J38">
        <f t="shared" si="9"/>
        <v>57065890.304221377</v>
      </c>
      <c r="K38">
        <f t="shared" si="10"/>
        <v>0</v>
      </c>
      <c r="L38">
        <f t="shared" si="11"/>
        <v>149442503.7861554</v>
      </c>
      <c r="M38">
        <f t="shared" si="12"/>
        <v>43031405.12451344</v>
      </c>
      <c r="N38">
        <f t="shared" si="13"/>
        <v>-3495403677.9640574</v>
      </c>
      <c r="O38">
        <f t="shared" si="14"/>
        <v>302471767.64065599</v>
      </c>
    </row>
    <row r="39" spans="1:15" x14ac:dyDescent="0.25">
      <c r="A39" s="8">
        <v>39845</v>
      </c>
      <c r="B39" s="9">
        <v>264065998.38260001</v>
      </c>
      <c r="C39" s="10">
        <v>612.70000000000005</v>
      </c>
      <c r="D39" s="10">
        <v>0</v>
      </c>
      <c r="E39" s="10">
        <v>28</v>
      </c>
      <c r="F39" s="6">
        <v>19</v>
      </c>
      <c r="G39">
        <f t="shared" si="7"/>
        <v>2009</v>
      </c>
      <c r="I39">
        <f t="shared" si="8"/>
        <v>3548335646.3898234</v>
      </c>
      <c r="J39">
        <f t="shared" si="9"/>
        <v>41153802.953621045</v>
      </c>
      <c r="K39">
        <f t="shared" si="10"/>
        <v>0</v>
      </c>
      <c r="L39">
        <f t="shared" si="11"/>
        <v>134980326.00039843</v>
      </c>
      <c r="M39">
        <f t="shared" si="12"/>
        <v>38933176.065035969</v>
      </c>
      <c r="N39">
        <f t="shared" si="13"/>
        <v>-3495403677.9640574</v>
      </c>
      <c r="O39">
        <f t="shared" si="14"/>
        <v>267999273.44482136</v>
      </c>
    </row>
    <row r="40" spans="1:15" x14ac:dyDescent="0.25">
      <c r="A40" s="8">
        <v>39873</v>
      </c>
      <c r="B40" s="9">
        <v>278082458.00470001</v>
      </c>
      <c r="C40" s="10">
        <v>533.29999999999995</v>
      </c>
      <c r="D40" s="10">
        <v>0</v>
      </c>
      <c r="E40" s="10">
        <v>31</v>
      </c>
      <c r="F40" s="6">
        <v>22</v>
      </c>
      <c r="G40">
        <f t="shared" si="7"/>
        <v>2009</v>
      </c>
      <c r="I40">
        <f t="shared" si="8"/>
        <v>3548335646.3898234</v>
      </c>
      <c r="J40">
        <f t="shared" si="9"/>
        <v>35820667.725095645</v>
      </c>
      <c r="K40">
        <f t="shared" si="10"/>
        <v>0</v>
      </c>
      <c r="L40">
        <f t="shared" si="11"/>
        <v>149442503.7861554</v>
      </c>
      <c r="M40">
        <f t="shared" si="12"/>
        <v>45080519.654252172</v>
      </c>
      <c r="N40">
        <f t="shared" si="13"/>
        <v>-3495403677.9640574</v>
      </c>
      <c r="O40">
        <f t="shared" si="14"/>
        <v>283275659.59126902</v>
      </c>
    </row>
    <row r="41" spans="1:15" x14ac:dyDescent="0.25">
      <c r="A41" s="8">
        <v>39904</v>
      </c>
      <c r="B41" s="9">
        <v>250781054.79998001</v>
      </c>
      <c r="C41" s="10">
        <v>307</v>
      </c>
      <c r="D41" s="10">
        <v>3.2</v>
      </c>
      <c r="E41" s="10">
        <v>30</v>
      </c>
      <c r="F41" s="6">
        <v>20</v>
      </c>
      <c r="G41">
        <f t="shared" si="7"/>
        <v>2009</v>
      </c>
      <c r="I41">
        <f t="shared" si="8"/>
        <v>3548335646.3898234</v>
      </c>
      <c r="J41">
        <f t="shared" si="9"/>
        <v>20620560.644298449</v>
      </c>
      <c r="K41">
        <f t="shared" si="10"/>
        <v>2312959.9245225973</v>
      </c>
      <c r="L41">
        <f t="shared" si="11"/>
        <v>144621777.85756972</v>
      </c>
      <c r="M41">
        <f t="shared" si="12"/>
        <v>40982290.594774701</v>
      </c>
      <c r="N41">
        <f t="shared" si="13"/>
        <v>-3495403677.9640574</v>
      </c>
      <c r="O41">
        <f t="shared" si="14"/>
        <v>261469557.44693136</v>
      </c>
    </row>
    <row r="42" spans="1:15" x14ac:dyDescent="0.25">
      <c r="A42" s="8">
        <v>39934</v>
      </c>
      <c r="B42" s="9">
        <v>250742745.14269</v>
      </c>
      <c r="C42" s="10">
        <v>156.9</v>
      </c>
      <c r="D42" s="10">
        <v>3.1</v>
      </c>
      <c r="E42" s="10">
        <v>31</v>
      </c>
      <c r="F42" s="6">
        <v>20</v>
      </c>
      <c r="G42">
        <f t="shared" si="7"/>
        <v>2009</v>
      </c>
      <c r="I42">
        <f t="shared" si="8"/>
        <v>3548335646.3898234</v>
      </c>
      <c r="J42">
        <f t="shared" si="9"/>
        <v>10538651.35208608</v>
      </c>
      <c r="K42">
        <f t="shared" si="10"/>
        <v>2240679.9268812663</v>
      </c>
      <c r="L42">
        <f t="shared" si="11"/>
        <v>149442503.7861554</v>
      </c>
      <c r="M42">
        <f t="shared" si="12"/>
        <v>40982290.594774701</v>
      </c>
      <c r="N42">
        <f t="shared" si="13"/>
        <v>-3495403677.9640574</v>
      </c>
      <c r="O42">
        <f t="shared" si="14"/>
        <v>256136094.08566332</v>
      </c>
    </row>
    <row r="43" spans="1:15" x14ac:dyDescent="0.25">
      <c r="A43" s="8">
        <v>39965</v>
      </c>
      <c r="B43" s="9">
        <v>265479494.76989001</v>
      </c>
      <c r="C43" s="10">
        <v>49.7</v>
      </c>
      <c r="D43" s="10">
        <v>35.5</v>
      </c>
      <c r="E43" s="10">
        <v>30</v>
      </c>
      <c r="F43" s="6">
        <v>22</v>
      </c>
      <c r="G43">
        <f t="shared" si="7"/>
        <v>2009</v>
      </c>
      <c r="I43">
        <f t="shared" si="8"/>
        <v>3548335646.3898234</v>
      </c>
      <c r="J43">
        <f t="shared" si="9"/>
        <v>3338247.1140769804</v>
      </c>
      <c r="K43">
        <f t="shared" si="10"/>
        <v>25659399.162672564</v>
      </c>
      <c r="L43">
        <f t="shared" si="11"/>
        <v>144621777.85756972</v>
      </c>
      <c r="M43">
        <f t="shared" si="12"/>
        <v>45080519.654252172</v>
      </c>
      <c r="N43">
        <f t="shared" si="13"/>
        <v>-3495403677.9640574</v>
      </c>
      <c r="O43">
        <f t="shared" si="14"/>
        <v>271631912.21433735</v>
      </c>
    </row>
    <row r="44" spans="1:15" x14ac:dyDescent="0.25">
      <c r="A44" s="8">
        <v>39995</v>
      </c>
      <c r="B44" s="9">
        <v>274906308.27781999</v>
      </c>
      <c r="C44" s="10">
        <v>20.2</v>
      </c>
      <c r="D44" s="10">
        <v>29.4</v>
      </c>
      <c r="E44" s="10">
        <v>31</v>
      </c>
      <c r="F44" s="6">
        <v>22</v>
      </c>
      <c r="G44">
        <f t="shared" si="7"/>
        <v>2009</v>
      </c>
      <c r="I44">
        <f t="shared" si="8"/>
        <v>3548335646.3898234</v>
      </c>
      <c r="J44">
        <f t="shared" si="9"/>
        <v>1356792.5896248491</v>
      </c>
      <c r="K44">
        <f t="shared" si="10"/>
        <v>21250319.306551363</v>
      </c>
      <c r="L44">
        <f t="shared" si="11"/>
        <v>149442503.7861554</v>
      </c>
      <c r="M44">
        <f t="shared" si="12"/>
        <v>45080519.654252172</v>
      </c>
      <c r="N44">
        <f t="shared" si="13"/>
        <v>-3495403677.9640574</v>
      </c>
      <c r="O44">
        <f t="shared" si="14"/>
        <v>270062103.76234961</v>
      </c>
    </row>
    <row r="45" spans="1:15" x14ac:dyDescent="0.25">
      <c r="A45" s="8">
        <v>40026</v>
      </c>
      <c r="B45" s="9">
        <v>300712862.66684002</v>
      </c>
      <c r="C45" s="10">
        <v>17.899999999999999</v>
      </c>
      <c r="D45" s="10">
        <v>71.900000000000006</v>
      </c>
      <c r="E45" s="10">
        <v>31</v>
      </c>
      <c r="F45" s="6">
        <v>20</v>
      </c>
      <c r="G45">
        <f t="shared" si="7"/>
        <v>2009</v>
      </c>
      <c r="I45">
        <f t="shared" si="8"/>
        <v>3548335646.3898234</v>
      </c>
      <c r="J45">
        <f t="shared" si="9"/>
        <v>1202306.3046675641</v>
      </c>
      <c r="K45">
        <f t="shared" si="10"/>
        <v>51969318.304117113</v>
      </c>
      <c r="L45">
        <f t="shared" si="11"/>
        <v>149442503.7861554</v>
      </c>
      <c r="M45">
        <f t="shared" si="12"/>
        <v>40982290.594774701</v>
      </c>
      <c r="N45">
        <f t="shared" si="13"/>
        <v>-3495403677.9640574</v>
      </c>
      <c r="O45">
        <f t="shared" si="14"/>
        <v>296528387.41548061</v>
      </c>
    </row>
    <row r="46" spans="1:15" x14ac:dyDescent="0.25">
      <c r="A46" s="8">
        <v>40057</v>
      </c>
      <c r="B46" s="9">
        <v>263969677.20096001</v>
      </c>
      <c r="C46" s="10">
        <v>71.2</v>
      </c>
      <c r="D46" s="10">
        <v>15.9</v>
      </c>
      <c r="E46" s="10">
        <v>30</v>
      </c>
      <c r="F46" s="6">
        <v>21</v>
      </c>
      <c r="G46">
        <f t="shared" si="7"/>
        <v>2009</v>
      </c>
      <c r="I46">
        <f t="shared" si="8"/>
        <v>3548335646.3898234</v>
      </c>
      <c r="J46">
        <f t="shared" si="9"/>
        <v>4782358.0386776859</v>
      </c>
      <c r="K46">
        <f t="shared" si="10"/>
        <v>11492519.624971656</v>
      </c>
      <c r="L46">
        <f t="shared" si="11"/>
        <v>144621777.85756972</v>
      </c>
      <c r="M46">
        <f t="shared" si="12"/>
        <v>43031405.12451344</v>
      </c>
      <c r="N46">
        <f t="shared" si="13"/>
        <v>-3495403677.9640574</v>
      </c>
      <c r="O46">
        <f t="shared" si="14"/>
        <v>256860029.07149887</v>
      </c>
    </row>
    <row r="47" spans="1:15" x14ac:dyDescent="0.25">
      <c r="A47" s="8">
        <v>40087</v>
      </c>
      <c r="B47" s="9">
        <v>258962858.78830001</v>
      </c>
      <c r="C47" s="10">
        <v>301.2</v>
      </c>
      <c r="D47" s="10">
        <v>0</v>
      </c>
      <c r="E47" s="10">
        <v>31</v>
      </c>
      <c r="F47" s="6">
        <v>21</v>
      </c>
      <c r="G47">
        <f t="shared" si="7"/>
        <v>2009</v>
      </c>
      <c r="I47">
        <f t="shared" si="8"/>
        <v>3548335646.3898234</v>
      </c>
      <c r="J47">
        <f t="shared" si="9"/>
        <v>20230986.534406167</v>
      </c>
      <c r="K47">
        <f t="shared" si="10"/>
        <v>0</v>
      </c>
      <c r="L47">
        <f t="shared" si="11"/>
        <v>149442503.7861554</v>
      </c>
      <c r="M47">
        <f t="shared" si="12"/>
        <v>43031405.12451344</v>
      </c>
      <c r="N47">
        <f t="shared" si="13"/>
        <v>-3495403677.9640574</v>
      </c>
      <c r="O47">
        <f t="shared" si="14"/>
        <v>265636863.87084103</v>
      </c>
    </row>
    <row r="48" spans="1:15" x14ac:dyDescent="0.25">
      <c r="A48" s="8">
        <v>40118</v>
      </c>
      <c r="B48" s="9">
        <v>258162607.58963999</v>
      </c>
      <c r="C48" s="10">
        <v>356.7</v>
      </c>
      <c r="D48" s="10">
        <v>0</v>
      </c>
      <c r="E48" s="10">
        <v>30</v>
      </c>
      <c r="F48" s="6">
        <v>21</v>
      </c>
      <c r="G48">
        <f t="shared" si="7"/>
        <v>2009</v>
      </c>
      <c r="I48">
        <f t="shared" si="8"/>
        <v>3548335646.3898234</v>
      </c>
      <c r="J48">
        <f t="shared" si="9"/>
        <v>23958807.758375429</v>
      </c>
      <c r="K48">
        <f t="shared" si="10"/>
        <v>0</v>
      </c>
      <c r="L48">
        <f t="shared" si="11"/>
        <v>144621777.85756972</v>
      </c>
      <c r="M48">
        <f t="shared" si="12"/>
        <v>43031405.12451344</v>
      </c>
      <c r="N48">
        <f t="shared" si="13"/>
        <v>-3495403677.9640574</v>
      </c>
      <c r="O48">
        <f t="shared" si="14"/>
        <v>264543959.16622496</v>
      </c>
    </row>
    <row r="49" spans="1:15" x14ac:dyDescent="0.25">
      <c r="A49" s="8">
        <v>40148</v>
      </c>
      <c r="B49" s="9">
        <v>292766418.03745002</v>
      </c>
      <c r="C49" s="10">
        <v>637.29999999999995</v>
      </c>
      <c r="D49" s="10">
        <v>0</v>
      </c>
      <c r="E49" s="10">
        <v>31</v>
      </c>
      <c r="F49" s="6">
        <v>21</v>
      </c>
      <c r="G49">
        <f t="shared" si="7"/>
        <v>2009</v>
      </c>
      <c r="I49">
        <f t="shared" si="8"/>
        <v>3548335646.3898234</v>
      </c>
      <c r="J49">
        <f t="shared" si="9"/>
        <v>42806134.523164175</v>
      </c>
      <c r="K49">
        <f t="shared" si="10"/>
        <v>0</v>
      </c>
      <c r="L49">
        <f t="shared" si="11"/>
        <v>149442503.7861554</v>
      </c>
      <c r="M49">
        <f t="shared" si="12"/>
        <v>43031405.12451344</v>
      </c>
      <c r="N49">
        <f t="shared" si="13"/>
        <v>-3495403677.9640574</v>
      </c>
      <c r="O49">
        <f t="shared" si="14"/>
        <v>288212011.85959911</v>
      </c>
    </row>
    <row r="50" spans="1:15" x14ac:dyDescent="0.25">
      <c r="A50" s="8">
        <v>40179</v>
      </c>
      <c r="B50" s="9">
        <v>301373371.72127002</v>
      </c>
      <c r="C50" s="10">
        <v>733.1</v>
      </c>
      <c r="D50" s="10">
        <v>0</v>
      </c>
      <c r="E50" s="10">
        <v>31</v>
      </c>
      <c r="F50" s="6">
        <v>20</v>
      </c>
      <c r="G50">
        <f t="shared" si="7"/>
        <v>2010</v>
      </c>
      <c r="I50">
        <f t="shared" si="8"/>
        <v>3548335646.3898234</v>
      </c>
      <c r="J50">
        <f t="shared" si="9"/>
        <v>49240824.131384999</v>
      </c>
      <c r="K50">
        <f t="shared" si="10"/>
        <v>0</v>
      </c>
      <c r="L50">
        <f t="shared" si="11"/>
        <v>149442503.7861554</v>
      </c>
      <c r="M50">
        <f t="shared" si="12"/>
        <v>40982290.594774701</v>
      </c>
      <c r="N50">
        <f t="shared" si="13"/>
        <v>-3497143550.3771801</v>
      </c>
      <c r="O50">
        <f t="shared" si="14"/>
        <v>290857714.52495813</v>
      </c>
    </row>
    <row r="51" spans="1:15" x14ac:dyDescent="0.25">
      <c r="A51" s="8">
        <v>40210</v>
      </c>
      <c r="B51" s="9">
        <v>268164437.27344999</v>
      </c>
      <c r="C51" s="10">
        <v>633.4</v>
      </c>
      <c r="D51" s="10">
        <v>0</v>
      </c>
      <c r="E51" s="10">
        <v>28</v>
      </c>
      <c r="F51" s="6">
        <v>19</v>
      </c>
      <c r="G51">
        <f t="shared" si="7"/>
        <v>2010</v>
      </c>
      <c r="I51">
        <f t="shared" si="8"/>
        <v>3548335646.3898234</v>
      </c>
      <c r="J51">
        <f t="shared" si="9"/>
        <v>42544179.5182366</v>
      </c>
      <c r="K51">
        <f t="shared" si="10"/>
        <v>0</v>
      </c>
      <c r="L51">
        <f t="shared" si="11"/>
        <v>134980326.00039843</v>
      </c>
      <c r="M51">
        <f t="shared" si="12"/>
        <v>38933176.065035969</v>
      </c>
      <c r="N51">
        <f t="shared" si="13"/>
        <v>-3497143550.3771801</v>
      </c>
      <c r="O51">
        <f t="shared" si="14"/>
        <v>267649777.59631443</v>
      </c>
    </row>
    <row r="52" spans="1:15" x14ac:dyDescent="0.25">
      <c r="A52" s="8">
        <v>40238</v>
      </c>
      <c r="B52" s="9">
        <v>269584961.72100997</v>
      </c>
      <c r="C52" s="10">
        <v>450.2</v>
      </c>
      <c r="D52" s="10">
        <v>0</v>
      </c>
      <c r="E52" s="10">
        <v>31</v>
      </c>
      <c r="F52" s="6">
        <v>23</v>
      </c>
      <c r="G52">
        <f t="shared" si="7"/>
        <v>2010</v>
      </c>
      <c r="I52">
        <f t="shared" si="8"/>
        <v>3548335646.3898234</v>
      </c>
      <c r="J52">
        <f t="shared" si="9"/>
        <v>30239011.081638962</v>
      </c>
      <c r="K52">
        <f t="shared" si="10"/>
        <v>0</v>
      </c>
      <c r="L52">
        <f t="shared" si="11"/>
        <v>149442503.7861554</v>
      </c>
      <c r="M52">
        <f t="shared" si="12"/>
        <v>47129634.183990911</v>
      </c>
      <c r="N52">
        <f t="shared" si="13"/>
        <v>-3497143550.3771801</v>
      </c>
      <c r="O52">
        <f t="shared" si="14"/>
        <v>278003245.06442833</v>
      </c>
    </row>
    <row r="53" spans="1:15" x14ac:dyDescent="0.25">
      <c r="A53" s="8">
        <v>40269</v>
      </c>
      <c r="B53" s="9">
        <v>242909549.61668</v>
      </c>
      <c r="C53" s="10">
        <v>236.4</v>
      </c>
      <c r="D53" s="10">
        <v>0</v>
      </c>
      <c r="E53" s="10">
        <v>30</v>
      </c>
      <c r="F53" s="6">
        <v>20</v>
      </c>
      <c r="G53">
        <f t="shared" si="7"/>
        <v>2010</v>
      </c>
      <c r="I53">
        <f t="shared" si="8"/>
        <v>3548335646.3898234</v>
      </c>
      <c r="J53">
        <f t="shared" si="9"/>
        <v>15878503.375609621</v>
      </c>
      <c r="K53">
        <f t="shared" si="10"/>
        <v>0</v>
      </c>
      <c r="L53">
        <f t="shared" si="11"/>
        <v>144621777.85756972</v>
      </c>
      <c r="M53">
        <f t="shared" si="12"/>
        <v>40982290.594774701</v>
      </c>
      <c r="N53">
        <f t="shared" si="13"/>
        <v>-3497143550.3771801</v>
      </c>
      <c r="O53">
        <f t="shared" si="14"/>
        <v>252674667.84059715</v>
      </c>
    </row>
    <row r="54" spans="1:15" x14ac:dyDescent="0.25">
      <c r="A54" s="8">
        <v>40299</v>
      </c>
      <c r="B54" s="9">
        <v>269054896.24094999</v>
      </c>
      <c r="C54" s="10">
        <v>121.1</v>
      </c>
      <c r="D54" s="10">
        <v>34.9</v>
      </c>
      <c r="E54" s="10">
        <v>31</v>
      </c>
      <c r="F54" s="6">
        <v>20</v>
      </c>
      <c r="G54">
        <f t="shared" si="7"/>
        <v>2010</v>
      </c>
      <c r="I54">
        <f t="shared" si="8"/>
        <v>3548335646.3898234</v>
      </c>
      <c r="J54">
        <f t="shared" si="9"/>
        <v>8134038.7427509511</v>
      </c>
      <c r="K54">
        <f t="shared" si="10"/>
        <v>25225719.176824577</v>
      </c>
      <c r="L54">
        <f t="shared" si="11"/>
        <v>149442503.7861554</v>
      </c>
      <c r="M54">
        <f t="shared" si="12"/>
        <v>40982290.594774701</v>
      </c>
      <c r="N54">
        <f t="shared" si="13"/>
        <v>-3497143550.3771801</v>
      </c>
      <c r="O54">
        <f t="shared" si="14"/>
        <v>274976648.31314898</v>
      </c>
    </row>
    <row r="55" spans="1:15" x14ac:dyDescent="0.25">
      <c r="A55" s="8">
        <v>40330</v>
      </c>
      <c r="B55" s="9">
        <v>288397187.62551999</v>
      </c>
      <c r="C55" s="10">
        <v>23.6</v>
      </c>
      <c r="D55" s="10">
        <v>57.5</v>
      </c>
      <c r="E55" s="10">
        <v>30</v>
      </c>
      <c r="F55" s="6">
        <v>22</v>
      </c>
      <c r="G55">
        <f t="shared" si="7"/>
        <v>2010</v>
      </c>
      <c r="I55">
        <f t="shared" si="8"/>
        <v>3548335646.3898234</v>
      </c>
      <c r="J55">
        <f t="shared" si="9"/>
        <v>1585163.619561705</v>
      </c>
      <c r="K55">
        <f t="shared" si="10"/>
        <v>41560998.64376542</v>
      </c>
      <c r="L55">
        <f t="shared" si="11"/>
        <v>144621777.85756972</v>
      </c>
      <c r="M55">
        <f t="shared" si="12"/>
        <v>45080519.654252172</v>
      </c>
      <c r="N55">
        <f t="shared" si="13"/>
        <v>-3497143550.3771801</v>
      </c>
      <c r="O55">
        <f t="shared" si="14"/>
        <v>284040555.78779221</v>
      </c>
    </row>
    <row r="56" spans="1:15" x14ac:dyDescent="0.25">
      <c r="A56" s="8">
        <v>40360</v>
      </c>
      <c r="B56" s="9">
        <v>334725938.08823001</v>
      </c>
      <c r="C56" s="10">
        <v>5.6</v>
      </c>
      <c r="D56" s="10">
        <v>129.69999999999999</v>
      </c>
      <c r="E56" s="10">
        <v>31</v>
      </c>
      <c r="F56" s="6">
        <v>21</v>
      </c>
      <c r="G56">
        <f t="shared" si="7"/>
        <v>2010</v>
      </c>
      <c r="I56">
        <f t="shared" si="8"/>
        <v>3548335646.3898234</v>
      </c>
      <c r="J56">
        <f t="shared" si="9"/>
        <v>376140.51989599777</v>
      </c>
      <c r="K56">
        <f t="shared" si="10"/>
        <v>93747156.940806508</v>
      </c>
      <c r="L56">
        <f t="shared" si="11"/>
        <v>149442503.7861554</v>
      </c>
      <c r="M56">
        <f t="shared" si="12"/>
        <v>43031405.12451344</v>
      </c>
      <c r="N56">
        <f t="shared" si="13"/>
        <v>-3497143550.3771801</v>
      </c>
      <c r="O56">
        <f t="shared" si="14"/>
        <v>337789302.38401461</v>
      </c>
    </row>
    <row r="57" spans="1:15" x14ac:dyDescent="0.25">
      <c r="A57" s="8">
        <v>40391</v>
      </c>
      <c r="B57" s="9">
        <v>325611196.93184</v>
      </c>
      <c r="C57" s="10">
        <v>6</v>
      </c>
      <c r="D57" s="10">
        <v>121.7</v>
      </c>
      <c r="E57" s="10">
        <v>31</v>
      </c>
      <c r="F57" s="6">
        <v>21</v>
      </c>
      <c r="G57">
        <f t="shared" si="7"/>
        <v>2010</v>
      </c>
      <c r="I57">
        <f t="shared" si="8"/>
        <v>3548335646.3898234</v>
      </c>
      <c r="J57">
        <f t="shared" si="9"/>
        <v>403007.69988856907</v>
      </c>
      <c r="K57">
        <f t="shared" si="10"/>
        <v>87964757.129500031</v>
      </c>
      <c r="L57">
        <f t="shared" si="11"/>
        <v>149442503.7861554</v>
      </c>
      <c r="M57">
        <f t="shared" si="12"/>
        <v>43031405.12451344</v>
      </c>
      <c r="N57">
        <f t="shared" si="13"/>
        <v>-3497143550.3771801</v>
      </c>
      <c r="O57">
        <f t="shared" si="14"/>
        <v>332033769.75270081</v>
      </c>
    </row>
    <row r="58" spans="1:15" x14ac:dyDescent="0.25">
      <c r="A58" s="8">
        <v>40422</v>
      </c>
      <c r="B58" s="9">
        <v>264224371.98183998</v>
      </c>
      <c r="C58" s="10">
        <v>87.9</v>
      </c>
      <c r="D58" s="10">
        <v>24.1</v>
      </c>
      <c r="E58" s="10">
        <v>30</v>
      </c>
      <c r="F58" s="6">
        <v>21</v>
      </c>
      <c r="G58">
        <f t="shared" si="7"/>
        <v>2010</v>
      </c>
      <c r="I58">
        <f t="shared" si="8"/>
        <v>3548335646.3898234</v>
      </c>
      <c r="J58">
        <f t="shared" si="9"/>
        <v>5904062.8033675365</v>
      </c>
      <c r="K58">
        <f t="shared" si="10"/>
        <v>17419479.431560811</v>
      </c>
      <c r="L58">
        <f t="shared" si="11"/>
        <v>144621777.85756972</v>
      </c>
      <c r="M58">
        <f t="shared" si="12"/>
        <v>43031405.12451344</v>
      </c>
      <c r="N58">
        <f t="shared" si="13"/>
        <v>-3497143550.3771801</v>
      </c>
      <c r="O58">
        <f t="shared" si="14"/>
        <v>262168821.22965527</v>
      </c>
    </row>
    <row r="59" spans="1:15" x14ac:dyDescent="0.25">
      <c r="A59" s="8">
        <v>40452</v>
      </c>
      <c r="B59" s="9">
        <v>254480106.5099</v>
      </c>
      <c r="C59" s="10">
        <v>239.5</v>
      </c>
      <c r="D59" s="10">
        <v>0</v>
      </c>
      <c r="E59" s="10">
        <v>31</v>
      </c>
      <c r="F59" s="6">
        <v>20</v>
      </c>
      <c r="G59">
        <f t="shared" si="7"/>
        <v>2010</v>
      </c>
      <c r="I59">
        <f t="shared" si="8"/>
        <v>3548335646.3898234</v>
      </c>
      <c r="J59">
        <f t="shared" si="9"/>
        <v>16086724.020552048</v>
      </c>
      <c r="K59">
        <f t="shared" si="10"/>
        <v>0</v>
      </c>
      <c r="L59">
        <f t="shared" si="11"/>
        <v>149442503.7861554</v>
      </c>
      <c r="M59">
        <f t="shared" si="12"/>
        <v>40982290.594774701</v>
      </c>
      <c r="N59">
        <f t="shared" si="13"/>
        <v>-3497143550.3771801</v>
      </c>
      <c r="O59">
        <f t="shared" si="14"/>
        <v>257703614.41412544</v>
      </c>
    </row>
    <row r="60" spans="1:15" x14ac:dyDescent="0.25">
      <c r="A60" s="8">
        <v>40483</v>
      </c>
      <c r="B60" s="9">
        <v>262982872.56432</v>
      </c>
      <c r="C60" s="10">
        <v>413.6</v>
      </c>
      <c r="D60" s="10">
        <v>0</v>
      </c>
      <c r="E60" s="10">
        <v>30</v>
      </c>
      <c r="F60" s="6">
        <v>22</v>
      </c>
      <c r="G60">
        <f t="shared" si="7"/>
        <v>2010</v>
      </c>
      <c r="I60">
        <f t="shared" si="8"/>
        <v>3548335646.3898234</v>
      </c>
      <c r="J60">
        <f t="shared" si="9"/>
        <v>27780664.112318695</v>
      </c>
      <c r="K60">
        <f t="shared" si="10"/>
        <v>0</v>
      </c>
      <c r="L60">
        <f t="shared" si="11"/>
        <v>144621777.85756972</v>
      </c>
      <c r="M60">
        <f t="shared" si="12"/>
        <v>45080519.654252172</v>
      </c>
      <c r="N60">
        <f t="shared" si="13"/>
        <v>-3497143550.3771801</v>
      </c>
      <c r="O60">
        <f t="shared" si="14"/>
        <v>268675057.6367836</v>
      </c>
    </row>
    <row r="61" spans="1:15" x14ac:dyDescent="0.25">
      <c r="A61" s="8">
        <v>40513</v>
      </c>
      <c r="B61" s="9">
        <v>293281443.41191</v>
      </c>
      <c r="C61" s="10">
        <v>713.5</v>
      </c>
      <c r="D61" s="10">
        <v>0</v>
      </c>
      <c r="E61" s="10">
        <v>31</v>
      </c>
      <c r="F61" s="6">
        <v>21</v>
      </c>
      <c r="G61">
        <f t="shared" si="7"/>
        <v>2010</v>
      </c>
      <c r="I61">
        <f t="shared" si="8"/>
        <v>3548335646.3898234</v>
      </c>
      <c r="J61">
        <f t="shared" si="9"/>
        <v>47924332.311749004</v>
      </c>
      <c r="K61">
        <f t="shared" si="10"/>
        <v>0</v>
      </c>
      <c r="L61">
        <f t="shared" si="11"/>
        <v>149442503.7861554</v>
      </c>
      <c r="M61">
        <f t="shared" si="12"/>
        <v>43031405.12451344</v>
      </c>
      <c r="N61">
        <f t="shared" si="13"/>
        <v>-3497143550.3771801</v>
      </c>
      <c r="O61">
        <f t="shared" si="14"/>
        <v>291590337.23506117</v>
      </c>
    </row>
    <row r="62" spans="1:15" x14ac:dyDescent="0.25">
      <c r="A62" s="8">
        <v>40544</v>
      </c>
      <c r="B62" s="9">
        <v>300666159.26084</v>
      </c>
      <c r="C62" s="10">
        <v>798.8</v>
      </c>
      <c r="D62" s="10">
        <v>0</v>
      </c>
      <c r="E62" s="10">
        <v>31</v>
      </c>
      <c r="F62" s="6">
        <v>20</v>
      </c>
      <c r="G62">
        <f t="shared" si="7"/>
        <v>2011</v>
      </c>
      <c r="I62">
        <f t="shared" si="8"/>
        <v>3548335646.3898234</v>
      </c>
      <c r="J62">
        <f t="shared" si="9"/>
        <v>53653758.445164822</v>
      </c>
      <c r="K62">
        <f t="shared" si="10"/>
        <v>0</v>
      </c>
      <c r="L62">
        <f t="shared" si="11"/>
        <v>149442503.7861554</v>
      </c>
      <c r="M62">
        <f t="shared" si="12"/>
        <v>40982290.594774701</v>
      </c>
      <c r="N62">
        <f t="shared" si="13"/>
        <v>-3498883422.7903032</v>
      </c>
      <c r="O62">
        <f t="shared" si="14"/>
        <v>293530776.42561483</v>
      </c>
    </row>
    <row r="63" spans="1:15" x14ac:dyDescent="0.25">
      <c r="A63" s="8">
        <v>40575</v>
      </c>
      <c r="B63" s="9">
        <v>269236699.82142001</v>
      </c>
      <c r="C63" s="10">
        <v>677.8</v>
      </c>
      <c r="D63" s="10">
        <v>0</v>
      </c>
      <c r="E63" s="10">
        <v>28</v>
      </c>
      <c r="F63" s="6">
        <v>19</v>
      </c>
      <c r="G63">
        <f t="shared" si="7"/>
        <v>2011</v>
      </c>
      <c r="I63">
        <f t="shared" si="8"/>
        <v>3548335646.3898234</v>
      </c>
      <c r="J63">
        <f t="shared" si="9"/>
        <v>45526436.497412011</v>
      </c>
      <c r="K63">
        <f t="shared" si="10"/>
        <v>0</v>
      </c>
      <c r="L63">
        <f t="shared" si="11"/>
        <v>134980326.00039843</v>
      </c>
      <c r="M63">
        <f t="shared" si="12"/>
        <v>38933176.065035969</v>
      </c>
      <c r="N63">
        <f t="shared" si="13"/>
        <v>-3498883422.7903032</v>
      </c>
      <c r="O63">
        <f t="shared" si="14"/>
        <v>268892162.16236687</v>
      </c>
    </row>
    <row r="64" spans="1:15" x14ac:dyDescent="0.25">
      <c r="A64" s="8">
        <v>40603</v>
      </c>
      <c r="B64" s="9">
        <v>282763557.58645999</v>
      </c>
      <c r="C64" s="10">
        <v>599.6</v>
      </c>
      <c r="D64" s="10">
        <v>0</v>
      </c>
      <c r="E64" s="10">
        <v>31</v>
      </c>
      <c r="F64" s="6">
        <v>23</v>
      </c>
      <c r="G64">
        <f t="shared" si="7"/>
        <v>2011</v>
      </c>
      <c r="I64">
        <f t="shared" si="8"/>
        <v>3548335646.3898234</v>
      </c>
      <c r="J64">
        <f t="shared" si="9"/>
        <v>40273902.808864333</v>
      </c>
      <c r="K64">
        <f t="shared" si="10"/>
        <v>0</v>
      </c>
      <c r="L64">
        <f t="shared" si="11"/>
        <v>149442503.7861554</v>
      </c>
      <c r="M64">
        <f t="shared" si="12"/>
        <v>47129634.183990911</v>
      </c>
      <c r="N64">
        <f t="shared" si="13"/>
        <v>-3498883422.7903032</v>
      </c>
      <c r="O64">
        <f t="shared" si="14"/>
        <v>286298264.3785305</v>
      </c>
    </row>
    <row r="65" spans="1:15" x14ac:dyDescent="0.25">
      <c r="A65" s="8">
        <v>40634</v>
      </c>
      <c r="B65" s="9">
        <v>251072267.56657001</v>
      </c>
      <c r="C65" s="10">
        <v>330.4</v>
      </c>
      <c r="D65" s="10">
        <v>0</v>
      </c>
      <c r="E65" s="10">
        <v>30</v>
      </c>
      <c r="F65" s="6">
        <v>19</v>
      </c>
      <c r="G65">
        <f t="shared" si="7"/>
        <v>2011</v>
      </c>
      <c r="I65">
        <f t="shared" si="8"/>
        <v>3548335646.3898234</v>
      </c>
      <c r="J65">
        <f t="shared" si="9"/>
        <v>22192290.673863865</v>
      </c>
      <c r="K65">
        <f t="shared" si="10"/>
        <v>0</v>
      </c>
      <c r="L65">
        <f t="shared" si="11"/>
        <v>144621777.85756972</v>
      </c>
      <c r="M65">
        <f t="shared" si="12"/>
        <v>38933176.065035969</v>
      </c>
      <c r="N65">
        <f t="shared" si="13"/>
        <v>-3498883422.7903032</v>
      </c>
      <c r="O65">
        <f t="shared" si="14"/>
        <v>255199468.19598961</v>
      </c>
    </row>
    <row r="66" spans="1:15" x14ac:dyDescent="0.25">
      <c r="A66" s="8">
        <v>40664</v>
      </c>
      <c r="B66" s="9">
        <v>259668932.37447</v>
      </c>
      <c r="C66" s="10">
        <v>126.4</v>
      </c>
      <c r="D66" s="10">
        <v>17.399999999999999</v>
      </c>
      <c r="E66" s="10">
        <v>31</v>
      </c>
      <c r="F66" s="6">
        <v>21</v>
      </c>
      <c r="G66">
        <f t="shared" si="7"/>
        <v>2011</v>
      </c>
      <c r="I66">
        <f t="shared" ref="I66:I97" si="15">WSkWh</f>
        <v>3548335646.3898234</v>
      </c>
      <c r="J66">
        <f t="shared" ref="J66:J97" si="16">LonHDD*C66</f>
        <v>8490028.8776525222</v>
      </c>
      <c r="K66">
        <f t="shared" ref="K66:K97" si="17">LonCDD*D66</f>
        <v>12576719.589591622</v>
      </c>
      <c r="L66">
        <f t="shared" ref="L66:L97" si="18">MonthDays*E66</f>
        <v>149442503.7861554</v>
      </c>
      <c r="M66">
        <f t="shared" ref="M66:M97" si="19">PeakDays*F66</f>
        <v>43031405.12451344</v>
      </c>
      <c r="N66">
        <f t="shared" ref="N66:N97" si="20">Year*G66</f>
        <v>-3498883422.7903032</v>
      </c>
      <c r="O66">
        <f t="shared" ref="O66:O97" si="21">SUM(I66:N66)</f>
        <v>262992880.9774332</v>
      </c>
    </row>
    <row r="67" spans="1:15" x14ac:dyDescent="0.25">
      <c r="A67" s="8">
        <v>40695</v>
      </c>
      <c r="B67" s="9">
        <v>278903469.94766003</v>
      </c>
      <c r="C67" s="10">
        <v>27</v>
      </c>
      <c r="D67" s="10">
        <v>39.6</v>
      </c>
      <c r="E67" s="10">
        <v>30</v>
      </c>
      <c r="F67" s="6">
        <v>22</v>
      </c>
      <c r="G67">
        <f t="shared" ref="G67:G121" si="22">YEAR(A67)</f>
        <v>2011</v>
      </c>
      <c r="I67">
        <f t="shared" si="15"/>
        <v>3548335646.3898234</v>
      </c>
      <c r="J67">
        <f t="shared" si="16"/>
        <v>1813534.6494985607</v>
      </c>
      <c r="K67">
        <f t="shared" si="17"/>
        <v>28622879.065967143</v>
      </c>
      <c r="L67">
        <f t="shared" si="18"/>
        <v>144621777.85756972</v>
      </c>
      <c r="M67">
        <f t="shared" si="19"/>
        <v>45080519.654252172</v>
      </c>
      <c r="N67">
        <f t="shared" si="20"/>
        <v>-3498883422.7903032</v>
      </c>
      <c r="O67">
        <f t="shared" si="21"/>
        <v>269590934.8268075</v>
      </c>
    </row>
    <row r="68" spans="1:15" x14ac:dyDescent="0.25">
      <c r="A68" s="8">
        <v>40725</v>
      </c>
      <c r="B68" s="9">
        <v>342682880.64267004</v>
      </c>
      <c r="C68" s="10">
        <v>0</v>
      </c>
      <c r="D68" s="10">
        <v>160.9</v>
      </c>
      <c r="E68" s="10">
        <v>31</v>
      </c>
      <c r="F68" s="6">
        <v>20</v>
      </c>
      <c r="G68">
        <f t="shared" si="22"/>
        <v>2011</v>
      </c>
      <c r="I68">
        <f t="shared" si="15"/>
        <v>3548335646.3898234</v>
      </c>
      <c r="J68">
        <f t="shared" si="16"/>
        <v>0</v>
      </c>
      <c r="K68">
        <f t="shared" si="17"/>
        <v>116298516.20490186</v>
      </c>
      <c r="L68">
        <f t="shared" si="18"/>
        <v>149442503.7861554</v>
      </c>
      <c r="M68">
        <f t="shared" si="19"/>
        <v>40982290.594774701</v>
      </c>
      <c r="N68">
        <f t="shared" si="20"/>
        <v>-3498883422.7903032</v>
      </c>
      <c r="O68">
        <f t="shared" si="21"/>
        <v>356175534.18535185</v>
      </c>
    </row>
    <row r="69" spans="1:15" x14ac:dyDescent="0.25">
      <c r="A69" s="8">
        <v>40756</v>
      </c>
      <c r="B69" s="9">
        <v>311408949.97279</v>
      </c>
      <c r="C69" s="10">
        <v>1.5</v>
      </c>
      <c r="D69" s="10">
        <v>82.9</v>
      </c>
      <c r="E69" s="10">
        <v>31</v>
      </c>
      <c r="F69" s="6">
        <v>22</v>
      </c>
      <c r="G69">
        <f t="shared" si="22"/>
        <v>2011</v>
      </c>
      <c r="I69">
        <f t="shared" si="15"/>
        <v>3548335646.3898234</v>
      </c>
      <c r="J69">
        <f t="shared" si="16"/>
        <v>100751.92497214227</v>
      </c>
      <c r="K69">
        <f t="shared" si="17"/>
        <v>59920118.044663541</v>
      </c>
      <c r="L69">
        <f t="shared" si="18"/>
        <v>149442503.7861554</v>
      </c>
      <c r="M69">
        <f t="shared" si="19"/>
        <v>45080519.654252172</v>
      </c>
      <c r="N69">
        <f t="shared" si="20"/>
        <v>-3498883422.7903032</v>
      </c>
      <c r="O69">
        <f t="shared" si="21"/>
        <v>303996117.00956297</v>
      </c>
    </row>
    <row r="70" spans="1:15" x14ac:dyDescent="0.25">
      <c r="A70" s="8">
        <v>40787</v>
      </c>
      <c r="B70" s="9">
        <v>270531205.43578005</v>
      </c>
      <c r="C70" s="10">
        <v>71.900000000000006</v>
      </c>
      <c r="D70" s="10">
        <v>29</v>
      </c>
      <c r="E70" s="10">
        <v>30</v>
      </c>
      <c r="F70" s="6">
        <v>21</v>
      </c>
      <c r="G70">
        <f t="shared" si="22"/>
        <v>2011</v>
      </c>
      <c r="I70">
        <f t="shared" si="15"/>
        <v>3548335646.3898234</v>
      </c>
      <c r="J70">
        <f t="shared" si="16"/>
        <v>4829375.603664686</v>
      </c>
      <c r="K70">
        <f t="shared" si="17"/>
        <v>20961199.315986037</v>
      </c>
      <c r="L70">
        <f t="shared" si="18"/>
        <v>144621777.85756972</v>
      </c>
      <c r="M70">
        <f t="shared" si="19"/>
        <v>43031405.12451344</v>
      </c>
      <c r="N70">
        <f t="shared" si="20"/>
        <v>-3498883422.7903032</v>
      </c>
      <c r="O70">
        <f t="shared" si="21"/>
        <v>262895981.50125456</v>
      </c>
    </row>
    <row r="71" spans="1:15" x14ac:dyDescent="0.25">
      <c r="A71" s="8">
        <v>40817</v>
      </c>
      <c r="B71" s="9">
        <v>257212837.85677001</v>
      </c>
      <c r="C71" s="10">
        <v>234.6</v>
      </c>
      <c r="D71" s="10">
        <v>0</v>
      </c>
      <c r="E71" s="10">
        <v>31</v>
      </c>
      <c r="F71" s="6">
        <v>20</v>
      </c>
      <c r="G71">
        <f t="shared" si="22"/>
        <v>2011</v>
      </c>
      <c r="I71">
        <f t="shared" si="15"/>
        <v>3548335646.3898234</v>
      </c>
      <c r="J71">
        <f t="shared" si="16"/>
        <v>15757601.06564305</v>
      </c>
      <c r="K71">
        <f t="shared" si="17"/>
        <v>0</v>
      </c>
      <c r="L71">
        <f t="shared" si="18"/>
        <v>149442503.7861554</v>
      </c>
      <c r="M71">
        <f t="shared" si="19"/>
        <v>40982290.594774701</v>
      </c>
      <c r="N71">
        <f t="shared" si="20"/>
        <v>-3498883422.7903032</v>
      </c>
      <c r="O71">
        <f t="shared" si="21"/>
        <v>255634619.04609299</v>
      </c>
    </row>
    <row r="72" spans="1:15" x14ac:dyDescent="0.25">
      <c r="A72" s="8">
        <v>40848</v>
      </c>
      <c r="B72" s="9">
        <v>256512690.70552</v>
      </c>
      <c r="C72" s="10">
        <v>347.9</v>
      </c>
      <c r="D72" s="10">
        <v>0</v>
      </c>
      <c r="E72" s="10">
        <v>30</v>
      </c>
      <c r="F72" s="6">
        <v>22</v>
      </c>
      <c r="G72">
        <f t="shared" si="22"/>
        <v>2011</v>
      </c>
      <c r="I72">
        <f t="shared" si="15"/>
        <v>3548335646.3898234</v>
      </c>
      <c r="J72">
        <f t="shared" si="16"/>
        <v>23367729.79853886</v>
      </c>
      <c r="K72">
        <f t="shared" si="17"/>
        <v>0</v>
      </c>
      <c r="L72">
        <f t="shared" si="18"/>
        <v>144621777.85756972</v>
      </c>
      <c r="M72">
        <f t="shared" si="19"/>
        <v>45080519.654252172</v>
      </c>
      <c r="N72">
        <f t="shared" si="20"/>
        <v>-3498883422.7903032</v>
      </c>
      <c r="O72">
        <f t="shared" si="21"/>
        <v>262522250.90988064</v>
      </c>
    </row>
    <row r="73" spans="1:15" x14ac:dyDescent="0.25">
      <c r="A73" s="8">
        <v>40878</v>
      </c>
      <c r="B73" s="9">
        <v>277881320.22968</v>
      </c>
      <c r="C73" s="10">
        <v>548.4</v>
      </c>
      <c r="D73" s="10">
        <v>0</v>
      </c>
      <c r="E73" s="10">
        <v>31</v>
      </c>
      <c r="F73" s="6">
        <v>20</v>
      </c>
      <c r="G73">
        <f t="shared" si="22"/>
        <v>2011</v>
      </c>
      <c r="I73">
        <f t="shared" si="15"/>
        <v>3548335646.3898234</v>
      </c>
      <c r="J73">
        <f t="shared" si="16"/>
        <v>36834903.769815207</v>
      </c>
      <c r="K73">
        <f t="shared" si="17"/>
        <v>0</v>
      </c>
      <c r="L73">
        <f t="shared" si="18"/>
        <v>149442503.7861554</v>
      </c>
      <c r="M73">
        <f t="shared" si="19"/>
        <v>40982290.594774701</v>
      </c>
      <c r="N73">
        <f t="shared" si="20"/>
        <v>-3498883422.7903032</v>
      </c>
      <c r="O73">
        <f t="shared" si="21"/>
        <v>276711921.75026512</v>
      </c>
    </row>
    <row r="74" spans="1:15" x14ac:dyDescent="0.25">
      <c r="A74" s="8">
        <v>40909</v>
      </c>
      <c r="B74" s="9">
        <v>290374956.02315003</v>
      </c>
      <c r="C74" s="10">
        <v>644.79999999999995</v>
      </c>
      <c r="D74" s="10">
        <v>0</v>
      </c>
      <c r="E74" s="10">
        <v>31</v>
      </c>
      <c r="F74" s="6">
        <v>21</v>
      </c>
      <c r="G74">
        <f t="shared" si="22"/>
        <v>2012</v>
      </c>
      <c r="I74">
        <f t="shared" si="15"/>
        <v>3548335646.3898234</v>
      </c>
      <c r="J74">
        <f t="shared" si="16"/>
        <v>43309894.148024887</v>
      </c>
      <c r="K74">
        <f t="shared" si="17"/>
        <v>0</v>
      </c>
      <c r="L74">
        <f t="shared" si="18"/>
        <v>149442503.7861554</v>
      </c>
      <c r="M74">
        <f t="shared" si="19"/>
        <v>43031405.12451344</v>
      </c>
      <c r="N74">
        <f t="shared" si="20"/>
        <v>-3500623295.2034264</v>
      </c>
      <c r="O74">
        <f t="shared" si="21"/>
        <v>283496154.24509096</v>
      </c>
    </row>
    <row r="75" spans="1:15" x14ac:dyDescent="0.25">
      <c r="A75" s="8">
        <v>40940</v>
      </c>
      <c r="B75" s="9">
        <v>265047531.93023002</v>
      </c>
      <c r="C75" s="10">
        <v>553</v>
      </c>
      <c r="D75" s="10">
        <v>0</v>
      </c>
      <c r="E75" s="10">
        <v>29</v>
      </c>
      <c r="F75" s="6">
        <v>20</v>
      </c>
      <c r="G75">
        <f t="shared" si="22"/>
        <v>2012</v>
      </c>
      <c r="I75">
        <f t="shared" si="15"/>
        <v>3548335646.3898234</v>
      </c>
      <c r="J75">
        <f t="shared" si="16"/>
        <v>37143876.339729778</v>
      </c>
      <c r="K75">
        <f t="shared" si="17"/>
        <v>0</v>
      </c>
      <c r="L75">
        <f t="shared" si="18"/>
        <v>139801051.92898408</v>
      </c>
      <c r="M75">
        <f t="shared" si="19"/>
        <v>40982290.594774701</v>
      </c>
      <c r="N75">
        <f t="shared" si="20"/>
        <v>-3500623295.2034264</v>
      </c>
      <c r="O75">
        <f t="shared" si="21"/>
        <v>265639570.04988575</v>
      </c>
    </row>
    <row r="76" spans="1:15" x14ac:dyDescent="0.25">
      <c r="A76" s="8">
        <v>40969</v>
      </c>
      <c r="B76" s="9">
        <v>264589708.49737003</v>
      </c>
      <c r="C76" s="10">
        <v>331.1</v>
      </c>
      <c r="D76" s="10">
        <v>2.2000000000000002</v>
      </c>
      <c r="E76" s="10">
        <v>31</v>
      </c>
      <c r="F76" s="6">
        <v>22</v>
      </c>
      <c r="G76">
        <f t="shared" si="22"/>
        <v>2012</v>
      </c>
      <c r="I76">
        <f t="shared" si="15"/>
        <v>3548335646.3898234</v>
      </c>
      <c r="J76">
        <f t="shared" si="16"/>
        <v>22239308.238850869</v>
      </c>
      <c r="K76">
        <f t="shared" si="17"/>
        <v>1590159.9481092859</v>
      </c>
      <c r="L76">
        <f t="shared" si="18"/>
        <v>149442503.7861554</v>
      </c>
      <c r="M76">
        <f t="shared" si="19"/>
        <v>45080519.654252172</v>
      </c>
      <c r="N76">
        <f t="shared" si="20"/>
        <v>-3500623295.2034264</v>
      </c>
      <c r="O76">
        <f t="shared" si="21"/>
        <v>266064842.81376457</v>
      </c>
    </row>
    <row r="77" spans="1:15" x14ac:dyDescent="0.25">
      <c r="A77" s="8">
        <v>41000</v>
      </c>
      <c r="B77" s="9">
        <v>241856924.93334001</v>
      </c>
      <c r="C77" s="10">
        <v>334.6</v>
      </c>
      <c r="D77" s="10">
        <v>0</v>
      </c>
      <c r="E77" s="10">
        <v>30</v>
      </c>
      <c r="F77" s="6">
        <v>19</v>
      </c>
      <c r="G77">
        <f t="shared" si="22"/>
        <v>2012</v>
      </c>
      <c r="I77">
        <f t="shared" si="15"/>
        <v>3548335646.3898234</v>
      </c>
      <c r="J77">
        <f t="shared" si="16"/>
        <v>22474396.06378587</v>
      </c>
      <c r="K77">
        <f t="shared" si="17"/>
        <v>0</v>
      </c>
      <c r="L77">
        <f t="shared" si="18"/>
        <v>144621777.85756972</v>
      </c>
      <c r="M77">
        <f t="shared" si="19"/>
        <v>38933176.065035969</v>
      </c>
      <c r="N77">
        <f t="shared" si="20"/>
        <v>-3500623295.2034264</v>
      </c>
      <c r="O77">
        <f t="shared" si="21"/>
        <v>253741701.17278862</v>
      </c>
    </row>
    <row r="78" spans="1:15" x14ac:dyDescent="0.25">
      <c r="A78" s="8">
        <v>41030</v>
      </c>
      <c r="B78" s="9">
        <v>264293073.48114002</v>
      </c>
      <c r="C78" s="10">
        <v>87.2</v>
      </c>
      <c r="D78" s="10">
        <v>28.5</v>
      </c>
      <c r="E78" s="10">
        <v>31</v>
      </c>
      <c r="F78" s="6">
        <v>22</v>
      </c>
      <c r="G78">
        <f t="shared" si="22"/>
        <v>2012</v>
      </c>
      <c r="I78">
        <f t="shared" si="15"/>
        <v>3548335646.3898234</v>
      </c>
      <c r="J78">
        <f t="shared" si="16"/>
        <v>5857045.2383805374</v>
      </c>
      <c r="K78">
        <f t="shared" si="17"/>
        <v>20599799.327779382</v>
      </c>
      <c r="L78">
        <f t="shared" si="18"/>
        <v>149442503.7861554</v>
      </c>
      <c r="M78">
        <f t="shared" si="19"/>
        <v>45080519.654252172</v>
      </c>
      <c r="N78">
        <f t="shared" si="20"/>
        <v>-3500623295.2034264</v>
      </c>
      <c r="O78">
        <f t="shared" si="21"/>
        <v>268692219.19296408</v>
      </c>
    </row>
    <row r="79" spans="1:15" x14ac:dyDescent="0.25">
      <c r="A79" s="8">
        <v>41061</v>
      </c>
      <c r="B79" s="9">
        <v>290940514.11059999</v>
      </c>
      <c r="C79" s="10">
        <v>28.2</v>
      </c>
      <c r="D79" s="10">
        <v>81.7</v>
      </c>
      <c r="E79" s="10">
        <v>30</v>
      </c>
      <c r="F79" s="6">
        <v>21</v>
      </c>
      <c r="G79">
        <f t="shared" si="22"/>
        <v>2012</v>
      </c>
      <c r="I79">
        <f t="shared" si="15"/>
        <v>3548335646.3898234</v>
      </c>
      <c r="J79">
        <f t="shared" si="16"/>
        <v>1894136.1894762744</v>
      </c>
      <c r="K79">
        <f t="shared" si="17"/>
        <v>59052758.072967567</v>
      </c>
      <c r="L79">
        <f t="shared" si="18"/>
        <v>144621777.85756972</v>
      </c>
      <c r="M79">
        <f t="shared" si="19"/>
        <v>43031405.12451344</v>
      </c>
      <c r="N79">
        <f t="shared" si="20"/>
        <v>-3500623295.2034264</v>
      </c>
      <c r="O79">
        <f t="shared" si="21"/>
        <v>296312428.43092442</v>
      </c>
    </row>
    <row r="80" spans="1:15" x14ac:dyDescent="0.25">
      <c r="A80" s="8">
        <v>41091</v>
      </c>
      <c r="B80" s="9">
        <v>340196199.36287999</v>
      </c>
      <c r="C80" s="10">
        <v>0</v>
      </c>
      <c r="D80" s="10">
        <v>161</v>
      </c>
      <c r="E80" s="10">
        <v>31</v>
      </c>
      <c r="F80" s="6">
        <v>21</v>
      </c>
      <c r="G80">
        <f t="shared" si="22"/>
        <v>2012</v>
      </c>
      <c r="I80">
        <f t="shared" si="15"/>
        <v>3548335646.3898234</v>
      </c>
      <c r="J80">
        <f t="shared" si="16"/>
        <v>0</v>
      </c>
      <c r="K80">
        <f t="shared" si="17"/>
        <v>116370796.20254318</v>
      </c>
      <c r="L80">
        <f t="shared" si="18"/>
        <v>149442503.7861554</v>
      </c>
      <c r="M80">
        <f t="shared" si="19"/>
        <v>43031405.12451344</v>
      </c>
      <c r="N80">
        <f t="shared" si="20"/>
        <v>-3500623295.2034264</v>
      </c>
      <c r="O80">
        <f t="shared" si="21"/>
        <v>356557056.29960918</v>
      </c>
    </row>
    <row r="81" spans="1:15" x14ac:dyDescent="0.25">
      <c r="A81" s="8">
        <v>41122</v>
      </c>
      <c r="B81" s="9">
        <v>304061556.83872002</v>
      </c>
      <c r="C81" s="10">
        <v>7.8</v>
      </c>
      <c r="D81" s="10">
        <v>79.599999999999994</v>
      </c>
      <c r="E81" s="10">
        <v>31</v>
      </c>
      <c r="F81" s="6">
        <v>22</v>
      </c>
      <c r="G81">
        <f t="shared" si="22"/>
        <v>2012</v>
      </c>
      <c r="I81">
        <f t="shared" si="15"/>
        <v>3548335646.3898234</v>
      </c>
      <c r="J81">
        <f t="shared" si="16"/>
        <v>523910.00985513977</v>
      </c>
      <c r="K81">
        <f t="shared" si="17"/>
        <v>57534878.122499608</v>
      </c>
      <c r="L81">
        <f t="shared" si="18"/>
        <v>149442503.7861554</v>
      </c>
      <c r="M81">
        <f t="shared" si="19"/>
        <v>45080519.654252172</v>
      </c>
      <c r="N81">
        <f t="shared" si="20"/>
        <v>-3500623295.2034264</v>
      </c>
      <c r="O81">
        <f t="shared" si="21"/>
        <v>300294162.75915909</v>
      </c>
    </row>
    <row r="82" spans="1:15" x14ac:dyDescent="0.25">
      <c r="A82" s="8">
        <v>41153</v>
      </c>
      <c r="B82" s="9">
        <v>261393756.03505</v>
      </c>
      <c r="C82" s="10">
        <v>103.4</v>
      </c>
      <c r="D82" s="10">
        <v>27.7</v>
      </c>
      <c r="E82" s="10">
        <v>30</v>
      </c>
      <c r="F82" s="6">
        <v>19</v>
      </c>
      <c r="G82">
        <f t="shared" si="22"/>
        <v>2012</v>
      </c>
      <c r="I82">
        <f t="shared" si="15"/>
        <v>3548335646.3898234</v>
      </c>
      <c r="J82">
        <f t="shared" si="16"/>
        <v>6945166.0280796736</v>
      </c>
      <c r="K82">
        <f t="shared" si="17"/>
        <v>20021559.346648734</v>
      </c>
      <c r="L82">
        <f t="shared" si="18"/>
        <v>144621777.85756972</v>
      </c>
      <c r="M82">
        <f t="shared" si="19"/>
        <v>38933176.065035969</v>
      </c>
      <c r="N82">
        <f t="shared" si="20"/>
        <v>-3500623295.2034264</v>
      </c>
      <c r="O82">
        <f t="shared" si="21"/>
        <v>258234030.48373079</v>
      </c>
    </row>
    <row r="83" spans="1:15" x14ac:dyDescent="0.25">
      <c r="A83" s="8">
        <v>41183</v>
      </c>
      <c r="B83" s="9">
        <v>253052401.80328</v>
      </c>
      <c r="C83" s="10">
        <v>250.5</v>
      </c>
      <c r="D83" s="10">
        <v>0.7</v>
      </c>
      <c r="E83" s="10">
        <v>31</v>
      </c>
      <c r="F83" s="6">
        <v>22</v>
      </c>
      <c r="G83">
        <f t="shared" si="22"/>
        <v>2012</v>
      </c>
      <c r="I83">
        <f t="shared" si="15"/>
        <v>3548335646.3898234</v>
      </c>
      <c r="J83">
        <f t="shared" si="16"/>
        <v>16825571.470347758</v>
      </c>
      <c r="K83">
        <f t="shared" si="17"/>
        <v>505959.98348931811</v>
      </c>
      <c r="L83">
        <f t="shared" si="18"/>
        <v>149442503.7861554</v>
      </c>
      <c r="M83">
        <f t="shared" si="19"/>
        <v>45080519.654252172</v>
      </c>
      <c r="N83">
        <f t="shared" si="20"/>
        <v>-3500623295.2034264</v>
      </c>
      <c r="O83">
        <f t="shared" si="21"/>
        <v>259566906.08064175</v>
      </c>
    </row>
    <row r="84" spans="1:15" x14ac:dyDescent="0.25">
      <c r="A84" s="8">
        <v>41214</v>
      </c>
      <c r="B84" s="9">
        <v>260224799.99487001</v>
      </c>
      <c r="C84" s="10">
        <v>420.4</v>
      </c>
      <c r="D84" s="10">
        <v>0</v>
      </c>
      <c r="E84" s="10">
        <v>30</v>
      </c>
      <c r="F84" s="6">
        <v>22</v>
      </c>
      <c r="G84">
        <f t="shared" si="22"/>
        <v>2012</v>
      </c>
      <c r="I84">
        <f t="shared" si="15"/>
        <v>3548335646.3898234</v>
      </c>
      <c r="J84">
        <f t="shared" si="16"/>
        <v>28237406.172192402</v>
      </c>
      <c r="K84">
        <f t="shared" si="17"/>
        <v>0</v>
      </c>
      <c r="L84">
        <f t="shared" si="18"/>
        <v>144621777.85756972</v>
      </c>
      <c r="M84">
        <f t="shared" si="19"/>
        <v>45080519.654252172</v>
      </c>
      <c r="N84">
        <f t="shared" si="20"/>
        <v>-3500623295.2034264</v>
      </c>
      <c r="O84">
        <f t="shared" si="21"/>
        <v>265652054.8704114</v>
      </c>
    </row>
    <row r="85" spans="1:15" x14ac:dyDescent="0.25">
      <c r="A85" s="8">
        <v>41244</v>
      </c>
      <c r="B85" s="9">
        <v>271295249.79123002</v>
      </c>
      <c r="C85" s="10">
        <v>535.9</v>
      </c>
      <c r="D85" s="10">
        <v>0</v>
      </c>
      <c r="E85" s="10">
        <v>31</v>
      </c>
      <c r="F85" s="6">
        <v>19</v>
      </c>
      <c r="G85">
        <f t="shared" si="22"/>
        <v>2012</v>
      </c>
      <c r="I85">
        <f t="shared" si="15"/>
        <v>3548335646.3898234</v>
      </c>
      <c r="J85">
        <f t="shared" si="16"/>
        <v>35995304.395047359</v>
      </c>
      <c r="K85">
        <f t="shared" si="17"/>
        <v>0</v>
      </c>
      <c r="L85">
        <f t="shared" si="18"/>
        <v>149442503.7861554</v>
      </c>
      <c r="M85">
        <f t="shared" si="19"/>
        <v>38933176.065035969</v>
      </c>
      <c r="N85">
        <f t="shared" si="20"/>
        <v>-3500623295.2034264</v>
      </c>
      <c r="O85">
        <f t="shared" si="21"/>
        <v>272083335.43263531</v>
      </c>
    </row>
    <row r="86" spans="1:15" x14ac:dyDescent="0.25">
      <c r="A86" s="8">
        <v>41275</v>
      </c>
      <c r="B86" s="9">
        <v>288991701.29513001</v>
      </c>
      <c r="C86" s="10">
        <v>657.4</v>
      </c>
      <c r="D86" s="10">
        <v>0</v>
      </c>
      <c r="E86" s="10">
        <v>31</v>
      </c>
      <c r="F86" s="6">
        <v>22</v>
      </c>
      <c r="G86">
        <f t="shared" si="22"/>
        <v>2013</v>
      </c>
      <c r="I86">
        <f t="shared" si="15"/>
        <v>3548335646.3898234</v>
      </c>
      <c r="J86">
        <f t="shared" si="16"/>
        <v>44156210.317790881</v>
      </c>
      <c r="K86">
        <f t="shared" si="17"/>
        <v>0</v>
      </c>
      <c r="L86">
        <f t="shared" si="18"/>
        <v>149442503.7861554</v>
      </c>
      <c r="M86">
        <f t="shared" si="19"/>
        <v>45080519.654252172</v>
      </c>
      <c r="N86">
        <f t="shared" si="20"/>
        <v>-3502363167.616549</v>
      </c>
      <c r="O86">
        <f t="shared" si="21"/>
        <v>284651712.53147268</v>
      </c>
    </row>
    <row r="87" spans="1:15" x14ac:dyDescent="0.25">
      <c r="A87" s="8">
        <v>41306</v>
      </c>
      <c r="B87" s="9">
        <v>262888750.95611</v>
      </c>
      <c r="C87" s="10">
        <v>657</v>
      </c>
      <c r="D87" s="10">
        <v>0</v>
      </c>
      <c r="E87" s="10">
        <v>28</v>
      </c>
      <c r="F87" s="6">
        <v>19</v>
      </c>
      <c r="G87">
        <f t="shared" si="22"/>
        <v>2013</v>
      </c>
      <c r="I87">
        <f t="shared" si="15"/>
        <v>3548335646.3898234</v>
      </c>
      <c r="J87">
        <f t="shared" si="16"/>
        <v>44129343.137798309</v>
      </c>
      <c r="K87">
        <f t="shared" si="17"/>
        <v>0</v>
      </c>
      <c r="L87">
        <f t="shared" si="18"/>
        <v>134980326.00039843</v>
      </c>
      <c r="M87">
        <f t="shared" si="19"/>
        <v>38933176.065035969</v>
      </c>
      <c r="N87">
        <f t="shared" si="20"/>
        <v>-3502363167.616549</v>
      </c>
      <c r="O87">
        <f t="shared" si="21"/>
        <v>264015323.97650719</v>
      </c>
    </row>
    <row r="88" spans="1:15" x14ac:dyDescent="0.25">
      <c r="A88" s="8">
        <v>41334</v>
      </c>
      <c r="B88" s="9">
        <v>276366259.18483996</v>
      </c>
      <c r="C88" s="10">
        <v>581.9</v>
      </c>
      <c r="D88" s="10">
        <v>0</v>
      </c>
      <c r="E88" s="10">
        <v>31</v>
      </c>
      <c r="F88" s="6">
        <v>20</v>
      </c>
      <c r="G88">
        <f t="shared" si="22"/>
        <v>2013</v>
      </c>
      <c r="I88">
        <f t="shared" si="15"/>
        <v>3548335646.3898234</v>
      </c>
      <c r="J88">
        <f t="shared" si="16"/>
        <v>39085030.094193056</v>
      </c>
      <c r="K88">
        <f t="shared" si="17"/>
        <v>0</v>
      </c>
      <c r="L88">
        <f t="shared" si="18"/>
        <v>149442503.7861554</v>
      </c>
      <c r="M88">
        <f t="shared" si="19"/>
        <v>40982290.594774701</v>
      </c>
      <c r="N88">
        <f t="shared" si="20"/>
        <v>-3502363167.616549</v>
      </c>
      <c r="O88">
        <f t="shared" si="21"/>
        <v>275482303.24839735</v>
      </c>
    </row>
    <row r="89" spans="1:15" x14ac:dyDescent="0.25">
      <c r="A89" s="8">
        <v>41365</v>
      </c>
      <c r="B89" s="9">
        <v>251523569.77759001</v>
      </c>
      <c r="C89" s="10">
        <v>362.2</v>
      </c>
      <c r="D89" s="10">
        <v>0</v>
      </c>
      <c r="E89" s="10">
        <v>30</v>
      </c>
      <c r="F89" s="6">
        <v>21</v>
      </c>
      <c r="G89">
        <f t="shared" si="22"/>
        <v>2013</v>
      </c>
      <c r="I89">
        <f t="shared" si="15"/>
        <v>3548335646.3898234</v>
      </c>
      <c r="J89">
        <f t="shared" si="16"/>
        <v>24328231.483273283</v>
      </c>
      <c r="K89">
        <f t="shared" si="17"/>
        <v>0</v>
      </c>
      <c r="L89">
        <f t="shared" si="18"/>
        <v>144621777.85756972</v>
      </c>
      <c r="M89">
        <f t="shared" si="19"/>
        <v>43031405.12451344</v>
      </c>
      <c r="N89">
        <f t="shared" si="20"/>
        <v>-3502363167.616549</v>
      </c>
      <c r="O89">
        <f t="shared" si="21"/>
        <v>257953893.23863125</v>
      </c>
    </row>
    <row r="90" spans="1:15" x14ac:dyDescent="0.25">
      <c r="A90" s="8">
        <v>41395</v>
      </c>
      <c r="B90" s="9">
        <v>259256155.34336001</v>
      </c>
      <c r="C90" s="10">
        <v>122.2</v>
      </c>
      <c r="D90" s="10">
        <v>27</v>
      </c>
      <c r="E90" s="10">
        <v>31</v>
      </c>
      <c r="F90" s="6">
        <v>22</v>
      </c>
      <c r="G90">
        <f t="shared" si="22"/>
        <v>2013</v>
      </c>
      <c r="I90">
        <f t="shared" si="15"/>
        <v>3548335646.3898234</v>
      </c>
      <c r="J90">
        <f t="shared" si="16"/>
        <v>8207923.4877305226</v>
      </c>
      <c r="K90">
        <f t="shared" si="17"/>
        <v>19515599.363159414</v>
      </c>
      <c r="L90">
        <f t="shared" si="18"/>
        <v>149442503.7861554</v>
      </c>
      <c r="M90">
        <f t="shared" si="19"/>
        <v>45080519.654252172</v>
      </c>
      <c r="N90">
        <f t="shared" si="20"/>
        <v>-3502363167.616549</v>
      </c>
      <c r="O90">
        <f t="shared" si="21"/>
        <v>268219025.06457138</v>
      </c>
    </row>
    <row r="91" spans="1:15" x14ac:dyDescent="0.25">
      <c r="A91" s="8">
        <v>41426</v>
      </c>
      <c r="B91" s="9">
        <v>276460042.34591997</v>
      </c>
      <c r="C91" s="10">
        <v>41.1</v>
      </c>
      <c r="D91" s="10">
        <v>52.7</v>
      </c>
      <c r="E91" s="10">
        <v>30</v>
      </c>
      <c r="F91" s="6">
        <v>20</v>
      </c>
      <c r="G91">
        <f t="shared" si="22"/>
        <v>2013</v>
      </c>
      <c r="I91">
        <f t="shared" si="15"/>
        <v>3548335646.3898234</v>
      </c>
      <c r="J91">
        <f t="shared" si="16"/>
        <v>2760602.7442366979</v>
      </c>
      <c r="K91">
        <f t="shared" si="17"/>
        <v>38091558.756981529</v>
      </c>
      <c r="L91">
        <f t="shared" si="18"/>
        <v>144621777.85756972</v>
      </c>
      <c r="M91">
        <f t="shared" si="19"/>
        <v>40982290.594774701</v>
      </c>
      <c r="N91">
        <f t="shared" si="20"/>
        <v>-3502363167.616549</v>
      </c>
      <c r="O91">
        <f t="shared" si="21"/>
        <v>272428708.72683668</v>
      </c>
    </row>
    <row r="92" spans="1:15" x14ac:dyDescent="0.25">
      <c r="A92" s="8">
        <v>41456</v>
      </c>
      <c r="B92" s="9">
        <v>321327185.60056001</v>
      </c>
      <c r="C92" s="10">
        <v>7.1</v>
      </c>
      <c r="D92" s="10">
        <v>112.9</v>
      </c>
      <c r="E92" s="10">
        <v>31</v>
      </c>
      <c r="F92" s="6">
        <v>22</v>
      </c>
      <c r="G92">
        <f t="shared" si="22"/>
        <v>2013</v>
      </c>
      <c r="I92">
        <f t="shared" si="15"/>
        <v>3548335646.3898234</v>
      </c>
      <c r="J92">
        <f t="shared" si="16"/>
        <v>476892.44486813998</v>
      </c>
      <c r="K92">
        <f t="shared" si="17"/>
        <v>81604117.337062895</v>
      </c>
      <c r="L92">
        <f t="shared" si="18"/>
        <v>149442503.7861554</v>
      </c>
      <c r="M92">
        <f t="shared" si="19"/>
        <v>45080519.654252172</v>
      </c>
      <c r="N92">
        <f t="shared" si="20"/>
        <v>-3502363167.616549</v>
      </c>
      <c r="O92">
        <f t="shared" si="21"/>
        <v>322576511.99561262</v>
      </c>
    </row>
    <row r="93" spans="1:15" x14ac:dyDescent="0.25">
      <c r="A93" s="8">
        <v>41487</v>
      </c>
      <c r="B93" s="9">
        <v>294037259.60016</v>
      </c>
      <c r="C93" s="10">
        <v>18.399999999999999</v>
      </c>
      <c r="D93" s="10">
        <v>63.4</v>
      </c>
      <c r="E93" s="10">
        <v>31</v>
      </c>
      <c r="F93" s="6">
        <v>21</v>
      </c>
      <c r="G93">
        <f t="shared" si="22"/>
        <v>2013</v>
      </c>
      <c r="I93">
        <f t="shared" si="15"/>
        <v>3548335646.3898234</v>
      </c>
      <c r="J93">
        <f t="shared" si="16"/>
        <v>1235890.2796582782</v>
      </c>
      <c r="K93">
        <f t="shared" si="17"/>
        <v>45825518.50460396</v>
      </c>
      <c r="L93">
        <f t="shared" si="18"/>
        <v>149442503.7861554</v>
      </c>
      <c r="M93">
        <f t="shared" si="19"/>
        <v>43031405.12451344</v>
      </c>
      <c r="N93">
        <f t="shared" si="20"/>
        <v>-3502363167.616549</v>
      </c>
      <c r="O93">
        <f t="shared" si="21"/>
        <v>285507796.46820545</v>
      </c>
    </row>
    <row r="94" spans="1:15" x14ac:dyDescent="0.25">
      <c r="A94" s="8">
        <v>41518</v>
      </c>
      <c r="B94" s="9">
        <v>263616852.67688</v>
      </c>
      <c r="C94" s="10">
        <v>94.9</v>
      </c>
      <c r="D94" s="10">
        <v>26</v>
      </c>
      <c r="E94" s="10">
        <v>30</v>
      </c>
      <c r="F94" s="6">
        <v>20</v>
      </c>
      <c r="G94">
        <f t="shared" si="22"/>
        <v>2013</v>
      </c>
      <c r="I94">
        <f t="shared" si="15"/>
        <v>3548335646.3898234</v>
      </c>
      <c r="J94">
        <f t="shared" si="16"/>
        <v>6374238.4532375345</v>
      </c>
      <c r="K94">
        <f t="shared" si="17"/>
        <v>18792799.386746105</v>
      </c>
      <c r="L94">
        <f t="shared" si="18"/>
        <v>144621777.85756972</v>
      </c>
      <c r="M94">
        <f t="shared" si="19"/>
        <v>40982290.594774701</v>
      </c>
      <c r="N94">
        <f t="shared" si="20"/>
        <v>-3502363167.616549</v>
      </c>
      <c r="O94">
        <f t="shared" si="21"/>
        <v>256743585.0656023</v>
      </c>
    </row>
    <row r="95" spans="1:15" x14ac:dyDescent="0.25">
      <c r="A95" s="8">
        <v>41548</v>
      </c>
      <c r="B95" s="9">
        <v>260620451.12983999</v>
      </c>
      <c r="C95" s="10">
        <v>226.6</v>
      </c>
      <c r="D95" s="10">
        <v>2.6</v>
      </c>
      <c r="E95" s="10">
        <v>31</v>
      </c>
      <c r="F95" s="6">
        <v>22</v>
      </c>
      <c r="G95">
        <f t="shared" si="22"/>
        <v>2013</v>
      </c>
      <c r="I95">
        <f t="shared" si="15"/>
        <v>3548335646.3898234</v>
      </c>
      <c r="J95">
        <f t="shared" si="16"/>
        <v>15220257.465791624</v>
      </c>
      <c r="K95">
        <f t="shared" si="17"/>
        <v>1879279.9386746103</v>
      </c>
      <c r="L95">
        <f t="shared" si="18"/>
        <v>149442503.7861554</v>
      </c>
      <c r="M95">
        <f t="shared" si="19"/>
        <v>45080519.654252172</v>
      </c>
      <c r="N95">
        <f t="shared" si="20"/>
        <v>-3502363167.616549</v>
      </c>
      <c r="O95">
        <f t="shared" si="21"/>
        <v>257595039.61814785</v>
      </c>
    </row>
    <row r="96" spans="1:15" x14ac:dyDescent="0.25">
      <c r="A96" s="8">
        <v>41579</v>
      </c>
      <c r="B96" s="9">
        <v>264051626.00784001</v>
      </c>
      <c r="C96" s="10">
        <v>492.1</v>
      </c>
      <c r="D96" s="10">
        <v>0</v>
      </c>
      <c r="E96" s="10">
        <v>30</v>
      </c>
      <c r="F96" s="6">
        <v>21</v>
      </c>
      <c r="G96">
        <f t="shared" si="22"/>
        <v>2013</v>
      </c>
      <c r="I96">
        <f t="shared" si="15"/>
        <v>3548335646.3898234</v>
      </c>
      <c r="J96">
        <f t="shared" si="16"/>
        <v>33053348.185860805</v>
      </c>
      <c r="K96">
        <f t="shared" si="17"/>
        <v>0</v>
      </c>
      <c r="L96">
        <f t="shared" si="18"/>
        <v>144621777.85756972</v>
      </c>
      <c r="M96">
        <f t="shared" si="19"/>
        <v>43031405.12451344</v>
      </c>
      <c r="N96">
        <f t="shared" si="20"/>
        <v>-3502363167.616549</v>
      </c>
      <c r="O96">
        <f t="shared" si="21"/>
        <v>266679009.94121838</v>
      </c>
    </row>
    <row r="97" spans="1:15" x14ac:dyDescent="0.25">
      <c r="A97" s="8">
        <v>41609</v>
      </c>
      <c r="B97" s="9">
        <v>286523069.48232001</v>
      </c>
      <c r="C97" s="10">
        <v>687.7</v>
      </c>
      <c r="D97" s="10">
        <v>0</v>
      </c>
      <c r="E97" s="10">
        <v>31</v>
      </c>
      <c r="F97" s="6">
        <v>20</v>
      </c>
      <c r="G97">
        <f t="shared" si="22"/>
        <v>2013</v>
      </c>
      <c r="I97">
        <f t="shared" si="15"/>
        <v>3548335646.3898234</v>
      </c>
      <c r="J97">
        <f t="shared" si="16"/>
        <v>46191399.202228159</v>
      </c>
      <c r="K97">
        <f t="shared" si="17"/>
        <v>0</v>
      </c>
      <c r="L97">
        <f t="shared" si="18"/>
        <v>149442503.7861554</v>
      </c>
      <c r="M97">
        <f t="shared" si="19"/>
        <v>40982290.594774701</v>
      </c>
      <c r="N97">
        <f t="shared" si="20"/>
        <v>-3502363167.616549</v>
      </c>
      <c r="O97">
        <f t="shared" si="21"/>
        <v>282588672.35643244</v>
      </c>
    </row>
    <row r="98" spans="1:15" x14ac:dyDescent="0.25">
      <c r="A98" s="8">
        <v>41640</v>
      </c>
      <c r="B98" s="9">
        <v>305527740.50727999</v>
      </c>
      <c r="C98" s="10">
        <v>843.9</v>
      </c>
      <c r="D98" s="10">
        <v>0</v>
      </c>
      <c r="E98" s="10">
        <v>31</v>
      </c>
      <c r="F98" s="6">
        <v>22</v>
      </c>
      <c r="G98">
        <f t="shared" si="22"/>
        <v>2014</v>
      </c>
      <c r="I98">
        <f t="shared" ref="I98:I121" si="23">WSkWh</f>
        <v>3548335646.3898234</v>
      </c>
      <c r="J98">
        <f t="shared" ref="J98:J121" si="24">LonHDD*C98</f>
        <v>56683032.989327237</v>
      </c>
      <c r="K98">
        <f t="shared" ref="K98:K121" si="25">LonCDD*D98</f>
        <v>0</v>
      </c>
      <c r="L98">
        <f t="shared" ref="L98:L121" si="26">MonthDays*E98</f>
        <v>149442503.7861554</v>
      </c>
      <c r="M98">
        <f t="shared" ref="M98:M121" si="27">PeakDays*F98</f>
        <v>45080519.654252172</v>
      </c>
      <c r="N98">
        <f t="shared" ref="N98:N121" si="28">Year*G98</f>
        <v>-3504103040.0296721</v>
      </c>
      <c r="O98">
        <f t="shared" ref="O98:O121" si="29">SUM(I98:N98)</f>
        <v>295438662.789886</v>
      </c>
    </row>
    <row r="99" spans="1:15" x14ac:dyDescent="0.25">
      <c r="A99" s="8">
        <v>41671</v>
      </c>
      <c r="B99" s="9">
        <v>270783682.37704003</v>
      </c>
      <c r="C99" s="10">
        <v>790</v>
      </c>
      <c r="D99" s="10">
        <v>0</v>
      </c>
      <c r="E99" s="10">
        <v>28</v>
      </c>
      <c r="F99" s="6">
        <v>19</v>
      </c>
      <c r="G99">
        <f t="shared" si="22"/>
        <v>2014</v>
      </c>
      <c r="I99">
        <f t="shared" si="23"/>
        <v>3548335646.3898234</v>
      </c>
      <c r="J99">
        <f t="shared" si="24"/>
        <v>53062680.485328257</v>
      </c>
      <c r="K99">
        <f t="shared" si="25"/>
        <v>0</v>
      </c>
      <c r="L99">
        <f t="shared" si="26"/>
        <v>134980326.00039843</v>
      </c>
      <c r="M99">
        <f t="shared" si="27"/>
        <v>38933176.065035969</v>
      </c>
      <c r="N99">
        <f t="shared" si="28"/>
        <v>-3504103040.0296721</v>
      </c>
      <c r="O99">
        <f t="shared" si="29"/>
        <v>271208788.91091394</v>
      </c>
    </row>
    <row r="100" spans="1:15" x14ac:dyDescent="0.25">
      <c r="A100" s="8">
        <v>41699</v>
      </c>
      <c r="B100" s="9">
        <v>288299673.04279995</v>
      </c>
      <c r="C100" s="10">
        <v>716.8</v>
      </c>
      <c r="D100" s="10">
        <v>0</v>
      </c>
      <c r="E100" s="10">
        <v>31</v>
      </c>
      <c r="F100" s="6">
        <v>21</v>
      </c>
      <c r="G100">
        <f t="shared" si="22"/>
        <v>2014</v>
      </c>
      <c r="I100">
        <f t="shared" si="23"/>
        <v>3548335646.3898234</v>
      </c>
      <c r="J100">
        <f t="shared" si="24"/>
        <v>48145986.546687715</v>
      </c>
      <c r="K100">
        <f t="shared" si="25"/>
        <v>0</v>
      </c>
      <c r="L100">
        <f t="shared" si="26"/>
        <v>149442503.7861554</v>
      </c>
      <c r="M100">
        <f t="shared" si="27"/>
        <v>43031405.12451344</v>
      </c>
      <c r="N100">
        <f t="shared" si="28"/>
        <v>-3504103040.0296721</v>
      </c>
      <c r="O100">
        <f t="shared" si="29"/>
        <v>284852501.81750774</v>
      </c>
    </row>
    <row r="101" spans="1:15" x14ac:dyDescent="0.25">
      <c r="A101" s="8">
        <v>41730</v>
      </c>
      <c r="B101" s="9">
        <v>244855513.01592001</v>
      </c>
      <c r="C101" s="10">
        <v>353.8</v>
      </c>
      <c r="D101" s="10">
        <v>0</v>
      </c>
      <c r="E101" s="10">
        <v>30</v>
      </c>
      <c r="F101" s="6">
        <v>20</v>
      </c>
      <c r="G101">
        <f t="shared" si="22"/>
        <v>2014</v>
      </c>
      <c r="I101">
        <f t="shared" si="23"/>
        <v>3548335646.3898234</v>
      </c>
      <c r="J101">
        <f t="shared" si="24"/>
        <v>23764020.703429289</v>
      </c>
      <c r="K101">
        <f t="shared" si="25"/>
        <v>0</v>
      </c>
      <c r="L101">
        <f t="shared" si="26"/>
        <v>144621777.85756972</v>
      </c>
      <c r="M101">
        <f t="shared" si="27"/>
        <v>40982290.594774701</v>
      </c>
      <c r="N101">
        <f t="shared" si="28"/>
        <v>-3504103040.0296721</v>
      </c>
      <c r="O101">
        <f t="shared" si="29"/>
        <v>253600695.51592493</v>
      </c>
    </row>
    <row r="102" spans="1:15" x14ac:dyDescent="0.25">
      <c r="A102" s="8">
        <v>41760</v>
      </c>
      <c r="B102" s="9">
        <v>251891961.47196001</v>
      </c>
      <c r="C102" s="10">
        <v>142.5</v>
      </c>
      <c r="D102" s="10">
        <v>12.2</v>
      </c>
      <c r="E102" s="10">
        <v>31</v>
      </c>
      <c r="F102" s="6">
        <v>21</v>
      </c>
      <c r="G102">
        <f t="shared" si="22"/>
        <v>2014</v>
      </c>
      <c r="I102">
        <f t="shared" si="23"/>
        <v>3548335646.3898234</v>
      </c>
      <c r="J102">
        <f t="shared" si="24"/>
        <v>9571432.8723535147</v>
      </c>
      <c r="K102">
        <f t="shared" si="25"/>
        <v>8818159.7122424021</v>
      </c>
      <c r="L102">
        <f t="shared" si="26"/>
        <v>149442503.7861554</v>
      </c>
      <c r="M102">
        <f t="shared" si="27"/>
        <v>43031405.12451344</v>
      </c>
      <c r="N102">
        <f t="shared" si="28"/>
        <v>-3504103040.0296721</v>
      </c>
      <c r="O102">
        <f t="shared" si="29"/>
        <v>255096107.8554163</v>
      </c>
    </row>
    <row r="103" spans="1:15" x14ac:dyDescent="0.25">
      <c r="A103" s="8">
        <v>41791</v>
      </c>
      <c r="B103" s="9">
        <v>283978631.817375</v>
      </c>
      <c r="C103" s="10">
        <v>19.7</v>
      </c>
      <c r="D103" s="10">
        <v>71.900000000000006</v>
      </c>
      <c r="E103" s="10">
        <v>30</v>
      </c>
      <c r="F103" s="6">
        <v>21</v>
      </c>
      <c r="G103">
        <f t="shared" si="22"/>
        <v>2014</v>
      </c>
      <c r="I103">
        <f t="shared" si="23"/>
        <v>3548335646.3898234</v>
      </c>
      <c r="J103">
        <f t="shared" si="24"/>
        <v>1323208.614634135</v>
      </c>
      <c r="K103">
        <f t="shared" si="25"/>
        <v>51969318.304117113</v>
      </c>
      <c r="L103">
        <f t="shared" si="26"/>
        <v>144621777.85756972</v>
      </c>
      <c r="M103">
        <f t="shared" si="27"/>
        <v>43031405.12451344</v>
      </c>
      <c r="N103">
        <f t="shared" si="28"/>
        <v>-3504103040.0296721</v>
      </c>
      <c r="O103">
        <f t="shared" si="29"/>
        <v>285178316.26098585</v>
      </c>
    </row>
    <row r="104" spans="1:15" x14ac:dyDescent="0.25">
      <c r="A104" s="8">
        <v>41821</v>
      </c>
      <c r="B104" s="9">
        <v>286546351.34231502</v>
      </c>
      <c r="C104" s="10">
        <v>21.5</v>
      </c>
      <c r="D104" s="10">
        <v>47.6</v>
      </c>
      <c r="E104" s="10">
        <v>31</v>
      </c>
      <c r="F104" s="6">
        <v>22</v>
      </c>
      <c r="G104">
        <f t="shared" si="22"/>
        <v>2014</v>
      </c>
      <c r="I104">
        <f t="shared" si="23"/>
        <v>3548335646.3898234</v>
      </c>
      <c r="J104">
        <f t="shared" si="24"/>
        <v>1444110.9246007057</v>
      </c>
      <c r="K104">
        <f t="shared" si="25"/>
        <v>34405278.877273634</v>
      </c>
      <c r="L104">
        <f t="shared" si="26"/>
        <v>149442503.7861554</v>
      </c>
      <c r="M104">
        <f t="shared" si="27"/>
        <v>45080519.654252172</v>
      </c>
      <c r="N104">
        <f t="shared" si="28"/>
        <v>-3504103040.0296721</v>
      </c>
      <c r="O104">
        <f t="shared" si="29"/>
        <v>274605019.60243273</v>
      </c>
    </row>
    <row r="105" spans="1:15" x14ac:dyDescent="0.25">
      <c r="A105" s="8">
        <v>41852</v>
      </c>
      <c r="B105" s="9">
        <v>283846898.55574501</v>
      </c>
      <c r="C105" s="10">
        <v>14.5</v>
      </c>
      <c r="D105" s="10">
        <v>53.4</v>
      </c>
      <c r="E105" s="10">
        <v>31</v>
      </c>
      <c r="F105" s="6">
        <v>20</v>
      </c>
      <c r="G105">
        <f t="shared" si="22"/>
        <v>2014</v>
      </c>
      <c r="I105">
        <f t="shared" si="23"/>
        <v>3548335646.3898234</v>
      </c>
      <c r="J105">
        <f t="shared" si="24"/>
        <v>973935.27473070857</v>
      </c>
      <c r="K105">
        <f t="shared" si="25"/>
        <v>38597518.740470842</v>
      </c>
      <c r="L105">
        <f t="shared" si="26"/>
        <v>149442503.7861554</v>
      </c>
      <c r="M105">
        <f t="shared" si="27"/>
        <v>40982290.594774701</v>
      </c>
      <c r="N105">
        <f t="shared" si="28"/>
        <v>-3504103040.0296721</v>
      </c>
      <c r="O105">
        <f t="shared" si="29"/>
        <v>274228854.75628281</v>
      </c>
    </row>
    <row r="106" spans="1:15" x14ac:dyDescent="0.25">
      <c r="A106" s="8">
        <v>41883</v>
      </c>
      <c r="B106" s="9">
        <v>261882965.454395</v>
      </c>
      <c r="C106" s="10">
        <v>86.2</v>
      </c>
      <c r="D106" s="10">
        <v>17.600000000000001</v>
      </c>
      <c r="E106" s="10">
        <v>30</v>
      </c>
      <c r="F106" s="6">
        <v>21</v>
      </c>
      <c r="G106">
        <f t="shared" si="22"/>
        <v>2014</v>
      </c>
      <c r="I106">
        <f t="shared" si="23"/>
        <v>3548335646.3898234</v>
      </c>
      <c r="J106">
        <f t="shared" si="24"/>
        <v>5789877.2883991087</v>
      </c>
      <c r="K106">
        <f t="shared" si="25"/>
        <v>12721279.584874287</v>
      </c>
      <c r="L106">
        <f t="shared" si="26"/>
        <v>144621777.85756972</v>
      </c>
      <c r="M106">
        <f t="shared" si="27"/>
        <v>43031405.12451344</v>
      </c>
      <c r="N106">
        <f t="shared" si="28"/>
        <v>-3504103040.0296721</v>
      </c>
      <c r="O106">
        <f t="shared" si="29"/>
        <v>250396946.21550798</v>
      </c>
    </row>
    <row r="107" spans="1:15" x14ac:dyDescent="0.25">
      <c r="A107" s="8">
        <v>41913</v>
      </c>
      <c r="B107" s="9">
        <v>246291396.49902502</v>
      </c>
      <c r="C107" s="10">
        <v>247.1</v>
      </c>
      <c r="D107" s="10">
        <v>0</v>
      </c>
      <c r="E107" s="10">
        <v>31</v>
      </c>
      <c r="F107" s="6">
        <v>22</v>
      </c>
      <c r="G107">
        <f t="shared" si="22"/>
        <v>2014</v>
      </c>
      <c r="I107">
        <f t="shared" si="23"/>
        <v>3548335646.3898234</v>
      </c>
      <c r="J107">
        <f t="shared" si="24"/>
        <v>16597200.440410901</v>
      </c>
      <c r="K107">
        <f t="shared" si="25"/>
        <v>0</v>
      </c>
      <c r="L107">
        <f t="shared" si="26"/>
        <v>149442503.7861554</v>
      </c>
      <c r="M107">
        <f t="shared" si="27"/>
        <v>45080519.654252172</v>
      </c>
      <c r="N107">
        <f t="shared" si="28"/>
        <v>-3504103040.0296721</v>
      </c>
      <c r="O107">
        <f t="shared" si="29"/>
        <v>255352830.24096966</v>
      </c>
    </row>
    <row r="108" spans="1:15" x14ac:dyDescent="0.25">
      <c r="A108" s="8">
        <v>41944</v>
      </c>
      <c r="B108" s="9">
        <v>259203542.59719998</v>
      </c>
      <c r="C108" s="10">
        <v>503.7</v>
      </c>
      <c r="D108" s="10">
        <v>0</v>
      </c>
      <c r="E108" s="10">
        <v>30</v>
      </c>
      <c r="F108" s="6">
        <v>20</v>
      </c>
      <c r="G108">
        <f t="shared" si="22"/>
        <v>2014</v>
      </c>
      <c r="I108">
        <f t="shared" si="23"/>
        <v>3548335646.3898234</v>
      </c>
      <c r="J108">
        <f t="shared" si="24"/>
        <v>33832496.40564537</v>
      </c>
      <c r="K108">
        <f t="shared" si="25"/>
        <v>0</v>
      </c>
      <c r="L108">
        <f t="shared" si="26"/>
        <v>144621777.85756972</v>
      </c>
      <c r="M108">
        <f t="shared" si="27"/>
        <v>40982290.594774701</v>
      </c>
      <c r="N108">
        <f t="shared" si="28"/>
        <v>-3504103040.0296721</v>
      </c>
      <c r="O108">
        <f t="shared" si="29"/>
        <v>263669171.21814108</v>
      </c>
    </row>
    <row r="109" spans="1:15" x14ac:dyDescent="0.25">
      <c r="A109" s="8">
        <v>41974</v>
      </c>
      <c r="B109" s="9">
        <v>264968874.82748997</v>
      </c>
      <c r="C109" s="10">
        <v>567.5</v>
      </c>
      <c r="D109" s="10">
        <v>0</v>
      </c>
      <c r="E109" s="10">
        <v>31</v>
      </c>
      <c r="F109" s="6">
        <v>21</v>
      </c>
      <c r="G109">
        <f t="shared" si="22"/>
        <v>2014</v>
      </c>
      <c r="I109">
        <f t="shared" si="23"/>
        <v>3548335646.3898234</v>
      </c>
      <c r="J109">
        <f t="shared" si="24"/>
        <v>38117811.614460491</v>
      </c>
      <c r="K109">
        <f t="shared" si="25"/>
        <v>0</v>
      </c>
      <c r="L109">
        <f t="shared" si="26"/>
        <v>149442503.7861554</v>
      </c>
      <c r="M109">
        <f t="shared" si="27"/>
        <v>43031405.12451344</v>
      </c>
      <c r="N109">
        <f t="shared" si="28"/>
        <v>-3504103040.0296721</v>
      </c>
      <c r="O109">
        <f t="shared" si="29"/>
        <v>274824326.88528061</v>
      </c>
    </row>
    <row r="110" spans="1:15" x14ac:dyDescent="0.25">
      <c r="A110" s="8">
        <v>42005</v>
      </c>
      <c r="B110" s="9">
        <v>295598619.00983995</v>
      </c>
      <c r="C110" s="10">
        <v>812.9</v>
      </c>
      <c r="D110" s="10">
        <v>0</v>
      </c>
      <c r="E110" s="10">
        <v>31</v>
      </c>
      <c r="F110">
        <v>21</v>
      </c>
      <c r="G110">
        <f t="shared" si="22"/>
        <v>2015</v>
      </c>
      <c r="I110">
        <f t="shared" si="23"/>
        <v>3548335646.3898234</v>
      </c>
      <c r="J110">
        <f t="shared" si="24"/>
        <v>54600826.539902963</v>
      </c>
      <c r="K110">
        <f t="shared" si="25"/>
        <v>0</v>
      </c>
      <c r="L110">
        <f t="shared" si="26"/>
        <v>149442503.7861554</v>
      </c>
      <c r="M110">
        <f t="shared" si="27"/>
        <v>43031405.12451344</v>
      </c>
      <c r="N110">
        <f t="shared" si="28"/>
        <v>-3505842912.4427953</v>
      </c>
      <c r="O110">
        <f t="shared" si="29"/>
        <v>289567469.39760017</v>
      </c>
    </row>
    <row r="111" spans="1:15" x14ac:dyDescent="0.25">
      <c r="A111" s="8">
        <v>42036</v>
      </c>
      <c r="B111" s="9">
        <v>273784130.83127999</v>
      </c>
      <c r="C111" s="10">
        <v>872.9</v>
      </c>
      <c r="D111" s="10">
        <v>0</v>
      </c>
      <c r="E111" s="10">
        <v>28</v>
      </c>
      <c r="F111">
        <v>19</v>
      </c>
      <c r="G111">
        <f t="shared" si="22"/>
        <v>2015</v>
      </c>
      <c r="I111">
        <f t="shared" si="23"/>
        <v>3548335646.3898234</v>
      </c>
      <c r="J111">
        <f t="shared" si="24"/>
        <v>58630903.538788654</v>
      </c>
      <c r="K111">
        <f t="shared" si="25"/>
        <v>0</v>
      </c>
      <c r="L111">
        <f t="shared" si="26"/>
        <v>134980326.00039843</v>
      </c>
      <c r="M111">
        <f t="shared" si="27"/>
        <v>38933176.065035969</v>
      </c>
      <c r="N111">
        <f t="shared" si="28"/>
        <v>-3505842912.4427953</v>
      </c>
      <c r="O111">
        <f t="shared" si="29"/>
        <v>275037139.55125141</v>
      </c>
    </row>
    <row r="112" spans="1:15" x14ac:dyDescent="0.25">
      <c r="A112" s="8">
        <v>42064</v>
      </c>
      <c r="B112" s="9">
        <v>274934256.05799997</v>
      </c>
      <c r="C112" s="10">
        <v>640.1</v>
      </c>
      <c r="D112" s="10">
        <v>0</v>
      </c>
      <c r="E112" s="10">
        <v>31</v>
      </c>
      <c r="F112">
        <v>22</v>
      </c>
      <c r="G112">
        <f t="shared" si="22"/>
        <v>2015</v>
      </c>
      <c r="I112">
        <f t="shared" si="23"/>
        <v>3548335646.3898234</v>
      </c>
      <c r="J112">
        <f t="shared" si="24"/>
        <v>42994204.783112176</v>
      </c>
      <c r="K112">
        <f t="shared" si="25"/>
        <v>0</v>
      </c>
      <c r="L112">
        <f t="shared" si="26"/>
        <v>149442503.7861554</v>
      </c>
      <c r="M112">
        <f t="shared" si="27"/>
        <v>45080519.654252172</v>
      </c>
      <c r="N112">
        <f t="shared" si="28"/>
        <v>-3505842912.4427953</v>
      </c>
      <c r="O112">
        <f t="shared" si="29"/>
        <v>280009962.17054749</v>
      </c>
    </row>
    <row r="113" spans="1:15" x14ac:dyDescent="0.25">
      <c r="A113" s="8">
        <v>42095</v>
      </c>
      <c r="B113" s="9">
        <v>243458062.73736</v>
      </c>
      <c r="C113" s="10">
        <v>336.6</v>
      </c>
      <c r="D113" s="10">
        <v>0</v>
      </c>
      <c r="E113" s="10">
        <v>30</v>
      </c>
      <c r="F113">
        <v>20</v>
      </c>
      <c r="G113">
        <f t="shared" si="22"/>
        <v>2015</v>
      </c>
      <c r="I113">
        <f t="shared" si="23"/>
        <v>3548335646.3898234</v>
      </c>
      <c r="J113">
        <f t="shared" si="24"/>
        <v>22608731.963748723</v>
      </c>
      <c r="K113">
        <f t="shared" si="25"/>
        <v>0</v>
      </c>
      <c r="L113">
        <f t="shared" si="26"/>
        <v>144621777.85756972</v>
      </c>
      <c r="M113">
        <f t="shared" si="27"/>
        <v>40982290.594774701</v>
      </c>
      <c r="N113">
        <f t="shared" si="28"/>
        <v>-3505842912.4427953</v>
      </c>
      <c r="O113">
        <f t="shared" si="29"/>
        <v>250705534.36312151</v>
      </c>
    </row>
    <row r="114" spans="1:15" x14ac:dyDescent="0.25">
      <c r="A114" s="8">
        <v>42125</v>
      </c>
      <c r="B114" s="9">
        <v>259161560.15008003</v>
      </c>
      <c r="C114" s="10">
        <v>104.7</v>
      </c>
      <c r="D114" s="10">
        <v>34.9</v>
      </c>
      <c r="E114" s="10">
        <v>31</v>
      </c>
      <c r="F114">
        <v>20</v>
      </c>
      <c r="G114">
        <f t="shared" si="22"/>
        <v>2015</v>
      </c>
      <c r="I114">
        <f t="shared" si="23"/>
        <v>3548335646.3898234</v>
      </c>
      <c r="J114">
        <f t="shared" si="24"/>
        <v>7032484.36305553</v>
      </c>
      <c r="K114">
        <f t="shared" si="25"/>
        <v>25225719.176824577</v>
      </c>
      <c r="L114">
        <f t="shared" si="26"/>
        <v>149442503.7861554</v>
      </c>
      <c r="M114">
        <f t="shared" si="27"/>
        <v>40982290.594774701</v>
      </c>
      <c r="N114">
        <f t="shared" si="28"/>
        <v>-3505842912.4427953</v>
      </c>
      <c r="O114">
        <f t="shared" si="29"/>
        <v>265175731.86783838</v>
      </c>
    </row>
    <row r="115" spans="1:15" x14ac:dyDescent="0.25">
      <c r="A115" s="8">
        <v>42156</v>
      </c>
      <c r="B115" s="9">
        <v>267546627.47380927</v>
      </c>
      <c r="C115" s="10">
        <v>29.7</v>
      </c>
      <c r="D115" s="10">
        <v>30.4</v>
      </c>
      <c r="E115" s="10">
        <v>30</v>
      </c>
      <c r="F115">
        <v>22</v>
      </c>
      <c r="G115">
        <f t="shared" si="22"/>
        <v>2015</v>
      </c>
      <c r="I115">
        <f t="shared" si="23"/>
        <v>3548335646.3898234</v>
      </c>
      <c r="J115">
        <f t="shared" si="24"/>
        <v>1994888.1144484167</v>
      </c>
      <c r="K115">
        <f t="shared" si="25"/>
        <v>21973119.282964673</v>
      </c>
      <c r="L115">
        <f t="shared" si="26"/>
        <v>144621777.85756972</v>
      </c>
      <c r="M115">
        <f t="shared" si="27"/>
        <v>45080519.654252172</v>
      </c>
      <c r="N115">
        <f t="shared" si="28"/>
        <v>-3505842912.4427953</v>
      </c>
      <c r="O115">
        <f t="shared" si="29"/>
        <v>256163038.85626316</v>
      </c>
    </row>
    <row r="116" spans="1:15" x14ac:dyDescent="0.25">
      <c r="A116" s="8">
        <v>42186</v>
      </c>
      <c r="B116" s="9">
        <v>301589192.47099692</v>
      </c>
      <c r="C116" s="10">
        <v>7</v>
      </c>
      <c r="D116" s="10">
        <v>76.400000000000006</v>
      </c>
      <c r="E116" s="10">
        <v>31</v>
      </c>
      <c r="F116">
        <v>22</v>
      </c>
      <c r="G116">
        <f t="shared" si="22"/>
        <v>2015</v>
      </c>
      <c r="I116">
        <f t="shared" si="23"/>
        <v>3548335646.3898234</v>
      </c>
      <c r="J116">
        <f t="shared" si="24"/>
        <v>470175.64986999723</v>
      </c>
      <c r="K116">
        <f t="shared" si="25"/>
        <v>55221918.197977014</v>
      </c>
      <c r="L116">
        <f t="shared" si="26"/>
        <v>149442503.7861554</v>
      </c>
      <c r="M116">
        <f t="shared" si="27"/>
        <v>45080519.654252172</v>
      </c>
      <c r="N116">
        <f t="shared" si="28"/>
        <v>-3505842912.4427953</v>
      </c>
      <c r="O116">
        <f t="shared" si="29"/>
        <v>292707851.23528242</v>
      </c>
    </row>
    <row r="117" spans="1:15" x14ac:dyDescent="0.25">
      <c r="A117" s="8">
        <v>42217</v>
      </c>
      <c r="B117" s="9">
        <v>290629200.91832</v>
      </c>
      <c r="C117" s="10">
        <v>14</v>
      </c>
      <c r="D117" s="10">
        <v>61.6</v>
      </c>
      <c r="E117" s="10">
        <v>31</v>
      </c>
      <c r="F117">
        <v>20</v>
      </c>
      <c r="G117">
        <f t="shared" si="22"/>
        <v>2015</v>
      </c>
      <c r="I117">
        <f t="shared" si="23"/>
        <v>3548335646.3898234</v>
      </c>
      <c r="J117">
        <f t="shared" si="24"/>
        <v>940351.29973999446</v>
      </c>
      <c r="K117">
        <f t="shared" si="25"/>
        <v>44524478.547059998</v>
      </c>
      <c r="L117">
        <f t="shared" si="26"/>
        <v>149442503.7861554</v>
      </c>
      <c r="M117">
        <f t="shared" si="27"/>
        <v>40982290.594774701</v>
      </c>
      <c r="N117">
        <f t="shared" si="28"/>
        <v>-3505842912.4427953</v>
      </c>
      <c r="O117">
        <f t="shared" si="29"/>
        <v>278382358.17475796</v>
      </c>
    </row>
    <row r="118" spans="1:15" x14ac:dyDescent="0.25">
      <c r="A118" s="8">
        <v>42248</v>
      </c>
      <c r="B118" s="9">
        <v>282605551.88294774</v>
      </c>
      <c r="C118" s="10">
        <v>34.6</v>
      </c>
      <c r="D118" s="10">
        <v>54.2</v>
      </c>
      <c r="E118" s="10">
        <v>30</v>
      </c>
      <c r="F118">
        <v>21</v>
      </c>
      <c r="G118">
        <f t="shared" si="22"/>
        <v>2015</v>
      </c>
      <c r="I118">
        <f t="shared" si="23"/>
        <v>3548335646.3898234</v>
      </c>
      <c r="J118">
        <f t="shared" si="24"/>
        <v>2324011.0693574147</v>
      </c>
      <c r="K118">
        <f t="shared" si="25"/>
        <v>39175758.721601494</v>
      </c>
      <c r="L118">
        <f t="shared" si="26"/>
        <v>144621777.85756972</v>
      </c>
      <c r="M118">
        <f t="shared" si="27"/>
        <v>43031405.12451344</v>
      </c>
      <c r="N118">
        <f t="shared" si="28"/>
        <v>-3505842912.4427953</v>
      </c>
      <c r="O118">
        <f t="shared" si="29"/>
        <v>271645686.72007036</v>
      </c>
    </row>
    <row r="119" spans="1:15" x14ac:dyDescent="0.25">
      <c r="A119" s="8">
        <v>42278</v>
      </c>
      <c r="B119" s="9">
        <v>248709445.01775387</v>
      </c>
      <c r="C119" s="10">
        <v>254.9</v>
      </c>
      <c r="D119" s="10">
        <v>0</v>
      </c>
      <c r="E119" s="10">
        <v>31</v>
      </c>
      <c r="F119">
        <v>21</v>
      </c>
      <c r="G119">
        <f t="shared" si="22"/>
        <v>2015</v>
      </c>
      <c r="I119">
        <f t="shared" si="23"/>
        <v>3548335646.3898234</v>
      </c>
      <c r="J119">
        <f t="shared" si="24"/>
        <v>17121110.450266041</v>
      </c>
      <c r="K119">
        <f t="shared" si="25"/>
        <v>0</v>
      </c>
      <c r="L119">
        <f t="shared" si="26"/>
        <v>149442503.7861554</v>
      </c>
      <c r="M119">
        <f t="shared" si="27"/>
        <v>43031405.12451344</v>
      </c>
      <c r="N119">
        <f t="shared" si="28"/>
        <v>-3505842912.4427953</v>
      </c>
      <c r="O119">
        <f t="shared" si="29"/>
        <v>252087753.30796289</v>
      </c>
    </row>
    <row r="120" spans="1:15" x14ac:dyDescent="0.25">
      <c r="A120" s="8">
        <v>42309</v>
      </c>
      <c r="B120" s="9">
        <v>248717807.65306461</v>
      </c>
      <c r="C120" s="10">
        <v>353.2</v>
      </c>
      <c r="D120" s="10">
        <v>0</v>
      </c>
      <c r="E120" s="10">
        <v>30</v>
      </c>
      <c r="F120">
        <v>21</v>
      </c>
      <c r="G120">
        <f t="shared" si="22"/>
        <v>2015</v>
      </c>
      <c r="I120">
        <f t="shared" si="23"/>
        <v>3548335646.3898234</v>
      </c>
      <c r="J120">
        <f t="shared" si="24"/>
        <v>23723719.933440432</v>
      </c>
      <c r="K120">
        <f t="shared" si="25"/>
        <v>0</v>
      </c>
      <c r="L120">
        <f t="shared" si="26"/>
        <v>144621777.85756972</v>
      </c>
      <c r="M120">
        <f t="shared" si="27"/>
        <v>43031405.12451344</v>
      </c>
      <c r="N120">
        <f t="shared" si="28"/>
        <v>-3505842912.4427953</v>
      </c>
      <c r="O120">
        <f t="shared" si="29"/>
        <v>253869636.86255169</v>
      </c>
    </row>
    <row r="121" spans="1:15" x14ac:dyDescent="0.25">
      <c r="A121" s="8">
        <v>42339</v>
      </c>
      <c r="B121" s="9">
        <v>260362308.73120618</v>
      </c>
      <c r="C121" s="10">
        <v>447.8</v>
      </c>
      <c r="D121" s="10">
        <v>0</v>
      </c>
      <c r="E121" s="10">
        <v>31</v>
      </c>
      <c r="F121">
        <v>21</v>
      </c>
      <c r="G121">
        <f t="shared" si="22"/>
        <v>2015</v>
      </c>
      <c r="I121">
        <f t="shared" si="23"/>
        <v>3548335646.3898234</v>
      </c>
      <c r="J121">
        <f t="shared" si="24"/>
        <v>30077808.001683537</v>
      </c>
      <c r="K121">
        <f t="shared" si="25"/>
        <v>0</v>
      </c>
      <c r="L121">
        <f t="shared" si="26"/>
        <v>149442503.7861554</v>
      </c>
      <c r="M121">
        <f t="shared" si="27"/>
        <v>43031405.12451344</v>
      </c>
      <c r="N121">
        <f t="shared" si="28"/>
        <v>-3505842912.4427953</v>
      </c>
      <c r="O121">
        <f t="shared" si="29"/>
        <v>265044450.85938072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22"/>
  <sheetViews>
    <sheetView workbookViewId="0"/>
  </sheetViews>
  <sheetFormatPr defaultRowHeight="15" x14ac:dyDescent="0.25"/>
  <cols>
    <col min="3" max="3" width="14.5703125" bestFit="1" customWidth="1"/>
  </cols>
  <sheetData>
    <row r="1" spans="1:5" x14ac:dyDescent="0.25">
      <c r="A1" s="7" t="s">
        <v>1</v>
      </c>
      <c r="B1" s="7" t="s">
        <v>0</v>
      </c>
      <c r="C1" s="7" t="s">
        <v>23</v>
      </c>
      <c r="D1" t="s">
        <v>28</v>
      </c>
      <c r="E1" t="s">
        <v>29</v>
      </c>
    </row>
    <row r="2" spans="1:5" x14ac:dyDescent="0.25">
      <c r="A2" s="8">
        <v>38718</v>
      </c>
      <c r="B2" s="14">
        <f t="shared" ref="B2:B33" si="0">YEAR(A2)</f>
        <v>2006</v>
      </c>
      <c r="C2" s="9">
        <v>293367364.21543998</v>
      </c>
      <c r="D2">
        <v>287883556.43050194</v>
      </c>
      <c r="E2" s="13">
        <f t="shared" ref="E2:E33" si="1">ABS(D2-C2)/C2</f>
        <v>1.8692630653050071E-2</v>
      </c>
    </row>
    <row r="3" spans="1:5" x14ac:dyDescent="0.25">
      <c r="A3" s="8">
        <v>38749</v>
      </c>
      <c r="B3" s="14">
        <f t="shared" si="0"/>
        <v>2006</v>
      </c>
      <c r="C3" s="9">
        <v>273298001.47376001</v>
      </c>
      <c r="D3">
        <v>275039634.18399239</v>
      </c>
      <c r="E3" s="13">
        <f t="shared" si="1"/>
        <v>6.372650735975453E-3</v>
      </c>
    </row>
    <row r="4" spans="1:5" x14ac:dyDescent="0.25">
      <c r="A4" s="8">
        <v>38777</v>
      </c>
      <c r="B4" s="14">
        <f t="shared" si="0"/>
        <v>2006</v>
      </c>
      <c r="C4" s="9">
        <v>286819878.50223202</v>
      </c>
      <c r="D4">
        <v>291377273.94014645</v>
      </c>
      <c r="E4" s="13">
        <f t="shared" si="1"/>
        <v>1.5889398816124823E-2</v>
      </c>
    </row>
    <row r="5" spans="1:5" x14ac:dyDescent="0.25">
      <c r="A5" s="8">
        <v>38808</v>
      </c>
      <c r="B5" s="14">
        <f t="shared" si="0"/>
        <v>2006</v>
      </c>
      <c r="C5" s="9">
        <v>252565044.23746601</v>
      </c>
      <c r="D5">
        <v>258874175.54768848</v>
      </c>
      <c r="E5" s="13">
        <f t="shared" si="1"/>
        <v>2.4980223725221937E-2</v>
      </c>
    </row>
    <row r="6" spans="1:5" x14ac:dyDescent="0.25">
      <c r="A6" s="8">
        <v>38838</v>
      </c>
      <c r="B6" s="14">
        <f t="shared" si="0"/>
        <v>2006</v>
      </c>
      <c r="C6" s="9">
        <v>269392545.02871197</v>
      </c>
      <c r="D6">
        <v>279429540.16758585</v>
      </c>
      <c r="E6" s="13">
        <f t="shared" si="1"/>
        <v>3.7257880086489135E-2</v>
      </c>
    </row>
    <row r="7" spans="1:5" x14ac:dyDescent="0.25">
      <c r="A7" s="8">
        <v>38869</v>
      </c>
      <c r="B7" s="14">
        <f t="shared" si="0"/>
        <v>2006</v>
      </c>
      <c r="C7" s="9">
        <v>287975078.90693802</v>
      </c>
      <c r="D7">
        <v>281739586.39421177</v>
      </c>
      <c r="E7" s="13">
        <f t="shared" si="1"/>
        <v>2.1652889327764741E-2</v>
      </c>
    </row>
    <row r="8" spans="1:5" x14ac:dyDescent="0.25">
      <c r="A8" s="8">
        <v>38899</v>
      </c>
      <c r="B8" s="14">
        <f t="shared" si="0"/>
        <v>2006</v>
      </c>
      <c r="C8" s="9">
        <v>333043063.74960798</v>
      </c>
      <c r="D8">
        <v>345436391.12746334</v>
      </c>
      <c r="E8" s="13">
        <f t="shared" si="1"/>
        <v>3.7212387005822904E-2</v>
      </c>
    </row>
    <row r="9" spans="1:5" x14ac:dyDescent="0.25">
      <c r="A9" s="8">
        <v>38930</v>
      </c>
      <c r="B9" s="14">
        <f t="shared" si="0"/>
        <v>2006</v>
      </c>
      <c r="C9" s="9">
        <v>312185503.224558</v>
      </c>
      <c r="D9">
        <v>302325557.63183165</v>
      </c>
      <c r="E9" s="13">
        <f t="shared" si="1"/>
        <v>3.1583611317255809E-2</v>
      </c>
    </row>
    <row r="10" spans="1:5" x14ac:dyDescent="0.25">
      <c r="A10" s="8">
        <v>38961</v>
      </c>
      <c r="B10" s="14">
        <f t="shared" si="0"/>
        <v>2006</v>
      </c>
      <c r="C10" s="9">
        <v>260653838.61909801</v>
      </c>
      <c r="D10">
        <v>253985697.07271671</v>
      </c>
      <c r="E10" s="13">
        <f t="shared" si="1"/>
        <v>2.5582364647718341E-2</v>
      </c>
    </row>
    <row r="11" spans="1:5" x14ac:dyDescent="0.25">
      <c r="A11" s="8">
        <v>38991</v>
      </c>
      <c r="B11" s="14">
        <f t="shared" si="0"/>
        <v>2006</v>
      </c>
      <c r="C11" s="9">
        <v>270564368.43940598</v>
      </c>
      <c r="D11">
        <v>271812466.35857487</v>
      </c>
      <c r="E11" s="13">
        <f t="shared" si="1"/>
        <v>4.6129426663526329E-3</v>
      </c>
    </row>
    <row r="12" spans="1:5" x14ac:dyDescent="0.25">
      <c r="A12" s="8">
        <v>39022</v>
      </c>
      <c r="B12" s="14">
        <f t="shared" si="0"/>
        <v>2006</v>
      </c>
      <c r="C12" s="9">
        <v>272439193.46248603</v>
      </c>
      <c r="D12">
        <v>273606075.19983625</v>
      </c>
      <c r="E12" s="13">
        <f t="shared" si="1"/>
        <v>4.2830905587411426E-3</v>
      </c>
    </row>
    <row r="13" spans="1:5" x14ac:dyDescent="0.25">
      <c r="A13" s="8">
        <v>39052</v>
      </c>
      <c r="B13" s="14">
        <f t="shared" si="0"/>
        <v>2006</v>
      </c>
      <c r="C13" s="9">
        <v>288148645.78619999</v>
      </c>
      <c r="D13">
        <v>280910539.11181879</v>
      </c>
      <c r="E13" s="13">
        <f t="shared" si="1"/>
        <v>2.5119349961310294E-2</v>
      </c>
    </row>
    <row r="14" spans="1:5" x14ac:dyDescent="0.25">
      <c r="A14" s="8">
        <v>39083</v>
      </c>
      <c r="B14" s="14">
        <f t="shared" si="0"/>
        <v>2007</v>
      </c>
      <c r="C14" s="9">
        <v>300073559.97788602</v>
      </c>
      <c r="D14">
        <v>294970044.70024395</v>
      </c>
      <c r="E14" s="13">
        <f t="shared" si="1"/>
        <v>1.7007547342785468E-2</v>
      </c>
    </row>
    <row r="15" spans="1:5" x14ac:dyDescent="0.25">
      <c r="A15" s="8">
        <v>39114</v>
      </c>
      <c r="B15" s="14">
        <f t="shared" si="0"/>
        <v>2007</v>
      </c>
      <c r="C15" s="9">
        <v>289732838.43879998</v>
      </c>
      <c r="D15">
        <v>283334653.49809504</v>
      </c>
      <c r="E15" s="13">
        <f t="shared" si="1"/>
        <v>2.2083050630991644E-2</v>
      </c>
    </row>
    <row r="16" spans="1:5" x14ac:dyDescent="0.25">
      <c r="A16" s="8">
        <v>39142</v>
      </c>
      <c r="B16" s="14">
        <f t="shared" si="0"/>
        <v>2007</v>
      </c>
      <c r="C16" s="9">
        <v>288143354.59762597</v>
      </c>
      <c r="D16">
        <v>286332246.33263206</v>
      </c>
      <c r="E16" s="13">
        <f t="shared" si="1"/>
        <v>6.2854417292496807E-3</v>
      </c>
    </row>
    <row r="17" spans="1:5" x14ac:dyDescent="0.25">
      <c r="A17" s="8">
        <v>39173</v>
      </c>
      <c r="B17" s="14">
        <f t="shared" si="0"/>
        <v>2007</v>
      </c>
      <c r="C17" s="9">
        <v>260543396.47679999</v>
      </c>
      <c r="D17">
        <v>264892693.41272593</v>
      </c>
      <c r="E17" s="13">
        <f t="shared" si="1"/>
        <v>1.6693176625235298E-2</v>
      </c>
    </row>
    <row r="18" spans="1:5" x14ac:dyDescent="0.25">
      <c r="A18" s="8">
        <v>39203</v>
      </c>
      <c r="B18" s="14">
        <f t="shared" si="0"/>
        <v>2007</v>
      </c>
      <c r="C18" s="9">
        <v>268501831.21296602</v>
      </c>
      <c r="D18">
        <v>276201748.759552</v>
      </c>
      <c r="E18" s="13">
        <f t="shared" si="1"/>
        <v>2.8677337177930376E-2</v>
      </c>
    </row>
    <row r="19" spans="1:5" x14ac:dyDescent="0.25">
      <c r="A19" s="8">
        <v>39234</v>
      </c>
      <c r="B19" s="14">
        <f t="shared" si="0"/>
        <v>2007</v>
      </c>
      <c r="C19" s="9">
        <v>304679126.96210599</v>
      </c>
      <c r="D19">
        <v>296363751.01787901</v>
      </c>
      <c r="E19" s="13">
        <f t="shared" si="1"/>
        <v>2.7292240289441268E-2</v>
      </c>
    </row>
    <row r="20" spans="1:5" x14ac:dyDescent="0.25">
      <c r="A20" s="8">
        <v>39264</v>
      </c>
      <c r="B20" s="14">
        <f t="shared" si="0"/>
        <v>2007</v>
      </c>
      <c r="C20" s="9">
        <v>302183688.77514601</v>
      </c>
      <c r="D20">
        <v>301397098.30866432</v>
      </c>
      <c r="E20" s="13">
        <f t="shared" si="1"/>
        <v>2.6030209296537686E-3</v>
      </c>
    </row>
    <row r="21" spans="1:5" x14ac:dyDescent="0.25">
      <c r="A21" s="8">
        <v>39295</v>
      </c>
      <c r="B21" s="14">
        <f t="shared" si="0"/>
        <v>2007</v>
      </c>
      <c r="C21" s="9">
        <v>317756806.98433799</v>
      </c>
      <c r="D21">
        <v>316108646.01563215</v>
      </c>
      <c r="E21" s="13">
        <f t="shared" si="1"/>
        <v>5.1868628223818653E-3</v>
      </c>
    </row>
    <row r="22" spans="1:5" x14ac:dyDescent="0.25">
      <c r="A22" s="8">
        <v>39326</v>
      </c>
      <c r="B22" s="14">
        <f t="shared" si="0"/>
        <v>2007</v>
      </c>
      <c r="C22" s="9">
        <v>280873709.66341197</v>
      </c>
      <c r="D22">
        <v>269361911.29795122</v>
      </c>
      <c r="E22" s="13">
        <f t="shared" si="1"/>
        <v>4.0985674235071844E-2</v>
      </c>
    </row>
    <row r="23" spans="1:5" x14ac:dyDescent="0.25">
      <c r="A23" s="8">
        <v>39356</v>
      </c>
      <c r="B23" s="14">
        <f t="shared" si="0"/>
        <v>2007</v>
      </c>
      <c r="C23" s="9">
        <v>275821162.12958002</v>
      </c>
      <c r="D23">
        <v>276543411.88752174</v>
      </c>
      <c r="E23" s="13">
        <f t="shared" si="1"/>
        <v>2.6185436692577344E-3</v>
      </c>
    </row>
    <row r="24" spans="1:5" x14ac:dyDescent="0.25">
      <c r="A24" s="8">
        <v>39387</v>
      </c>
      <c r="B24" s="14">
        <f t="shared" si="0"/>
        <v>2007</v>
      </c>
      <c r="C24" s="9">
        <v>274311353.64484</v>
      </c>
      <c r="D24">
        <v>277595628.9201293</v>
      </c>
      <c r="E24" s="13">
        <f t="shared" si="1"/>
        <v>1.1972801094997902E-2</v>
      </c>
    </row>
    <row r="25" spans="1:5" x14ac:dyDescent="0.25">
      <c r="A25" s="8">
        <v>39417</v>
      </c>
      <c r="B25" s="14">
        <f t="shared" si="0"/>
        <v>2007</v>
      </c>
      <c r="C25" s="9">
        <v>294695847.80001998</v>
      </c>
      <c r="D25">
        <v>288916736.24100161</v>
      </c>
      <c r="E25" s="13">
        <f t="shared" si="1"/>
        <v>1.9610427504021255E-2</v>
      </c>
    </row>
    <row r="26" spans="1:5" x14ac:dyDescent="0.25">
      <c r="A26" s="8">
        <v>39448</v>
      </c>
      <c r="B26" s="14">
        <f t="shared" si="0"/>
        <v>2008</v>
      </c>
      <c r="C26" s="9">
        <v>301541879.89762002</v>
      </c>
      <c r="D26">
        <v>292115184.31742907</v>
      </c>
      <c r="E26" s="13">
        <f t="shared" si="1"/>
        <v>3.1261646254216902E-2</v>
      </c>
    </row>
    <row r="27" spans="1:5" x14ac:dyDescent="0.25">
      <c r="A27" s="8">
        <v>39479</v>
      </c>
      <c r="B27" s="14">
        <f t="shared" si="0"/>
        <v>2008</v>
      </c>
      <c r="C27" s="9">
        <v>286013196.38046002</v>
      </c>
      <c r="D27">
        <v>281968988.72478724</v>
      </c>
      <c r="E27" s="13">
        <f t="shared" si="1"/>
        <v>1.4139933775269268E-2</v>
      </c>
    </row>
    <row r="28" spans="1:5" x14ac:dyDescent="0.25">
      <c r="A28" s="8">
        <v>39508</v>
      </c>
      <c r="B28" s="14">
        <f t="shared" si="0"/>
        <v>2008</v>
      </c>
      <c r="C28" s="9">
        <v>285378792.27587998</v>
      </c>
      <c r="D28">
        <v>285181975.71342993</v>
      </c>
      <c r="E28" s="13">
        <f t="shared" si="1"/>
        <v>6.8966779514500771E-4</v>
      </c>
    </row>
    <row r="29" spans="1:5" x14ac:dyDescent="0.25">
      <c r="A29" s="8">
        <v>39539</v>
      </c>
      <c r="B29" s="14">
        <f t="shared" si="0"/>
        <v>2008</v>
      </c>
      <c r="C29" s="9">
        <v>255049710.73708001</v>
      </c>
      <c r="D29">
        <v>262173645.09578943</v>
      </c>
      <c r="E29" s="13">
        <f t="shared" si="1"/>
        <v>2.7931552394714097E-2</v>
      </c>
    </row>
    <row r="30" spans="1:5" x14ac:dyDescent="0.25">
      <c r="A30" s="8">
        <v>39569</v>
      </c>
      <c r="B30" s="14">
        <f t="shared" si="0"/>
        <v>2008</v>
      </c>
      <c r="C30" s="9">
        <v>248546059.22372001</v>
      </c>
      <c r="D30">
        <v>262688297.65614843</v>
      </c>
      <c r="E30" s="13">
        <f t="shared" si="1"/>
        <v>5.6899869893727743E-2</v>
      </c>
    </row>
    <row r="31" spans="1:5" x14ac:dyDescent="0.25">
      <c r="A31" s="8">
        <v>39600</v>
      </c>
      <c r="B31" s="14">
        <f t="shared" si="0"/>
        <v>2008</v>
      </c>
      <c r="C31" s="9">
        <v>287944901.33534002</v>
      </c>
      <c r="D31">
        <v>291937689.84936905</v>
      </c>
      <c r="E31" s="13">
        <f t="shared" si="1"/>
        <v>1.3866501874186801E-2</v>
      </c>
    </row>
    <row r="32" spans="1:5" x14ac:dyDescent="0.25">
      <c r="A32" s="8">
        <v>39630</v>
      </c>
      <c r="B32" s="14">
        <f t="shared" si="0"/>
        <v>2008</v>
      </c>
      <c r="C32" s="9">
        <v>319461681.27983999</v>
      </c>
      <c r="D32">
        <v>319575133.79131365</v>
      </c>
      <c r="E32" s="13">
        <f t="shared" si="1"/>
        <v>3.5513652535458328E-4</v>
      </c>
    </row>
    <row r="33" spans="1:5" x14ac:dyDescent="0.25">
      <c r="A33" s="8">
        <v>39661</v>
      </c>
      <c r="B33" s="14">
        <f t="shared" si="0"/>
        <v>2008</v>
      </c>
      <c r="C33" s="9">
        <v>293716156.25855798</v>
      </c>
      <c r="D33">
        <v>284382476.54477692</v>
      </c>
      <c r="E33" s="13">
        <f t="shared" si="1"/>
        <v>3.1777890030552598E-2</v>
      </c>
    </row>
    <row r="34" spans="1:5" x14ac:dyDescent="0.25">
      <c r="A34" s="8">
        <v>39692</v>
      </c>
      <c r="B34" s="14">
        <f t="shared" ref="B34:B65" si="2">YEAR(A34)</f>
        <v>2008</v>
      </c>
      <c r="C34" s="9">
        <v>283916906.35448599</v>
      </c>
      <c r="D34">
        <v>261601366.08016443</v>
      </c>
      <c r="E34" s="13">
        <f t="shared" ref="E34:E65" si="3">ABS(D34-C34)/C34</f>
        <v>7.8598842741894936E-2</v>
      </c>
    </row>
    <row r="35" spans="1:5" x14ac:dyDescent="0.25">
      <c r="A35" s="8">
        <v>39722</v>
      </c>
      <c r="B35" s="14">
        <f t="shared" si="2"/>
        <v>2008</v>
      </c>
      <c r="C35" s="9">
        <v>262065574.00648001</v>
      </c>
      <c r="D35">
        <v>268458632.33397007</v>
      </c>
      <c r="E35" s="13">
        <f t="shared" si="3"/>
        <v>2.4394880371933103E-2</v>
      </c>
    </row>
    <row r="36" spans="1:5" x14ac:dyDescent="0.25">
      <c r="A36" s="8">
        <v>39753</v>
      </c>
      <c r="B36" s="14">
        <f t="shared" si="2"/>
        <v>2008</v>
      </c>
      <c r="C36" s="9">
        <v>268677317.44528002</v>
      </c>
      <c r="D36">
        <v>271730660.26753616</v>
      </c>
      <c r="E36" s="13">
        <f t="shared" si="3"/>
        <v>1.1364349068573698E-2</v>
      </c>
    </row>
    <row r="37" spans="1:5" x14ac:dyDescent="0.25">
      <c r="A37" s="8">
        <v>39783</v>
      </c>
      <c r="B37" s="14">
        <f t="shared" si="2"/>
        <v>2008</v>
      </c>
      <c r="C37" s="9">
        <v>298039893.54677999</v>
      </c>
      <c r="D37">
        <v>292215444.18709612</v>
      </c>
      <c r="E37" s="13">
        <f t="shared" si="3"/>
        <v>1.9542515904065281E-2</v>
      </c>
    </row>
    <row r="38" spans="1:5" x14ac:dyDescent="0.25">
      <c r="A38" s="8">
        <v>39814</v>
      </c>
      <c r="B38" s="14">
        <f t="shared" si="2"/>
        <v>2009</v>
      </c>
      <c r="C38" s="9">
        <v>307276829.89279997</v>
      </c>
      <c r="D38">
        <v>302471767.64065599</v>
      </c>
      <c r="E38" s="13">
        <f t="shared" si="3"/>
        <v>1.5637567771772207E-2</v>
      </c>
    </row>
    <row r="39" spans="1:5" x14ac:dyDescent="0.25">
      <c r="A39" s="8">
        <v>39845</v>
      </c>
      <c r="B39" s="14">
        <f t="shared" si="2"/>
        <v>2009</v>
      </c>
      <c r="C39" s="9">
        <v>264065998.38260001</v>
      </c>
      <c r="D39">
        <v>267999273.44482136</v>
      </c>
      <c r="E39" s="13">
        <f t="shared" si="3"/>
        <v>1.4895045504959346E-2</v>
      </c>
    </row>
    <row r="40" spans="1:5" x14ac:dyDescent="0.25">
      <c r="A40" s="8">
        <v>39873</v>
      </c>
      <c r="B40" s="14">
        <f t="shared" si="2"/>
        <v>2009</v>
      </c>
      <c r="C40" s="9">
        <v>278082458.00470001</v>
      </c>
      <c r="D40">
        <v>283275659.59126902</v>
      </c>
      <c r="E40" s="13">
        <f t="shared" si="3"/>
        <v>1.8675042013909553E-2</v>
      </c>
    </row>
    <row r="41" spans="1:5" x14ac:dyDescent="0.25">
      <c r="A41" s="8">
        <v>39904</v>
      </c>
      <c r="B41" s="14">
        <f t="shared" si="2"/>
        <v>2009</v>
      </c>
      <c r="C41" s="9">
        <v>250781054.79998001</v>
      </c>
      <c r="D41">
        <v>261469557.44693136</v>
      </c>
      <c r="E41" s="13">
        <f t="shared" si="3"/>
        <v>4.2620853698363978E-2</v>
      </c>
    </row>
    <row r="42" spans="1:5" x14ac:dyDescent="0.25">
      <c r="A42" s="8">
        <v>39934</v>
      </c>
      <c r="B42" s="14">
        <f t="shared" si="2"/>
        <v>2009</v>
      </c>
      <c r="C42" s="9">
        <v>250742745.14269</v>
      </c>
      <c r="D42">
        <v>256136094.08566332</v>
      </c>
      <c r="E42" s="13">
        <f t="shared" si="3"/>
        <v>2.1509491490587798E-2</v>
      </c>
    </row>
    <row r="43" spans="1:5" x14ac:dyDescent="0.25">
      <c r="A43" s="8">
        <v>39965</v>
      </c>
      <c r="B43" s="14">
        <f t="shared" si="2"/>
        <v>2009</v>
      </c>
      <c r="C43" s="9">
        <v>265479494.76989001</v>
      </c>
      <c r="D43">
        <v>271631912.21433735</v>
      </c>
      <c r="E43" s="13">
        <f t="shared" si="3"/>
        <v>2.3174736903051881E-2</v>
      </c>
    </row>
    <row r="44" spans="1:5" x14ac:dyDescent="0.25">
      <c r="A44" s="8">
        <v>39995</v>
      </c>
      <c r="B44" s="14">
        <f t="shared" si="2"/>
        <v>2009</v>
      </c>
      <c r="C44" s="9">
        <v>274906308.27781999</v>
      </c>
      <c r="D44">
        <v>270062103.76234961</v>
      </c>
      <c r="E44" s="13">
        <f t="shared" si="3"/>
        <v>1.7621292671737596E-2</v>
      </c>
    </row>
    <row r="45" spans="1:5" x14ac:dyDescent="0.25">
      <c r="A45" s="8">
        <v>40026</v>
      </c>
      <c r="B45" s="14">
        <f t="shared" si="2"/>
        <v>2009</v>
      </c>
      <c r="C45" s="9">
        <v>300712862.66684002</v>
      </c>
      <c r="D45">
        <v>296528387.41548061</v>
      </c>
      <c r="E45" s="13">
        <f t="shared" si="3"/>
        <v>1.3915185450498625E-2</v>
      </c>
    </row>
    <row r="46" spans="1:5" x14ac:dyDescent="0.25">
      <c r="A46" s="8">
        <v>40057</v>
      </c>
      <c r="B46" s="14">
        <f t="shared" si="2"/>
        <v>2009</v>
      </c>
      <c r="C46" s="9">
        <v>263969677.20096001</v>
      </c>
      <c r="D46">
        <v>256860029.07149887</v>
      </c>
      <c r="E46" s="13">
        <f t="shared" si="3"/>
        <v>2.6933578905157986E-2</v>
      </c>
    </row>
    <row r="47" spans="1:5" x14ac:dyDescent="0.25">
      <c r="A47" s="8">
        <v>40087</v>
      </c>
      <c r="B47" s="14">
        <f t="shared" si="2"/>
        <v>2009</v>
      </c>
      <c r="C47" s="9">
        <v>258962858.78830001</v>
      </c>
      <c r="D47">
        <v>265636863.87084103</v>
      </c>
      <c r="E47" s="13">
        <f t="shared" si="3"/>
        <v>2.5772055165628839E-2</v>
      </c>
    </row>
    <row r="48" spans="1:5" x14ac:dyDescent="0.25">
      <c r="A48" s="8">
        <v>40118</v>
      </c>
      <c r="B48" s="14">
        <f t="shared" si="2"/>
        <v>2009</v>
      </c>
      <c r="C48" s="9">
        <v>258162607.58963999</v>
      </c>
      <c r="D48">
        <v>264543959.16622496</v>
      </c>
      <c r="E48" s="13">
        <f t="shared" si="3"/>
        <v>2.471834180854101E-2</v>
      </c>
    </row>
    <row r="49" spans="1:5" x14ac:dyDescent="0.25">
      <c r="A49" s="8">
        <v>40148</v>
      </c>
      <c r="B49" s="14">
        <f t="shared" si="2"/>
        <v>2009</v>
      </c>
      <c r="C49" s="9">
        <v>292766418.03745002</v>
      </c>
      <c r="D49">
        <v>288212011.85959911</v>
      </c>
      <c r="E49" s="13">
        <f t="shared" si="3"/>
        <v>1.5556450116038626E-2</v>
      </c>
    </row>
    <row r="50" spans="1:5" x14ac:dyDescent="0.25">
      <c r="A50" s="8">
        <v>40179</v>
      </c>
      <c r="B50" s="14">
        <f t="shared" si="2"/>
        <v>2010</v>
      </c>
      <c r="C50" s="9">
        <v>301373371.72127002</v>
      </c>
      <c r="D50">
        <v>290857714.52495813</v>
      </c>
      <c r="E50" s="13">
        <f t="shared" si="3"/>
        <v>3.4892456278577476E-2</v>
      </c>
    </row>
    <row r="51" spans="1:5" x14ac:dyDescent="0.25">
      <c r="A51" s="8">
        <v>40210</v>
      </c>
      <c r="B51" s="14">
        <f t="shared" si="2"/>
        <v>2010</v>
      </c>
      <c r="C51" s="9">
        <v>268164437.27344999</v>
      </c>
      <c r="D51">
        <v>267649777.59631443</v>
      </c>
      <c r="E51" s="13">
        <f t="shared" si="3"/>
        <v>1.9191943658463306E-3</v>
      </c>
    </row>
    <row r="52" spans="1:5" x14ac:dyDescent="0.25">
      <c r="A52" s="8">
        <v>40238</v>
      </c>
      <c r="B52" s="14">
        <f t="shared" si="2"/>
        <v>2010</v>
      </c>
      <c r="C52" s="9">
        <v>269584961.72100997</v>
      </c>
      <c r="D52">
        <v>278003245.06442833</v>
      </c>
      <c r="E52" s="13">
        <f t="shared" si="3"/>
        <v>3.122682841682517E-2</v>
      </c>
    </row>
    <row r="53" spans="1:5" x14ac:dyDescent="0.25">
      <c r="A53" s="8">
        <v>40269</v>
      </c>
      <c r="B53" s="14">
        <f t="shared" si="2"/>
        <v>2010</v>
      </c>
      <c r="C53" s="9">
        <v>242909549.61668</v>
      </c>
      <c r="D53">
        <v>252674667.84059715</v>
      </c>
      <c r="E53" s="13">
        <f t="shared" si="3"/>
        <v>4.020063533659695E-2</v>
      </c>
    </row>
    <row r="54" spans="1:5" x14ac:dyDescent="0.25">
      <c r="A54" s="8">
        <v>40299</v>
      </c>
      <c r="B54" s="14">
        <f t="shared" si="2"/>
        <v>2010</v>
      </c>
      <c r="C54" s="9">
        <v>269054896.24094999</v>
      </c>
      <c r="D54">
        <v>274976648.31314898</v>
      </c>
      <c r="E54" s="13">
        <f t="shared" si="3"/>
        <v>2.200945663852855E-2</v>
      </c>
    </row>
    <row r="55" spans="1:5" x14ac:dyDescent="0.25">
      <c r="A55" s="8">
        <v>40330</v>
      </c>
      <c r="B55" s="14">
        <f t="shared" si="2"/>
        <v>2010</v>
      </c>
      <c r="C55" s="9">
        <v>288397187.62551999</v>
      </c>
      <c r="D55">
        <v>284040555.78779221</v>
      </c>
      <c r="E55" s="13">
        <f t="shared" si="3"/>
        <v>1.5106360341435835E-2</v>
      </c>
    </row>
    <row r="56" spans="1:5" x14ac:dyDescent="0.25">
      <c r="A56" s="8">
        <v>40360</v>
      </c>
      <c r="B56" s="14">
        <f t="shared" si="2"/>
        <v>2010</v>
      </c>
      <c r="C56" s="9">
        <v>334725938.08823001</v>
      </c>
      <c r="D56">
        <v>337789302.38401461</v>
      </c>
      <c r="E56" s="13">
        <f t="shared" si="3"/>
        <v>9.1518581239351821E-3</v>
      </c>
    </row>
    <row r="57" spans="1:5" x14ac:dyDescent="0.25">
      <c r="A57" s="8">
        <v>40391</v>
      </c>
      <c r="B57" s="14">
        <f t="shared" si="2"/>
        <v>2010</v>
      </c>
      <c r="C57" s="9">
        <v>325611196.93184</v>
      </c>
      <c r="D57">
        <v>332033769.75270081</v>
      </c>
      <c r="E57" s="13">
        <f t="shared" si="3"/>
        <v>1.9724668197467536E-2</v>
      </c>
    </row>
    <row r="58" spans="1:5" x14ac:dyDescent="0.25">
      <c r="A58" s="8">
        <v>40422</v>
      </c>
      <c r="B58" s="14">
        <f t="shared" si="2"/>
        <v>2010</v>
      </c>
      <c r="C58" s="9">
        <v>264224371.98183998</v>
      </c>
      <c r="D58">
        <v>262168821.22965527</v>
      </c>
      <c r="E58" s="13">
        <f t="shared" si="3"/>
        <v>7.7795652867555911E-3</v>
      </c>
    </row>
    <row r="59" spans="1:5" x14ac:dyDescent="0.25">
      <c r="A59" s="8">
        <v>40452</v>
      </c>
      <c r="B59" s="14">
        <f t="shared" si="2"/>
        <v>2010</v>
      </c>
      <c r="C59" s="9">
        <v>254480106.5099</v>
      </c>
      <c r="D59">
        <v>257703614.41412544</v>
      </c>
      <c r="E59" s="13">
        <f t="shared" si="3"/>
        <v>1.2667032989079778E-2</v>
      </c>
    </row>
    <row r="60" spans="1:5" x14ac:dyDescent="0.25">
      <c r="A60" s="8">
        <v>40483</v>
      </c>
      <c r="B60" s="14">
        <f t="shared" si="2"/>
        <v>2010</v>
      </c>
      <c r="C60" s="9">
        <v>262982872.56432</v>
      </c>
      <c r="D60">
        <v>268675057.6367836</v>
      </c>
      <c r="E60" s="13">
        <f t="shared" si="3"/>
        <v>2.1644698823766233E-2</v>
      </c>
    </row>
    <row r="61" spans="1:5" x14ac:dyDescent="0.25">
      <c r="A61" s="8">
        <v>40513</v>
      </c>
      <c r="B61" s="14">
        <f t="shared" si="2"/>
        <v>2010</v>
      </c>
      <c r="C61" s="9">
        <v>293281443.41191</v>
      </c>
      <c r="D61">
        <v>291590337.23506117</v>
      </c>
      <c r="E61" s="13">
        <f t="shared" si="3"/>
        <v>5.766154711921859E-3</v>
      </c>
    </row>
    <row r="62" spans="1:5" x14ac:dyDescent="0.25">
      <c r="A62" s="8">
        <v>40544</v>
      </c>
      <c r="B62" s="14">
        <f t="shared" si="2"/>
        <v>2011</v>
      </c>
      <c r="C62" s="9">
        <v>300666159.26084</v>
      </c>
      <c r="D62">
        <v>293530776.42561483</v>
      </c>
      <c r="E62" s="13">
        <f t="shared" si="3"/>
        <v>2.3731912007546326E-2</v>
      </c>
    </row>
    <row r="63" spans="1:5" x14ac:dyDescent="0.25">
      <c r="A63" s="8">
        <v>40575</v>
      </c>
      <c r="B63" s="14">
        <f t="shared" si="2"/>
        <v>2011</v>
      </c>
      <c r="C63" s="9">
        <v>269236699.82142001</v>
      </c>
      <c r="D63">
        <v>268892162.16236687</v>
      </c>
      <c r="E63" s="13">
        <f t="shared" si="3"/>
        <v>1.2796831163124219E-3</v>
      </c>
    </row>
    <row r="64" spans="1:5" x14ac:dyDescent="0.25">
      <c r="A64" s="8">
        <v>40603</v>
      </c>
      <c r="B64" s="14">
        <f t="shared" si="2"/>
        <v>2011</v>
      </c>
      <c r="C64" s="9">
        <v>282763557.58645999</v>
      </c>
      <c r="D64">
        <v>286298264.3785305</v>
      </c>
      <c r="E64" s="13">
        <f t="shared" si="3"/>
        <v>1.2500574056434795E-2</v>
      </c>
    </row>
    <row r="65" spans="1:5" x14ac:dyDescent="0.25">
      <c r="A65" s="8">
        <v>40634</v>
      </c>
      <c r="B65" s="14">
        <f t="shared" si="2"/>
        <v>2011</v>
      </c>
      <c r="C65" s="9">
        <v>251072267.56657001</v>
      </c>
      <c r="D65">
        <v>255199468.19598961</v>
      </c>
      <c r="E65" s="13">
        <f t="shared" si="3"/>
        <v>1.6438297504623035E-2</v>
      </c>
    </row>
    <row r="66" spans="1:5" x14ac:dyDescent="0.25">
      <c r="A66" s="8">
        <v>40664</v>
      </c>
      <c r="B66" s="14">
        <f t="shared" ref="B66:B97" si="4">YEAR(A66)</f>
        <v>2011</v>
      </c>
      <c r="C66" s="9">
        <v>259668932.37447</v>
      </c>
      <c r="D66">
        <v>262992880.9774332</v>
      </c>
      <c r="E66" s="13">
        <f t="shared" ref="E66:E97" si="5">ABS(D66-C66)/C66</f>
        <v>1.2800717330980992E-2</v>
      </c>
    </row>
    <row r="67" spans="1:5" x14ac:dyDescent="0.25">
      <c r="A67" s="8">
        <v>40695</v>
      </c>
      <c r="B67" s="14">
        <f t="shared" si="4"/>
        <v>2011</v>
      </c>
      <c r="C67" s="9">
        <v>278903469.94766003</v>
      </c>
      <c r="D67">
        <v>269590934.8268075</v>
      </c>
      <c r="E67" s="13">
        <f t="shared" si="5"/>
        <v>3.3389814485277475E-2</v>
      </c>
    </row>
    <row r="68" spans="1:5" x14ac:dyDescent="0.25">
      <c r="A68" s="8">
        <v>40725</v>
      </c>
      <c r="B68" s="14">
        <f t="shared" si="4"/>
        <v>2011</v>
      </c>
      <c r="C68" s="9">
        <v>342682880.64267004</v>
      </c>
      <c r="D68">
        <v>356175534.18535185</v>
      </c>
      <c r="E68" s="13">
        <f t="shared" si="5"/>
        <v>3.937358503984089E-2</v>
      </c>
    </row>
    <row r="69" spans="1:5" x14ac:dyDescent="0.25">
      <c r="A69" s="8">
        <v>40756</v>
      </c>
      <c r="B69" s="14">
        <f t="shared" si="4"/>
        <v>2011</v>
      </c>
      <c r="C69" s="9">
        <v>311408949.97279</v>
      </c>
      <c r="D69">
        <v>303996117.00956297</v>
      </c>
      <c r="E69" s="13">
        <f t="shared" si="5"/>
        <v>2.3804174426826027E-2</v>
      </c>
    </row>
    <row r="70" spans="1:5" x14ac:dyDescent="0.25">
      <c r="A70" s="8">
        <v>40787</v>
      </c>
      <c r="B70" s="14">
        <f t="shared" si="4"/>
        <v>2011</v>
      </c>
      <c r="C70" s="9">
        <v>270531205.43578005</v>
      </c>
      <c r="D70">
        <v>262895981.50125456</v>
      </c>
      <c r="E70" s="13">
        <f t="shared" si="5"/>
        <v>2.8223080299466505E-2</v>
      </c>
    </row>
    <row r="71" spans="1:5" x14ac:dyDescent="0.25">
      <c r="A71" s="8">
        <v>40817</v>
      </c>
      <c r="B71" s="14">
        <f t="shared" si="4"/>
        <v>2011</v>
      </c>
      <c r="C71" s="9">
        <v>257212837.85677001</v>
      </c>
      <c r="D71">
        <v>255634619.04609299</v>
      </c>
      <c r="E71" s="13">
        <f t="shared" si="5"/>
        <v>6.1358477431669219E-3</v>
      </c>
    </row>
    <row r="72" spans="1:5" x14ac:dyDescent="0.25">
      <c r="A72" s="8">
        <v>40848</v>
      </c>
      <c r="B72" s="14">
        <f t="shared" si="4"/>
        <v>2011</v>
      </c>
      <c r="C72" s="9">
        <v>256512690.70552</v>
      </c>
      <c r="D72">
        <v>262522250.90988064</v>
      </c>
      <c r="E72" s="13">
        <f t="shared" si="5"/>
        <v>2.3427925487163086E-2</v>
      </c>
    </row>
    <row r="73" spans="1:5" x14ac:dyDescent="0.25">
      <c r="A73" s="8">
        <v>40878</v>
      </c>
      <c r="B73" s="14">
        <f t="shared" si="4"/>
        <v>2011</v>
      </c>
      <c r="C73" s="9">
        <v>277881320.22968</v>
      </c>
      <c r="D73">
        <v>276711921.75026512</v>
      </c>
      <c r="E73" s="13">
        <f t="shared" si="5"/>
        <v>4.208265882889594E-3</v>
      </c>
    </row>
    <row r="74" spans="1:5" x14ac:dyDescent="0.25">
      <c r="A74" s="8">
        <v>40909</v>
      </c>
      <c r="B74" s="14">
        <f t="shared" si="4"/>
        <v>2012</v>
      </c>
      <c r="C74" s="9">
        <v>290374956.02315003</v>
      </c>
      <c r="D74">
        <v>283496154.24509096</v>
      </c>
      <c r="E74" s="13">
        <f t="shared" si="5"/>
        <v>2.3689376908629323E-2</v>
      </c>
    </row>
    <row r="75" spans="1:5" x14ac:dyDescent="0.25">
      <c r="A75" s="8">
        <v>40940</v>
      </c>
      <c r="B75" s="14">
        <f t="shared" si="4"/>
        <v>2012</v>
      </c>
      <c r="C75" s="9">
        <v>265047531.93023002</v>
      </c>
      <c r="D75">
        <v>265639570.04988575</v>
      </c>
      <c r="E75" s="13">
        <f t="shared" si="5"/>
        <v>2.2337054615983896E-3</v>
      </c>
    </row>
    <row r="76" spans="1:5" x14ac:dyDescent="0.25">
      <c r="A76" s="8">
        <v>40969</v>
      </c>
      <c r="B76" s="14">
        <f t="shared" si="4"/>
        <v>2012</v>
      </c>
      <c r="C76" s="9">
        <v>264589708.49737003</v>
      </c>
      <c r="D76">
        <v>266064842.81376457</v>
      </c>
      <c r="E76" s="13">
        <f t="shared" si="5"/>
        <v>5.5751764676410312E-3</v>
      </c>
    </row>
    <row r="77" spans="1:5" x14ac:dyDescent="0.25">
      <c r="A77" s="8">
        <v>41000</v>
      </c>
      <c r="B77" s="14">
        <f t="shared" si="4"/>
        <v>2012</v>
      </c>
      <c r="C77" s="9">
        <v>241856924.93334001</v>
      </c>
      <c r="D77">
        <v>253741701.17278862</v>
      </c>
      <c r="E77" s="13">
        <f t="shared" si="5"/>
        <v>4.9139697954583103E-2</v>
      </c>
    </row>
    <row r="78" spans="1:5" x14ac:dyDescent="0.25">
      <c r="A78" s="8">
        <v>41030</v>
      </c>
      <c r="B78" s="14">
        <f t="shared" si="4"/>
        <v>2012</v>
      </c>
      <c r="C78" s="9">
        <v>264293073.48114002</v>
      </c>
      <c r="D78">
        <v>268692219.19296408</v>
      </c>
      <c r="E78" s="13">
        <f t="shared" si="5"/>
        <v>1.664495271813464E-2</v>
      </c>
    </row>
    <row r="79" spans="1:5" x14ac:dyDescent="0.25">
      <c r="A79" s="8">
        <v>41061</v>
      </c>
      <c r="B79" s="14">
        <f t="shared" si="4"/>
        <v>2012</v>
      </c>
      <c r="C79" s="9">
        <v>290940514.11059999</v>
      </c>
      <c r="D79">
        <v>296312428.43092442</v>
      </c>
      <c r="E79" s="13">
        <f t="shared" si="5"/>
        <v>1.8463961049722716E-2</v>
      </c>
    </row>
    <row r="80" spans="1:5" x14ac:dyDescent="0.25">
      <c r="A80" s="8">
        <v>41091</v>
      </c>
      <c r="B80" s="14">
        <f t="shared" si="4"/>
        <v>2012</v>
      </c>
      <c r="C80" s="9">
        <v>340196199.36287999</v>
      </c>
      <c r="D80">
        <v>356557056.29960918</v>
      </c>
      <c r="E80" s="13">
        <f t="shared" si="5"/>
        <v>4.8092415398437234E-2</v>
      </c>
    </row>
    <row r="81" spans="1:5" x14ac:dyDescent="0.25">
      <c r="A81" s="8">
        <v>41122</v>
      </c>
      <c r="B81" s="14">
        <f t="shared" si="4"/>
        <v>2012</v>
      </c>
      <c r="C81" s="9">
        <v>304061556.83872002</v>
      </c>
      <c r="D81">
        <v>300294162.75915909</v>
      </c>
      <c r="E81" s="13">
        <f t="shared" si="5"/>
        <v>1.2390234789066848E-2</v>
      </c>
    </row>
    <row r="82" spans="1:5" x14ac:dyDescent="0.25">
      <c r="A82" s="8">
        <v>41153</v>
      </c>
      <c r="B82" s="14">
        <f t="shared" si="4"/>
        <v>2012</v>
      </c>
      <c r="C82" s="9">
        <v>261393756.03505</v>
      </c>
      <c r="D82">
        <v>258234030.48373079</v>
      </c>
      <c r="E82" s="13">
        <f t="shared" si="5"/>
        <v>1.2087991692102729E-2</v>
      </c>
    </row>
    <row r="83" spans="1:5" x14ac:dyDescent="0.25">
      <c r="A83" s="8">
        <v>41183</v>
      </c>
      <c r="B83" s="14">
        <f t="shared" si="4"/>
        <v>2012</v>
      </c>
      <c r="C83" s="9">
        <v>253052401.80328</v>
      </c>
      <c r="D83">
        <v>259566906.08064175</v>
      </c>
      <c r="E83" s="13">
        <f t="shared" si="5"/>
        <v>2.5743696684712956E-2</v>
      </c>
    </row>
    <row r="84" spans="1:5" x14ac:dyDescent="0.25">
      <c r="A84" s="8">
        <v>41214</v>
      </c>
      <c r="B84" s="14">
        <f t="shared" si="4"/>
        <v>2012</v>
      </c>
      <c r="C84" s="9">
        <v>260224799.99487001</v>
      </c>
      <c r="D84">
        <v>265652054.8704114</v>
      </c>
      <c r="E84" s="13">
        <f t="shared" si="5"/>
        <v>2.0856024774150581E-2</v>
      </c>
    </row>
    <row r="85" spans="1:5" x14ac:dyDescent="0.25">
      <c r="A85" s="8">
        <v>41244</v>
      </c>
      <c r="B85" s="14">
        <f t="shared" si="4"/>
        <v>2012</v>
      </c>
      <c r="C85" s="9">
        <v>271295249.79123002</v>
      </c>
      <c r="D85">
        <v>272083335.43263531</v>
      </c>
      <c r="E85" s="13">
        <f t="shared" si="5"/>
        <v>2.9049002590784039E-3</v>
      </c>
    </row>
    <row r="86" spans="1:5" x14ac:dyDescent="0.25">
      <c r="A86" s="8">
        <v>41275</v>
      </c>
      <c r="B86" s="14">
        <f t="shared" si="4"/>
        <v>2013</v>
      </c>
      <c r="C86" s="9">
        <v>288991701.29513001</v>
      </c>
      <c r="D86">
        <v>284651712.53147268</v>
      </c>
      <c r="E86" s="13">
        <f t="shared" si="5"/>
        <v>1.5017693394680422E-2</v>
      </c>
    </row>
    <row r="87" spans="1:5" x14ac:dyDescent="0.25">
      <c r="A87" s="8">
        <v>41306</v>
      </c>
      <c r="B87" s="14">
        <f t="shared" si="4"/>
        <v>2013</v>
      </c>
      <c r="C87" s="9">
        <v>262888750.95611</v>
      </c>
      <c r="D87">
        <v>264015323.97650719</v>
      </c>
      <c r="E87" s="13">
        <f t="shared" si="5"/>
        <v>4.2853603142010083E-3</v>
      </c>
    </row>
    <row r="88" spans="1:5" x14ac:dyDescent="0.25">
      <c r="A88" s="8">
        <v>41334</v>
      </c>
      <c r="B88" s="14">
        <f t="shared" si="4"/>
        <v>2013</v>
      </c>
      <c r="C88" s="9">
        <v>276366259.18483996</v>
      </c>
      <c r="D88">
        <v>275482303.24839735</v>
      </c>
      <c r="E88" s="13">
        <f t="shared" si="5"/>
        <v>3.198494414802655E-3</v>
      </c>
    </row>
    <row r="89" spans="1:5" x14ac:dyDescent="0.25">
      <c r="A89" s="8">
        <v>41365</v>
      </c>
      <c r="B89" s="14">
        <f t="shared" si="4"/>
        <v>2013</v>
      </c>
      <c r="C89" s="9">
        <v>251523569.77759001</v>
      </c>
      <c r="D89">
        <v>257953893.23863125</v>
      </c>
      <c r="E89" s="13">
        <f t="shared" si="5"/>
        <v>2.5565490608801641E-2</v>
      </c>
    </row>
    <row r="90" spans="1:5" x14ac:dyDescent="0.25">
      <c r="A90" s="8">
        <v>41395</v>
      </c>
      <c r="B90" s="14">
        <f t="shared" si="4"/>
        <v>2013</v>
      </c>
      <c r="C90" s="9">
        <v>259256155.34336001</v>
      </c>
      <c r="D90">
        <v>268219025.06457138</v>
      </c>
      <c r="E90" s="13">
        <f t="shared" si="5"/>
        <v>3.4571482823005338E-2</v>
      </c>
    </row>
    <row r="91" spans="1:5" x14ac:dyDescent="0.25">
      <c r="A91" s="8">
        <v>41426</v>
      </c>
      <c r="B91" s="14">
        <f t="shared" si="4"/>
        <v>2013</v>
      </c>
      <c r="C91" s="9">
        <v>276460042.34591997</v>
      </c>
      <c r="D91">
        <v>272428708.72683668</v>
      </c>
      <c r="E91" s="13">
        <f t="shared" si="5"/>
        <v>1.4581975698459485E-2</v>
      </c>
    </row>
    <row r="92" spans="1:5" x14ac:dyDescent="0.25">
      <c r="A92" s="8">
        <v>41456</v>
      </c>
      <c r="B92" s="14">
        <f t="shared" si="4"/>
        <v>2013</v>
      </c>
      <c r="C92" s="9">
        <v>321327185.60056001</v>
      </c>
      <c r="D92">
        <v>322576511.99561262</v>
      </c>
      <c r="E92" s="13">
        <f t="shared" si="5"/>
        <v>3.8880195982099143E-3</v>
      </c>
    </row>
    <row r="93" spans="1:5" x14ac:dyDescent="0.25">
      <c r="A93" s="8">
        <v>41487</v>
      </c>
      <c r="B93" s="14">
        <f t="shared" si="4"/>
        <v>2013</v>
      </c>
      <c r="C93" s="9">
        <v>294037259.60016</v>
      </c>
      <c r="D93">
        <v>285507796.46820545</v>
      </c>
      <c r="E93" s="13">
        <f t="shared" si="5"/>
        <v>2.900810306677851E-2</v>
      </c>
    </row>
    <row r="94" spans="1:5" x14ac:dyDescent="0.25">
      <c r="A94" s="8">
        <v>41518</v>
      </c>
      <c r="B94" s="14">
        <f t="shared" si="4"/>
        <v>2013</v>
      </c>
      <c r="C94" s="9">
        <v>263616852.67688</v>
      </c>
      <c r="D94">
        <v>256743585.0656023</v>
      </c>
      <c r="E94" s="13">
        <f t="shared" si="5"/>
        <v>2.6072944659962197E-2</v>
      </c>
    </row>
    <row r="95" spans="1:5" x14ac:dyDescent="0.25">
      <c r="A95" s="8">
        <v>41548</v>
      </c>
      <c r="B95" s="14">
        <f t="shared" si="4"/>
        <v>2013</v>
      </c>
      <c r="C95" s="9">
        <v>260620451.12983999</v>
      </c>
      <c r="D95">
        <v>257595039.61814785</v>
      </c>
      <c r="E95" s="13">
        <f t="shared" si="5"/>
        <v>1.1608496181233642E-2</v>
      </c>
    </row>
    <row r="96" spans="1:5" x14ac:dyDescent="0.25">
      <c r="A96" s="8">
        <v>41579</v>
      </c>
      <c r="B96" s="14">
        <f t="shared" si="4"/>
        <v>2013</v>
      </c>
      <c r="C96" s="9">
        <v>264051626.00784001</v>
      </c>
      <c r="D96">
        <v>266679009.94121838</v>
      </c>
      <c r="E96" s="13">
        <f t="shared" si="5"/>
        <v>9.9502660638808513E-3</v>
      </c>
    </row>
    <row r="97" spans="1:5" x14ac:dyDescent="0.25">
      <c r="A97" s="8">
        <v>41609</v>
      </c>
      <c r="B97" s="14">
        <f t="shared" si="4"/>
        <v>2013</v>
      </c>
      <c r="C97" s="9">
        <v>286523069.48232001</v>
      </c>
      <c r="D97">
        <v>282588672.35643244</v>
      </c>
      <c r="E97" s="13">
        <f t="shared" si="5"/>
        <v>1.3731519535219644E-2</v>
      </c>
    </row>
    <row r="98" spans="1:5" x14ac:dyDescent="0.25">
      <c r="A98" s="8">
        <v>41640</v>
      </c>
      <c r="B98" s="14">
        <f t="shared" ref="B98:B121" si="6">YEAR(A98)</f>
        <v>2014</v>
      </c>
      <c r="C98" s="9">
        <v>305527740.50727999</v>
      </c>
      <c r="D98">
        <v>295438662.789886</v>
      </c>
      <c r="E98" s="13">
        <f t="shared" ref="E98:E121" si="7">ABS(D98-C98)/C98</f>
        <v>3.3021805812600495E-2</v>
      </c>
    </row>
    <row r="99" spans="1:5" x14ac:dyDescent="0.25">
      <c r="A99" s="8">
        <v>41671</v>
      </c>
      <c r="B99" s="14">
        <f t="shared" si="6"/>
        <v>2014</v>
      </c>
      <c r="C99" s="9">
        <v>270783682.37704003</v>
      </c>
      <c r="D99">
        <v>271208788.91091394</v>
      </c>
      <c r="E99" s="13">
        <f t="shared" si="7"/>
        <v>1.5699119317019851E-3</v>
      </c>
    </row>
    <row r="100" spans="1:5" x14ac:dyDescent="0.25">
      <c r="A100" s="8">
        <v>41699</v>
      </c>
      <c r="B100" s="14">
        <f t="shared" si="6"/>
        <v>2014</v>
      </c>
      <c r="C100" s="9">
        <v>288299673.04279995</v>
      </c>
      <c r="D100">
        <v>284852501.81750774</v>
      </c>
      <c r="E100" s="13">
        <f t="shared" si="7"/>
        <v>1.1956902999263724E-2</v>
      </c>
    </row>
    <row r="101" spans="1:5" x14ac:dyDescent="0.25">
      <c r="A101" s="8">
        <v>41730</v>
      </c>
      <c r="B101" s="14">
        <f t="shared" si="6"/>
        <v>2014</v>
      </c>
      <c r="C101" s="9">
        <v>244855513.01592001</v>
      </c>
      <c r="D101">
        <v>253600695.51592493</v>
      </c>
      <c r="E101" s="13">
        <f t="shared" si="7"/>
        <v>3.571568551710054E-2</v>
      </c>
    </row>
    <row r="102" spans="1:5" x14ac:dyDescent="0.25">
      <c r="A102" s="8">
        <v>41760</v>
      </c>
      <c r="B102" s="14">
        <f t="shared" si="6"/>
        <v>2014</v>
      </c>
      <c r="C102" s="9">
        <v>251891961.47196001</v>
      </c>
      <c r="D102">
        <v>255096107.8554163</v>
      </c>
      <c r="E102" s="13">
        <f t="shared" si="7"/>
        <v>1.2720320111576753E-2</v>
      </c>
    </row>
    <row r="103" spans="1:5" x14ac:dyDescent="0.25">
      <c r="A103" s="8">
        <v>41791</v>
      </c>
      <c r="B103" s="14">
        <f t="shared" si="6"/>
        <v>2014</v>
      </c>
      <c r="C103" s="9">
        <v>283978631.817375</v>
      </c>
      <c r="D103">
        <v>285178316.26098585</v>
      </c>
      <c r="E103" s="13">
        <f t="shared" si="7"/>
        <v>4.2245588547745279E-3</v>
      </c>
    </row>
    <row r="104" spans="1:5" x14ac:dyDescent="0.25">
      <c r="A104" s="8">
        <v>41821</v>
      </c>
      <c r="B104" s="14">
        <f t="shared" si="6"/>
        <v>2014</v>
      </c>
      <c r="C104" s="9">
        <v>286546351.34231502</v>
      </c>
      <c r="D104">
        <v>274605019.60243273</v>
      </c>
      <c r="E104" s="13">
        <f t="shared" si="7"/>
        <v>4.1673298870997993E-2</v>
      </c>
    </row>
    <row r="105" spans="1:5" x14ac:dyDescent="0.25">
      <c r="A105" s="8">
        <v>41852</v>
      </c>
      <c r="B105" s="14">
        <f t="shared" si="6"/>
        <v>2014</v>
      </c>
      <c r="C105" s="9">
        <v>283846898.55574501</v>
      </c>
      <c r="D105">
        <v>274228854.75628281</v>
      </c>
      <c r="E105" s="13">
        <f t="shared" si="7"/>
        <v>3.3884618251600523E-2</v>
      </c>
    </row>
    <row r="106" spans="1:5" x14ac:dyDescent="0.25">
      <c r="A106" s="8">
        <v>41883</v>
      </c>
      <c r="B106" s="14">
        <f t="shared" si="6"/>
        <v>2014</v>
      </c>
      <c r="C106" s="9">
        <v>261882965.454395</v>
      </c>
      <c r="D106">
        <v>250396946.21550798</v>
      </c>
      <c r="E106" s="13">
        <f t="shared" si="7"/>
        <v>4.3859359920403906E-2</v>
      </c>
    </row>
    <row r="107" spans="1:5" x14ac:dyDescent="0.25">
      <c r="A107" s="8">
        <v>41913</v>
      </c>
      <c r="B107" s="14">
        <f t="shared" si="6"/>
        <v>2014</v>
      </c>
      <c r="C107" s="9">
        <v>246291396.49902502</v>
      </c>
      <c r="D107">
        <v>255352830.24096966</v>
      </c>
      <c r="E107" s="13">
        <f t="shared" si="7"/>
        <v>3.6791515541146853E-2</v>
      </c>
    </row>
    <row r="108" spans="1:5" x14ac:dyDescent="0.25">
      <c r="A108" s="8">
        <v>41944</v>
      </c>
      <c r="B108" s="14">
        <f t="shared" si="6"/>
        <v>2014</v>
      </c>
      <c r="C108" s="9">
        <v>259203542.59719998</v>
      </c>
      <c r="D108">
        <v>263669171.21814108</v>
      </c>
      <c r="E108" s="13">
        <f t="shared" si="7"/>
        <v>1.7228270015894998E-2</v>
      </c>
    </row>
    <row r="109" spans="1:5" x14ac:dyDescent="0.25">
      <c r="A109" s="8">
        <v>41974</v>
      </c>
      <c r="B109" s="14">
        <f t="shared" si="6"/>
        <v>2014</v>
      </c>
      <c r="C109" s="9">
        <v>264968874.82748997</v>
      </c>
      <c r="D109">
        <v>274824326.88528061</v>
      </c>
      <c r="E109" s="13">
        <f t="shared" si="7"/>
        <v>3.7194753777050622E-2</v>
      </c>
    </row>
    <row r="110" spans="1:5" x14ac:dyDescent="0.25">
      <c r="A110" s="8">
        <v>42005</v>
      </c>
      <c r="B110" s="14">
        <f t="shared" si="6"/>
        <v>2015</v>
      </c>
      <c r="C110" s="9">
        <v>295598619.00983995</v>
      </c>
      <c r="D110">
        <v>289567469.39760017</v>
      </c>
      <c r="E110" s="13">
        <f t="shared" si="7"/>
        <v>2.0403172492625927E-2</v>
      </c>
    </row>
    <row r="111" spans="1:5" x14ac:dyDescent="0.25">
      <c r="A111" s="8">
        <v>42036</v>
      </c>
      <c r="B111" s="14">
        <f t="shared" si="6"/>
        <v>2015</v>
      </c>
      <c r="C111" s="9">
        <v>273784130.83127999</v>
      </c>
      <c r="D111">
        <v>275037139.55125141</v>
      </c>
      <c r="E111" s="13">
        <f t="shared" si="7"/>
        <v>4.5766301946243461E-3</v>
      </c>
    </row>
    <row r="112" spans="1:5" x14ac:dyDescent="0.25">
      <c r="A112" s="8">
        <v>42064</v>
      </c>
      <c r="B112" s="14">
        <f t="shared" si="6"/>
        <v>2015</v>
      </c>
      <c r="C112" s="9">
        <v>274934256.05799997</v>
      </c>
      <c r="D112">
        <v>280009962.17054749</v>
      </c>
      <c r="E112" s="13">
        <f t="shared" si="7"/>
        <v>1.8461526713050805E-2</v>
      </c>
    </row>
    <row r="113" spans="1:5" x14ac:dyDescent="0.25">
      <c r="A113" s="8">
        <v>42095</v>
      </c>
      <c r="B113" s="14">
        <f t="shared" si="6"/>
        <v>2015</v>
      </c>
      <c r="C113" s="9">
        <v>243458062.73736</v>
      </c>
      <c r="D113">
        <v>250705534.36312151</v>
      </c>
      <c r="E113" s="13">
        <f t="shared" si="7"/>
        <v>2.9768870844832134E-2</v>
      </c>
    </row>
    <row r="114" spans="1:5" x14ac:dyDescent="0.25">
      <c r="A114" s="8">
        <v>42125</v>
      </c>
      <c r="B114" s="14">
        <f t="shared" si="6"/>
        <v>2015</v>
      </c>
      <c r="C114" s="9">
        <v>259161560.15008003</v>
      </c>
      <c r="D114">
        <v>265175731.86783838</v>
      </c>
      <c r="E114" s="13">
        <f t="shared" si="7"/>
        <v>2.3206264518069581E-2</v>
      </c>
    </row>
    <row r="115" spans="1:5" x14ac:dyDescent="0.25">
      <c r="A115" s="8">
        <v>42156</v>
      </c>
      <c r="B115" s="14">
        <f t="shared" si="6"/>
        <v>2015</v>
      </c>
      <c r="C115" s="9">
        <v>267546627.47380927</v>
      </c>
      <c r="D115">
        <v>256163038.85626316</v>
      </c>
      <c r="E115" s="13">
        <f t="shared" si="7"/>
        <v>4.2548054987762741E-2</v>
      </c>
    </row>
    <row r="116" spans="1:5" x14ac:dyDescent="0.25">
      <c r="A116" s="8">
        <v>42186</v>
      </c>
      <c r="B116" s="14">
        <f t="shared" si="6"/>
        <v>2015</v>
      </c>
      <c r="C116" s="9">
        <v>301589192.47099692</v>
      </c>
      <c r="D116">
        <v>292707851.23528242</v>
      </c>
      <c r="E116" s="13">
        <f t="shared" si="7"/>
        <v>2.9448473146359816E-2</v>
      </c>
    </row>
    <row r="117" spans="1:5" x14ac:dyDescent="0.25">
      <c r="A117" s="8">
        <v>42217</v>
      </c>
      <c r="B117" s="14">
        <f t="shared" si="6"/>
        <v>2015</v>
      </c>
      <c r="C117" s="9">
        <v>290629200.91832</v>
      </c>
      <c r="D117">
        <v>278382358.17475796</v>
      </c>
      <c r="E117" s="13">
        <f t="shared" si="7"/>
        <v>4.2139064845737789E-2</v>
      </c>
    </row>
    <row r="118" spans="1:5" x14ac:dyDescent="0.25">
      <c r="A118" s="8">
        <v>42248</v>
      </c>
      <c r="B118" s="14">
        <f t="shared" si="6"/>
        <v>2015</v>
      </c>
      <c r="C118" s="9">
        <v>282605551.88294774</v>
      </c>
      <c r="D118">
        <v>271645686.72007036</v>
      </c>
      <c r="E118" s="13">
        <f t="shared" si="7"/>
        <v>3.8781492755021463E-2</v>
      </c>
    </row>
    <row r="119" spans="1:5" x14ac:dyDescent="0.25">
      <c r="A119" s="8">
        <v>42278</v>
      </c>
      <c r="B119" s="14">
        <f t="shared" si="6"/>
        <v>2015</v>
      </c>
      <c r="C119" s="9">
        <v>248709445.01775387</v>
      </c>
      <c r="D119">
        <v>252087753.30796289</v>
      </c>
      <c r="E119" s="13">
        <f t="shared" si="7"/>
        <v>1.3583353418555809E-2</v>
      </c>
    </row>
    <row r="120" spans="1:5" x14ac:dyDescent="0.25">
      <c r="A120" s="8">
        <v>42309</v>
      </c>
      <c r="B120" s="14">
        <f t="shared" si="6"/>
        <v>2015</v>
      </c>
      <c r="C120" s="9">
        <v>248717807.65306461</v>
      </c>
      <c r="D120">
        <v>253869636.86255169</v>
      </c>
      <c r="E120" s="13">
        <f t="shared" si="7"/>
        <v>2.0713551868683826E-2</v>
      </c>
    </row>
    <row r="121" spans="1:5" x14ac:dyDescent="0.25">
      <c r="A121" s="8">
        <v>42339</v>
      </c>
      <c r="B121" s="14">
        <f t="shared" si="6"/>
        <v>2015</v>
      </c>
      <c r="C121" s="9">
        <v>260362308.73120618</v>
      </c>
      <c r="D121">
        <v>265044450.85938072</v>
      </c>
      <c r="E121" s="13">
        <f t="shared" si="7"/>
        <v>1.798317948166726E-2</v>
      </c>
    </row>
    <row r="122" spans="1:5" x14ac:dyDescent="0.25">
      <c r="E122" s="17">
        <f>AVERAGE(E2:E121)</f>
        <v>2.0952228133018235E-2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  <col min="4" max="4" width="16.7109375" customWidth="1"/>
  </cols>
  <sheetData>
    <row r="2" spans="1:4" x14ac:dyDescent="0.25">
      <c r="A2" s="19" t="s">
        <v>33</v>
      </c>
    </row>
    <row r="3" spans="1:4" x14ac:dyDescent="0.25">
      <c r="B3" t="s">
        <v>30</v>
      </c>
      <c r="C3" t="s">
        <v>31</v>
      </c>
      <c r="D3" t="s">
        <v>32</v>
      </c>
    </row>
    <row r="4" spans="1:4" x14ac:dyDescent="0.25">
      <c r="A4" s="15">
        <v>2006</v>
      </c>
      <c r="B4" s="16">
        <v>3400452525.6459041</v>
      </c>
      <c r="C4" s="16">
        <v>3402420493.1663685</v>
      </c>
      <c r="D4" s="17">
        <v>5.7873694916255644E-4</v>
      </c>
    </row>
    <row r="5" spans="1:4" x14ac:dyDescent="0.25">
      <c r="A5" s="15">
        <v>2007</v>
      </c>
      <c r="B5" s="16">
        <v>3457316676.6635199</v>
      </c>
      <c r="C5" s="16">
        <v>3432018570.3920283</v>
      </c>
      <c r="D5" s="17">
        <v>7.3172661452307114E-3</v>
      </c>
    </row>
    <row r="6" spans="1:4" x14ac:dyDescent="0.25">
      <c r="A6" s="15">
        <v>2008</v>
      </c>
      <c r="B6" s="16">
        <v>3390352068.7415242</v>
      </c>
      <c r="C6" s="16">
        <v>3374029494.5618105</v>
      </c>
      <c r="D6" s="17">
        <v>4.8144186352223166E-3</v>
      </c>
    </row>
    <row r="7" spans="1:4" x14ac:dyDescent="0.25">
      <c r="A7" s="15">
        <v>2009</v>
      </c>
      <c r="B7" s="16">
        <v>3265909313.5536699</v>
      </c>
      <c r="C7" s="16">
        <v>3284827619.5696726</v>
      </c>
      <c r="D7" s="17">
        <v>5.7926611548859723E-3</v>
      </c>
    </row>
    <row r="8" spans="1:4" x14ac:dyDescent="0.25">
      <c r="A8" s="15">
        <v>2010</v>
      </c>
      <c r="B8" s="16">
        <v>3374790333.6869202</v>
      </c>
      <c r="C8" s="16">
        <v>3398163511.7795801</v>
      </c>
      <c r="D8" s="17">
        <v>6.9258163564564377E-3</v>
      </c>
    </row>
    <row r="9" spans="1:4" x14ac:dyDescent="0.25">
      <c r="A9" s="15">
        <v>2011</v>
      </c>
      <c r="B9" s="16">
        <v>3358540971.4006305</v>
      </c>
      <c r="C9" s="16">
        <v>3354440911.3691506</v>
      </c>
      <c r="D9" s="17">
        <v>1.2207860694252496E-3</v>
      </c>
    </row>
    <row r="10" spans="1:4" x14ac:dyDescent="0.25">
      <c r="A10" s="15">
        <v>2012</v>
      </c>
      <c r="B10" s="16">
        <v>3307326672.8018603</v>
      </c>
      <c r="C10" s="16">
        <v>3346334461.8316059</v>
      </c>
      <c r="D10" s="17">
        <v>1.179435625471476E-2</v>
      </c>
    </row>
    <row r="11" spans="1:4" x14ac:dyDescent="0.25">
      <c r="A11" s="15">
        <v>2013</v>
      </c>
      <c r="B11" s="16">
        <v>3305662923.4005494</v>
      </c>
      <c r="C11" s="16">
        <v>3294441582.2316356</v>
      </c>
      <c r="D11" s="17">
        <v>3.3945811865688956E-3</v>
      </c>
    </row>
    <row r="12" spans="1:4" x14ac:dyDescent="0.25">
      <c r="A12" s="15">
        <v>2014</v>
      </c>
      <c r="B12" s="16">
        <v>3248077231.5085444</v>
      </c>
      <c r="C12" s="16">
        <v>3238452222.0692496</v>
      </c>
      <c r="D12" s="17">
        <v>2.9632945134203453E-3</v>
      </c>
    </row>
    <row r="13" spans="1:4" x14ac:dyDescent="0.25">
      <c r="A13" s="15">
        <v>2015</v>
      </c>
      <c r="B13" s="16">
        <v>3247096762.934659</v>
      </c>
      <c r="C13" s="16">
        <v>3230396613.3666282</v>
      </c>
      <c r="D13" s="17">
        <v>5.1431019114248954E-3</v>
      </c>
    </row>
    <row r="14" spans="1:4" x14ac:dyDescent="0.25">
      <c r="C14" s="20" t="s">
        <v>34</v>
      </c>
      <c r="D14" s="18">
        <f>AVERAGE(D4:D13)</f>
        <v>4.9945019176512138E-3</v>
      </c>
    </row>
    <row r="15" spans="1:4" x14ac:dyDescent="0.25">
      <c r="C15" s="20" t="s">
        <v>35</v>
      </c>
      <c r="D15" s="18">
        <v>2.0952228133018235E-2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</cols>
  <sheetData>
    <row r="3" spans="1:3" x14ac:dyDescent="0.25">
      <c r="B3" t="s">
        <v>30</v>
      </c>
      <c r="C3" t="s">
        <v>31</v>
      </c>
    </row>
    <row r="4" spans="1:3" x14ac:dyDescent="0.25">
      <c r="A4" s="15">
        <v>2006</v>
      </c>
      <c r="B4" s="16">
        <v>3400452525.6459041</v>
      </c>
      <c r="C4" s="16">
        <v>3402420493.1663685</v>
      </c>
    </row>
    <row r="5" spans="1:3" x14ac:dyDescent="0.25">
      <c r="A5" s="15">
        <v>2007</v>
      </c>
      <c r="B5" s="16">
        <v>3457316676.6635199</v>
      </c>
      <c r="C5" s="16">
        <v>3432018570.3920283</v>
      </c>
    </row>
    <row r="6" spans="1:3" x14ac:dyDescent="0.25">
      <c r="A6" s="15">
        <v>2008</v>
      </c>
      <c r="B6" s="16">
        <v>3390352068.7415242</v>
      </c>
      <c r="C6" s="16">
        <v>3374029494.5618105</v>
      </c>
    </row>
    <row r="7" spans="1:3" x14ac:dyDescent="0.25">
      <c r="A7" s="15">
        <v>2009</v>
      </c>
      <c r="B7" s="16">
        <v>3265909313.5536699</v>
      </c>
      <c r="C7" s="16">
        <v>3284827619.5696726</v>
      </c>
    </row>
    <row r="8" spans="1:3" x14ac:dyDescent="0.25">
      <c r="A8" s="15">
        <v>2010</v>
      </c>
      <c r="B8" s="16">
        <v>3374790333.6869202</v>
      </c>
      <c r="C8" s="16">
        <v>3398163511.7795801</v>
      </c>
    </row>
    <row r="9" spans="1:3" x14ac:dyDescent="0.25">
      <c r="A9" s="15">
        <v>2011</v>
      </c>
      <c r="B9" s="16">
        <v>3358540971.4006305</v>
      </c>
      <c r="C9" s="16">
        <v>3354440911.3691506</v>
      </c>
    </row>
    <row r="10" spans="1:3" x14ac:dyDescent="0.25">
      <c r="A10" s="15">
        <v>2012</v>
      </c>
      <c r="B10" s="16">
        <v>3307326672.8018603</v>
      </c>
      <c r="C10" s="16">
        <v>3346334461.8316059</v>
      </c>
    </row>
    <row r="11" spans="1:3" x14ac:dyDescent="0.25">
      <c r="A11" s="15">
        <v>2013</v>
      </c>
      <c r="B11" s="16">
        <v>3305662923.4005494</v>
      </c>
      <c r="C11" s="16">
        <v>3294441582.2316356</v>
      </c>
    </row>
    <row r="12" spans="1:3" x14ac:dyDescent="0.25">
      <c r="A12" s="15">
        <v>2014</v>
      </c>
      <c r="B12" s="16">
        <v>3248077231.5085444</v>
      </c>
      <c r="C12" s="16">
        <v>3238452222.0692496</v>
      </c>
    </row>
    <row r="13" spans="1:3" x14ac:dyDescent="0.25">
      <c r="A13" s="15">
        <v>2015</v>
      </c>
      <c r="B13" s="16">
        <v>3247096762.934659</v>
      </c>
      <c r="C13" s="16">
        <v>3230396613.3666282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145"/>
  <sheetViews>
    <sheetView workbookViewId="0">
      <selection activeCell="J1" sqref="J1:N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</cols>
  <sheetData>
    <row r="1" spans="1:15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I1" t="s">
        <v>23</v>
      </c>
      <c r="J1" s="7" t="s">
        <v>24</v>
      </c>
      <c r="K1" s="7" t="s">
        <v>25</v>
      </c>
      <c r="L1" s="7" t="s">
        <v>26</v>
      </c>
      <c r="M1" s="6" t="s">
        <v>27</v>
      </c>
      <c r="N1" s="7" t="s">
        <v>0</v>
      </c>
      <c r="O1" t="s">
        <v>36</v>
      </c>
    </row>
    <row r="2" spans="1:15" x14ac:dyDescent="0.25">
      <c r="A2" s="8">
        <v>38718</v>
      </c>
      <c r="B2" s="9">
        <v>293367364.21543998</v>
      </c>
      <c r="C2" s="10">
        <v>554.70000000000005</v>
      </c>
      <c r="D2" s="10">
        <v>0</v>
      </c>
      <c r="E2" s="10">
        <v>31</v>
      </c>
      <c r="F2" s="6">
        <v>21</v>
      </c>
      <c r="G2">
        <f>YEAR(A2)</f>
        <v>2006</v>
      </c>
      <c r="I2">
        <f t="shared" ref="I2:I33" si="0">WSkWh</f>
        <v>3548335646.3898234</v>
      </c>
      <c r="J2">
        <f t="shared" ref="J2:J33" si="1">LonHDD*C2</f>
        <v>37258061.854698211</v>
      </c>
      <c r="K2">
        <f t="shared" ref="K2:K33" si="2">LonCDD*D2</f>
        <v>0</v>
      </c>
      <c r="L2">
        <f t="shared" ref="L2:L33" si="3">MonthDays*E2</f>
        <v>149442503.7861554</v>
      </c>
      <c r="M2">
        <f t="shared" ref="M2:M33" si="4">PeakDays*F2</f>
        <v>43031405.12451344</v>
      </c>
      <c r="N2">
        <f t="shared" ref="N2:N33" si="5">Year*G2</f>
        <v>-3490184060.7246885</v>
      </c>
      <c r="O2">
        <f t="shared" ref="O2:O33" si="6">SUM(I2:N2)</f>
        <v>287883556.43050194</v>
      </c>
    </row>
    <row r="3" spans="1:15" x14ac:dyDescent="0.25">
      <c r="A3" s="8">
        <v>38749</v>
      </c>
      <c r="B3" s="9">
        <v>273298001.47376001</v>
      </c>
      <c r="C3" s="10">
        <v>609.29999999999995</v>
      </c>
      <c r="D3" s="10">
        <v>0</v>
      </c>
      <c r="E3" s="10">
        <v>28</v>
      </c>
      <c r="F3" s="6">
        <v>20</v>
      </c>
      <c r="G3">
        <f t="shared" ref="G3:G66" si="7">YEAR(A3)</f>
        <v>2006</v>
      </c>
      <c r="I3">
        <f t="shared" si="0"/>
        <v>3548335646.3898234</v>
      </c>
      <c r="J3">
        <f t="shared" si="1"/>
        <v>40925431.92368418</v>
      </c>
      <c r="K3">
        <f t="shared" si="2"/>
        <v>0</v>
      </c>
      <c r="L3">
        <f t="shared" si="3"/>
        <v>134980326.00039843</v>
      </c>
      <c r="M3">
        <f t="shared" si="4"/>
        <v>40982290.594774701</v>
      </c>
      <c r="N3">
        <f t="shared" si="5"/>
        <v>-3490184060.7246885</v>
      </c>
      <c r="O3">
        <f t="shared" si="6"/>
        <v>275039634.18399239</v>
      </c>
    </row>
    <row r="4" spans="1:15" x14ac:dyDescent="0.25">
      <c r="A4" s="8">
        <v>38777</v>
      </c>
      <c r="B4" s="9">
        <v>286819878.50223202</v>
      </c>
      <c r="C4" s="10">
        <v>545.70000000000005</v>
      </c>
      <c r="D4" s="10">
        <v>0</v>
      </c>
      <c r="E4" s="10">
        <v>31</v>
      </c>
      <c r="F4" s="6">
        <v>23</v>
      </c>
      <c r="G4">
        <f t="shared" si="7"/>
        <v>2006</v>
      </c>
      <c r="I4">
        <f t="shared" si="0"/>
        <v>3548335646.3898234</v>
      </c>
      <c r="J4">
        <f t="shared" si="1"/>
        <v>36653550.30486536</v>
      </c>
      <c r="K4">
        <f t="shared" si="2"/>
        <v>0</v>
      </c>
      <c r="L4">
        <f t="shared" si="3"/>
        <v>149442503.7861554</v>
      </c>
      <c r="M4">
        <f t="shared" si="4"/>
        <v>47129634.183990911</v>
      </c>
      <c r="N4">
        <f t="shared" si="5"/>
        <v>-3490184060.7246885</v>
      </c>
      <c r="O4">
        <f t="shared" si="6"/>
        <v>291377273.94014645</v>
      </c>
    </row>
    <row r="5" spans="1:15" x14ac:dyDescent="0.25">
      <c r="A5" s="8">
        <v>38808</v>
      </c>
      <c r="B5" s="9">
        <v>252565044.23746601</v>
      </c>
      <c r="C5" s="10">
        <v>286.10000000000002</v>
      </c>
      <c r="D5" s="10">
        <v>0</v>
      </c>
      <c r="E5" s="10">
        <v>30</v>
      </c>
      <c r="F5" s="6">
        <v>18</v>
      </c>
      <c r="G5">
        <f t="shared" si="7"/>
        <v>2006</v>
      </c>
      <c r="I5">
        <f t="shared" si="0"/>
        <v>3548335646.3898234</v>
      </c>
      <c r="J5">
        <f t="shared" si="1"/>
        <v>19216750.489686601</v>
      </c>
      <c r="K5">
        <f t="shared" si="2"/>
        <v>0</v>
      </c>
      <c r="L5">
        <f t="shared" si="3"/>
        <v>144621777.85756972</v>
      </c>
      <c r="M5">
        <f t="shared" si="4"/>
        <v>36884061.53529723</v>
      </c>
      <c r="N5">
        <f t="shared" si="5"/>
        <v>-3490184060.7246885</v>
      </c>
      <c r="O5">
        <f t="shared" si="6"/>
        <v>258874175.54768848</v>
      </c>
    </row>
    <row r="6" spans="1:15" x14ac:dyDescent="0.25">
      <c r="A6" s="8">
        <v>38838</v>
      </c>
      <c r="B6" s="9">
        <v>269392545.02871197</v>
      </c>
      <c r="C6" s="10">
        <v>151.9</v>
      </c>
      <c r="D6" s="10">
        <v>22.9</v>
      </c>
      <c r="E6" s="10">
        <v>31</v>
      </c>
      <c r="F6" s="6">
        <v>22</v>
      </c>
      <c r="G6">
        <f t="shared" si="7"/>
        <v>2006</v>
      </c>
      <c r="I6">
        <f t="shared" si="0"/>
        <v>3548335646.3898234</v>
      </c>
      <c r="J6">
        <f t="shared" si="1"/>
        <v>10202811.602178941</v>
      </c>
      <c r="K6">
        <f t="shared" si="2"/>
        <v>16552119.459864836</v>
      </c>
      <c r="L6">
        <f t="shared" si="3"/>
        <v>149442503.7861554</v>
      </c>
      <c r="M6">
        <f t="shared" si="4"/>
        <v>45080519.654252172</v>
      </c>
      <c r="N6">
        <f t="shared" si="5"/>
        <v>-3490184060.7246885</v>
      </c>
      <c r="O6">
        <f t="shared" si="6"/>
        <v>279429540.16758585</v>
      </c>
    </row>
    <row r="7" spans="1:15" x14ac:dyDescent="0.25">
      <c r="A7" s="8">
        <v>38869</v>
      </c>
      <c r="B7" s="9">
        <v>287975078.90693802</v>
      </c>
      <c r="C7" s="10">
        <v>26.7</v>
      </c>
      <c r="D7" s="10">
        <v>44.4</v>
      </c>
      <c r="E7" s="10">
        <v>30</v>
      </c>
      <c r="F7" s="6">
        <v>22</v>
      </c>
      <c r="G7">
        <f t="shared" si="7"/>
        <v>2006</v>
      </c>
      <c r="I7">
        <f t="shared" si="0"/>
        <v>3548335646.3898234</v>
      </c>
      <c r="J7">
        <f t="shared" si="1"/>
        <v>1793384.2645041321</v>
      </c>
      <c r="K7">
        <f t="shared" si="2"/>
        <v>32092318.952751037</v>
      </c>
      <c r="L7">
        <f t="shared" si="3"/>
        <v>144621777.85756972</v>
      </c>
      <c r="M7">
        <f t="shared" si="4"/>
        <v>45080519.654252172</v>
      </c>
      <c r="N7">
        <f t="shared" si="5"/>
        <v>-3490184060.7246885</v>
      </c>
      <c r="O7">
        <f t="shared" si="6"/>
        <v>281739586.39421177</v>
      </c>
    </row>
    <row r="8" spans="1:15" x14ac:dyDescent="0.25">
      <c r="A8" s="8">
        <v>38899</v>
      </c>
      <c r="B8" s="9">
        <v>333043063.74960798</v>
      </c>
      <c r="C8" s="10">
        <v>3.3</v>
      </c>
      <c r="D8" s="10">
        <v>133.69999999999999</v>
      </c>
      <c r="E8" s="10">
        <v>31</v>
      </c>
      <c r="F8" s="6">
        <v>20</v>
      </c>
      <c r="G8">
        <f t="shared" si="7"/>
        <v>2006</v>
      </c>
      <c r="I8">
        <f t="shared" si="0"/>
        <v>3548335646.3898234</v>
      </c>
      <c r="J8">
        <f t="shared" si="1"/>
        <v>221654.23493871297</v>
      </c>
      <c r="K8">
        <f t="shared" si="2"/>
        <v>96638356.846459761</v>
      </c>
      <c r="L8">
        <f t="shared" si="3"/>
        <v>149442503.7861554</v>
      </c>
      <c r="M8">
        <f t="shared" si="4"/>
        <v>40982290.594774701</v>
      </c>
      <c r="N8">
        <f t="shared" si="5"/>
        <v>-3490184060.7246885</v>
      </c>
      <c r="O8">
        <f t="shared" si="6"/>
        <v>345436391.12746334</v>
      </c>
    </row>
    <row r="9" spans="1:15" x14ac:dyDescent="0.25">
      <c r="A9" s="8">
        <v>38930</v>
      </c>
      <c r="B9" s="9">
        <v>312185503.224558</v>
      </c>
      <c r="C9" s="10">
        <v>5.3</v>
      </c>
      <c r="D9" s="10">
        <v>68.2</v>
      </c>
      <c r="E9" s="10">
        <v>31</v>
      </c>
      <c r="F9" s="6">
        <v>22</v>
      </c>
      <c r="G9">
        <f t="shared" si="7"/>
        <v>2006</v>
      </c>
      <c r="I9">
        <f t="shared" si="0"/>
        <v>3548335646.3898234</v>
      </c>
      <c r="J9">
        <f t="shared" si="1"/>
        <v>355990.13490156928</v>
      </c>
      <c r="K9">
        <f t="shared" si="2"/>
        <v>49294958.391387857</v>
      </c>
      <c r="L9">
        <f t="shared" si="3"/>
        <v>149442503.7861554</v>
      </c>
      <c r="M9">
        <f t="shared" si="4"/>
        <v>45080519.654252172</v>
      </c>
      <c r="N9">
        <f t="shared" si="5"/>
        <v>-3490184060.7246885</v>
      </c>
      <c r="O9">
        <f t="shared" si="6"/>
        <v>302325557.63183165</v>
      </c>
    </row>
    <row r="10" spans="1:15" x14ac:dyDescent="0.25">
      <c r="A10" s="8">
        <v>38961</v>
      </c>
      <c r="B10" s="9">
        <v>260653838.61909801</v>
      </c>
      <c r="C10" s="10">
        <v>98.5</v>
      </c>
      <c r="D10" s="10">
        <v>5</v>
      </c>
      <c r="E10" s="10">
        <v>30</v>
      </c>
      <c r="F10" s="6">
        <v>20</v>
      </c>
      <c r="G10">
        <f t="shared" si="7"/>
        <v>2006</v>
      </c>
      <c r="I10">
        <f t="shared" si="0"/>
        <v>3548335646.3898234</v>
      </c>
      <c r="J10">
        <f t="shared" si="1"/>
        <v>6616043.073170675</v>
      </c>
      <c r="K10">
        <f t="shared" si="2"/>
        <v>3613999.8820665581</v>
      </c>
      <c r="L10">
        <f t="shared" si="3"/>
        <v>144621777.85756972</v>
      </c>
      <c r="M10">
        <f t="shared" si="4"/>
        <v>40982290.594774701</v>
      </c>
      <c r="N10">
        <f t="shared" si="5"/>
        <v>-3490184060.7246885</v>
      </c>
      <c r="O10">
        <f t="shared" si="6"/>
        <v>253985697.07271671</v>
      </c>
    </row>
    <row r="11" spans="1:15" x14ac:dyDescent="0.25">
      <c r="A11" s="8">
        <v>38991</v>
      </c>
      <c r="B11" s="9">
        <v>270564368.43940598</v>
      </c>
      <c r="C11" s="10">
        <v>307.89999999999998</v>
      </c>
      <c r="D11" s="10">
        <v>0.7</v>
      </c>
      <c r="E11" s="10">
        <v>31</v>
      </c>
      <c r="F11" s="6">
        <v>21</v>
      </c>
      <c r="G11">
        <f t="shared" si="7"/>
        <v>2006</v>
      </c>
      <c r="I11">
        <f t="shared" si="0"/>
        <v>3548335646.3898234</v>
      </c>
      <c r="J11">
        <f t="shared" si="1"/>
        <v>20681011.799281731</v>
      </c>
      <c r="K11">
        <f t="shared" si="2"/>
        <v>505959.98348931811</v>
      </c>
      <c r="L11">
        <f t="shared" si="3"/>
        <v>149442503.7861554</v>
      </c>
      <c r="M11">
        <f t="shared" si="4"/>
        <v>43031405.12451344</v>
      </c>
      <c r="N11">
        <f t="shared" si="5"/>
        <v>-3490184060.7246885</v>
      </c>
      <c r="O11">
        <f t="shared" si="6"/>
        <v>271812466.35857487</v>
      </c>
    </row>
    <row r="12" spans="1:15" x14ac:dyDescent="0.25">
      <c r="A12" s="8">
        <v>39022</v>
      </c>
      <c r="B12" s="9">
        <v>272439193.46248603</v>
      </c>
      <c r="C12" s="10">
        <v>383.4</v>
      </c>
      <c r="D12" s="10">
        <v>0</v>
      </c>
      <c r="E12" s="10">
        <v>30</v>
      </c>
      <c r="F12" s="6">
        <v>22</v>
      </c>
      <c r="G12">
        <f t="shared" si="7"/>
        <v>2006</v>
      </c>
      <c r="I12">
        <f t="shared" si="0"/>
        <v>3548335646.3898234</v>
      </c>
      <c r="J12">
        <f t="shared" si="1"/>
        <v>25752192.02287956</v>
      </c>
      <c r="K12">
        <f t="shared" si="2"/>
        <v>0</v>
      </c>
      <c r="L12">
        <f t="shared" si="3"/>
        <v>144621777.85756972</v>
      </c>
      <c r="M12">
        <f t="shared" si="4"/>
        <v>45080519.654252172</v>
      </c>
      <c r="N12">
        <f t="shared" si="5"/>
        <v>-3490184060.7246885</v>
      </c>
      <c r="O12">
        <f t="shared" si="6"/>
        <v>273606075.19983625</v>
      </c>
    </row>
    <row r="13" spans="1:15" x14ac:dyDescent="0.25">
      <c r="A13" s="8">
        <v>39052</v>
      </c>
      <c r="B13" s="9">
        <v>288148645.78619999</v>
      </c>
      <c r="C13" s="10">
        <v>511.9</v>
      </c>
      <c r="D13" s="10">
        <v>0</v>
      </c>
      <c r="E13" s="10">
        <v>31</v>
      </c>
      <c r="F13" s="6">
        <v>19</v>
      </c>
      <c r="G13">
        <f t="shared" si="7"/>
        <v>2006</v>
      </c>
      <c r="I13">
        <f t="shared" si="0"/>
        <v>3548335646.3898234</v>
      </c>
      <c r="J13">
        <f t="shared" si="1"/>
        <v>34383273.595493078</v>
      </c>
      <c r="K13">
        <f t="shared" si="2"/>
        <v>0</v>
      </c>
      <c r="L13">
        <f t="shared" si="3"/>
        <v>149442503.7861554</v>
      </c>
      <c r="M13">
        <f t="shared" si="4"/>
        <v>38933176.065035969</v>
      </c>
      <c r="N13">
        <f t="shared" si="5"/>
        <v>-3490184060.7246885</v>
      </c>
      <c r="O13">
        <f t="shared" si="6"/>
        <v>280910539.11181879</v>
      </c>
    </row>
    <row r="14" spans="1:15" x14ac:dyDescent="0.25">
      <c r="A14" s="8">
        <v>39083</v>
      </c>
      <c r="B14" s="9">
        <v>300073559.97788602</v>
      </c>
      <c r="C14" s="10">
        <v>655.6</v>
      </c>
      <c r="D14" s="10">
        <v>0</v>
      </c>
      <c r="E14" s="10">
        <v>31</v>
      </c>
      <c r="F14" s="6">
        <v>22</v>
      </c>
      <c r="G14">
        <f t="shared" si="7"/>
        <v>2007</v>
      </c>
      <c r="I14">
        <f t="shared" si="0"/>
        <v>3548335646.3898234</v>
      </c>
      <c r="J14">
        <f t="shared" si="1"/>
        <v>44035308.007824309</v>
      </c>
      <c r="K14">
        <f t="shared" si="2"/>
        <v>0</v>
      </c>
      <c r="L14">
        <f t="shared" si="3"/>
        <v>149442503.7861554</v>
      </c>
      <c r="M14">
        <f t="shared" si="4"/>
        <v>45080519.654252172</v>
      </c>
      <c r="N14">
        <f t="shared" si="5"/>
        <v>-3491923933.1378112</v>
      </c>
      <c r="O14">
        <f t="shared" si="6"/>
        <v>294970044.70024395</v>
      </c>
    </row>
    <row r="15" spans="1:15" x14ac:dyDescent="0.25">
      <c r="A15" s="8">
        <v>39114</v>
      </c>
      <c r="B15" s="9">
        <v>289732838.43879998</v>
      </c>
      <c r="C15" s="10">
        <v>758.7</v>
      </c>
      <c r="D15" s="10">
        <v>0</v>
      </c>
      <c r="E15" s="10">
        <v>28</v>
      </c>
      <c r="F15" s="6">
        <v>20</v>
      </c>
      <c r="G15">
        <f t="shared" si="7"/>
        <v>2007</v>
      </c>
      <c r="I15">
        <f t="shared" si="0"/>
        <v>3548335646.3898234</v>
      </c>
      <c r="J15">
        <f t="shared" si="1"/>
        <v>50960323.650909558</v>
      </c>
      <c r="K15">
        <f t="shared" si="2"/>
        <v>0</v>
      </c>
      <c r="L15">
        <f t="shared" si="3"/>
        <v>134980326.00039843</v>
      </c>
      <c r="M15">
        <f t="shared" si="4"/>
        <v>40982290.594774701</v>
      </c>
      <c r="N15">
        <f t="shared" si="5"/>
        <v>-3491923933.1378112</v>
      </c>
      <c r="O15">
        <f t="shared" si="6"/>
        <v>283334653.49809504</v>
      </c>
    </row>
    <row r="16" spans="1:15" x14ac:dyDescent="0.25">
      <c r="A16" s="8">
        <v>39142</v>
      </c>
      <c r="B16" s="9">
        <v>288143354.59762597</v>
      </c>
      <c r="C16" s="10">
        <v>527</v>
      </c>
      <c r="D16" s="10">
        <v>0</v>
      </c>
      <c r="E16" s="10">
        <v>31</v>
      </c>
      <c r="F16" s="6">
        <v>22</v>
      </c>
      <c r="G16">
        <f t="shared" si="7"/>
        <v>2007</v>
      </c>
      <c r="I16">
        <f t="shared" si="0"/>
        <v>3548335646.3898234</v>
      </c>
      <c r="J16">
        <f t="shared" si="1"/>
        <v>35397509.640212648</v>
      </c>
      <c r="K16">
        <f t="shared" si="2"/>
        <v>0</v>
      </c>
      <c r="L16">
        <f t="shared" si="3"/>
        <v>149442503.7861554</v>
      </c>
      <c r="M16">
        <f t="shared" si="4"/>
        <v>45080519.654252172</v>
      </c>
      <c r="N16">
        <f t="shared" si="5"/>
        <v>-3491923933.1378112</v>
      </c>
      <c r="O16">
        <f t="shared" si="6"/>
        <v>286332246.33263206</v>
      </c>
    </row>
    <row r="17" spans="1:15" x14ac:dyDescent="0.25">
      <c r="A17" s="8">
        <v>39173</v>
      </c>
      <c r="B17" s="9">
        <v>260543396.47679999</v>
      </c>
      <c r="C17" s="10">
        <v>371.1</v>
      </c>
      <c r="D17" s="10">
        <v>0</v>
      </c>
      <c r="E17" s="10">
        <v>30</v>
      </c>
      <c r="F17" s="6">
        <v>19</v>
      </c>
      <c r="G17">
        <f t="shared" si="7"/>
        <v>2007</v>
      </c>
      <c r="I17">
        <f t="shared" si="0"/>
        <v>3548335646.3898234</v>
      </c>
      <c r="J17">
        <f t="shared" si="1"/>
        <v>24926026.238107998</v>
      </c>
      <c r="K17">
        <f t="shared" si="2"/>
        <v>0</v>
      </c>
      <c r="L17">
        <f t="shared" si="3"/>
        <v>144621777.85756972</v>
      </c>
      <c r="M17">
        <f t="shared" si="4"/>
        <v>38933176.065035969</v>
      </c>
      <c r="N17">
        <f t="shared" si="5"/>
        <v>-3491923933.1378112</v>
      </c>
      <c r="O17">
        <f t="shared" si="6"/>
        <v>264892693.41272593</v>
      </c>
    </row>
    <row r="18" spans="1:15" x14ac:dyDescent="0.25">
      <c r="A18" s="8">
        <v>39203</v>
      </c>
      <c r="B18" s="9">
        <v>268501831.21296602</v>
      </c>
      <c r="C18" s="10">
        <v>131.9</v>
      </c>
      <c r="D18" s="10">
        <v>22.7</v>
      </c>
      <c r="E18" s="10">
        <v>31</v>
      </c>
      <c r="F18" s="6">
        <v>22</v>
      </c>
      <c r="G18">
        <f t="shared" si="7"/>
        <v>2007</v>
      </c>
      <c r="I18">
        <f t="shared" si="0"/>
        <v>3548335646.3898234</v>
      </c>
      <c r="J18">
        <f t="shared" si="1"/>
        <v>8859452.6025503762</v>
      </c>
      <c r="K18">
        <f t="shared" si="2"/>
        <v>16407559.464582175</v>
      </c>
      <c r="L18">
        <f t="shared" si="3"/>
        <v>149442503.7861554</v>
      </c>
      <c r="M18">
        <f t="shared" si="4"/>
        <v>45080519.654252172</v>
      </c>
      <c r="N18">
        <f t="shared" si="5"/>
        <v>-3491923933.1378112</v>
      </c>
      <c r="O18">
        <f t="shared" si="6"/>
        <v>276201748.759552</v>
      </c>
    </row>
    <row r="19" spans="1:15" x14ac:dyDescent="0.25">
      <c r="A19" s="8">
        <v>39234</v>
      </c>
      <c r="B19" s="9">
        <v>304679126.96210599</v>
      </c>
      <c r="C19" s="10">
        <v>23.2</v>
      </c>
      <c r="D19" s="10">
        <v>70.2</v>
      </c>
      <c r="E19" s="10">
        <v>30</v>
      </c>
      <c r="F19" s="6">
        <v>21</v>
      </c>
      <c r="G19">
        <f t="shared" si="7"/>
        <v>2007</v>
      </c>
      <c r="I19">
        <f t="shared" si="0"/>
        <v>3548335646.3898234</v>
      </c>
      <c r="J19">
        <f t="shared" si="1"/>
        <v>1558296.4395691336</v>
      </c>
      <c r="K19">
        <f t="shared" si="2"/>
        <v>50740558.344214484</v>
      </c>
      <c r="L19">
        <f t="shared" si="3"/>
        <v>144621777.85756972</v>
      </c>
      <c r="M19">
        <f t="shared" si="4"/>
        <v>43031405.12451344</v>
      </c>
      <c r="N19">
        <f t="shared" si="5"/>
        <v>-3491923933.1378112</v>
      </c>
      <c r="O19">
        <f t="shared" si="6"/>
        <v>296363751.01787901</v>
      </c>
    </row>
    <row r="20" spans="1:15" x14ac:dyDescent="0.25">
      <c r="A20" s="8">
        <v>39264</v>
      </c>
      <c r="B20" s="9">
        <v>302183688.77514601</v>
      </c>
      <c r="C20" s="10">
        <v>11.3</v>
      </c>
      <c r="D20" s="10">
        <v>71.599999999999994</v>
      </c>
      <c r="E20" s="10">
        <v>31</v>
      </c>
      <c r="F20" s="6">
        <v>21</v>
      </c>
      <c r="G20">
        <f t="shared" si="7"/>
        <v>2007</v>
      </c>
      <c r="I20">
        <f t="shared" si="0"/>
        <v>3548335646.3898234</v>
      </c>
      <c r="J20">
        <f t="shared" si="1"/>
        <v>758997.83479013841</v>
      </c>
      <c r="K20">
        <f t="shared" si="2"/>
        <v>51752478.311193109</v>
      </c>
      <c r="L20">
        <f t="shared" si="3"/>
        <v>149442503.7861554</v>
      </c>
      <c r="M20">
        <f t="shared" si="4"/>
        <v>43031405.12451344</v>
      </c>
      <c r="N20">
        <f t="shared" si="5"/>
        <v>-3491923933.1378112</v>
      </c>
      <c r="O20">
        <f t="shared" si="6"/>
        <v>301397098.30866432</v>
      </c>
    </row>
    <row r="21" spans="1:15" x14ac:dyDescent="0.25">
      <c r="A21" s="8">
        <v>39295</v>
      </c>
      <c r="B21" s="9">
        <v>317756806.98433799</v>
      </c>
      <c r="C21" s="10">
        <v>11.5</v>
      </c>
      <c r="D21" s="10">
        <v>89.1</v>
      </c>
      <c r="E21" s="10">
        <v>31</v>
      </c>
      <c r="F21" s="6">
        <v>22</v>
      </c>
      <c r="G21">
        <f t="shared" si="7"/>
        <v>2007</v>
      </c>
      <c r="I21">
        <f t="shared" si="0"/>
        <v>3548335646.3898234</v>
      </c>
      <c r="J21">
        <f t="shared" si="1"/>
        <v>772431.42478642403</v>
      </c>
      <c r="K21">
        <f t="shared" si="2"/>
        <v>64401477.898426063</v>
      </c>
      <c r="L21">
        <f t="shared" si="3"/>
        <v>149442503.7861554</v>
      </c>
      <c r="M21">
        <f t="shared" si="4"/>
        <v>45080519.654252172</v>
      </c>
      <c r="N21">
        <f t="shared" si="5"/>
        <v>-3491923933.1378112</v>
      </c>
      <c r="O21">
        <f t="shared" si="6"/>
        <v>316108646.01563215</v>
      </c>
    </row>
    <row r="22" spans="1:15" x14ac:dyDescent="0.25">
      <c r="A22" s="8">
        <v>39326</v>
      </c>
      <c r="B22" s="9">
        <v>280873709.66341197</v>
      </c>
      <c r="C22" s="10">
        <v>61</v>
      </c>
      <c r="D22" s="10">
        <v>35</v>
      </c>
      <c r="E22" s="10">
        <v>30</v>
      </c>
      <c r="F22" s="6">
        <v>19</v>
      </c>
      <c r="G22">
        <f t="shared" si="7"/>
        <v>2007</v>
      </c>
      <c r="I22">
        <f t="shared" si="0"/>
        <v>3548335646.3898234</v>
      </c>
      <c r="J22">
        <f t="shared" si="1"/>
        <v>4097244.9488671185</v>
      </c>
      <c r="K22">
        <f t="shared" si="2"/>
        <v>25297999.17446591</v>
      </c>
      <c r="L22">
        <f t="shared" si="3"/>
        <v>144621777.85756972</v>
      </c>
      <c r="M22">
        <f t="shared" si="4"/>
        <v>38933176.065035969</v>
      </c>
      <c r="N22">
        <f t="shared" si="5"/>
        <v>-3491923933.1378112</v>
      </c>
      <c r="O22">
        <f t="shared" si="6"/>
        <v>269361911.29795122</v>
      </c>
    </row>
    <row r="23" spans="1:15" x14ac:dyDescent="0.25">
      <c r="A23" s="8">
        <v>39356</v>
      </c>
      <c r="B23" s="9">
        <v>275821162.12958002</v>
      </c>
      <c r="C23" s="10">
        <v>149.9</v>
      </c>
      <c r="D23" s="10">
        <v>21.5</v>
      </c>
      <c r="E23" s="10">
        <v>31</v>
      </c>
      <c r="F23" s="6">
        <v>22</v>
      </c>
      <c r="G23">
        <f t="shared" si="7"/>
        <v>2007</v>
      </c>
      <c r="I23">
        <f t="shared" si="0"/>
        <v>3548335646.3898234</v>
      </c>
      <c r="J23">
        <f t="shared" si="1"/>
        <v>10068475.702216083</v>
      </c>
      <c r="K23">
        <f t="shared" si="2"/>
        <v>15540199.492886201</v>
      </c>
      <c r="L23">
        <f t="shared" si="3"/>
        <v>149442503.7861554</v>
      </c>
      <c r="M23">
        <f t="shared" si="4"/>
        <v>45080519.654252172</v>
      </c>
      <c r="N23">
        <f t="shared" si="5"/>
        <v>-3491923933.1378112</v>
      </c>
      <c r="O23">
        <f t="shared" si="6"/>
        <v>276543411.88752174</v>
      </c>
    </row>
    <row r="24" spans="1:15" x14ac:dyDescent="0.25">
      <c r="A24" s="8">
        <v>39387</v>
      </c>
      <c r="B24" s="9">
        <v>274311353.64484</v>
      </c>
      <c r="C24" s="10">
        <v>468.7</v>
      </c>
      <c r="D24" s="10">
        <v>0</v>
      </c>
      <c r="E24" s="10">
        <v>30</v>
      </c>
      <c r="F24" s="6">
        <v>22</v>
      </c>
      <c r="G24">
        <f t="shared" si="7"/>
        <v>2007</v>
      </c>
      <c r="I24">
        <f t="shared" si="0"/>
        <v>3548335646.3898234</v>
      </c>
      <c r="J24">
        <f t="shared" si="1"/>
        <v>31481618.156295385</v>
      </c>
      <c r="K24">
        <f t="shared" si="2"/>
        <v>0</v>
      </c>
      <c r="L24">
        <f t="shared" si="3"/>
        <v>144621777.85756972</v>
      </c>
      <c r="M24">
        <f t="shared" si="4"/>
        <v>45080519.654252172</v>
      </c>
      <c r="N24">
        <f t="shared" si="5"/>
        <v>-3491923933.1378112</v>
      </c>
      <c r="O24">
        <f t="shared" si="6"/>
        <v>277595628.9201293</v>
      </c>
    </row>
    <row r="25" spans="1:15" x14ac:dyDescent="0.25">
      <c r="A25" s="8">
        <v>39417</v>
      </c>
      <c r="B25" s="9">
        <v>294695847.80001998</v>
      </c>
      <c r="C25" s="10">
        <v>657</v>
      </c>
      <c r="D25" s="10">
        <v>0</v>
      </c>
      <c r="E25" s="10">
        <v>31</v>
      </c>
      <c r="F25" s="6">
        <v>19</v>
      </c>
      <c r="G25">
        <f t="shared" si="7"/>
        <v>2007</v>
      </c>
      <c r="I25">
        <f t="shared" si="0"/>
        <v>3548335646.3898234</v>
      </c>
      <c r="J25">
        <f t="shared" si="1"/>
        <v>44129343.137798309</v>
      </c>
      <c r="K25">
        <f t="shared" si="2"/>
        <v>0</v>
      </c>
      <c r="L25">
        <f t="shared" si="3"/>
        <v>149442503.7861554</v>
      </c>
      <c r="M25">
        <f t="shared" si="4"/>
        <v>38933176.065035969</v>
      </c>
      <c r="N25">
        <f t="shared" si="5"/>
        <v>-3491923933.1378112</v>
      </c>
      <c r="O25">
        <f t="shared" si="6"/>
        <v>288916736.24100161</v>
      </c>
    </row>
    <row r="26" spans="1:15" x14ac:dyDescent="0.25">
      <c r="A26" s="8">
        <v>39448</v>
      </c>
      <c r="B26" s="9">
        <v>301541879.89762002</v>
      </c>
      <c r="C26" s="10">
        <v>639</v>
      </c>
      <c r="D26" s="10">
        <v>0</v>
      </c>
      <c r="E26" s="10">
        <v>31</v>
      </c>
      <c r="F26" s="6">
        <v>22</v>
      </c>
      <c r="G26">
        <f t="shared" si="7"/>
        <v>2008</v>
      </c>
      <c r="I26">
        <f t="shared" si="0"/>
        <v>3548335646.3898234</v>
      </c>
      <c r="J26">
        <f t="shared" si="1"/>
        <v>42920320.0381326</v>
      </c>
      <c r="K26">
        <f t="shared" si="2"/>
        <v>0</v>
      </c>
      <c r="L26">
        <f t="shared" si="3"/>
        <v>149442503.7861554</v>
      </c>
      <c r="M26">
        <f t="shared" si="4"/>
        <v>45080519.654252172</v>
      </c>
      <c r="N26">
        <f t="shared" si="5"/>
        <v>-3493663805.5509343</v>
      </c>
      <c r="O26">
        <f t="shared" si="6"/>
        <v>292115184.31742907</v>
      </c>
    </row>
    <row r="27" spans="1:15" x14ac:dyDescent="0.25">
      <c r="A27" s="8">
        <v>39479</v>
      </c>
      <c r="B27" s="9">
        <v>286013196.38046002</v>
      </c>
      <c r="C27" s="10">
        <v>692.5</v>
      </c>
      <c r="D27" s="10">
        <v>0</v>
      </c>
      <c r="E27" s="10">
        <v>29</v>
      </c>
      <c r="F27" s="6">
        <v>20</v>
      </c>
      <c r="G27">
        <f t="shared" si="7"/>
        <v>2008</v>
      </c>
      <c r="I27">
        <f t="shared" si="0"/>
        <v>3548335646.3898234</v>
      </c>
      <c r="J27">
        <f t="shared" si="1"/>
        <v>46513805.362139009</v>
      </c>
      <c r="K27">
        <f t="shared" si="2"/>
        <v>0</v>
      </c>
      <c r="L27">
        <f t="shared" si="3"/>
        <v>139801051.92898408</v>
      </c>
      <c r="M27">
        <f t="shared" si="4"/>
        <v>40982290.594774701</v>
      </c>
      <c r="N27">
        <f t="shared" si="5"/>
        <v>-3493663805.5509343</v>
      </c>
      <c r="O27">
        <f t="shared" si="6"/>
        <v>281968988.72478724</v>
      </c>
    </row>
    <row r="28" spans="1:15" x14ac:dyDescent="0.25">
      <c r="A28" s="8">
        <v>39508</v>
      </c>
      <c r="B28" s="9">
        <v>285378792.27587998</v>
      </c>
      <c r="C28" s="10">
        <v>627.29999999999995</v>
      </c>
      <c r="D28" s="10">
        <v>0</v>
      </c>
      <c r="E28" s="10">
        <v>31</v>
      </c>
      <c r="F28" s="6">
        <v>19</v>
      </c>
      <c r="G28">
        <f t="shared" si="7"/>
        <v>2008</v>
      </c>
      <c r="I28">
        <f t="shared" si="0"/>
        <v>3548335646.3898234</v>
      </c>
      <c r="J28">
        <f t="shared" si="1"/>
        <v>42134455.023349889</v>
      </c>
      <c r="K28">
        <f t="shared" si="2"/>
        <v>0</v>
      </c>
      <c r="L28">
        <f t="shared" si="3"/>
        <v>149442503.7861554</v>
      </c>
      <c r="M28">
        <f t="shared" si="4"/>
        <v>38933176.065035969</v>
      </c>
      <c r="N28">
        <f t="shared" si="5"/>
        <v>-3493663805.5509343</v>
      </c>
      <c r="O28">
        <f t="shared" si="6"/>
        <v>285181975.71342993</v>
      </c>
    </row>
    <row r="29" spans="1:15" x14ac:dyDescent="0.25">
      <c r="A29" s="8">
        <v>39539</v>
      </c>
      <c r="B29" s="9">
        <v>255049710.73708001</v>
      </c>
      <c r="C29" s="10">
        <v>265</v>
      </c>
      <c r="D29" s="10">
        <v>0</v>
      </c>
      <c r="E29" s="10">
        <v>30</v>
      </c>
      <c r="F29" s="6">
        <v>22</v>
      </c>
      <c r="G29">
        <f t="shared" si="7"/>
        <v>2008</v>
      </c>
      <c r="I29">
        <f t="shared" si="0"/>
        <v>3548335646.3898234</v>
      </c>
      <c r="J29">
        <f t="shared" si="1"/>
        <v>17799506.745078467</v>
      </c>
      <c r="K29">
        <f t="shared" si="2"/>
        <v>0</v>
      </c>
      <c r="L29">
        <f t="shared" si="3"/>
        <v>144621777.85756972</v>
      </c>
      <c r="M29">
        <f t="shared" si="4"/>
        <v>45080519.654252172</v>
      </c>
      <c r="N29">
        <f t="shared" si="5"/>
        <v>-3493663805.5509343</v>
      </c>
      <c r="O29">
        <f t="shared" si="6"/>
        <v>262173645.09578943</v>
      </c>
    </row>
    <row r="30" spans="1:15" x14ac:dyDescent="0.25">
      <c r="A30" s="8">
        <v>39569</v>
      </c>
      <c r="B30" s="9">
        <v>248546059.22372001</v>
      </c>
      <c r="C30" s="10">
        <v>208.8</v>
      </c>
      <c r="D30" s="10">
        <v>2.1</v>
      </c>
      <c r="E30" s="10">
        <v>31</v>
      </c>
      <c r="F30" s="6">
        <v>21</v>
      </c>
      <c r="G30">
        <f t="shared" si="7"/>
        <v>2008</v>
      </c>
      <c r="I30">
        <f t="shared" si="0"/>
        <v>3548335646.3898234</v>
      </c>
      <c r="J30">
        <f t="shared" si="1"/>
        <v>14024667.956122203</v>
      </c>
      <c r="K30">
        <f t="shared" si="2"/>
        <v>1517879.9504679546</v>
      </c>
      <c r="L30">
        <f t="shared" si="3"/>
        <v>149442503.7861554</v>
      </c>
      <c r="M30">
        <f t="shared" si="4"/>
        <v>43031405.12451344</v>
      </c>
      <c r="N30">
        <f t="shared" si="5"/>
        <v>-3493663805.5509343</v>
      </c>
      <c r="O30">
        <f t="shared" si="6"/>
        <v>262688297.65614843</v>
      </c>
    </row>
    <row r="31" spans="1:15" x14ac:dyDescent="0.25">
      <c r="A31" s="8">
        <v>39600</v>
      </c>
      <c r="B31" s="9">
        <v>287944901.33534002</v>
      </c>
      <c r="C31" s="10">
        <v>24.1</v>
      </c>
      <c r="D31" s="10">
        <v>66.400000000000006</v>
      </c>
      <c r="E31" s="10">
        <v>30</v>
      </c>
      <c r="F31" s="6">
        <v>21</v>
      </c>
      <c r="G31">
        <f t="shared" si="7"/>
        <v>2008</v>
      </c>
      <c r="I31">
        <f t="shared" si="0"/>
        <v>3548335646.3898234</v>
      </c>
      <c r="J31">
        <f t="shared" si="1"/>
        <v>1618747.5945524191</v>
      </c>
      <c r="K31">
        <f t="shared" si="2"/>
        <v>47993918.433843896</v>
      </c>
      <c r="L31">
        <f t="shared" si="3"/>
        <v>144621777.85756972</v>
      </c>
      <c r="M31">
        <f t="shared" si="4"/>
        <v>43031405.12451344</v>
      </c>
      <c r="N31">
        <f t="shared" si="5"/>
        <v>-3493663805.5509343</v>
      </c>
      <c r="O31">
        <f t="shared" si="6"/>
        <v>291937689.84936905</v>
      </c>
    </row>
    <row r="32" spans="1:15" x14ac:dyDescent="0.25">
      <c r="A32" s="8">
        <v>39630</v>
      </c>
      <c r="B32" s="9">
        <v>319461681.27983999</v>
      </c>
      <c r="C32" s="10">
        <v>4</v>
      </c>
      <c r="D32" s="10">
        <v>97</v>
      </c>
      <c r="E32" s="10">
        <v>31</v>
      </c>
      <c r="F32" s="6">
        <v>22</v>
      </c>
      <c r="G32">
        <f t="shared" si="7"/>
        <v>2008</v>
      </c>
      <c r="I32">
        <f t="shared" si="0"/>
        <v>3548335646.3898234</v>
      </c>
      <c r="J32">
        <f t="shared" si="1"/>
        <v>268671.79992571269</v>
      </c>
      <c r="K32">
        <f t="shared" si="2"/>
        <v>70111597.712091237</v>
      </c>
      <c r="L32">
        <f t="shared" si="3"/>
        <v>149442503.7861554</v>
      </c>
      <c r="M32">
        <f t="shared" si="4"/>
        <v>45080519.654252172</v>
      </c>
      <c r="N32">
        <f t="shared" si="5"/>
        <v>-3493663805.5509343</v>
      </c>
      <c r="O32">
        <f t="shared" si="6"/>
        <v>319575133.79131365</v>
      </c>
    </row>
    <row r="33" spans="1:15" x14ac:dyDescent="0.25">
      <c r="A33" s="8">
        <v>39661</v>
      </c>
      <c r="B33" s="9">
        <v>293716156.25855798</v>
      </c>
      <c r="C33" s="10">
        <v>12.4</v>
      </c>
      <c r="D33" s="10">
        <v>53.2</v>
      </c>
      <c r="E33" s="10">
        <v>31</v>
      </c>
      <c r="F33" s="6">
        <v>20</v>
      </c>
      <c r="G33">
        <f t="shared" si="7"/>
        <v>2008</v>
      </c>
      <c r="I33">
        <f t="shared" si="0"/>
        <v>3548335646.3898234</v>
      </c>
      <c r="J33">
        <f t="shared" si="1"/>
        <v>832882.57976970938</v>
      </c>
      <c r="K33">
        <f t="shared" si="2"/>
        <v>38452958.745188184</v>
      </c>
      <c r="L33">
        <f t="shared" si="3"/>
        <v>149442503.7861554</v>
      </c>
      <c r="M33">
        <f t="shared" si="4"/>
        <v>40982290.594774701</v>
      </c>
      <c r="N33">
        <f t="shared" si="5"/>
        <v>-3493663805.5509343</v>
      </c>
      <c r="O33">
        <f t="shared" si="6"/>
        <v>284382476.54477692</v>
      </c>
    </row>
    <row r="34" spans="1:15" x14ac:dyDescent="0.25">
      <c r="A34" s="8">
        <v>39692</v>
      </c>
      <c r="B34" s="9">
        <v>283916906.35448599</v>
      </c>
      <c r="C34" s="10">
        <v>56.7</v>
      </c>
      <c r="D34" s="10">
        <v>21.4</v>
      </c>
      <c r="E34" s="10">
        <v>30</v>
      </c>
      <c r="F34" s="6">
        <v>21</v>
      </c>
      <c r="G34">
        <f t="shared" si="7"/>
        <v>2008</v>
      </c>
      <c r="I34">
        <f t="shared" ref="I34:I65" si="8">WSkWh</f>
        <v>3548335646.3898234</v>
      </c>
      <c r="J34">
        <f t="shared" ref="J34:J65" si="9">LonHDD*C34</f>
        <v>3808422.7639469774</v>
      </c>
      <c r="K34">
        <f t="shared" ref="K34:K65" si="10">LonCDD*D34</f>
        <v>15467919.495244868</v>
      </c>
      <c r="L34">
        <f t="shared" ref="L34:L65" si="11">MonthDays*E34</f>
        <v>144621777.85756972</v>
      </c>
      <c r="M34">
        <f t="shared" ref="M34:M65" si="12">PeakDays*F34</f>
        <v>43031405.12451344</v>
      </c>
      <c r="N34">
        <f t="shared" ref="N34:N65" si="13">Year*G34</f>
        <v>-3493663805.5509343</v>
      </c>
      <c r="O34">
        <f t="shared" ref="O34:O65" si="14">SUM(I34:N34)</f>
        <v>261601366.08016443</v>
      </c>
    </row>
    <row r="35" spans="1:15" x14ac:dyDescent="0.25">
      <c r="A35" s="8">
        <v>39722</v>
      </c>
      <c r="B35" s="9">
        <v>262065574.00648001</v>
      </c>
      <c r="C35" s="10">
        <v>286.8</v>
      </c>
      <c r="D35" s="10">
        <v>0</v>
      </c>
      <c r="E35" s="10">
        <v>31</v>
      </c>
      <c r="F35" s="6">
        <v>22</v>
      </c>
      <c r="G35">
        <f t="shared" si="7"/>
        <v>2008</v>
      </c>
      <c r="I35">
        <f t="shared" si="8"/>
        <v>3548335646.3898234</v>
      </c>
      <c r="J35">
        <f t="shared" si="9"/>
        <v>19263768.054673601</v>
      </c>
      <c r="K35">
        <f t="shared" si="10"/>
        <v>0</v>
      </c>
      <c r="L35">
        <f t="shared" si="11"/>
        <v>149442503.7861554</v>
      </c>
      <c r="M35">
        <f t="shared" si="12"/>
        <v>45080519.654252172</v>
      </c>
      <c r="N35">
        <f t="shared" si="13"/>
        <v>-3493663805.5509343</v>
      </c>
      <c r="O35">
        <f t="shared" si="14"/>
        <v>268458632.33397007</v>
      </c>
    </row>
    <row r="36" spans="1:15" x14ac:dyDescent="0.25">
      <c r="A36" s="8">
        <v>39753</v>
      </c>
      <c r="B36" s="9">
        <v>268677317.44528002</v>
      </c>
      <c r="C36" s="10">
        <v>468.3</v>
      </c>
      <c r="D36" s="10">
        <v>0</v>
      </c>
      <c r="E36" s="10">
        <v>30</v>
      </c>
      <c r="F36" s="6">
        <v>20</v>
      </c>
      <c r="G36">
        <f t="shared" si="7"/>
        <v>2008</v>
      </c>
      <c r="I36">
        <f t="shared" si="8"/>
        <v>3548335646.3898234</v>
      </c>
      <c r="J36">
        <f t="shared" si="9"/>
        <v>31454750.976302814</v>
      </c>
      <c r="K36">
        <f t="shared" si="10"/>
        <v>0</v>
      </c>
      <c r="L36">
        <f t="shared" si="11"/>
        <v>144621777.85756972</v>
      </c>
      <c r="M36">
        <f t="shared" si="12"/>
        <v>40982290.594774701</v>
      </c>
      <c r="N36">
        <f t="shared" si="13"/>
        <v>-3493663805.5509343</v>
      </c>
      <c r="O36">
        <f t="shared" si="14"/>
        <v>271730660.26753616</v>
      </c>
    </row>
    <row r="37" spans="1:15" x14ac:dyDescent="0.25">
      <c r="A37" s="8">
        <v>39783</v>
      </c>
      <c r="B37" s="9">
        <v>298039893.54677999</v>
      </c>
      <c r="C37" s="10">
        <v>671</v>
      </c>
      <c r="D37" s="10">
        <v>0</v>
      </c>
      <c r="E37" s="10">
        <v>31</v>
      </c>
      <c r="F37" s="6">
        <v>21</v>
      </c>
      <c r="G37">
        <f t="shared" si="7"/>
        <v>2008</v>
      </c>
      <c r="I37">
        <f t="shared" si="8"/>
        <v>3548335646.3898234</v>
      </c>
      <c r="J37">
        <f t="shared" si="9"/>
        <v>45069694.437538303</v>
      </c>
      <c r="K37">
        <f t="shared" si="10"/>
        <v>0</v>
      </c>
      <c r="L37">
        <f t="shared" si="11"/>
        <v>149442503.7861554</v>
      </c>
      <c r="M37">
        <f t="shared" si="12"/>
        <v>43031405.12451344</v>
      </c>
      <c r="N37">
        <f t="shared" si="13"/>
        <v>-3493663805.5509343</v>
      </c>
      <c r="O37">
        <f t="shared" si="14"/>
        <v>292215444.18709612</v>
      </c>
    </row>
    <row r="38" spans="1:15" x14ac:dyDescent="0.25">
      <c r="A38" s="8">
        <v>39814</v>
      </c>
      <c r="B38" s="9">
        <v>307276829.89279997</v>
      </c>
      <c r="C38" s="10">
        <v>849.6</v>
      </c>
      <c r="D38" s="10">
        <v>0</v>
      </c>
      <c r="E38" s="10">
        <v>31</v>
      </c>
      <c r="F38" s="6">
        <v>21</v>
      </c>
      <c r="G38">
        <f t="shared" si="7"/>
        <v>2009</v>
      </c>
      <c r="I38">
        <f t="shared" si="8"/>
        <v>3548335646.3898234</v>
      </c>
      <c r="J38">
        <f t="shared" si="9"/>
        <v>57065890.304221377</v>
      </c>
      <c r="K38">
        <f t="shared" si="10"/>
        <v>0</v>
      </c>
      <c r="L38">
        <f t="shared" si="11"/>
        <v>149442503.7861554</v>
      </c>
      <c r="M38">
        <f t="shared" si="12"/>
        <v>43031405.12451344</v>
      </c>
      <c r="N38">
        <f t="shared" si="13"/>
        <v>-3495403677.9640574</v>
      </c>
      <c r="O38">
        <f t="shared" si="14"/>
        <v>302471767.64065599</v>
      </c>
    </row>
    <row r="39" spans="1:15" x14ac:dyDescent="0.25">
      <c r="A39" s="8">
        <v>39845</v>
      </c>
      <c r="B39" s="9">
        <v>264065998.38260001</v>
      </c>
      <c r="C39" s="10">
        <v>612.70000000000005</v>
      </c>
      <c r="D39" s="10">
        <v>0</v>
      </c>
      <c r="E39" s="10">
        <v>28</v>
      </c>
      <c r="F39" s="6">
        <v>19</v>
      </c>
      <c r="G39">
        <f t="shared" si="7"/>
        <v>2009</v>
      </c>
      <c r="I39">
        <f t="shared" si="8"/>
        <v>3548335646.3898234</v>
      </c>
      <c r="J39">
        <f t="shared" si="9"/>
        <v>41153802.953621045</v>
      </c>
      <c r="K39">
        <f t="shared" si="10"/>
        <v>0</v>
      </c>
      <c r="L39">
        <f t="shared" si="11"/>
        <v>134980326.00039843</v>
      </c>
      <c r="M39">
        <f t="shared" si="12"/>
        <v>38933176.065035969</v>
      </c>
      <c r="N39">
        <f t="shared" si="13"/>
        <v>-3495403677.9640574</v>
      </c>
      <c r="O39">
        <f t="shared" si="14"/>
        <v>267999273.44482136</v>
      </c>
    </row>
    <row r="40" spans="1:15" x14ac:dyDescent="0.25">
      <c r="A40" s="8">
        <v>39873</v>
      </c>
      <c r="B40" s="9">
        <v>278082458.00470001</v>
      </c>
      <c r="C40" s="10">
        <v>533.29999999999995</v>
      </c>
      <c r="D40" s="10">
        <v>0</v>
      </c>
      <c r="E40" s="10">
        <v>31</v>
      </c>
      <c r="F40" s="6">
        <v>22</v>
      </c>
      <c r="G40">
        <f t="shared" si="7"/>
        <v>2009</v>
      </c>
      <c r="I40">
        <f t="shared" si="8"/>
        <v>3548335646.3898234</v>
      </c>
      <c r="J40">
        <f t="shared" si="9"/>
        <v>35820667.725095645</v>
      </c>
      <c r="K40">
        <f t="shared" si="10"/>
        <v>0</v>
      </c>
      <c r="L40">
        <f t="shared" si="11"/>
        <v>149442503.7861554</v>
      </c>
      <c r="M40">
        <f t="shared" si="12"/>
        <v>45080519.654252172</v>
      </c>
      <c r="N40">
        <f t="shared" si="13"/>
        <v>-3495403677.9640574</v>
      </c>
      <c r="O40">
        <f t="shared" si="14"/>
        <v>283275659.59126902</v>
      </c>
    </row>
    <row r="41" spans="1:15" x14ac:dyDescent="0.25">
      <c r="A41" s="8">
        <v>39904</v>
      </c>
      <c r="B41" s="9">
        <v>250781054.79998001</v>
      </c>
      <c r="C41" s="10">
        <v>307</v>
      </c>
      <c r="D41" s="10">
        <v>3.2</v>
      </c>
      <c r="E41" s="10">
        <v>30</v>
      </c>
      <c r="F41" s="6">
        <v>20</v>
      </c>
      <c r="G41">
        <f t="shared" si="7"/>
        <v>2009</v>
      </c>
      <c r="I41">
        <f t="shared" si="8"/>
        <v>3548335646.3898234</v>
      </c>
      <c r="J41">
        <f t="shared" si="9"/>
        <v>20620560.644298449</v>
      </c>
      <c r="K41">
        <f t="shared" si="10"/>
        <v>2312959.9245225973</v>
      </c>
      <c r="L41">
        <f t="shared" si="11"/>
        <v>144621777.85756972</v>
      </c>
      <c r="M41">
        <f t="shared" si="12"/>
        <v>40982290.594774701</v>
      </c>
      <c r="N41">
        <f t="shared" si="13"/>
        <v>-3495403677.9640574</v>
      </c>
      <c r="O41">
        <f t="shared" si="14"/>
        <v>261469557.44693136</v>
      </c>
    </row>
    <row r="42" spans="1:15" x14ac:dyDescent="0.25">
      <c r="A42" s="8">
        <v>39934</v>
      </c>
      <c r="B42" s="9">
        <v>250742745.14269</v>
      </c>
      <c r="C42" s="10">
        <v>156.9</v>
      </c>
      <c r="D42" s="10">
        <v>3.1</v>
      </c>
      <c r="E42" s="10">
        <v>31</v>
      </c>
      <c r="F42" s="6">
        <v>20</v>
      </c>
      <c r="G42">
        <f t="shared" si="7"/>
        <v>2009</v>
      </c>
      <c r="I42">
        <f t="shared" si="8"/>
        <v>3548335646.3898234</v>
      </c>
      <c r="J42">
        <f t="shared" si="9"/>
        <v>10538651.35208608</v>
      </c>
      <c r="K42">
        <f t="shared" si="10"/>
        <v>2240679.9268812663</v>
      </c>
      <c r="L42">
        <f t="shared" si="11"/>
        <v>149442503.7861554</v>
      </c>
      <c r="M42">
        <f t="shared" si="12"/>
        <v>40982290.594774701</v>
      </c>
      <c r="N42">
        <f t="shared" si="13"/>
        <v>-3495403677.9640574</v>
      </c>
      <c r="O42">
        <f t="shared" si="14"/>
        <v>256136094.08566332</v>
      </c>
    </row>
    <row r="43" spans="1:15" x14ac:dyDescent="0.25">
      <c r="A43" s="8">
        <v>39965</v>
      </c>
      <c r="B43" s="9">
        <v>265479494.76989001</v>
      </c>
      <c r="C43" s="10">
        <v>49.7</v>
      </c>
      <c r="D43" s="10">
        <v>35.5</v>
      </c>
      <c r="E43" s="10">
        <v>30</v>
      </c>
      <c r="F43" s="6">
        <v>22</v>
      </c>
      <c r="G43">
        <f t="shared" si="7"/>
        <v>2009</v>
      </c>
      <c r="I43">
        <f t="shared" si="8"/>
        <v>3548335646.3898234</v>
      </c>
      <c r="J43">
        <f t="shared" si="9"/>
        <v>3338247.1140769804</v>
      </c>
      <c r="K43">
        <f t="shared" si="10"/>
        <v>25659399.162672564</v>
      </c>
      <c r="L43">
        <f t="shared" si="11"/>
        <v>144621777.85756972</v>
      </c>
      <c r="M43">
        <f t="shared" si="12"/>
        <v>45080519.654252172</v>
      </c>
      <c r="N43">
        <f t="shared" si="13"/>
        <v>-3495403677.9640574</v>
      </c>
      <c r="O43">
        <f t="shared" si="14"/>
        <v>271631912.21433735</v>
      </c>
    </row>
    <row r="44" spans="1:15" x14ac:dyDescent="0.25">
      <c r="A44" s="8">
        <v>39995</v>
      </c>
      <c r="B44" s="9">
        <v>274906308.27781999</v>
      </c>
      <c r="C44" s="10">
        <v>20.2</v>
      </c>
      <c r="D44" s="10">
        <v>29.4</v>
      </c>
      <c r="E44" s="10">
        <v>31</v>
      </c>
      <c r="F44" s="6">
        <v>22</v>
      </c>
      <c r="G44">
        <f t="shared" si="7"/>
        <v>2009</v>
      </c>
      <c r="I44">
        <f t="shared" si="8"/>
        <v>3548335646.3898234</v>
      </c>
      <c r="J44">
        <f t="shared" si="9"/>
        <v>1356792.5896248491</v>
      </c>
      <c r="K44">
        <f t="shared" si="10"/>
        <v>21250319.306551363</v>
      </c>
      <c r="L44">
        <f t="shared" si="11"/>
        <v>149442503.7861554</v>
      </c>
      <c r="M44">
        <f t="shared" si="12"/>
        <v>45080519.654252172</v>
      </c>
      <c r="N44">
        <f t="shared" si="13"/>
        <v>-3495403677.9640574</v>
      </c>
      <c r="O44">
        <f t="shared" si="14"/>
        <v>270062103.76234961</v>
      </c>
    </row>
    <row r="45" spans="1:15" x14ac:dyDescent="0.25">
      <c r="A45" s="8">
        <v>40026</v>
      </c>
      <c r="B45" s="9">
        <v>300712862.66684002</v>
      </c>
      <c r="C45" s="10">
        <v>17.899999999999999</v>
      </c>
      <c r="D45" s="10">
        <v>71.900000000000006</v>
      </c>
      <c r="E45" s="10">
        <v>31</v>
      </c>
      <c r="F45" s="6">
        <v>20</v>
      </c>
      <c r="G45">
        <f t="shared" si="7"/>
        <v>2009</v>
      </c>
      <c r="I45">
        <f t="shared" si="8"/>
        <v>3548335646.3898234</v>
      </c>
      <c r="J45">
        <f t="shared" si="9"/>
        <v>1202306.3046675641</v>
      </c>
      <c r="K45">
        <f t="shared" si="10"/>
        <v>51969318.304117113</v>
      </c>
      <c r="L45">
        <f t="shared" si="11"/>
        <v>149442503.7861554</v>
      </c>
      <c r="M45">
        <f t="shared" si="12"/>
        <v>40982290.594774701</v>
      </c>
      <c r="N45">
        <f t="shared" si="13"/>
        <v>-3495403677.9640574</v>
      </c>
      <c r="O45">
        <f t="shared" si="14"/>
        <v>296528387.41548061</v>
      </c>
    </row>
    <row r="46" spans="1:15" x14ac:dyDescent="0.25">
      <c r="A46" s="8">
        <v>40057</v>
      </c>
      <c r="B46" s="9">
        <v>263969677.20096001</v>
      </c>
      <c r="C46" s="10">
        <v>71.2</v>
      </c>
      <c r="D46" s="10">
        <v>15.9</v>
      </c>
      <c r="E46" s="10">
        <v>30</v>
      </c>
      <c r="F46" s="6">
        <v>21</v>
      </c>
      <c r="G46">
        <f t="shared" si="7"/>
        <v>2009</v>
      </c>
      <c r="I46">
        <f t="shared" si="8"/>
        <v>3548335646.3898234</v>
      </c>
      <c r="J46">
        <f t="shared" si="9"/>
        <v>4782358.0386776859</v>
      </c>
      <c r="K46">
        <f t="shared" si="10"/>
        <v>11492519.624971656</v>
      </c>
      <c r="L46">
        <f t="shared" si="11"/>
        <v>144621777.85756972</v>
      </c>
      <c r="M46">
        <f t="shared" si="12"/>
        <v>43031405.12451344</v>
      </c>
      <c r="N46">
        <f t="shared" si="13"/>
        <v>-3495403677.9640574</v>
      </c>
      <c r="O46">
        <f t="shared" si="14"/>
        <v>256860029.07149887</v>
      </c>
    </row>
    <row r="47" spans="1:15" x14ac:dyDescent="0.25">
      <c r="A47" s="8">
        <v>40087</v>
      </c>
      <c r="B47" s="9">
        <v>258962858.78830001</v>
      </c>
      <c r="C47" s="10">
        <v>301.2</v>
      </c>
      <c r="D47" s="10">
        <v>0</v>
      </c>
      <c r="E47" s="10">
        <v>31</v>
      </c>
      <c r="F47" s="6">
        <v>21</v>
      </c>
      <c r="G47">
        <f t="shared" si="7"/>
        <v>2009</v>
      </c>
      <c r="I47">
        <f t="shared" si="8"/>
        <v>3548335646.3898234</v>
      </c>
      <c r="J47">
        <f t="shared" si="9"/>
        <v>20230986.534406167</v>
      </c>
      <c r="K47">
        <f t="shared" si="10"/>
        <v>0</v>
      </c>
      <c r="L47">
        <f t="shared" si="11"/>
        <v>149442503.7861554</v>
      </c>
      <c r="M47">
        <f t="shared" si="12"/>
        <v>43031405.12451344</v>
      </c>
      <c r="N47">
        <f t="shared" si="13"/>
        <v>-3495403677.9640574</v>
      </c>
      <c r="O47">
        <f t="shared" si="14"/>
        <v>265636863.87084103</v>
      </c>
    </row>
    <row r="48" spans="1:15" x14ac:dyDescent="0.25">
      <c r="A48" s="8">
        <v>40118</v>
      </c>
      <c r="B48" s="9">
        <v>258162607.58963999</v>
      </c>
      <c r="C48" s="10">
        <v>356.7</v>
      </c>
      <c r="D48" s="10">
        <v>0</v>
      </c>
      <c r="E48" s="10">
        <v>30</v>
      </c>
      <c r="F48" s="6">
        <v>21</v>
      </c>
      <c r="G48">
        <f t="shared" si="7"/>
        <v>2009</v>
      </c>
      <c r="I48">
        <f t="shared" si="8"/>
        <v>3548335646.3898234</v>
      </c>
      <c r="J48">
        <f t="shared" si="9"/>
        <v>23958807.758375429</v>
      </c>
      <c r="K48">
        <f t="shared" si="10"/>
        <v>0</v>
      </c>
      <c r="L48">
        <f t="shared" si="11"/>
        <v>144621777.85756972</v>
      </c>
      <c r="M48">
        <f t="shared" si="12"/>
        <v>43031405.12451344</v>
      </c>
      <c r="N48">
        <f t="shared" si="13"/>
        <v>-3495403677.9640574</v>
      </c>
      <c r="O48">
        <f t="shared" si="14"/>
        <v>264543959.16622496</v>
      </c>
    </row>
    <row r="49" spans="1:15" x14ac:dyDescent="0.25">
      <c r="A49" s="8">
        <v>40148</v>
      </c>
      <c r="B49" s="9">
        <v>292766418.03745002</v>
      </c>
      <c r="C49" s="10">
        <v>637.29999999999995</v>
      </c>
      <c r="D49" s="10">
        <v>0</v>
      </c>
      <c r="E49" s="10">
        <v>31</v>
      </c>
      <c r="F49" s="6">
        <v>21</v>
      </c>
      <c r="G49">
        <f t="shared" si="7"/>
        <v>2009</v>
      </c>
      <c r="I49">
        <f t="shared" si="8"/>
        <v>3548335646.3898234</v>
      </c>
      <c r="J49">
        <f t="shared" si="9"/>
        <v>42806134.523164175</v>
      </c>
      <c r="K49">
        <f t="shared" si="10"/>
        <v>0</v>
      </c>
      <c r="L49">
        <f t="shared" si="11"/>
        <v>149442503.7861554</v>
      </c>
      <c r="M49">
        <f t="shared" si="12"/>
        <v>43031405.12451344</v>
      </c>
      <c r="N49">
        <f t="shared" si="13"/>
        <v>-3495403677.9640574</v>
      </c>
      <c r="O49">
        <f t="shared" si="14"/>
        <v>288212011.85959911</v>
      </c>
    </row>
    <row r="50" spans="1:15" x14ac:dyDescent="0.25">
      <c r="A50" s="8">
        <v>40179</v>
      </c>
      <c r="B50" s="9">
        <v>301373371.72127002</v>
      </c>
      <c r="C50" s="10">
        <v>733.1</v>
      </c>
      <c r="D50" s="10">
        <v>0</v>
      </c>
      <c r="E50" s="10">
        <v>31</v>
      </c>
      <c r="F50" s="6">
        <v>20</v>
      </c>
      <c r="G50">
        <f t="shared" si="7"/>
        <v>2010</v>
      </c>
      <c r="I50">
        <f t="shared" si="8"/>
        <v>3548335646.3898234</v>
      </c>
      <c r="J50">
        <f t="shared" si="9"/>
        <v>49240824.131384999</v>
      </c>
      <c r="K50">
        <f t="shared" si="10"/>
        <v>0</v>
      </c>
      <c r="L50">
        <f t="shared" si="11"/>
        <v>149442503.7861554</v>
      </c>
      <c r="M50">
        <f t="shared" si="12"/>
        <v>40982290.594774701</v>
      </c>
      <c r="N50">
        <f t="shared" si="13"/>
        <v>-3497143550.3771801</v>
      </c>
      <c r="O50">
        <f t="shared" si="14"/>
        <v>290857714.52495813</v>
      </c>
    </row>
    <row r="51" spans="1:15" x14ac:dyDescent="0.25">
      <c r="A51" s="8">
        <v>40210</v>
      </c>
      <c r="B51" s="9">
        <v>268164437.27344999</v>
      </c>
      <c r="C51" s="10">
        <v>633.4</v>
      </c>
      <c r="D51" s="10">
        <v>0</v>
      </c>
      <c r="E51" s="10">
        <v>28</v>
      </c>
      <c r="F51" s="6">
        <v>19</v>
      </c>
      <c r="G51">
        <f t="shared" si="7"/>
        <v>2010</v>
      </c>
      <c r="I51">
        <f t="shared" si="8"/>
        <v>3548335646.3898234</v>
      </c>
      <c r="J51">
        <f t="shared" si="9"/>
        <v>42544179.5182366</v>
      </c>
      <c r="K51">
        <f t="shared" si="10"/>
        <v>0</v>
      </c>
      <c r="L51">
        <f t="shared" si="11"/>
        <v>134980326.00039843</v>
      </c>
      <c r="M51">
        <f t="shared" si="12"/>
        <v>38933176.065035969</v>
      </c>
      <c r="N51">
        <f t="shared" si="13"/>
        <v>-3497143550.3771801</v>
      </c>
      <c r="O51">
        <f t="shared" si="14"/>
        <v>267649777.59631443</v>
      </c>
    </row>
    <row r="52" spans="1:15" x14ac:dyDescent="0.25">
      <c r="A52" s="8">
        <v>40238</v>
      </c>
      <c r="B52" s="9">
        <v>269584961.72100997</v>
      </c>
      <c r="C52" s="10">
        <v>450.2</v>
      </c>
      <c r="D52" s="10">
        <v>0</v>
      </c>
      <c r="E52" s="10">
        <v>31</v>
      </c>
      <c r="F52" s="6">
        <v>23</v>
      </c>
      <c r="G52">
        <f t="shared" si="7"/>
        <v>2010</v>
      </c>
      <c r="I52">
        <f t="shared" si="8"/>
        <v>3548335646.3898234</v>
      </c>
      <c r="J52">
        <f t="shared" si="9"/>
        <v>30239011.081638962</v>
      </c>
      <c r="K52">
        <f t="shared" si="10"/>
        <v>0</v>
      </c>
      <c r="L52">
        <f t="shared" si="11"/>
        <v>149442503.7861554</v>
      </c>
      <c r="M52">
        <f t="shared" si="12"/>
        <v>47129634.183990911</v>
      </c>
      <c r="N52">
        <f t="shared" si="13"/>
        <v>-3497143550.3771801</v>
      </c>
      <c r="O52">
        <f t="shared" si="14"/>
        <v>278003245.06442833</v>
      </c>
    </row>
    <row r="53" spans="1:15" x14ac:dyDescent="0.25">
      <c r="A53" s="8">
        <v>40269</v>
      </c>
      <c r="B53" s="9">
        <v>242909549.61668</v>
      </c>
      <c r="C53" s="10">
        <v>236.4</v>
      </c>
      <c r="D53" s="10">
        <v>0</v>
      </c>
      <c r="E53" s="10">
        <v>30</v>
      </c>
      <c r="F53" s="6">
        <v>20</v>
      </c>
      <c r="G53">
        <f t="shared" si="7"/>
        <v>2010</v>
      </c>
      <c r="I53">
        <f t="shared" si="8"/>
        <v>3548335646.3898234</v>
      </c>
      <c r="J53">
        <f t="shared" si="9"/>
        <v>15878503.375609621</v>
      </c>
      <c r="K53">
        <f t="shared" si="10"/>
        <v>0</v>
      </c>
      <c r="L53">
        <f t="shared" si="11"/>
        <v>144621777.85756972</v>
      </c>
      <c r="M53">
        <f t="shared" si="12"/>
        <v>40982290.594774701</v>
      </c>
      <c r="N53">
        <f t="shared" si="13"/>
        <v>-3497143550.3771801</v>
      </c>
      <c r="O53">
        <f t="shared" si="14"/>
        <v>252674667.84059715</v>
      </c>
    </row>
    <row r="54" spans="1:15" x14ac:dyDescent="0.25">
      <c r="A54" s="8">
        <v>40299</v>
      </c>
      <c r="B54" s="9">
        <v>269054896.24094999</v>
      </c>
      <c r="C54" s="10">
        <v>121.1</v>
      </c>
      <c r="D54" s="10">
        <v>34.9</v>
      </c>
      <c r="E54" s="10">
        <v>31</v>
      </c>
      <c r="F54" s="6">
        <v>20</v>
      </c>
      <c r="G54">
        <f t="shared" si="7"/>
        <v>2010</v>
      </c>
      <c r="I54">
        <f t="shared" si="8"/>
        <v>3548335646.3898234</v>
      </c>
      <c r="J54">
        <f t="shared" si="9"/>
        <v>8134038.7427509511</v>
      </c>
      <c r="K54">
        <f t="shared" si="10"/>
        <v>25225719.176824577</v>
      </c>
      <c r="L54">
        <f t="shared" si="11"/>
        <v>149442503.7861554</v>
      </c>
      <c r="M54">
        <f t="shared" si="12"/>
        <v>40982290.594774701</v>
      </c>
      <c r="N54">
        <f t="shared" si="13"/>
        <v>-3497143550.3771801</v>
      </c>
      <c r="O54">
        <f t="shared" si="14"/>
        <v>274976648.31314898</v>
      </c>
    </row>
    <row r="55" spans="1:15" x14ac:dyDescent="0.25">
      <c r="A55" s="8">
        <v>40330</v>
      </c>
      <c r="B55" s="9">
        <v>288397187.62551999</v>
      </c>
      <c r="C55" s="10">
        <v>23.6</v>
      </c>
      <c r="D55" s="10">
        <v>57.5</v>
      </c>
      <c r="E55" s="10">
        <v>30</v>
      </c>
      <c r="F55" s="6">
        <v>22</v>
      </c>
      <c r="G55">
        <f t="shared" si="7"/>
        <v>2010</v>
      </c>
      <c r="I55">
        <f t="shared" si="8"/>
        <v>3548335646.3898234</v>
      </c>
      <c r="J55">
        <f t="shared" si="9"/>
        <v>1585163.619561705</v>
      </c>
      <c r="K55">
        <f t="shared" si="10"/>
        <v>41560998.64376542</v>
      </c>
      <c r="L55">
        <f t="shared" si="11"/>
        <v>144621777.85756972</v>
      </c>
      <c r="M55">
        <f t="shared" si="12"/>
        <v>45080519.654252172</v>
      </c>
      <c r="N55">
        <f t="shared" si="13"/>
        <v>-3497143550.3771801</v>
      </c>
      <c r="O55">
        <f t="shared" si="14"/>
        <v>284040555.78779221</v>
      </c>
    </row>
    <row r="56" spans="1:15" x14ac:dyDescent="0.25">
      <c r="A56" s="8">
        <v>40360</v>
      </c>
      <c r="B56" s="9">
        <v>334725938.08823001</v>
      </c>
      <c r="C56" s="10">
        <v>5.6</v>
      </c>
      <c r="D56" s="10">
        <v>129.69999999999999</v>
      </c>
      <c r="E56" s="10">
        <v>31</v>
      </c>
      <c r="F56" s="6">
        <v>21</v>
      </c>
      <c r="G56">
        <f t="shared" si="7"/>
        <v>2010</v>
      </c>
      <c r="I56">
        <f t="shared" si="8"/>
        <v>3548335646.3898234</v>
      </c>
      <c r="J56">
        <f t="shared" si="9"/>
        <v>376140.51989599777</v>
      </c>
      <c r="K56">
        <f t="shared" si="10"/>
        <v>93747156.940806508</v>
      </c>
      <c r="L56">
        <f t="shared" si="11"/>
        <v>149442503.7861554</v>
      </c>
      <c r="M56">
        <f t="shared" si="12"/>
        <v>43031405.12451344</v>
      </c>
      <c r="N56">
        <f t="shared" si="13"/>
        <v>-3497143550.3771801</v>
      </c>
      <c r="O56">
        <f t="shared" si="14"/>
        <v>337789302.38401461</v>
      </c>
    </row>
    <row r="57" spans="1:15" x14ac:dyDescent="0.25">
      <c r="A57" s="8">
        <v>40391</v>
      </c>
      <c r="B57" s="9">
        <v>325611196.93184</v>
      </c>
      <c r="C57" s="10">
        <v>6</v>
      </c>
      <c r="D57" s="10">
        <v>121.7</v>
      </c>
      <c r="E57" s="10">
        <v>31</v>
      </c>
      <c r="F57" s="6">
        <v>21</v>
      </c>
      <c r="G57">
        <f t="shared" si="7"/>
        <v>2010</v>
      </c>
      <c r="I57">
        <f t="shared" si="8"/>
        <v>3548335646.3898234</v>
      </c>
      <c r="J57">
        <f t="shared" si="9"/>
        <v>403007.69988856907</v>
      </c>
      <c r="K57">
        <f t="shared" si="10"/>
        <v>87964757.129500031</v>
      </c>
      <c r="L57">
        <f t="shared" si="11"/>
        <v>149442503.7861554</v>
      </c>
      <c r="M57">
        <f t="shared" si="12"/>
        <v>43031405.12451344</v>
      </c>
      <c r="N57">
        <f t="shared" si="13"/>
        <v>-3497143550.3771801</v>
      </c>
      <c r="O57">
        <f t="shared" si="14"/>
        <v>332033769.75270081</v>
      </c>
    </row>
    <row r="58" spans="1:15" x14ac:dyDescent="0.25">
      <c r="A58" s="8">
        <v>40422</v>
      </c>
      <c r="B58" s="9">
        <v>264224371.98183998</v>
      </c>
      <c r="C58" s="10">
        <v>87.9</v>
      </c>
      <c r="D58" s="10">
        <v>24.1</v>
      </c>
      <c r="E58" s="10">
        <v>30</v>
      </c>
      <c r="F58" s="6">
        <v>21</v>
      </c>
      <c r="G58">
        <f t="shared" si="7"/>
        <v>2010</v>
      </c>
      <c r="I58">
        <f t="shared" si="8"/>
        <v>3548335646.3898234</v>
      </c>
      <c r="J58">
        <f t="shared" si="9"/>
        <v>5904062.8033675365</v>
      </c>
      <c r="K58">
        <f t="shared" si="10"/>
        <v>17419479.431560811</v>
      </c>
      <c r="L58">
        <f t="shared" si="11"/>
        <v>144621777.85756972</v>
      </c>
      <c r="M58">
        <f t="shared" si="12"/>
        <v>43031405.12451344</v>
      </c>
      <c r="N58">
        <f t="shared" si="13"/>
        <v>-3497143550.3771801</v>
      </c>
      <c r="O58">
        <f t="shared" si="14"/>
        <v>262168821.22965527</v>
      </c>
    </row>
    <row r="59" spans="1:15" x14ac:dyDescent="0.25">
      <c r="A59" s="8">
        <v>40452</v>
      </c>
      <c r="B59" s="9">
        <v>254480106.5099</v>
      </c>
      <c r="C59" s="10">
        <v>239.5</v>
      </c>
      <c r="D59" s="10">
        <v>0</v>
      </c>
      <c r="E59" s="10">
        <v>31</v>
      </c>
      <c r="F59" s="6">
        <v>20</v>
      </c>
      <c r="G59">
        <f t="shared" si="7"/>
        <v>2010</v>
      </c>
      <c r="I59">
        <f t="shared" si="8"/>
        <v>3548335646.3898234</v>
      </c>
      <c r="J59">
        <f t="shared" si="9"/>
        <v>16086724.020552048</v>
      </c>
      <c r="K59">
        <f t="shared" si="10"/>
        <v>0</v>
      </c>
      <c r="L59">
        <f t="shared" si="11"/>
        <v>149442503.7861554</v>
      </c>
      <c r="M59">
        <f t="shared" si="12"/>
        <v>40982290.594774701</v>
      </c>
      <c r="N59">
        <f t="shared" si="13"/>
        <v>-3497143550.3771801</v>
      </c>
      <c r="O59">
        <f t="shared" si="14"/>
        <v>257703614.41412544</v>
      </c>
    </row>
    <row r="60" spans="1:15" x14ac:dyDescent="0.25">
      <c r="A60" s="8">
        <v>40483</v>
      </c>
      <c r="B60" s="9">
        <v>262982872.56432</v>
      </c>
      <c r="C60" s="10">
        <v>413.6</v>
      </c>
      <c r="D60" s="10">
        <v>0</v>
      </c>
      <c r="E60" s="10">
        <v>30</v>
      </c>
      <c r="F60" s="6">
        <v>22</v>
      </c>
      <c r="G60">
        <f t="shared" si="7"/>
        <v>2010</v>
      </c>
      <c r="I60">
        <f t="shared" si="8"/>
        <v>3548335646.3898234</v>
      </c>
      <c r="J60">
        <f t="shared" si="9"/>
        <v>27780664.112318695</v>
      </c>
      <c r="K60">
        <f t="shared" si="10"/>
        <v>0</v>
      </c>
      <c r="L60">
        <f t="shared" si="11"/>
        <v>144621777.85756972</v>
      </c>
      <c r="M60">
        <f t="shared" si="12"/>
        <v>45080519.654252172</v>
      </c>
      <c r="N60">
        <f t="shared" si="13"/>
        <v>-3497143550.3771801</v>
      </c>
      <c r="O60">
        <f t="shared" si="14"/>
        <v>268675057.6367836</v>
      </c>
    </row>
    <row r="61" spans="1:15" x14ac:dyDescent="0.25">
      <c r="A61" s="8">
        <v>40513</v>
      </c>
      <c r="B61" s="9">
        <v>293281443.41191</v>
      </c>
      <c r="C61" s="10">
        <v>713.5</v>
      </c>
      <c r="D61" s="10">
        <v>0</v>
      </c>
      <c r="E61" s="10">
        <v>31</v>
      </c>
      <c r="F61" s="6">
        <v>21</v>
      </c>
      <c r="G61">
        <f t="shared" si="7"/>
        <v>2010</v>
      </c>
      <c r="I61">
        <f t="shared" si="8"/>
        <v>3548335646.3898234</v>
      </c>
      <c r="J61">
        <f t="shared" si="9"/>
        <v>47924332.311749004</v>
      </c>
      <c r="K61">
        <f t="shared" si="10"/>
        <v>0</v>
      </c>
      <c r="L61">
        <f t="shared" si="11"/>
        <v>149442503.7861554</v>
      </c>
      <c r="M61">
        <f t="shared" si="12"/>
        <v>43031405.12451344</v>
      </c>
      <c r="N61">
        <f t="shared" si="13"/>
        <v>-3497143550.3771801</v>
      </c>
      <c r="O61">
        <f t="shared" si="14"/>
        <v>291590337.23506117</v>
      </c>
    </row>
    <row r="62" spans="1:15" x14ac:dyDescent="0.25">
      <c r="A62" s="8">
        <v>40544</v>
      </c>
      <c r="B62" s="9">
        <v>300666159.26084</v>
      </c>
      <c r="C62" s="10">
        <v>798.8</v>
      </c>
      <c r="D62" s="10">
        <v>0</v>
      </c>
      <c r="E62" s="10">
        <v>31</v>
      </c>
      <c r="F62" s="6">
        <v>20</v>
      </c>
      <c r="G62">
        <f t="shared" si="7"/>
        <v>2011</v>
      </c>
      <c r="I62">
        <f t="shared" si="8"/>
        <v>3548335646.3898234</v>
      </c>
      <c r="J62">
        <f t="shared" si="9"/>
        <v>53653758.445164822</v>
      </c>
      <c r="K62">
        <f t="shared" si="10"/>
        <v>0</v>
      </c>
      <c r="L62">
        <f t="shared" si="11"/>
        <v>149442503.7861554</v>
      </c>
      <c r="M62">
        <f t="shared" si="12"/>
        <v>40982290.594774701</v>
      </c>
      <c r="N62">
        <f t="shared" si="13"/>
        <v>-3498883422.7903032</v>
      </c>
      <c r="O62">
        <f t="shared" si="14"/>
        <v>293530776.42561483</v>
      </c>
    </row>
    <row r="63" spans="1:15" x14ac:dyDescent="0.25">
      <c r="A63" s="8">
        <v>40575</v>
      </c>
      <c r="B63" s="9">
        <v>269236699.82142001</v>
      </c>
      <c r="C63" s="10">
        <v>677.8</v>
      </c>
      <c r="D63" s="10">
        <v>0</v>
      </c>
      <c r="E63" s="10">
        <v>28</v>
      </c>
      <c r="F63" s="6">
        <v>19</v>
      </c>
      <c r="G63">
        <f t="shared" si="7"/>
        <v>2011</v>
      </c>
      <c r="I63">
        <f t="shared" si="8"/>
        <v>3548335646.3898234</v>
      </c>
      <c r="J63">
        <f t="shared" si="9"/>
        <v>45526436.497412011</v>
      </c>
      <c r="K63">
        <f t="shared" si="10"/>
        <v>0</v>
      </c>
      <c r="L63">
        <f t="shared" si="11"/>
        <v>134980326.00039843</v>
      </c>
      <c r="M63">
        <f t="shared" si="12"/>
        <v>38933176.065035969</v>
      </c>
      <c r="N63">
        <f t="shared" si="13"/>
        <v>-3498883422.7903032</v>
      </c>
      <c r="O63">
        <f t="shared" si="14"/>
        <v>268892162.16236687</v>
      </c>
    </row>
    <row r="64" spans="1:15" x14ac:dyDescent="0.25">
      <c r="A64" s="8">
        <v>40603</v>
      </c>
      <c r="B64" s="9">
        <v>282763557.58645999</v>
      </c>
      <c r="C64" s="10">
        <v>599.6</v>
      </c>
      <c r="D64" s="10">
        <v>0</v>
      </c>
      <c r="E64" s="10">
        <v>31</v>
      </c>
      <c r="F64" s="6">
        <v>23</v>
      </c>
      <c r="G64">
        <f t="shared" si="7"/>
        <v>2011</v>
      </c>
      <c r="I64">
        <f t="shared" si="8"/>
        <v>3548335646.3898234</v>
      </c>
      <c r="J64">
        <f t="shared" si="9"/>
        <v>40273902.808864333</v>
      </c>
      <c r="K64">
        <f t="shared" si="10"/>
        <v>0</v>
      </c>
      <c r="L64">
        <f t="shared" si="11"/>
        <v>149442503.7861554</v>
      </c>
      <c r="M64">
        <f t="shared" si="12"/>
        <v>47129634.183990911</v>
      </c>
      <c r="N64">
        <f t="shared" si="13"/>
        <v>-3498883422.7903032</v>
      </c>
      <c r="O64">
        <f t="shared" si="14"/>
        <v>286298264.3785305</v>
      </c>
    </row>
    <row r="65" spans="1:15" x14ac:dyDescent="0.25">
      <c r="A65" s="8">
        <v>40634</v>
      </c>
      <c r="B65" s="9">
        <v>251072267.56657001</v>
      </c>
      <c r="C65" s="10">
        <v>330.4</v>
      </c>
      <c r="D65" s="10">
        <v>0</v>
      </c>
      <c r="E65" s="10">
        <v>30</v>
      </c>
      <c r="F65" s="6">
        <v>19</v>
      </c>
      <c r="G65">
        <f t="shared" si="7"/>
        <v>2011</v>
      </c>
      <c r="I65">
        <f t="shared" si="8"/>
        <v>3548335646.3898234</v>
      </c>
      <c r="J65">
        <f t="shared" si="9"/>
        <v>22192290.673863865</v>
      </c>
      <c r="K65">
        <f t="shared" si="10"/>
        <v>0</v>
      </c>
      <c r="L65">
        <f t="shared" si="11"/>
        <v>144621777.85756972</v>
      </c>
      <c r="M65">
        <f t="shared" si="12"/>
        <v>38933176.065035969</v>
      </c>
      <c r="N65">
        <f t="shared" si="13"/>
        <v>-3498883422.7903032</v>
      </c>
      <c r="O65">
        <f t="shared" si="14"/>
        <v>255199468.19598961</v>
      </c>
    </row>
    <row r="66" spans="1:15" x14ac:dyDescent="0.25">
      <c r="A66" s="8">
        <v>40664</v>
      </c>
      <c r="B66" s="9">
        <v>259668932.37447</v>
      </c>
      <c r="C66" s="10">
        <v>126.4</v>
      </c>
      <c r="D66" s="10">
        <v>17.399999999999999</v>
      </c>
      <c r="E66" s="10">
        <v>31</v>
      </c>
      <c r="F66" s="6">
        <v>21</v>
      </c>
      <c r="G66">
        <f t="shared" si="7"/>
        <v>2011</v>
      </c>
      <c r="I66">
        <f t="shared" ref="I66:I97" si="15">WSkWh</f>
        <v>3548335646.3898234</v>
      </c>
      <c r="J66">
        <f t="shared" ref="J66:J97" si="16">LonHDD*C66</f>
        <v>8490028.8776525222</v>
      </c>
      <c r="K66">
        <f t="shared" ref="K66:K97" si="17">LonCDD*D66</f>
        <v>12576719.589591622</v>
      </c>
      <c r="L66">
        <f t="shared" ref="L66:L97" si="18">MonthDays*E66</f>
        <v>149442503.7861554</v>
      </c>
      <c r="M66">
        <f t="shared" ref="M66:M97" si="19">PeakDays*F66</f>
        <v>43031405.12451344</v>
      </c>
      <c r="N66">
        <f t="shared" ref="N66:N97" si="20">Year*G66</f>
        <v>-3498883422.7903032</v>
      </c>
      <c r="O66">
        <f t="shared" ref="O66:O97" si="21">SUM(I66:N66)</f>
        <v>262992880.9774332</v>
      </c>
    </row>
    <row r="67" spans="1:15" x14ac:dyDescent="0.25">
      <c r="A67" s="8">
        <v>40695</v>
      </c>
      <c r="B67" s="9">
        <v>278903469.94766003</v>
      </c>
      <c r="C67" s="10">
        <v>27</v>
      </c>
      <c r="D67" s="10">
        <v>39.6</v>
      </c>
      <c r="E67" s="10">
        <v>30</v>
      </c>
      <c r="F67" s="6">
        <v>22</v>
      </c>
      <c r="G67">
        <f t="shared" ref="G67:G121" si="22">YEAR(A67)</f>
        <v>2011</v>
      </c>
      <c r="I67">
        <f t="shared" si="15"/>
        <v>3548335646.3898234</v>
      </c>
      <c r="J67">
        <f t="shared" si="16"/>
        <v>1813534.6494985607</v>
      </c>
      <c r="K67">
        <f t="shared" si="17"/>
        <v>28622879.065967143</v>
      </c>
      <c r="L67">
        <f t="shared" si="18"/>
        <v>144621777.85756972</v>
      </c>
      <c r="M67">
        <f t="shared" si="19"/>
        <v>45080519.654252172</v>
      </c>
      <c r="N67">
        <f t="shared" si="20"/>
        <v>-3498883422.7903032</v>
      </c>
      <c r="O67">
        <f t="shared" si="21"/>
        <v>269590934.8268075</v>
      </c>
    </row>
    <row r="68" spans="1:15" x14ac:dyDescent="0.25">
      <c r="A68" s="8">
        <v>40725</v>
      </c>
      <c r="B68" s="9">
        <v>342682880.64267004</v>
      </c>
      <c r="C68" s="10">
        <v>0</v>
      </c>
      <c r="D68" s="10">
        <v>160.9</v>
      </c>
      <c r="E68" s="10">
        <v>31</v>
      </c>
      <c r="F68" s="6">
        <v>20</v>
      </c>
      <c r="G68">
        <f t="shared" si="22"/>
        <v>2011</v>
      </c>
      <c r="I68">
        <f t="shared" si="15"/>
        <v>3548335646.3898234</v>
      </c>
      <c r="J68">
        <f t="shared" si="16"/>
        <v>0</v>
      </c>
      <c r="K68">
        <f t="shared" si="17"/>
        <v>116298516.20490186</v>
      </c>
      <c r="L68">
        <f t="shared" si="18"/>
        <v>149442503.7861554</v>
      </c>
      <c r="M68">
        <f t="shared" si="19"/>
        <v>40982290.594774701</v>
      </c>
      <c r="N68">
        <f t="shared" si="20"/>
        <v>-3498883422.7903032</v>
      </c>
      <c r="O68">
        <f t="shared" si="21"/>
        <v>356175534.18535185</v>
      </c>
    </row>
    <row r="69" spans="1:15" x14ac:dyDescent="0.25">
      <c r="A69" s="8">
        <v>40756</v>
      </c>
      <c r="B69" s="9">
        <v>311408949.97279</v>
      </c>
      <c r="C69" s="10">
        <v>1.5</v>
      </c>
      <c r="D69" s="10">
        <v>82.9</v>
      </c>
      <c r="E69" s="10">
        <v>31</v>
      </c>
      <c r="F69" s="6">
        <v>22</v>
      </c>
      <c r="G69">
        <f t="shared" si="22"/>
        <v>2011</v>
      </c>
      <c r="I69">
        <f t="shared" si="15"/>
        <v>3548335646.3898234</v>
      </c>
      <c r="J69">
        <f t="shared" si="16"/>
        <v>100751.92497214227</v>
      </c>
      <c r="K69">
        <f t="shared" si="17"/>
        <v>59920118.044663541</v>
      </c>
      <c r="L69">
        <f t="shared" si="18"/>
        <v>149442503.7861554</v>
      </c>
      <c r="M69">
        <f t="shared" si="19"/>
        <v>45080519.654252172</v>
      </c>
      <c r="N69">
        <f t="shared" si="20"/>
        <v>-3498883422.7903032</v>
      </c>
      <c r="O69">
        <f t="shared" si="21"/>
        <v>303996117.00956297</v>
      </c>
    </row>
    <row r="70" spans="1:15" x14ac:dyDescent="0.25">
      <c r="A70" s="8">
        <v>40787</v>
      </c>
      <c r="B70" s="9">
        <v>270531205.43578005</v>
      </c>
      <c r="C70" s="10">
        <v>71.900000000000006</v>
      </c>
      <c r="D70" s="10">
        <v>29</v>
      </c>
      <c r="E70" s="10">
        <v>30</v>
      </c>
      <c r="F70" s="6">
        <v>21</v>
      </c>
      <c r="G70">
        <f t="shared" si="22"/>
        <v>2011</v>
      </c>
      <c r="I70">
        <f t="shared" si="15"/>
        <v>3548335646.3898234</v>
      </c>
      <c r="J70">
        <f t="shared" si="16"/>
        <v>4829375.603664686</v>
      </c>
      <c r="K70">
        <f t="shared" si="17"/>
        <v>20961199.315986037</v>
      </c>
      <c r="L70">
        <f t="shared" si="18"/>
        <v>144621777.85756972</v>
      </c>
      <c r="M70">
        <f t="shared" si="19"/>
        <v>43031405.12451344</v>
      </c>
      <c r="N70">
        <f t="shared" si="20"/>
        <v>-3498883422.7903032</v>
      </c>
      <c r="O70">
        <f t="shared" si="21"/>
        <v>262895981.50125456</v>
      </c>
    </row>
    <row r="71" spans="1:15" x14ac:dyDescent="0.25">
      <c r="A71" s="8">
        <v>40817</v>
      </c>
      <c r="B71" s="9">
        <v>257212837.85677001</v>
      </c>
      <c r="C71" s="10">
        <v>234.6</v>
      </c>
      <c r="D71" s="10">
        <v>0</v>
      </c>
      <c r="E71" s="10">
        <v>31</v>
      </c>
      <c r="F71" s="6">
        <v>20</v>
      </c>
      <c r="G71">
        <f t="shared" si="22"/>
        <v>2011</v>
      </c>
      <c r="I71">
        <f t="shared" si="15"/>
        <v>3548335646.3898234</v>
      </c>
      <c r="J71">
        <f t="shared" si="16"/>
        <v>15757601.06564305</v>
      </c>
      <c r="K71">
        <f t="shared" si="17"/>
        <v>0</v>
      </c>
      <c r="L71">
        <f t="shared" si="18"/>
        <v>149442503.7861554</v>
      </c>
      <c r="M71">
        <f t="shared" si="19"/>
        <v>40982290.594774701</v>
      </c>
      <c r="N71">
        <f t="shared" si="20"/>
        <v>-3498883422.7903032</v>
      </c>
      <c r="O71">
        <f t="shared" si="21"/>
        <v>255634619.04609299</v>
      </c>
    </row>
    <row r="72" spans="1:15" x14ac:dyDescent="0.25">
      <c r="A72" s="8">
        <v>40848</v>
      </c>
      <c r="B72" s="9">
        <v>256512690.70552</v>
      </c>
      <c r="C72" s="10">
        <v>347.9</v>
      </c>
      <c r="D72" s="10">
        <v>0</v>
      </c>
      <c r="E72" s="10">
        <v>30</v>
      </c>
      <c r="F72" s="6">
        <v>22</v>
      </c>
      <c r="G72">
        <f t="shared" si="22"/>
        <v>2011</v>
      </c>
      <c r="I72">
        <f t="shared" si="15"/>
        <v>3548335646.3898234</v>
      </c>
      <c r="J72">
        <f t="shared" si="16"/>
        <v>23367729.79853886</v>
      </c>
      <c r="K72">
        <f t="shared" si="17"/>
        <v>0</v>
      </c>
      <c r="L72">
        <f t="shared" si="18"/>
        <v>144621777.85756972</v>
      </c>
      <c r="M72">
        <f t="shared" si="19"/>
        <v>45080519.654252172</v>
      </c>
      <c r="N72">
        <f t="shared" si="20"/>
        <v>-3498883422.7903032</v>
      </c>
      <c r="O72">
        <f t="shared" si="21"/>
        <v>262522250.90988064</v>
      </c>
    </row>
    <row r="73" spans="1:15" x14ac:dyDescent="0.25">
      <c r="A73" s="8">
        <v>40878</v>
      </c>
      <c r="B73" s="9">
        <v>277881320.22968</v>
      </c>
      <c r="C73" s="10">
        <v>548.4</v>
      </c>
      <c r="D73" s="10">
        <v>0</v>
      </c>
      <c r="E73" s="10">
        <v>31</v>
      </c>
      <c r="F73" s="6">
        <v>20</v>
      </c>
      <c r="G73">
        <f t="shared" si="22"/>
        <v>2011</v>
      </c>
      <c r="I73">
        <f t="shared" si="15"/>
        <v>3548335646.3898234</v>
      </c>
      <c r="J73">
        <f t="shared" si="16"/>
        <v>36834903.769815207</v>
      </c>
      <c r="K73">
        <f t="shared" si="17"/>
        <v>0</v>
      </c>
      <c r="L73">
        <f t="shared" si="18"/>
        <v>149442503.7861554</v>
      </c>
      <c r="M73">
        <f t="shared" si="19"/>
        <v>40982290.594774701</v>
      </c>
      <c r="N73">
        <f t="shared" si="20"/>
        <v>-3498883422.7903032</v>
      </c>
      <c r="O73">
        <f t="shared" si="21"/>
        <v>276711921.75026512</v>
      </c>
    </row>
    <row r="74" spans="1:15" x14ac:dyDescent="0.25">
      <c r="A74" s="8">
        <v>40909</v>
      </c>
      <c r="B74" s="9">
        <v>290374956.02315003</v>
      </c>
      <c r="C74" s="10">
        <v>644.79999999999995</v>
      </c>
      <c r="D74" s="10">
        <v>0</v>
      </c>
      <c r="E74" s="10">
        <v>31</v>
      </c>
      <c r="F74" s="6">
        <v>21</v>
      </c>
      <c r="G74">
        <f t="shared" si="22"/>
        <v>2012</v>
      </c>
      <c r="I74">
        <f t="shared" si="15"/>
        <v>3548335646.3898234</v>
      </c>
      <c r="J74">
        <f t="shared" si="16"/>
        <v>43309894.148024887</v>
      </c>
      <c r="K74">
        <f t="shared" si="17"/>
        <v>0</v>
      </c>
      <c r="L74">
        <f t="shared" si="18"/>
        <v>149442503.7861554</v>
      </c>
      <c r="M74">
        <f t="shared" si="19"/>
        <v>43031405.12451344</v>
      </c>
      <c r="N74">
        <f t="shared" si="20"/>
        <v>-3500623295.2034264</v>
      </c>
      <c r="O74">
        <f t="shared" si="21"/>
        <v>283496154.24509096</v>
      </c>
    </row>
    <row r="75" spans="1:15" x14ac:dyDescent="0.25">
      <c r="A75" s="8">
        <v>40940</v>
      </c>
      <c r="B75" s="9">
        <v>265047531.93023002</v>
      </c>
      <c r="C75" s="10">
        <v>553</v>
      </c>
      <c r="D75" s="10">
        <v>0</v>
      </c>
      <c r="E75" s="10">
        <v>29</v>
      </c>
      <c r="F75" s="6">
        <v>20</v>
      </c>
      <c r="G75">
        <f t="shared" si="22"/>
        <v>2012</v>
      </c>
      <c r="I75">
        <f t="shared" si="15"/>
        <v>3548335646.3898234</v>
      </c>
      <c r="J75">
        <f t="shared" si="16"/>
        <v>37143876.339729778</v>
      </c>
      <c r="K75">
        <f t="shared" si="17"/>
        <v>0</v>
      </c>
      <c r="L75">
        <f t="shared" si="18"/>
        <v>139801051.92898408</v>
      </c>
      <c r="M75">
        <f t="shared" si="19"/>
        <v>40982290.594774701</v>
      </c>
      <c r="N75">
        <f t="shared" si="20"/>
        <v>-3500623295.2034264</v>
      </c>
      <c r="O75">
        <f t="shared" si="21"/>
        <v>265639570.04988575</v>
      </c>
    </row>
    <row r="76" spans="1:15" x14ac:dyDescent="0.25">
      <c r="A76" s="8">
        <v>40969</v>
      </c>
      <c r="B76" s="9">
        <v>264589708.49737003</v>
      </c>
      <c r="C76" s="10">
        <v>331.1</v>
      </c>
      <c r="D76" s="10">
        <v>2.2000000000000002</v>
      </c>
      <c r="E76" s="10">
        <v>31</v>
      </c>
      <c r="F76" s="6">
        <v>22</v>
      </c>
      <c r="G76">
        <f t="shared" si="22"/>
        <v>2012</v>
      </c>
      <c r="I76">
        <f t="shared" si="15"/>
        <v>3548335646.3898234</v>
      </c>
      <c r="J76">
        <f t="shared" si="16"/>
        <v>22239308.238850869</v>
      </c>
      <c r="K76">
        <f t="shared" si="17"/>
        <v>1590159.9481092859</v>
      </c>
      <c r="L76">
        <f t="shared" si="18"/>
        <v>149442503.7861554</v>
      </c>
      <c r="M76">
        <f t="shared" si="19"/>
        <v>45080519.654252172</v>
      </c>
      <c r="N76">
        <f t="shared" si="20"/>
        <v>-3500623295.2034264</v>
      </c>
      <c r="O76">
        <f t="shared" si="21"/>
        <v>266064842.81376457</v>
      </c>
    </row>
    <row r="77" spans="1:15" x14ac:dyDescent="0.25">
      <c r="A77" s="8">
        <v>41000</v>
      </c>
      <c r="B77" s="9">
        <v>241856924.93334001</v>
      </c>
      <c r="C77" s="10">
        <v>334.6</v>
      </c>
      <c r="D77" s="10">
        <v>0</v>
      </c>
      <c r="E77" s="10">
        <v>30</v>
      </c>
      <c r="F77" s="6">
        <v>19</v>
      </c>
      <c r="G77">
        <f t="shared" si="22"/>
        <v>2012</v>
      </c>
      <c r="I77">
        <f t="shared" si="15"/>
        <v>3548335646.3898234</v>
      </c>
      <c r="J77">
        <f t="shared" si="16"/>
        <v>22474396.06378587</v>
      </c>
      <c r="K77">
        <f t="shared" si="17"/>
        <v>0</v>
      </c>
      <c r="L77">
        <f t="shared" si="18"/>
        <v>144621777.85756972</v>
      </c>
      <c r="M77">
        <f t="shared" si="19"/>
        <v>38933176.065035969</v>
      </c>
      <c r="N77">
        <f t="shared" si="20"/>
        <v>-3500623295.2034264</v>
      </c>
      <c r="O77">
        <f t="shared" si="21"/>
        <v>253741701.17278862</v>
      </c>
    </row>
    <row r="78" spans="1:15" x14ac:dyDescent="0.25">
      <c r="A78" s="8">
        <v>41030</v>
      </c>
      <c r="B78" s="9">
        <v>264293073.48114002</v>
      </c>
      <c r="C78" s="10">
        <v>87.2</v>
      </c>
      <c r="D78" s="10">
        <v>28.5</v>
      </c>
      <c r="E78" s="10">
        <v>31</v>
      </c>
      <c r="F78" s="6">
        <v>22</v>
      </c>
      <c r="G78">
        <f t="shared" si="22"/>
        <v>2012</v>
      </c>
      <c r="I78">
        <f t="shared" si="15"/>
        <v>3548335646.3898234</v>
      </c>
      <c r="J78">
        <f t="shared" si="16"/>
        <v>5857045.2383805374</v>
      </c>
      <c r="K78">
        <f t="shared" si="17"/>
        <v>20599799.327779382</v>
      </c>
      <c r="L78">
        <f t="shared" si="18"/>
        <v>149442503.7861554</v>
      </c>
      <c r="M78">
        <f t="shared" si="19"/>
        <v>45080519.654252172</v>
      </c>
      <c r="N78">
        <f t="shared" si="20"/>
        <v>-3500623295.2034264</v>
      </c>
      <c r="O78">
        <f t="shared" si="21"/>
        <v>268692219.19296408</v>
      </c>
    </row>
    <row r="79" spans="1:15" x14ac:dyDescent="0.25">
      <c r="A79" s="8">
        <v>41061</v>
      </c>
      <c r="B79" s="9">
        <v>290940514.11059999</v>
      </c>
      <c r="C79" s="10">
        <v>28.2</v>
      </c>
      <c r="D79" s="10">
        <v>81.7</v>
      </c>
      <c r="E79" s="10">
        <v>30</v>
      </c>
      <c r="F79" s="6">
        <v>21</v>
      </c>
      <c r="G79">
        <f t="shared" si="22"/>
        <v>2012</v>
      </c>
      <c r="I79">
        <f t="shared" si="15"/>
        <v>3548335646.3898234</v>
      </c>
      <c r="J79">
        <f t="shared" si="16"/>
        <v>1894136.1894762744</v>
      </c>
      <c r="K79">
        <f t="shared" si="17"/>
        <v>59052758.072967567</v>
      </c>
      <c r="L79">
        <f t="shared" si="18"/>
        <v>144621777.85756972</v>
      </c>
      <c r="M79">
        <f t="shared" si="19"/>
        <v>43031405.12451344</v>
      </c>
      <c r="N79">
        <f t="shared" si="20"/>
        <v>-3500623295.2034264</v>
      </c>
      <c r="O79">
        <f t="shared" si="21"/>
        <v>296312428.43092442</v>
      </c>
    </row>
    <row r="80" spans="1:15" x14ac:dyDescent="0.25">
      <c r="A80" s="8">
        <v>41091</v>
      </c>
      <c r="B80" s="9">
        <v>340196199.36287999</v>
      </c>
      <c r="C80" s="10">
        <v>0</v>
      </c>
      <c r="D80" s="10">
        <v>161</v>
      </c>
      <c r="E80" s="10">
        <v>31</v>
      </c>
      <c r="F80" s="6">
        <v>21</v>
      </c>
      <c r="G80">
        <f t="shared" si="22"/>
        <v>2012</v>
      </c>
      <c r="I80">
        <f t="shared" si="15"/>
        <v>3548335646.3898234</v>
      </c>
      <c r="J80">
        <f t="shared" si="16"/>
        <v>0</v>
      </c>
      <c r="K80">
        <f t="shared" si="17"/>
        <v>116370796.20254318</v>
      </c>
      <c r="L80">
        <f t="shared" si="18"/>
        <v>149442503.7861554</v>
      </c>
      <c r="M80">
        <f t="shared" si="19"/>
        <v>43031405.12451344</v>
      </c>
      <c r="N80">
        <f t="shared" si="20"/>
        <v>-3500623295.2034264</v>
      </c>
      <c r="O80">
        <f t="shared" si="21"/>
        <v>356557056.29960918</v>
      </c>
    </row>
    <row r="81" spans="1:15" x14ac:dyDescent="0.25">
      <c r="A81" s="8">
        <v>41122</v>
      </c>
      <c r="B81" s="9">
        <v>304061556.83872002</v>
      </c>
      <c r="C81" s="10">
        <v>7.8</v>
      </c>
      <c r="D81" s="10">
        <v>79.599999999999994</v>
      </c>
      <c r="E81" s="10">
        <v>31</v>
      </c>
      <c r="F81" s="6">
        <v>22</v>
      </c>
      <c r="G81">
        <f t="shared" si="22"/>
        <v>2012</v>
      </c>
      <c r="I81">
        <f t="shared" si="15"/>
        <v>3548335646.3898234</v>
      </c>
      <c r="J81">
        <f t="shared" si="16"/>
        <v>523910.00985513977</v>
      </c>
      <c r="K81">
        <f t="shared" si="17"/>
        <v>57534878.122499608</v>
      </c>
      <c r="L81">
        <f t="shared" si="18"/>
        <v>149442503.7861554</v>
      </c>
      <c r="M81">
        <f t="shared" si="19"/>
        <v>45080519.654252172</v>
      </c>
      <c r="N81">
        <f t="shared" si="20"/>
        <v>-3500623295.2034264</v>
      </c>
      <c r="O81">
        <f t="shared" si="21"/>
        <v>300294162.75915909</v>
      </c>
    </row>
    <row r="82" spans="1:15" x14ac:dyDescent="0.25">
      <c r="A82" s="8">
        <v>41153</v>
      </c>
      <c r="B82" s="9">
        <v>261393756.03505</v>
      </c>
      <c r="C82" s="10">
        <v>103.4</v>
      </c>
      <c r="D82" s="10">
        <v>27.7</v>
      </c>
      <c r="E82" s="10">
        <v>30</v>
      </c>
      <c r="F82" s="6">
        <v>19</v>
      </c>
      <c r="G82">
        <f t="shared" si="22"/>
        <v>2012</v>
      </c>
      <c r="I82">
        <f t="shared" si="15"/>
        <v>3548335646.3898234</v>
      </c>
      <c r="J82">
        <f t="shared" si="16"/>
        <v>6945166.0280796736</v>
      </c>
      <c r="K82">
        <f t="shared" si="17"/>
        <v>20021559.346648734</v>
      </c>
      <c r="L82">
        <f t="shared" si="18"/>
        <v>144621777.85756972</v>
      </c>
      <c r="M82">
        <f t="shared" si="19"/>
        <v>38933176.065035969</v>
      </c>
      <c r="N82">
        <f t="shared" si="20"/>
        <v>-3500623295.2034264</v>
      </c>
      <c r="O82">
        <f t="shared" si="21"/>
        <v>258234030.48373079</v>
      </c>
    </row>
    <row r="83" spans="1:15" x14ac:dyDescent="0.25">
      <c r="A83" s="8">
        <v>41183</v>
      </c>
      <c r="B83" s="9">
        <v>253052401.80328</v>
      </c>
      <c r="C83" s="10">
        <v>250.5</v>
      </c>
      <c r="D83" s="10">
        <v>0.7</v>
      </c>
      <c r="E83" s="10">
        <v>31</v>
      </c>
      <c r="F83" s="6">
        <v>22</v>
      </c>
      <c r="G83">
        <f t="shared" si="22"/>
        <v>2012</v>
      </c>
      <c r="I83">
        <f t="shared" si="15"/>
        <v>3548335646.3898234</v>
      </c>
      <c r="J83">
        <f t="shared" si="16"/>
        <v>16825571.470347758</v>
      </c>
      <c r="K83">
        <f t="shared" si="17"/>
        <v>505959.98348931811</v>
      </c>
      <c r="L83">
        <f t="shared" si="18"/>
        <v>149442503.7861554</v>
      </c>
      <c r="M83">
        <f t="shared" si="19"/>
        <v>45080519.654252172</v>
      </c>
      <c r="N83">
        <f t="shared" si="20"/>
        <v>-3500623295.2034264</v>
      </c>
      <c r="O83">
        <f t="shared" si="21"/>
        <v>259566906.08064175</v>
      </c>
    </row>
    <row r="84" spans="1:15" x14ac:dyDescent="0.25">
      <c r="A84" s="8">
        <v>41214</v>
      </c>
      <c r="B84" s="9">
        <v>260224799.99487001</v>
      </c>
      <c r="C84" s="10">
        <v>420.4</v>
      </c>
      <c r="D84" s="10">
        <v>0</v>
      </c>
      <c r="E84" s="10">
        <v>30</v>
      </c>
      <c r="F84" s="6">
        <v>22</v>
      </c>
      <c r="G84">
        <f t="shared" si="22"/>
        <v>2012</v>
      </c>
      <c r="I84">
        <f t="shared" si="15"/>
        <v>3548335646.3898234</v>
      </c>
      <c r="J84">
        <f t="shared" si="16"/>
        <v>28237406.172192402</v>
      </c>
      <c r="K84">
        <f t="shared" si="17"/>
        <v>0</v>
      </c>
      <c r="L84">
        <f t="shared" si="18"/>
        <v>144621777.85756972</v>
      </c>
      <c r="M84">
        <f t="shared" si="19"/>
        <v>45080519.654252172</v>
      </c>
      <c r="N84">
        <f t="shared" si="20"/>
        <v>-3500623295.2034264</v>
      </c>
      <c r="O84">
        <f t="shared" si="21"/>
        <v>265652054.8704114</v>
      </c>
    </row>
    <row r="85" spans="1:15" x14ac:dyDescent="0.25">
      <c r="A85" s="8">
        <v>41244</v>
      </c>
      <c r="B85" s="9">
        <v>271295249.79123002</v>
      </c>
      <c r="C85" s="10">
        <v>535.9</v>
      </c>
      <c r="D85" s="10">
        <v>0</v>
      </c>
      <c r="E85" s="10">
        <v>31</v>
      </c>
      <c r="F85" s="6">
        <v>19</v>
      </c>
      <c r="G85">
        <f t="shared" si="22"/>
        <v>2012</v>
      </c>
      <c r="I85">
        <f t="shared" si="15"/>
        <v>3548335646.3898234</v>
      </c>
      <c r="J85">
        <f t="shared" si="16"/>
        <v>35995304.395047359</v>
      </c>
      <c r="K85">
        <f t="shared" si="17"/>
        <v>0</v>
      </c>
      <c r="L85">
        <f t="shared" si="18"/>
        <v>149442503.7861554</v>
      </c>
      <c r="M85">
        <f t="shared" si="19"/>
        <v>38933176.065035969</v>
      </c>
      <c r="N85">
        <f t="shared" si="20"/>
        <v>-3500623295.2034264</v>
      </c>
      <c r="O85">
        <f t="shared" si="21"/>
        <v>272083335.43263531</v>
      </c>
    </row>
    <row r="86" spans="1:15" x14ac:dyDescent="0.25">
      <c r="A86" s="8">
        <v>41275</v>
      </c>
      <c r="B86" s="9">
        <v>288991701.29513001</v>
      </c>
      <c r="C86" s="10">
        <v>657.4</v>
      </c>
      <c r="D86" s="10">
        <v>0</v>
      </c>
      <c r="E86" s="10">
        <v>31</v>
      </c>
      <c r="F86" s="6">
        <v>22</v>
      </c>
      <c r="G86">
        <f t="shared" si="22"/>
        <v>2013</v>
      </c>
      <c r="I86">
        <f t="shared" si="15"/>
        <v>3548335646.3898234</v>
      </c>
      <c r="J86">
        <f t="shared" si="16"/>
        <v>44156210.317790881</v>
      </c>
      <c r="K86">
        <f t="shared" si="17"/>
        <v>0</v>
      </c>
      <c r="L86">
        <f t="shared" si="18"/>
        <v>149442503.7861554</v>
      </c>
      <c r="M86">
        <f t="shared" si="19"/>
        <v>45080519.654252172</v>
      </c>
      <c r="N86">
        <f t="shared" si="20"/>
        <v>-3502363167.616549</v>
      </c>
      <c r="O86">
        <f t="shared" si="21"/>
        <v>284651712.53147268</v>
      </c>
    </row>
    <row r="87" spans="1:15" x14ac:dyDescent="0.25">
      <c r="A87" s="8">
        <v>41306</v>
      </c>
      <c r="B87" s="9">
        <v>262888750.95611</v>
      </c>
      <c r="C87" s="10">
        <v>657</v>
      </c>
      <c r="D87" s="10">
        <v>0</v>
      </c>
      <c r="E87" s="10">
        <v>28</v>
      </c>
      <c r="F87" s="6">
        <v>19</v>
      </c>
      <c r="G87">
        <f t="shared" si="22"/>
        <v>2013</v>
      </c>
      <c r="I87">
        <f t="shared" si="15"/>
        <v>3548335646.3898234</v>
      </c>
      <c r="J87">
        <f t="shared" si="16"/>
        <v>44129343.137798309</v>
      </c>
      <c r="K87">
        <f t="shared" si="17"/>
        <v>0</v>
      </c>
      <c r="L87">
        <f t="shared" si="18"/>
        <v>134980326.00039843</v>
      </c>
      <c r="M87">
        <f t="shared" si="19"/>
        <v>38933176.065035969</v>
      </c>
      <c r="N87">
        <f t="shared" si="20"/>
        <v>-3502363167.616549</v>
      </c>
      <c r="O87">
        <f t="shared" si="21"/>
        <v>264015323.97650719</v>
      </c>
    </row>
    <row r="88" spans="1:15" x14ac:dyDescent="0.25">
      <c r="A88" s="8">
        <v>41334</v>
      </c>
      <c r="B88" s="9">
        <v>276366259.18483996</v>
      </c>
      <c r="C88" s="10">
        <v>581.9</v>
      </c>
      <c r="D88" s="10">
        <v>0</v>
      </c>
      <c r="E88" s="10">
        <v>31</v>
      </c>
      <c r="F88" s="6">
        <v>20</v>
      </c>
      <c r="G88">
        <f t="shared" si="22"/>
        <v>2013</v>
      </c>
      <c r="I88">
        <f t="shared" si="15"/>
        <v>3548335646.3898234</v>
      </c>
      <c r="J88">
        <f t="shared" si="16"/>
        <v>39085030.094193056</v>
      </c>
      <c r="K88">
        <f t="shared" si="17"/>
        <v>0</v>
      </c>
      <c r="L88">
        <f t="shared" si="18"/>
        <v>149442503.7861554</v>
      </c>
      <c r="M88">
        <f t="shared" si="19"/>
        <v>40982290.594774701</v>
      </c>
      <c r="N88">
        <f t="shared" si="20"/>
        <v>-3502363167.616549</v>
      </c>
      <c r="O88">
        <f t="shared" si="21"/>
        <v>275482303.24839735</v>
      </c>
    </row>
    <row r="89" spans="1:15" x14ac:dyDescent="0.25">
      <c r="A89" s="8">
        <v>41365</v>
      </c>
      <c r="B89" s="9">
        <v>251523569.77759001</v>
      </c>
      <c r="C89" s="10">
        <v>362.2</v>
      </c>
      <c r="D89" s="10">
        <v>0</v>
      </c>
      <c r="E89" s="10">
        <v>30</v>
      </c>
      <c r="F89" s="6">
        <v>21</v>
      </c>
      <c r="G89">
        <f t="shared" si="22"/>
        <v>2013</v>
      </c>
      <c r="I89">
        <f t="shared" si="15"/>
        <v>3548335646.3898234</v>
      </c>
      <c r="J89">
        <f t="shared" si="16"/>
        <v>24328231.483273283</v>
      </c>
      <c r="K89">
        <f t="shared" si="17"/>
        <v>0</v>
      </c>
      <c r="L89">
        <f t="shared" si="18"/>
        <v>144621777.85756972</v>
      </c>
      <c r="M89">
        <f t="shared" si="19"/>
        <v>43031405.12451344</v>
      </c>
      <c r="N89">
        <f t="shared" si="20"/>
        <v>-3502363167.616549</v>
      </c>
      <c r="O89">
        <f t="shared" si="21"/>
        <v>257953893.23863125</v>
      </c>
    </row>
    <row r="90" spans="1:15" x14ac:dyDescent="0.25">
      <c r="A90" s="8">
        <v>41395</v>
      </c>
      <c r="B90" s="9">
        <v>259256155.34336001</v>
      </c>
      <c r="C90" s="10">
        <v>122.2</v>
      </c>
      <c r="D90" s="10">
        <v>27</v>
      </c>
      <c r="E90" s="10">
        <v>31</v>
      </c>
      <c r="F90" s="6">
        <v>22</v>
      </c>
      <c r="G90">
        <f t="shared" si="22"/>
        <v>2013</v>
      </c>
      <c r="I90">
        <f t="shared" si="15"/>
        <v>3548335646.3898234</v>
      </c>
      <c r="J90">
        <f t="shared" si="16"/>
        <v>8207923.4877305226</v>
      </c>
      <c r="K90">
        <f t="shared" si="17"/>
        <v>19515599.363159414</v>
      </c>
      <c r="L90">
        <f t="shared" si="18"/>
        <v>149442503.7861554</v>
      </c>
      <c r="M90">
        <f t="shared" si="19"/>
        <v>45080519.654252172</v>
      </c>
      <c r="N90">
        <f t="shared" si="20"/>
        <v>-3502363167.616549</v>
      </c>
      <c r="O90">
        <f t="shared" si="21"/>
        <v>268219025.06457138</v>
      </c>
    </row>
    <row r="91" spans="1:15" x14ac:dyDescent="0.25">
      <c r="A91" s="8">
        <v>41426</v>
      </c>
      <c r="B91" s="9">
        <v>276460042.34591997</v>
      </c>
      <c r="C91" s="10">
        <v>41.1</v>
      </c>
      <c r="D91" s="10">
        <v>52.7</v>
      </c>
      <c r="E91" s="10">
        <v>30</v>
      </c>
      <c r="F91" s="6">
        <v>20</v>
      </c>
      <c r="G91">
        <f t="shared" si="22"/>
        <v>2013</v>
      </c>
      <c r="I91">
        <f t="shared" si="15"/>
        <v>3548335646.3898234</v>
      </c>
      <c r="J91">
        <f t="shared" si="16"/>
        <v>2760602.7442366979</v>
      </c>
      <c r="K91">
        <f t="shared" si="17"/>
        <v>38091558.756981529</v>
      </c>
      <c r="L91">
        <f t="shared" si="18"/>
        <v>144621777.85756972</v>
      </c>
      <c r="M91">
        <f t="shared" si="19"/>
        <v>40982290.594774701</v>
      </c>
      <c r="N91">
        <f t="shared" si="20"/>
        <v>-3502363167.616549</v>
      </c>
      <c r="O91">
        <f t="shared" si="21"/>
        <v>272428708.72683668</v>
      </c>
    </row>
    <row r="92" spans="1:15" x14ac:dyDescent="0.25">
      <c r="A92" s="8">
        <v>41456</v>
      </c>
      <c r="B92" s="9">
        <v>321327185.60056001</v>
      </c>
      <c r="C92" s="10">
        <v>7.1</v>
      </c>
      <c r="D92" s="10">
        <v>112.9</v>
      </c>
      <c r="E92" s="10">
        <v>31</v>
      </c>
      <c r="F92" s="6">
        <v>22</v>
      </c>
      <c r="G92">
        <f t="shared" si="22"/>
        <v>2013</v>
      </c>
      <c r="I92">
        <f t="shared" si="15"/>
        <v>3548335646.3898234</v>
      </c>
      <c r="J92">
        <f t="shared" si="16"/>
        <v>476892.44486813998</v>
      </c>
      <c r="K92">
        <f t="shared" si="17"/>
        <v>81604117.337062895</v>
      </c>
      <c r="L92">
        <f t="shared" si="18"/>
        <v>149442503.7861554</v>
      </c>
      <c r="M92">
        <f t="shared" si="19"/>
        <v>45080519.654252172</v>
      </c>
      <c r="N92">
        <f t="shared" si="20"/>
        <v>-3502363167.616549</v>
      </c>
      <c r="O92">
        <f t="shared" si="21"/>
        <v>322576511.99561262</v>
      </c>
    </row>
    <row r="93" spans="1:15" x14ac:dyDescent="0.25">
      <c r="A93" s="8">
        <v>41487</v>
      </c>
      <c r="B93" s="9">
        <v>294037259.60016</v>
      </c>
      <c r="C93" s="10">
        <v>18.399999999999999</v>
      </c>
      <c r="D93" s="10">
        <v>63.4</v>
      </c>
      <c r="E93" s="10">
        <v>31</v>
      </c>
      <c r="F93" s="6">
        <v>21</v>
      </c>
      <c r="G93">
        <f t="shared" si="22"/>
        <v>2013</v>
      </c>
      <c r="I93">
        <f t="shared" si="15"/>
        <v>3548335646.3898234</v>
      </c>
      <c r="J93">
        <f t="shared" si="16"/>
        <v>1235890.2796582782</v>
      </c>
      <c r="K93">
        <f t="shared" si="17"/>
        <v>45825518.50460396</v>
      </c>
      <c r="L93">
        <f t="shared" si="18"/>
        <v>149442503.7861554</v>
      </c>
      <c r="M93">
        <f t="shared" si="19"/>
        <v>43031405.12451344</v>
      </c>
      <c r="N93">
        <f t="shared" si="20"/>
        <v>-3502363167.616549</v>
      </c>
      <c r="O93">
        <f t="shared" si="21"/>
        <v>285507796.46820545</v>
      </c>
    </row>
    <row r="94" spans="1:15" x14ac:dyDescent="0.25">
      <c r="A94" s="8">
        <v>41518</v>
      </c>
      <c r="B94" s="9">
        <v>263616852.67688</v>
      </c>
      <c r="C94" s="10">
        <v>94.9</v>
      </c>
      <c r="D94" s="10">
        <v>26</v>
      </c>
      <c r="E94" s="10">
        <v>30</v>
      </c>
      <c r="F94" s="6">
        <v>20</v>
      </c>
      <c r="G94">
        <f t="shared" si="22"/>
        <v>2013</v>
      </c>
      <c r="I94">
        <f t="shared" si="15"/>
        <v>3548335646.3898234</v>
      </c>
      <c r="J94">
        <f t="shared" si="16"/>
        <v>6374238.4532375345</v>
      </c>
      <c r="K94">
        <f t="shared" si="17"/>
        <v>18792799.386746105</v>
      </c>
      <c r="L94">
        <f t="shared" si="18"/>
        <v>144621777.85756972</v>
      </c>
      <c r="M94">
        <f t="shared" si="19"/>
        <v>40982290.594774701</v>
      </c>
      <c r="N94">
        <f t="shared" si="20"/>
        <v>-3502363167.616549</v>
      </c>
      <c r="O94">
        <f t="shared" si="21"/>
        <v>256743585.0656023</v>
      </c>
    </row>
    <row r="95" spans="1:15" x14ac:dyDescent="0.25">
      <c r="A95" s="8">
        <v>41548</v>
      </c>
      <c r="B95" s="9">
        <v>260620451.12983999</v>
      </c>
      <c r="C95" s="10">
        <v>226.6</v>
      </c>
      <c r="D95" s="10">
        <v>2.6</v>
      </c>
      <c r="E95" s="10">
        <v>31</v>
      </c>
      <c r="F95" s="6">
        <v>22</v>
      </c>
      <c r="G95">
        <f t="shared" si="22"/>
        <v>2013</v>
      </c>
      <c r="I95">
        <f t="shared" si="15"/>
        <v>3548335646.3898234</v>
      </c>
      <c r="J95">
        <f t="shared" si="16"/>
        <v>15220257.465791624</v>
      </c>
      <c r="K95">
        <f t="shared" si="17"/>
        <v>1879279.9386746103</v>
      </c>
      <c r="L95">
        <f t="shared" si="18"/>
        <v>149442503.7861554</v>
      </c>
      <c r="M95">
        <f t="shared" si="19"/>
        <v>45080519.654252172</v>
      </c>
      <c r="N95">
        <f t="shared" si="20"/>
        <v>-3502363167.616549</v>
      </c>
      <c r="O95">
        <f t="shared" si="21"/>
        <v>257595039.61814785</v>
      </c>
    </row>
    <row r="96" spans="1:15" x14ac:dyDescent="0.25">
      <c r="A96" s="8">
        <v>41579</v>
      </c>
      <c r="B96" s="9">
        <v>264051626.00784001</v>
      </c>
      <c r="C96" s="10">
        <v>492.1</v>
      </c>
      <c r="D96" s="10">
        <v>0</v>
      </c>
      <c r="E96" s="10">
        <v>30</v>
      </c>
      <c r="F96" s="6">
        <v>21</v>
      </c>
      <c r="G96">
        <f t="shared" si="22"/>
        <v>2013</v>
      </c>
      <c r="I96">
        <f t="shared" si="15"/>
        <v>3548335646.3898234</v>
      </c>
      <c r="J96">
        <f t="shared" si="16"/>
        <v>33053348.185860805</v>
      </c>
      <c r="K96">
        <f t="shared" si="17"/>
        <v>0</v>
      </c>
      <c r="L96">
        <f t="shared" si="18"/>
        <v>144621777.85756972</v>
      </c>
      <c r="M96">
        <f t="shared" si="19"/>
        <v>43031405.12451344</v>
      </c>
      <c r="N96">
        <f t="shared" si="20"/>
        <v>-3502363167.616549</v>
      </c>
      <c r="O96">
        <f t="shared" si="21"/>
        <v>266679009.94121838</v>
      </c>
    </row>
    <row r="97" spans="1:15" x14ac:dyDescent="0.25">
      <c r="A97" s="8">
        <v>41609</v>
      </c>
      <c r="B97" s="9">
        <v>286523069.48232001</v>
      </c>
      <c r="C97" s="10">
        <v>687.7</v>
      </c>
      <c r="D97" s="10">
        <v>0</v>
      </c>
      <c r="E97" s="10">
        <v>31</v>
      </c>
      <c r="F97" s="6">
        <v>20</v>
      </c>
      <c r="G97">
        <f t="shared" si="22"/>
        <v>2013</v>
      </c>
      <c r="I97">
        <f t="shared" si="15"/>
        <v>3548335646.3898234</v>
      </c>
      <c r="J97">
        <f t="shared" si="16"/>
        <v>46191399.202228159</v>
      </c>
      <c r="K97">
        <f t="shared" si="17"/>
        <v>0</v>
      </c>
      <c r="L97">
        <f t="shared" si="18"/>
        <v>149442503.7861554</v>
      </c>
      <c r="M97">
        <f t="shared" si="19"/>
        <v>40982290.594774701</v>
      </c>
      <c r="N97">
        <f t="shared" si="20"/>
        <v>-3502363167.616549</v>
      </c>
      <c r="O97">
        <f t="shared" si="21"/>
        <v>282588672.35643244</v>
      </c>
    </row>
    <row r="98" spans="1:15" x14ac:dyDescent="0.25">
      <c r="A98" s="8">
        <v>41640</v>
      </c>
      <c r="B98" s="9">
        <v>305527740.50727999</v>
      </c>
      <c r="C98" s="10">
        <v>843.9</v>
      </c>
      <c r="D98" s="10">
        <v>0</v>
      </c>
      <c r="E98" s="10">
        <v>31</v>
      </c>
      <c r="F98" s="6">
        <v>22</v>
      </c>
      <c r="G98">
        <f t="shared" si="22"/>
        <v>2014</v>
      </c>
      <c r="I98">
        <f t="shared" ref="I98:I129" si="23">WSkWh</f>
        <v>3548335646.3898234</v>
      </c>
      <c r="J98">
        <f t="shared" ref="J98:J129" si="24">LonHDD*C98</f>
        <v>56683032.989327237</v>
      </c>
      <c r="K98">
        <f t="shared" ref="K98:K129" si="25">LonCDD*D98</f>
        <v>0</v>
      </c>
      <c r="L98">
        <f t="shared" ref="L98:L129" si="26">MonthDays*E98</f>
        <v>149442503.7861554</v>
      </c>
      <c r="M98">
        <f t="shared" ref="M98:M129" si="27">PeakDays*F98</f>
        <v>45080519.654252172</v>
      </c>
      <c r="N98">
        <f t="shared" ref="N98:N129" si="28">Year*G98</f>
        <v>-3504103040.0296721</v>
      </c>
      <c r="O98">
        <f t="shared" ref="O98:O129" si="29">SUM(I98:N98)</f>
        <v>295438662.789886</v>
      </c>
    </row>
    <row r="99" spans="1:15" x14ac:dyDescent="0.25">
      <c r="A99" s="8">
        <v>41671</v>
      </c>
      <c r="B99" s="9">
        <v>270783682.37704003</v>
      </c>
      <c r="C99" s="10">
        <v>790</v>
      </c>
      <c r="D99" s="10">
        <v>0</v>
      </c>
      <c r="E99" s="10">
        <v>28</v>
      </c>
      <c r="F99" s="6">
        <v>19</v>
      </c>
      <c r="G99">
        <f t="shared" si="22"/>
        <v>2014</v>
      </c>
      <c r="I99">
        <f t="shared" si="23"/>
        <v>3548335646.3898234</v>
      </c>
      <c r="J99">
        <f t="shared" si="24"/>
        <v>53062680.485328257</v>
      </c>
      <c r="K99">
        <f t="shared" si="25"/>
        <v>0</v>
      </c>
      <c r="L99">
        <f t="shared" si="26"/>
        <v>134980326.00039843</v>
      </c>
      <c r="M99">
        <f t="shared" si="27"/>
        <v>38933176.065035969</v>
      </c>
      <c r="N99">
        <f t="shared" si="28"/>
        <v>-3504103040.0296721</v>
      </c>
      <c r="O99">
        <f t="shared" si="29"/>
        <v>271208788.91091394</v>
      </c>
    </row>
    <row r="100" spans="1:15" x14ac:dyDescent="0.25">
      <c r="A100" s="8">
        <v>41699</v>
      </c>
      <c r="B100" s="9">
        <v>288299673.04279995</v>
      </c>
      <c r="C100" s="10">
        <v>716.8</v>
      </c>
      <c r="D100" s="10">
        <v>0</v>
      </c>
      <c r="E100" s="10">
        <v>31</v>
      </c>
      <c r="F100" s="6">
        <v>21</v>
      </c>
      <c r="G100">
        <f t="shared" si="22"/>
        <v>2014</v>
      </c>
      <c r="I100">
        <f t="shared" si="23"/>
        <v>3548335646.3898234</v>
      </c>
      <c r="J100">
        <f t="shared" si="24"/>
        <v>48145986.546687715</v>
      </c>
      <c r="K100">
        <f t="shared" si="25"/>
        <v>0</v>
      </c>
      <c r="L100">
        <f t="shared" si="26"/>
        <v>149442503.7861554</v>
      </c>
      <c r="M100">
        <f t="shared" si="27"/>
        <v>43031405.12451344</v>
      </c>
      <c r="N100">
        <f t="shared" si="28"/>
        <v>-3504103040.0296721</v>
      </c>
      <c r="O100">
        <f t="shared" si="29"/>
        <v>284852501.81750774</v>
      </c>
    </row>
    <row r="101" spans="1:15" x14ac:dyDescent="0.25">
      <c r="A101" s="8">
        <v>41730</v>
      </c>
      <c r="B101" s="9">
        <v>244855513.01592001</v>
      </c>
      <c r="C101" s="10">
        <v>353.8</v>
      </c>
      <c r="D101" s="10">
        <v>0</v>
      </c>
      <c r="E101" s="10">
        <v>30</v>
      </c>
      <c r="F101" s="6">
        <v>20</v>
      </c>
      <c r="G101">
        <f t="shared" si="22"/>
        <v>2014</v>
      </c>
      <c r="I101">
        <f t="shared" si="23"/>
        <v>3548335646.3898234</v>
      </c>
      <c r="J101">
        <f t="shared" si="24"/>
        <v>23764020.703429289</v>
      </c>
      <c r="K101">
        <f t="shared" si="25"/>
        <v>0</v>
      </c>
      <c r="L101">
        <f t="shared" si="26"/>
        <v>144621777.85756972</v>
      </c>
      <c r="M101">
        <f t="shared" si="27"/>
        <v>40982290.594774701</v>
      </c>
      <c r="N101">
        <f t="shared" si="28"/>
        <v>-3504103040.0296721</v>
      </c>
      <c r="O101">
        <f t="shared" si="29"/>
        <v>253600695.51592493</v>
      </c>
    </row>
    <row r="102" spans="1:15" x14ac:dyDescent="0.25">
      <c r="A102" s="8">
        <v>41760</v>
      </c>
      <c r="B102" s="9">
        <v>251891961.47196001</v>
      </c>
      <c r="C102" s="10">
        <v>142.5</v>
      </c>
      <c r="D102" s="10">
        <v>12.2</v>
      </c>
      <c r="E102" s="10">
        <v>31</v>
      </c>
      <c r="F102" s="6">
        <v>21</v>
      </c>
      <c r="G102">
        <f t="shared" si="22"/>
        <v>2014</v>
      </c>
      <c r="I102">
        <f t="shared" si="23"/>
        <v>3548335646.3898234</v>
      </c>
      <c r="J102">
        <f t="shared" si="24"/>
        <v>9571432.8723535147</v>
      </c>
      <c r="K102">
        <f t="shared" si="25"/>
        <v>8818159.7122424021</v>
      </c>
      <c r="L102">
        <f t="shared" si="26"/>
        <v>149442503.7861554</v>
      </c>
      <c r="M102">
        <f t="shared" si="27"/>
        <v>43031405.12451344</v>
      </c>
      <c r="N102">
        <f t="shared" si="28"/>
        <v>-3504103040.0296721</v>
      </c>
      <c r="O102">
        <f t="shared" si="29"/>
        <v>255096107.8554163</v>
      </c>
    </row>
    <row r="103" spans="1:15" x14ac:dyDescent="0.25">
      <c r="A103" s="8">
        <v>41791</v>
      </c>
      <c r="B103" s="9">
        <v>283978631.817375</v>
      </c>
      <c r="C103" s="10">
        <v>19.7</v>
      </c>
      <c r="D103" s="10">
        <v>71.900000000000006</v>
      </c>
      <c r="E103" s="10">
        <v>30</v>
      </c>
      <c r="F103" s="6">
        <v>21</v>
      </c>
      <c r="G103">
        <f t="shared" si="22"/>
        <v>2014</v>
      </c>
      <c r="I103">
        <f t="shared" si="23"/>
        <v>3548335646.3898234</v>
      </c>
      <c r="J103">
        <f t="shared" si="24"/>
        <v>1323208.614634135</v>
      </c>
      <c r="K103">
        <f t="shared" si="25"/>
        <v>51969318.304117113</v>
      </c>
      <c r="L103">
        <f t="shared" si="26"/>
        <v>144621777.85756972</v>
      </c>
      <c r="M103">
        <f t="shared" si="27"/>
        <v>43031405.12451344</v>
      </c>
      <c r="N103">
        <f t="shared" si="28"/>
        <v>-3504103040.0296721</v>
      </c>
      <c r="O103">
        <f t="shared" si="29"/>
        <v>285178316.26098585</v>
      </c>
    </row>
    <row r="104" spans="1:15" x14ac:dyDescent="0.25">
      <c r="A104" s="8">
        <v>41821</v>
      </c>
      <c r="B104" s="9">
        <v>286546351.34231502</v>
      </c>
      <c r="C104" s="10">
        <v>21.5</v>
      </c>
      <c r="D104" s="10">
        <v>47.6</v>
      </c>
      <c r="E104" s="10">
        <v>31</v>
      </c>
      <c r="F104" s="6">
        <v>22</v>
      </c>
      <c r="G104">
        <f t="shared" si="22"/>
        <v>2014</v>
      </c>
      <c r="I104">
        <f t="shared" si="23"/>
        <v>3548335646.3898234</v>
      </c>
      <c r="J104">
        <f t="shared" si="24"/>
        <v>1444110.9246007057</v>
      </c>
      <c r="K104">
        <f t="shared" si="25"/>
        <v>34405278.877273634</v>
      </c>
      <c r="L104">
        <f t="shared" si="26"/>
        <v>149442503.7861554</v>
      </c>
      <c r="M104">
        <f t="shared" si="27"/>
        <v>45080519.654252172</v>
      </c>
      <c r="N104">
        <f t="shared" si="28"/>
        <v>-3504103040.0296721</v>
      </c>
      <c r="O104">
        <f t="shared" si="29"/>
        <v>274605019.60243273</v>
      </c>
    </row>
    <row r="105" spans="1:15" x14ac:dyDescent="0.25">
      <c r="A105" s="8">
        <v>41852</v>
      </c>
      <c r="B105" s="9">
        <v>283846898.55574501</v>
      </c>
      <c r="C105" s="10">
        <v>14.5</v>
      </c>
      <c r="D105" s="10">
        <v>53.4</v>
      </c>
      <c r="E105" s="10">
        <v>31</v>
      </c>
      <c r="F105" s="6">
        <v>20</v>
      </c>
      <c r="G105">
        <f t="shared" si="22"/>
        <v>2014</v>
      </c>
      <c r="I105">
        <f t="shared" si="23"/>
        <v>3548335646.3898234</v>
      </c>
      <c r="J105">
        <f t="shared" si="24"/>
        <v>973935.27473070857</v>
      </c>
      <c r="K105">
        <f t="shared" si="25"/>
        <v>38597518.740470842</v>
      </c>
      <c r="L105">
        <f t="shared" si="26"/>
        <v>149442503.7861554</v>
      </c>
      <c r="M105">
        <f t="shared" si="27"/>
        <v>40982290.594774701</v>
      </c>
      <c r="N105">
        <f t="shared" si="28"/>
        <v>-3504103040.0296721</v>
      </c>
      <c r="O105">
        <f t="shared" si="29"/>
        <v>274228854.75628281</v>
      </c>
    </row>
    <row r="106" spans="1:15" x14ac:dyDescent="0.25">
      <c r="A106" s="8">
        <v>41883</v>
      </c>
      <c r="B106" s="9">
        <v>261882965.454395</v>
      </c>
      <c r="C106" s="10">
        <v>86.2</v>
      </c>
      <c r="D106" s="10">
        <v>17.600000000000001</v>
      </c>
      <c r="E106" s="10">
        <v>30</v>
      </c>
      <c r="F106" s="6">
        <v>21</v>
      </c>
      <c r="G106">
        <f t="shared" si="22"/>
        <v>2014</v>
      </c>
      <c r="I106">
        <f t="shared" si="23"/>
        <v>3548335646.3898234</v>
      </c>
      <c r="J106">
        <f t="shared" si="24"/>
        <v>5789877.2883991087</v>
      </c>
      <c r="K106">
        <f t="shared" si="25"/>
        <v>12721279.584874287</v>
      </c>
      <c r="L106">
        <f t="shared" si="26"/>
        <v>144621777.85756972</v>
      </c>
      <c r="M106">
        <f t="shared" si="27"/>
        <v>43031405.12451344</v>
      </c>
      <c r="N106">
        <f t="shared" si="28"/>
        <v>-3504103040.0296721</v>
      </c>
      <c r="O106">
        <f t="shared" si="29"/>
        <v>250396946.21550798</v>
      </c>
    </row>
    <row r="107" spans="1:15" x14ac:dyDescent="0.25">
      <c r="A107" s="8">
        <v>41913</v>
      </c>
      <c r="B107" s="9">
        <v>246291396.49902502</v>
      </c>
      <c r="C107" s="10">
        <v>247.1</v>
      </c>
      <c r="D107" s="10">
        <v>0</v>
      </c>
      <c r="E107" s="10">
        <v>31</v>
      </c>
      <c r="F107" s="6">
        <v>22</v>
      </c>
      <c r="G107">
        <f t="shared" si="22"/>
        <v>2014</v>
      </c>
      <c r="I107">
        <f t="shared" si="23"/>
        <v>3548335646.3898234</v>
      </c>
      <c r="J107">
        <f t="shared" si="24"/>
        <v>16597200.440410901</v>
      </c>
      <c r="K107">
        <f t="shared" si="25"/>
        <v>0</v>
      </c>
      <c r="L107">
        <f t="shared" si="26"/>
        <v>149442503.7861554</v>
      </c>
      <c r="M107">
        <f t="shared" si="27"/>
        <v>45080519.654252172</v>
      </c>
      <c r="N107">
        <f t="shared" si="28"/>
        <v>-3504103040.0296721</v>
      </c>
      <c r="O107">
        <f t="shared" si="29"/>
        <v>255352830.24096966</v>
      </c>
    </row>
    <row r="108" spans="1:15" x14ac:dyDescent="0.25">
      <c r="A108" s="8">
        <v>41944</v>
      </c>
      <c r="B108" s="9">
        <v>259203542.59719998</v>
      </c>
      <c r="C108" s="10">
        <v>503.7</v>
      </c>
      <c r="D108" s="10">
        <v>0</v>
      </c>
      <c r="E108" s="10">
        <v>30</v>
      </c>
      <c r="F108" s="6">
        <v>20</v>
      </c>
      <c r="G108">
        <f t="shared" si="22"/>
        <v>2014</v>
      </c>
      <c r="I108">
        <f t="shared" si="23"/>
        <v>3548335646.3898234</v>
      </c>
      <c r="J108">
        <f t="shared" si="24"/>
        <v>33832496.40564537</v>
      </c>
      <c r="K108">
        <f t="shared" si="25"/>
        <v>0</v>
      </c>
      <c r="L108">
        <f t="shared" si="26"/>
        <v>144621777.85756972</v>
      </c>
      <c r="M108">
        <f t="shared" si="27"/>
        <v>40982290.594774701</v>
      </c>
      <c r="N108">
        <f t="shared" si="28"/>
        <v>-3504103040.0296721</v>
      </c>
      <c r="O108">
        <f t="shared" si="29"/>
        <v>263669171.21814108</v>
      </c>
    </row>
    <row r="109" spans="1:15" x14ac:dyDescent="0.25">
      <c r="A109" s="8">
        <v>41974</v>
      </c>
      <c r="B109" s="9">
        <v>264968874.82748997</v>
      </c>
      <c r="C109" s="10">
        <v>567.5</v>
      </c>
      <c r="D109" s="10">
        <v>0</v>
      </c>
      <c r="E109" s="10">
        <v>31</v>
      </c>
      <c r="F109" s="6">
        <v>21</v>
      </c>
      <c r="G109">
        <f t="shared" si="22"/>
        <v>2014</v>
      </c>
      <c r="I109">
        <f t="shared" si="23"/>
        <v>3548335646.3898234</v>
      </c>
      <c r="J109">
        <f t="shared" si="24"/>
        <v>38117811.614460491</v>
      </c>
      <c r="K109">
        <f t="shared" si="25"/>
        <v>0</v>
      </c>
      <c r="L109">
        <f t="shared" si="26"/>
        <v>149442503.7861554</v>
      </c>
      <c r="M109">
        <f t="shared" si="27"/>
        <v>43031405.12451344</v>
      </c>
      <c r="N109">
        <f t="shared" si="28"/>
        <v>-3504103040.0296721</v>
      </c>
      <c r="O109">
        <f t="shared" si="29"/>
        <v>274824326.88528061</v>
      </c>
    </row>
    <row r="110" spans="1:15" x14ac:dyDescent="0.25">
      <c r="A110" s="8">
        <v>42005</v>
      </c>
      <c r="B110" s="9">
        <v>295598619.00983995</v>
      </c>
      <c r="C110" s="10">
        <v>812.9</v>
      </c>
      <c r="D110" s="10">
        <v>0</v>
      </c>
      <c r="E110" s="10">
        <v>31</v>
      </c>
      <c r="F110">
        <v>21</v>
      </c>
      <c r="G110">
        <f t="shared" si="22"/>
        <v>2015</v>
      </c>
      <c r="I110">
        <f t="shared" si="23"/>
        <v>3548335646.3898234</v>
      </c>
      <c r="J110">
        <f t="shared" si="24"/>
        <v>54600826.539902963</v>
      </c>
      <c r="K110">
        <f t="shared" si="25"/>
        <v>0</v>
      </c>
      <c r="L110">
        <f t="shared" si="26"/>
        <v>149442503.7861554</v>
      </c>
      <c r="M110">
        <f t="shared" si="27"/>
        <v>43031405.12451344</v>
      </c>
      <c r="N110">
        <f t="shared" si="28"/>
        <v>-3505842912.4427953</v>
      </c>
      <c r="O110">
        <f t="shared" si="29"/>
        <v>289567469.39760017</v>
      </c>
    </row>
    <row r="111" spans="1:15" x14ac:dyDescent="0.25">
      <c r="A111" s="8">
        <v>42036</v>
      </c>
      <c r="B111" s="9">
        <v>273784130.83127999</v>
      </c>
      <c r="C111" s="10">
        <v>872.9</v>
      </c>
      <c r="D111" s="10">
        <v>0</v>
      </c>
      <c r="E111" s="10">
        <v>28</v>
      </c>
      <c r="F111">
        <v>19</v>
      </c>
      <c r="G111">
        <f t="shared" si="22"/>
        <v>2015</v>
      </c>
      <c r="I111">
        <f t="shared" si="23"/>
        <v>3548335646.3898234</v>
      </c>
      <c r="J111">
        <f t="shared" si="24"/>
        <v>58630903.538788654</v>
      </c>
      <c r="K111">
        <f t="shared" si="25"/>
        <v>0</v>
      </c>
      <c r="L111">
        <f t="shared" si="26"/>
        <v>134980326.00039843</v>
      </c>
      <c r="M111">
        <f t="shared" si="27"/>
        <v>38933176.065035969</v>
      </c>
      <c r="N111">
        <f t="shared" si="28"/>
        <v>-3505842912.4427953</v>
      </c>
      <c r="O111">
        <f t="shared" si="29"/>
        <v>275037139.55125141</v>
      </c>
    </row>
    <row r="112" spans="1:15" x14ac:dyDescent="0.25">
      <c r="A112" s="8">
        <v>42064</v>
      </c>
      <c r="B112" s="9">
        <v>274934256.05799997</v>
      </c>
      <c r="C112" s="10">
        <v>640.1</v>
      </c>
      <c r="D112" s="10">
        <v>0</v>
      </c>
      <c r="E112" s="10">
        <v>31</v>
      </c>
      <c r="F112">
        <v>22</v>
      </c>
      <c r="G112">
        <f t="shared" si="22"/>
        <v>2015</v>
      </c>
      <c r="I112">
        <f t="shared" si="23"/>
        <v>3548335646.3898234</v>
      </c>
      <c r="J112">
        <f t="shared" si="24"/>
        <v>42994204.783112176</v>
      </c>
      <c r="K112">
        <f t="shared" si="25"/>
        <v>0</v>
      </c>
      <c r="L112">
        <f t="shared" si="26"/>
        <v>149442503.7861554</v>
      </c>
      <c r="M112">
        <f t="shared" si="27"/>
        <v>45080519.654252172</v>
      </c>
      <c r="N112">
        <f t="shared" si="28"/>
        <v>-3505842912.4427953</v>
      </c>
      <c r="O112">
        <f t="shared" si="29"/>
        <v>280009962.17054749</v>
      </c>
    </row>
    <row r="113" spans="1:15" x14ac:dyDescent="0.25">
      <c r="A113" s="8">
        <v>42095</v>
      </c>
      <c r="B113" s="9">
        <v>243458062.73736</v>
      </c>
      <c r="C113" s="10">
        <v>336.6</v>
      </c>
      <c r="D113" s="10">
        <v>0</v>
      </c>
      <c r="E113" s="10">
        <v>30</v>
      </c>
      <c r="F113">
        <v>20</v>
      </c>
      <c r="G113">
        <f t="shared" si="22"/>
        <v>2015</v>
      </c>
      <c r="I113">
        <f t="shared" si="23"/>
        <v>3548335646.3898234</v>
      </c>
      <c r="J113">
        <f t="shared" si="24"/>
        <v>22608731.963748723</v>
      </c>
      <c r="K113">
        <f t="shared" si="25"/>
        <v>0</v>
      </c>
      <c r="L113">
        <f t="shared" si="26"/>
        <v>144621777.85756972</v>
      </c>
      <c r="M113">
        <f t="shared" si="27"/>
        <v>40982290.594774701</v>
      </c>
      <c r="N113">
        <f t="shared" si="28"/>
        <v>-3505842912.4427953</v>
      </c>
      <c r="O113">
        <f t="shared" si="29"/>
        <v>250705534.36312151</v>
      </c>
    </row>
    <row r="114" spans="1:15" x14ac:dyDescent="0.25">
      <c r="A114" s="8">
        <v>42125</v>
      </c>
      <c r="B114" s="9">
        <v>259161560.15008003</v>
      </c>
      <c r="C114" s="10">
        <v>104.7</v>
      </c>
      <c r="D114" s="10">
        <v>34.9</v>
      </c>
      <c r="E114" s="10">
        <v>31</v>
      </c>
      <c r="F114">
        <v>20</v>
      </c>
      <c r="G114">
        <f t="shared" si="22"/>
        <v>2015</v>
      </c>
      <c r="I114">
        <f t="shared" si="23"/>
        <v>3548335646.3898234</v>
      </c>
      <c r="J114">
        <f t="shared" si="24"/>
        <v>7032484.36305553</v>
      </c>
      <c r="K114">
        <f t="shared" si="25"/>
        <v>25225719.176824577</v>
      </c>
      <c r="L114">
        <f t="shared" si="26"/>
        <v>149442503.7861554</v>
      </c>
      <c r="M114">
        <f t="shared" si="27"/>
        <v>40982290.594774701</v>
      </c>
      <c r="N114">
        <f t="shared" si="28"/>
        <v>-3505842912.4427953</v>
      </c>
      <c r="O114">
        <f t="shared" si="29"/>
        <v>265175731.86783838</v>
      </c>
    </row>
    <row r="115" spans="1:15" x14ac:dyDescent="0.25">
      <c r="A115" s="8">
        <v>42156</v>
      </c>
      <c r="B115" s="9">
        <v>267546627.47380927</v>
      </c>
      <c r="C115" s="10">
        <v>29.7</v>
      </c>
      <c r="D115" s="10">
        <v>30.4</v>
      </c>
      <c r="E115" s="10">
        <v>30</v>
      </c>
      <c r="F115">
        <v>22</v>
      </c>
      <c r="G115">
        <f t="shared" si="22"/>
        <v>2015</v>
      </c>
      <c r="I115">
        <f t="shared" si="23"/>
        <v>3548335646.3898234</v>
      </c>
      <c r="J115">
        <f t="shared" si="24"/>
        <v>1994888.1144484167</v>
      </c>
      <c r="K115">
        <f t="shared" si="25"/>
        <v>21973119.282964673</v>
      </c>
      <c r="L115">
        <f t="shared" si="26"/>
        <v>144621777.85756972</v>
      </c>
      <c r="M115">
        <f t="shared" si="27"/>
        <v>45080519.654252172</v>
      </c>
      <c r="N115">
        <f t="shared" si="28"/>
        <v>-3505842912.4427953</v>
      </c>
      <c r="O115">
        <f t="shared" si="29"/>
        <v>256163038.85626316</v>
      </c>
    </row>
    <row r="116" spans="1:15" x14ac:dyDescent="0.25">
      <c r="A116" s="8">
        <v>42186</v>
      </c>
      <c r="B116" s="9">
        <v>301589192.47099692</v>
      </c>
      <c r="C116" s="10">
        <v>7</v>
      </c>
      <c r="D116" s="10">
        <v>76.400000000000006</v>
      </c>
      <c r="E116" s="10">
        <v>31</v>
      </c>
      <c r="F116">
        <v>22</v>
      </c>
      <c r="G116">
        <f t="shared" si="22"/>
        <v>2015</v>
      </c>
      <c r="I116">
        <f t="shared" si="23"/>
        <v>3548335646.3898234</v>
      </c>
      <c r="J116">
        <f t="shared" si="24"/>
        <v>470175.64986999723</v>
      </c>
      <c r="K116">
        <f t="shared" si="25"/>
        <v>55221918.197977014</v>
      </c>
      <c r="L116">
        <f t="shared" si="26"/>
        <v>149442503.7861554</v>
      </c>
      <c r="M116">
        <f t="shared" si="27"/>
        <v>45080519.654252172</v>
      </c>
      <c r="N116">
        <f t="shared" si="28"/>
        <v>-3505842912.4427953</v>
      </c>
      <c r="O116">
        <f t="shared" si="29"/>
        <v>292707851.23528242</v>
      </c>
    </row>
    <row r="117" spans="1:15" x14ac:dyDescent="0.25">
      <c r="A117" s="8">
        <v>42217</v>
      </c>
      <c r="B117" s="9">
        <v>290629200.91832</v>
      </c>
      <c r="C117" s="10">
        <v>14</v>
      </c>
      <c r="D117" s="10">
        <v>61.6</v>
      </c>
      <c r="E117" s="10">
        <v>31</v>
      </c>
      <c r="F117">
        <v>20</v>
      </c>
      <c r="G117">
        <f t="shared" si="22"/>
        <v>2015</v>
      </c>
      <c r="I117">
        <f t="shared" si="23"/>
        <v>3548335646.3898234</v>
      </c>
      <c r="J117">
        <f t="shared" si="24"/>
        <v>940351.29973999446</v>
      </c>
      <c r="K117">
        <f t="shared" si="25"/>
        <v>44524478.547059998</v>
      </c>
      <c r="L117">
        <f t="shared" si="26"/>
        <v>149442503.7861554</v>
      </c>
      <c r="M117">
        <f t="shared" si="27"/>
        <v>40982290.594774701</v>
      </c>
      <c r="N117">
        <f t="shared" si="28"/>
        <v>-3505842912.4427953</v>
      </c>
      <c r="O117">
        <f t="shared" si="29"/>
        <v>278382358.17475796</v>
      </c>
    </row>
    <row r="118" spans="1:15" x14ac:dyDescent="0.25">
      <c r="A118" s="8">
        <v>42248</v>
      </c>
      <c r="B118" s="9">
        <v>282605551.88294774</v>
      </c>
      <c r="C118" s="10">
        <v>34.6</v>
      </c>
      <c r="D118" s="10">
        <v>54.2</v>
      </c>
      <c r="E118" s="10">
        <v>30</v>
      </c>
      <c r="F118">
        <v>21</v>
      </c>
      <c r="G118">
        <f t="shared" si="22"/>
        <v>2015</v>
      </c>
      <c r="I118">
        <f t="shared" si="23"/>
        <v>3548335646.3898234</v>
      </c>
      <c r="J118">
        <f t="shared" si="24"/>
        <v>2324011.0693574147</v>
      </c>
      <c r="K118">
        <f t="shared" si="25"/>
        <v>39175758.721601494</v>
      </c>
      <c r="L118">
        <f t="shared" si="26"/>
        <v>144621777.85756972</v>
      </c>
      <c r="M118">
        <f t="shared" si="27"/>
        <v>43031405.12451344</v>
      </c>
      <c r="N118">
        <f t="shared" si="28"/>
        <v>-3505842912.4427953</v>
      </c>
      <c r="O118">
        <f t="shared" si="29"/>
        <v>271645686.72007036</v>
      </c>
    </row>
    <row r="119" spans="1:15" x14ac:dyDescent="0.25">
      <c r="A119" s="8">
        <v>42278</v>
      </c>
      <c r="B119" s="9">
        <v>248709445.01775387</v>
      </c>
      <c r="C119" s="10">
        <v>254.9</v>
      </c>
      <c r="D119" s="10">
        <v>0</v>
      </c>
      <c r="E119" s="10">
        <v>31</v>
      </c>
      <c r="F119">
        <v>21</v>
      </c>
      <c r="G119">
        <f t="shared" si="22"/>
        <v>2015</v>
      </c>
      <c r="I119">
        <f t="shared" si="23"/>
        <v>3548335646.3898234</v>
      </c>
      <c r="J119">
        <f t="shared" si="24"/>
        <v>17121110.450266041</v>
      </c>
      <c r="K119">
        <f t="shared" si="25"/>
        <v>0</v>
      </c>
      <c r="L119">
        <f t="shared" si="26"/>
        <v>149442503.7861554</v>
      </c>
      <c r="M119">
        <f t="shared" si="27"/>
        <v>43031405.12451344</v>
      </c>
      <c r="N119">
        <f t="shared" si="28"/>
        <v>-3505842912.4427953</v>
      </c>
      <c r="O119">
        <f t="shared" si="29"/>
        <v>252087753.30796289</v>
      </c>
    </row>
    <row r="120" spans="1:15" x14ac:dyDescent="0.25">
      <c r="A120" s="8">
        <v>42309</v>
      </c>
      <c r="B120" s="9">
        <v>248717807.65306461</v>
      </c>
      <c r="C120" s="10">
        <v>353.2</v>
      </c>
      <c r="D120" s="10">
        <v>0</v>
      </c>
      <c r="E120" s="10">
        <v>30</v>
      </c>
      <c r="F120">
        <v>21</v>
      </c>
      <c r="G120">
        <f t="shared" si="22"/>
        <v>2015</v>
      </c>
      <c r="I120">
        <f t="shared" si="23"/>
        <v>3548335646.3898234</v>
      </c>
      <c r="J120">
        <f t="shared" si="24"/>
        <v>23723719.933440432</v>
      </c>
      <c r="K120">
        <f t="shared" si="25"/>
        <v>0</v>
      </c>
      <c r="L120">
        <f t="shared" si="26"/>
        <v>144621777.85756972</v>
      </c>
      <c r="M120">
        <f t="shared" si="27"/>
        <v>43031405.12451344</v>
      </c>
      <c r="N120">
        <f t="shared" si="28"/>
        <v>-3505842912.4427953</v>
      </c>
      <c r="O120">
        <f t="shared" si="29"/>
        <v>253869636.86255169</v>
      </c>
    </row>
    <row r="121" spans="1:15" x14ac:dyDescent="0.25">
      <c r="A121" s="8">
        <v>42339</v>
      </c>
      <c r="B121" s="9">
        <v>260362308.73120618</v>
      </c>
      <c r="C121" s="10">
        <v>447.8</v>
      </c>
      <c r="D121" s="10">
        <v>0</v>
      </c>
      <c r="E121" s="10">
        <v>31</v>
      </c>
      <c r="F121">
        <v>21</v>
      </c>
      <c r="G121">
        <f t="shared" si="22"/>
        <v>2015</v>
      </c>
      <c r="I121">
        <f t="shared" si="23"/>
        <v>3548335646.3898234</v>
      </c>
      <c r="J121">
        <f t="shared" si="24"/>
        <v>30077808.001683537</v>
      </c>
      <c r="K121">
        <f t="shared" si="25"/>
        <v>0</v>
      </c>
      <c r="L121">
        <f t="shared" si="26"/>
        <v>149442503.7861554</v>
      </c>
      <c r="M121">
        <f t="shared" si="27"/>
        <v>43031405.12451344</v>
      </c>
      <c r="N121">
        <f t="shared" si="28"/>
        <v>-3505842912.4427953</v>
      </c>
      <c r="O121">
        <f t="shared" si="29"/>
        <v>265044450.85938072</v>
      </c>
    </row>
    <row r="122" spans="1:15" x14ac:dyDescent="0.25">
      <c r="A122" s="8">
        <v>42370</v>
      </c>
      <c r="B122" s="9"/>
      <c r="C122" s="10">
        <v>718.98</v>
      </c>
      <c r="D122" s="10">
        <v>0</v>
      </c>
      <c r="E122" s="10">
        <v>31</v>
      </c>
      <c r="F122">
        <v>20</v>
      </c>
      <c r="G122">
        <f>YEAR(A122)</f>
        <v>2016</v>
      </c>
      <c r="I122">
        <f t="shared" si="23"/>
        <v>3548335646.3898234</v>
      </c>
      <c r="J122">
        <f t="shared" si="24"/>
        <v>48292412.677647233</v>
      </c>
      <c r="K122">
        <f t="shared" si="25"/>
        <v>0</v>
      </c>
      <c r="L122">
        <f t="shared" si="26"/>
        <v>149442503.7861554</v>
      </c>
      <c r="M122">
        <f t="shared" si="27"/>
        <v>40982290.594774701</v>
      </c>
      <c r="N122">
        <f t="shared" si="28"/>
        <v>-3507582784.8559179</v>
      </c>
      <c r="O122">
        <f t="shared" si="29"/>
        <v>279470068.59248257</v>
      </c>
    </row>
    <row r="123" spans="1:15" x14ac:dyDescent="0.25">
      <c r="A123" s="8">
        <v>42401</v>
      </c>
      <c r="B123" s="9"/>
      <c r="C123" s="10">
        <v>685.73</v>
      </c>
      <c r="D123" s="10">
        <v>0</v>
      </c>
      <c r="E123" s="10">
        <v>29</v>
      </c>
      <c r="F123">
        <v>20</v>
      </c>
      <c r="G123">
        <f t="shared" ref="G123:G145" si="30">YEAR(A123)</f>
        <v>2016</v>
      </c>
      <c r="I123">
        <f t="shared" si="23"/>
        <v>3548335646.3898234</v>
      </c>
      <c r="J123">
        <f t="shared" si="24"/>
        <v>46059078.340764746</v>
      </c>
      <c r="K123">
        <f t="shared" si="25"/>
        <v>0</v>
      </c>
      <c r="L123">
        <f t="shared" si="26"/>
        <v>139801051.92898408</v>
      </c>
      <c r="M123">
        <f t="shared" si="27"/>
        <v>40982290.594774701</v>
      </c>
      <c r="N123">
        <f t="shared" si="28"/>
        <v>-3507582784.8559179</v>
      </c>
      <c r="O123">
        <f t="shared" si="29"/>
        <v>267595282.39842892</v>
      </c>
    </row>
    <row r="124" spans="1:15" x14ac:dyDescent="0.25">
      <c r="A124" s="8">
        <v>42430</v>
      </c>
      <c r="B124" s="9"/>
      <c r="C124" s="10">
        <v>555.29999999999995</v>
      </c>
      <c r="D124" s="10">
        <v>0.22</v>
      </c>
      <c r="E124" s="10">
        <v>31</v>
      </c>
      <c r="F124">
        <v>21</v>
      </c>
      <c r="G124">
        <f t="shared" si="30"/>
        <v>2016</v>
      </c>
      <c r="I124">
        <f t="shared" si="23"/>
        <v>3548335646.3898234</v>
      </c>
      <c r="J124">
        <f t="shared" si="24"/>
        <v>37298362.624687061</v>
      </c>
      <c r="K124">
        <f t="shared" si="25"/>
        <v>159015.99481092856</v>
      </c>
      <c r="L124">
        <f t="shared" si="26"/>
        <v>149442503.7861554</v>
      </c>
      <c r="M124">
        <f t="shared" si="27"/>
        <v>43031405.12451344</v>
      </c>
      <c r="N124">
        <f t="shared" si="28"/>
        <v>-3507582784.8559179</v>
      </c>
      <c r="O124">
        <f t="shared" si="29"/>
        <v>270684149.06407261</v>
      </c>
    </row>
    <row r="125" spans="1:15" x14ac:dyDescent="0.25">
      <c r="A125" s="8">
        <v>42461</v>
      </c>
      <c r="B125" s="9"/>
      <c r="C125" s="10">
        <v>318.32</v>
      </c>
      <c r="D125" s="10">
        <v>0.32</v>
      </c>
      <c r="E125" s="10">
        <v>30</v>
      </c>
      <c r="F125">
        <v>21</v>
      </c>
      <c r="G125">
        <f t="shared" si="30"/>
        <v>2016</v>
      </c>
      <c r="I125">
        <f t="shared" si="23"/>
        <v>3548335646.3898234</v>
      </c>
      <c r="J125">
        <f t="shared" si="24"/>
        <v>21380901.838088214</v>
      </c>
      <c r="K125">
        <f t="shared" si="25"/>
        <v>231295.99245225973</v>
      </c>
      <c r="L125">
        <f t="shared" si="26"/>
        <v>144621777.85756972</v>
      </c>
      <c r="M125">
        <f t="shared" si="27"/>
        <v>43031405.12451344</v>
      </c>
      <c r="N125">
        <f t="shared" si="28"/>
        <v>-3507582784.8559179</v>
      </c>
      <c r="O125">
        <f t="shared" si="29"/>
        <v>250018242.34652901</v>
      </c>
    </row>
    <row r="126" spans="1:15" x14ac:dyDescent="0.25">
      <c r="A126" s="8">
        <v>42491</v>
      </c>
      <c r="B126" s="9"/>
      <c r="C126" s="10">
        <v>135.36000000000001</v>
      </c>
      <c r="D126" s="10">
        <v>20.57</v>
      </c>
      <c r="E126" s="10">
        <v>31</v>
      </c>
      <c r="F126">
        <v>21</v>
      </c>
      <c r="G126">
        <f t="shared" si="30"/>
        <v>2016</v>
      </c>
      <c r="I126">
        <f t="shared" si="23"/>
        <v>3548335646.3898234</v>
      </c>
      <c r="J126">
        <f t="shared" si="24"/>
        <v>9091853.7094861176</v>
      </c>
      <c r="K126">
        <f t="shared" si="25"/>
        <v>14867995.514821822</v>
      </c>
      <c r="L126">
        <f t="shared" si="26"/>
        <v>149442503.7861554</v>
      </c>
      <c r="M126">
        <f t="shared" si="27"/>
        <v>43031405.12451344</v>
      </c>
      <c r="N126">
        <f t="shared" si="28"/>
        <v>-3507582784.8559179</v>
      </c>
      <c r="O126">
        <f t="shared" si="29"/>
        <v>257186619.66888237</v>
      </c>
    </row>
    <row r="127" spans="1:15" x14ac:dyDescent="0.25">
      <c r="A127" s="8">
        <v>42522</v>
      </c>
      <c r="B127" s="9"/>
      <c r="C127" s="10">
        <v>29.3</v>
      </c>
      <c r="D127" s="10">
        <v>55.03</v>
      </c>
      <c r="E127" s="10">
        <v>30</v>
      </c>
      <c r="F127">
        <v>22</v>
      </c>
      <c r="G127">
        <f t="shared" si="30"/>
        <v>2016</v>
      </c>
      <c r="I127">
        <f t="shared" si="23"/>
        <v>3548335646.3898234</v>
      </c>
      <c r="J127">
        <f t="shared" si="24"/>
        <v>1968020.9344558455</v>
      </c>
      <c r="K127">
        <f t="shared" si="25"/>
        <v>39775682.702024542</v>
      </c>
      <c r="L127">
        <f t="shared" si="26"/>
        <v>144621777.85756972</v>
      </c>
      <c r="M127">
        <f t="shared" si="27"/>
        <v>45080519.654252172</v>
      </c>
      <c r="N127">
        <f t="shared" si="28"/>
        <v>-3507582784.8559179</v>
      </c>
      <c r="O127">
        <f t="shared" si="29"/>
        <v>272198862.68220758</v>
      </c>
    </row>
    <row r="128" spans="1:15" x14ac:dyDescent="0.25">
      <c r="A128" s="8">
        <v>42552</v>
      </c>
      <c r="B128" s="9"/>
      <c r="C128" s="10">
        <v>8</v>
      </c>
      <c r="D128" s="10">
        <v>102.02</v>
      </c>
      <c r="E128" s="10">
        <v>31</v>
      </c>
      <c r="F128">
        <v>20</v>
      </c>
      <c r="G128">
        <f t="shared" si="30"/>
        <v>2016</v>
      </c>
      <c r="I128">
        <f t="shared" si="23"/>
        <v>3548335646.3898234</v>
      </c>
      <c r="J128">
        <f t="shared" si="24"/>
        <v>537343.59985142539</v>
      </c>
      <c r="K128">
        <f t="shared" si="25"/>
        <v>73740053.593686059</v>
      </c>
      <c r="L128">
        <f t="shared" si="26"/>
        <v>149442503.7861554</v>
      </c>
      <c r="M128">
        <f t="shared" si="27"/>
        <v>40982290.594774701</v>
      </c>
      <c r="N128">
        <f t="shared" si="28"/>
        <v>-3507582784.8559179</v>
      </c>
      <c r="O128">
        <f t="shared" si="29"/>
        <v>305455053.10837317</v>
      </c>
    </row>
    <row r="129" spans="1:15" x14ac:dyDescent="0.25">
      <c r="A129" s="8">
        <v>42583</v>
      </c>
      <c r="B129" s="9"/>
      <c r="C129" s="10">
        <v>10.93</v>
      </c>
      <c r="D129" s="10">
        <v>74.5</v>
      </c>
      <c r="E129" s="10">
        <v>31</v>
      </c>
      <c r="F129">
        <v>22</v>
      </c>
      <c r="G129">
        <f t="shared" si="30"/>
        <v>2016</v>
      </c>
      <c r="I129">
        <f t="shared" si="23"/>
        <v>3548335646.3898234</v>
      </c>
      <c r="J129">
        <f t="shared" si="24"/>
        <v>734145.69329700992</v>
      </c>
      <c r="K129">
        <f t="shared" si="25"/>
        <v>53848598.24279172</v>
      </c>
      <c r="L129">
        <f t="shared" si="26"/>
        <v>149442503.7861554</v>
      </c>
      <c r="M129">
        <f t="shared" si="27"/>
        <v>45080519.654252172</v>
      </c>
      <c r="N129">
        <f t="shared" si="28"/>
        <v>-3507582784.8559179</v>
      </c>
      <c r="O129">
        <f t="shared" si="29"/>
        <v>289858628.91040134</v>
      </c>
    </row>
    <row r="130" spans="1:15" x14ac:dyDescent="0.25">
      <c r="A130" s="8">
        <v>42614</v>
      </c>
      <c r="B130" s="9"/>
      <c r="C130" s="10">
        <v>76.63</v>
      </c>
      <c r="D130" s="10">
        <v>25.59</v>
      </c>
      <c r="E130" s="10">
        <v>30</v>
      </c>
      <c r="F130">
        <v>21</v>
      </c>
      <c r="G130">
        <f t="shared" si="30"/>
        <v>2016</v>
      </c>
      <c r="I130">
        <f t="shared" ref="I130:I145" si="31">WSkWh</f>
        <v>3548335646.3898234</v>
      </c>
      <c r="J130">
        <f t="shared" ref="J130:J145" si="32">LonHDD*C130</f>
        <v>5147080.0070768408</v>
      </c>
      <c r="K130">
        <f t="shared" ref="K130:K145" si="33">LonCDD*D130</f>
        <v>18496451.396416645</v>
      </c>
      <c r="L130">
        <f t="shared" ref="L130:L145" si="34">MonthDays*E130</f>
        <v>144621777.85756972</v>
      </c>
      <c r="M130">
        <f t="shared" ref="M130:M145" si="35">PeakDays*F130</f>
        <v>43031405.12451344</v>
      </c>
      <c r="N130">
        <f t="shared" ref="N130:N145" si="36">Year*G130</f>
        <v>-3507582784.8559179</v>
      </c>
      <c r="O130">
        <f t="shared" ref="O130:O145" si="37">SUM(I130:N130)</f>
        <v>252049575.91948223</v>
      </c>
    </row>
    <row r="131" spans="1:15" x14ac:dyDescent="0.25">
      <c r="A131" s="8">
        <v>42644</v>
      </c>
      <c r="B131" s="9"/>
      <c r="C131" s="10">
        <v>249.9</v>
      </c>
      <c r="D131" s="10">
        <v>2.5499999999999998</v>
      </c>
      <c r="E131" s="10">
        <v>31</v>
      </c>
      <c r="F131">
        <v>20</v>
      </c>
      <c r="G131">
        <f t="shared" si="30"/>
        <v>2016</v>
      </c>
      <c r="I131">
        <f t="shared" si="31"/>
        <v>3548335646.3898234</v>
      </c>
      <c r="J131">
        <f t="shared" si="32"/>
        <v>16785270.700358901</v>
      </c>
      <c r="K131">
        <f t="shared" si="33"/>
        <v>1843139.9398539446</v>
      </c>
      <c r="L131">
        <f t="shared" si="34"/>
        <v>149442503.7861554</v>
      </c>
      <c r="M131">
        <f t="shared" si="35"/>
        <v>40982290.594774701</v>
      </c>
      <c r="N131">
        <f t="shared" si="36"/>
        <v>-3507582784.8559179</v>
      </c>
      <c r="O131">
        <f t="shared" si="37"/>
        <v>249806066.55504847</v>
      </c>
    </row>
    <row r="132" spans="1:15" x14ac:dyDescent="0.25">
      <c r="A132" s="8">
        <v>42675</v>
      </c>
      <c r="B132" s="9"/>
      <c r="C132" s="10">
        <v>420.8</v>
      </c>
      <c r="D132" s="10">
        <v>0</v>
      </c>
      <c r="E132" s="10">
        <v>30</v>
      </c>
      <c r="F132">
        <v>22</v>
      </c>
      <c r="G132">
        <f t="shared" si="30"/>
        <v>2016</v>
      </c>
      <c r="I132">
        <f t="shared" si="31"/>
        <v>3548335646.3898234</v>
      </c>
      <c r="J132">
        <f t="shared" si="32"/>
        <v>28264273.352184977</v>
      </c>
      <c r="K132">
        <f t="shared" si="33"/>
        <v>0</v>
      </c>
      <c r="L132">
        <f t="shared" si="34"/>
        <v>144621777.85756972</v>
      </c>
      <c r="M132">
        <f t="shared" si="35"/>
        <v>45080519.654252172</v>
      </c>
      <c r="N132">
        <f t="shared" si="36"/>
        <v>-3507582784.8559179</v>
      </c>
      <c r="O132">
        <f t="shared" si="37"/>
        <v>258719432.39791203</v>
      </c>
    </row>
    <row r="133" spans="1:15" x14ac:dyDescent="0.25">
      <c r="A133" s="8">
        <v>42705</v>
      </c>
      <c r="B133" s="9"/>
      <c r="C133" s="10">
        <v>597.79999999999995</v>
      </c>
      <c r="D133" s="10">
        <v>0</v>
      </c>
      <c r="E133" s="10">
        <v>31</v>
      </c>
      <c r="F133">
        <v>20</v>
      </c>
      <c r="G133">
        <f t="shared" si="30"/>
        <v>2016</v>
      </c>
      <c r="I133">
        <f t="shared" si="31"/>
        <v>3548335646.3898234</v>
      </c>
      <c r="J133">
        <f t="shared" si="32"/>
        <v>40153000.498897761</v>
      </c>
      <c r="K133">
        <f t="shared" si="33"/>
        <v>0</v>
      </c>
      <c r="L133">
        <f t="shared" si="34"/>
        <v>149442503.7861554</v>
      </c>
      <c r="M133">
        <f t="shared" si="35"/>
        <v>40982290.594774701</v>
      </c>
      <c r="N133">
        <f t="shared" si="36"/>
        <v>-3507582784.8559179</v>
      </c>
      <c r="O133">
        <f t="shared" si="37"/>
        <v>271330656.41373301</v>
      </c>
    </row>
    <row r="134" spans="1:15" x14ac:dyDescent="0.25">
      <c r="A134" s="8">
        <v>42736</v>
      </c>
      <c r="C134">
        <v>718.98</v>
      </c>
      <c r="D134">
        <v>0</v>
      </c>
      <c r="E134">
        <v>31</v>
      </c>
      <c r="F134">
        <v>21</v>
      </c>
      <c r="G134">
        <f t="shared" si="30"/>
        <v>2017</v>
      </c>
      <c r="I134">
        <f t="shared" si="31"/>
        <v>3548335646.3898234</v>
      </c>
      <c r="J134">
        <f t="shared" si="32"/>
        <v>48292412.677647233</v>
      </c>
      <c r="K134">
        <f t="shared" si="33"/>
        <v>0</v>
      </c>
      <c r="L134">
        <f t="shared" si="34"/>
        <v>149442503.7861554</v>
      </c>
      <c r="M134">
        <f t="shared" si="35"/>
        <v>43031405.12451344</v>
      </c>
      <c r="N134">
        <f t="shared" si="36"/>
        <v>-3509322657.2690411</v>
      </c>
      <c r="O134">
        <f t="shared" si="37"/>
        <v>279779310.70909834</v>
      </c>
    </row>
    <row r="135" spans="1:15" x14ac:dyDescent="0.25">
      <c r="A135" s="8">
        <v>42767</v>
      </c>
      <c r="C135">
        <v>685.73</v>
      </c>
      <c r="D135">
        <v>0</v>
      </c>
      <c r="E135">
        <v>28</v>
      </c>
      <c r="F135">
        <v>19</v>
      </c>
      <c r="G135">
        <f t="shared" si="30"/>
        <v>2017</v>
      </c>
      <c r="I135">
        <f t="shared" si="31"/>
        <v>3548335646.3898234</v>
      </c>
      <c r="J135">
        <f t="shared" si="32"/>
        <v>46059078.340764746</v>
      </c>
      <c r="K135">
        <f t="shared" si="33"/>
        <v>0</v>
      </c>
      <c r="L135">
        <f t="shared" si="34"/>
        <v>134980326.00039843</v>
      </c>
      <c r="M135">
        <f t="shared" si="35"/>
        <v>38933176.065035969</v>
      </c>
      <c r="N135">
        <f t="shared" si="36"/>
        <v>-3509322657.2690411</v>
      </c>
      <c r="O135">
        <f t="shared" si="37"/>
        <v>258985569.52698135</v>
      </c>
    </row>
    <row r="136" spans="1:15" x14ac:dyDescent="0.25">
      <c r="A136" s="8">
        <v>42795</v>
      </c>
      <c r="C136">
        <v>555.29999999999995</v>
      </c>
      <c r="D136">
        <v>0.22</v>
      </c>
      <c r="E136">
        <v>31</v>
      </c>
      <c r="F136">
        <v>23</v>
      </c>
      <c r="G136">
        <f t="shared" si="30"/>
        <v>2017</v>
      </c>
      <c r="I136">
        <f t="shared" si="31"/>
        <v>3548335646.3898234</v>
      </c>
      <c r="J136">
        <f t="shared" si="32"/>
        <v>37298362.624687061</v>
      </c>
      <c r="K136">
        <f t="shared" si="33"/>
        <v>159015.99481092856</v>
      </c>
      <c r="L136">
        <f t="shared" si="34"/>
        <v>149442503.7861554</v>
      </c>
      <c r="M136">
        <f t="shared" si="35"/>
        <v>47129634.183990911</v>
      </c>
      <c r="N136">
        <f t="shared" si="36"/>
        <v>-3509322657.2690411</v>
      </c>
      <c r="O136">
        <f t="shared" si="37"/>
        <v>273042505.71042681</v>
      </c>
    </row>
    <row r="137" spans="1:15" x14ac:dyDescent="0.25">
      <c r="A137" s="8">
        <v>42826</v>
      </c>
      <c r="C137">
        <v>318.32</v>
      </c>
      <c r="D137">
        <v>0.32</v>
      </c>
      <c r="E137">
        <v>30</v>
      </c>
      <c r="F137">
        <v>18</v>
      </c>
      <c r="G137">
        <f t="shared" si="30"/>
        <v>2017</v>
      </c>
      <c r="I137">
        <f t="shared" si="31"/>
        <v>3548335646.3898234</v>
      </c>
      <c r="J137">
        <f t="shared" si="32"/>
        <v>21380901.838088214</v>
      </c>
      <c r="K137">
        <f t="shared" si="33"/>
        <v>231295.99245225973</v>
      </c>
      <c r="L137">
        <f t="shared" si="34"/>
        <v>144621777.85756972</v>
      </c>
      <c r="M137">
        <f t="shared" si="35"/>
        <v>36884061.53529723</v>
      </c>
      <c r="N137">
        <f t="shared" si="36"/>
        <v>-3509322657.2690411</v>
      </c>
      <c r="O137">
        <f t="shared" si="37"/>
        <v>242131026.34418964</v>
      </c>
    </row>
    <row r="138" spans="1:15" x14ac:dyDescent="0.25">
      <c r="A138" s="8">
        <v>42856</v>
      </c>
      <c r="C138">
        <v>135.36000000000001</v>
      </c>
      <c r="D138">
        <v>20.57</v>
      </c>
      <c r="E138">
        <v>31</v>
      </c>
      <c r="F138">
        <v>22</v>
      </c>
      <c r="G138">
        <f t="shared" si="30"/>
        <v>2017</v>
      </c>
      <c r="I138">
        <f t="shared" si="31"/>
        <v>3548335646.3898234</v>
      </c>
      <c r="J138">
        <f t="shared" si="32"/>
        <v>9091853.7094861176</v>
      </c>
      <c r="K138">
        <f t="shared" si="33"/>
        <v>14867995.514821822</v>
      </c>
      <c r="L138">
        <f t="shared" si="34"/>
        <v>149442503.7861554</v>
      </c>
      <c r="M138">
        <f t="shared" si="35"/>
        <v>45080519.654252172</v>
      </c>
      <c r="N138">
        <f t="shared" si="36"/>
        <v>-3509322657.2690411</v>
      </c>
      <c r="O138">
        <f t="shared" si="37"/>
        <v>257495861.78549767</v>
      </c>
    </row>
    <row r="139" spans="1:15" x14ac:dyDescent="0.25">
      <c r="A139" s="8">
        <v>42887</v>
      </c>
      <c r="C139">
        <v>29.3</v>
      </c>
      <c r="D139">
        <v>55.03</v>
      </c>
      <c r="E139">
        <v>30</v>
      </c>
      <c r="F139">
        <v>22</v>
      </c>
      <c r="G139">
        <f t="shared" si="30"/>
        <v>2017</v>
      </c>
      <c r="I139">
        <f t="shared" si="31"/>
        <v>3548335646.3898234</v>
      </c>
      <c r="J139">
        <f t="shared" si="32"/>
        <v>1968020.9344558455</v>
      </c>
      <c r="K139">
        <f t="shared" si="33"/>
        <v>39775682.702024542</v>
      </c>
      <c r="L139">
        <f t="shared" si="34"/>
        <v>144621777.85756972</v>
      </c>
      <c r="M139">
        <f t="shared" si="35"/>
        <v>45080519.654252172</v>
      </c>
      <c r="N139">
        <f t="shared" si="36"/>
        <v>-3509322657.2690411</v>
      </c>
      <c r="O139">
        <f t="shared" si="37"/>
        <v>270458990.26908445</v>
      </c>
    </row>
    <row r="140" spans="1:15" x14ac:dyDescent="0.25">
      <c r="A140" s="8">
        <v>42917</v>
      </c>
      <c r="C140">
        <v>8</v>
      </c>
      <c r="D140">
        <v>102.02</v>
      </c>
      <c r="E140">
        <v>31</v>
      </c>
      <c r="F140">
        <v>20</v>
      </c>
      <c r="G140">
        <f t="shared" si="30"/>
        <v>2017</v>
      </c>
      <c r="I140">
        <f t="shared" si="31"/>
        <v>3548335646.3898234</v>
      </c>
      <c r="J140">
        <f t="shared" si="32"/>
        <v>537343.59985142539</v>
      </c>
      <c r="K140">
        <f t="shared" si="33"/>
        <v>73740053.593686059</v>
      </c>
      <c r="L140">
        <f t="shared" si="34"/>
        <v>149442503.7861554</v>
      </c>
      <c r="M140">
        <f t="shared" si="35"/>
        <v>40982290.594774701</v>
      </c>
      <c r="N140">
        <f t="shared" si="36"/>
        <v>-3509322657.2690411</v>
      </c>
      <c r="O140">
        <f t="shared" si="37"/>
        <v>303715180.69525003</v>
      </c>
    </row>
    <row r="141" spans="1:15" x14ac:dyDescent="0.25">
      <c r="A141" s="8">
        <v>42948</v>
      </c>
      <c r="C141">
        <v>10.93</v>
      </c>
      <c r="D141">
        <v>74.5</v>
      </c>
      <c r="E141">
        <v>31</v>
      </c>
      <c r="F141">
        <v>22</v>
      </c>
      <c r="G141">
        <f t="shared" si="30"/>
        <v>2017</v>
      </c>
      <c r="I141">
        <f t="shared" si="31"/>
        <v>3548335646.3898234</v>
      </c>
      <c r="J141">
        <f t="shared" si="32"/>
        <v>734145.69329700992</v>
      </c>
      <c r="K141">
        <f t="shared" si="33"/>
        <v>53848598.24279172</v>
      </c>
      <c r="L141">
        <f t="shared" si="34"/>
        <v>149442503.7861554</v>
      </c>
      <c r="M141">
        <f t="shared" si="35"/>
        <v>45080519.654252172</v>
      </c>
      <c r="N141">
        <f t="shared" si="36"/>
        <v>-3509322657.2690411</v>
      </c>
      <c r="O141">
        <f t="shared" si="37"/>
        <v>288118756.49727821</v>
      </c>
    </row>
    <row r="142" spans="1:15" x14ac:dyDescent="0.25">
      <c r="A142" s="8">
        <v>42979</v>
      </c>
      <c r="C142">
        <v>76.63</v>
      </c>
      <c r="D142">
        <v>25.59</v>
      </c>
      <c r="E142">
        <v>30</v>
      </c>
      <c r="F142">
        <v>20</v>
      </c>
      <c r="G142">
        <f t="shared" si="30"/>
        <v>2017</v>
      </c>
      <c r="I142">
        <f t="shared" si="31"/>
        <v>3548335646.3898234</v>
      </c>
      <c r="J142">
        <f t="shared" si="32"/>
        <v>5147080.0070768408</v>
      </c>
      <c r="K142">
        <f t="shared" si="33"/>
        <v>18496451.396416645</v>
      </c>
      <c r="L142">
        <f t="shared" si="34"/>
        <v>144621777.85756972</v>
      </c>
      <c r="M142">
        <f t="shared" si="35"/>
        <v>40982290.594774701</v>
      </c>
      <c r="N142">
        <f t="shared" si="36"/>
        <v>-3509322657.2690411</v>
      </c>
      <c r="O142">
        <f t="shared" si="37"/>
        <v>248260588.9766202</v>
      </c>
    </row>
    <row r="143" spans="1:15" x14ac:dyDescent="0.25">
      <c r="A143" s="8">
        <v>43009</v>
      </c>
      <c r="C143">
        <v>249.9</v>
      </c>
      <c r="D143">
        <v>2.5499999999999998</v>
      </c>
      <c r="E143">
        <v>31</v>
      </c>
      <c r="F143">
        <v>21</v>
      </c>
      <c r="G143">
        <f t="shared" si="30"/>
        <v>2017</v>
      </c>
      <c r="I143">
        <f t="shared" si="31"/>
        <v>3548335646.3898234</v>
      </c>
      <c r="J143">
        <f t="shared" si="32"/>
        <v>16785270.700358901</v>
      </c>
      <c r="K143">
        <f t="shared" si="33"/>
        <v>1843139.9398539446</v>
      </c>
      <c r="L143">
        <f t="shared" si="34"/>
        <v>149442503.7861554</v>
      </c>
      <c r="M143">
        <f t="shared" si="35"/>
        <v>43031405.12451344</v>
      </c>
      <c r="N143">
        <f t="shared" si="36"/>
        <v>-3509322657.2690411</v>
      </c>
      <c r="O143">
        <f t="shared" si="37"/>
        <v>250115308.67166424</v>
      </c>
    </row>
    <row r="144" spans="1:15" x14ac:dyDescent="0.25">
      <c r="A144" s="8">
        <v>43040</v>
      </c>
      <c r="C144">
        <v>420.8</v>
      </c>
      <c r="D144">
        <v>0</v>
      </c>
      <c r="E144">
        <v>30</v>
      </c>
      <c r="F144">
        <v>22</v>
      </c>
      <c r="G144">
        <f t="shared" si="30"/>
        <v>2017</v>
      </c>
      <c r="I144">
        <f t="shared" si="31"/>
        <v>3548335646.3898234</v>
      </c>
      <c r="J144">
        <f t="shared" si="32"/>
        <v>28264273.352184977</v>
      </c>
      <c r="K144">
        <f t="shared" si="33"/>
        <v>0</v>
      </c>
      <c r="L144">
        <f t="shared" si="34"/>
        <v>144621777.85756972</v>
      </c>
      <c r="M144">
        <f t="shared" si="35"/>
        <v>45080519.654252172</v>
      </c>
      <c r="N144">
        <f t="shared" si="36"/>
        <v>-3509322657.2690411</v>
      </c>
      <c r="O144">
        <f t="shared" si="37"/>
        <v>256979559.98478889</v>
      </c>
    </row>
    <row r="145" spans="1:15" x14ac:dyDescent="0.25">
      <c r="A145" s="8">
        <v>43070</v>
      </c>
      <c r="C145">
        <v>597.79999999999995</v>
      </c>
      <c r="D145">
        <v>0</v>
      </c>
      <c r="E145">
        <v>31</v>
      </c>
      <c r="F145">
        <v>19</v>
      </c>
      <c r="G145">
        <f t="shared" si="30"/>
        <v>2017</v>
      </c>
      <c r="I145">
        <f t="shared" si="31"/>
        <v>3548335646.3898234</v>
      </c>
      <c r="J145">
        <f t="shared" si="32"/>
        <v>40153000.498897761</v>
      </c>
      <c r="K145">
        <f t="shared" si="33"/>
        <v>0</v>
      </c>
      <c r="L145">
        <f t="shared" si="34"/>
        <v>149442503.7861554</v>
      </c>
      <c r="M145">
        <f t="shared" si="35"/>
        <v>38933176.065035969</v>
      </c>
      <c r="N145">
        <f t="shared" si="36"/>
        <v>-3509322657.2690411</v>
      </c>
      <c r="O145">
        <f t="shared" si="37"/>
        <v>267541669.47087097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45"/>
  <sheetViews>
    <sheetView workbookViewId="0"/>
  </sheetViews>
  <sheetFormatPr defaultRowHeight="15" x14ac:dyDescent="0.25"/>
  <cols>
    <col min="3" max="3" width="14.5703125" bestFit="1" customWidth="1"/>
  </cols>
  <sheetData>
    <row r="1" spans="1:4" x14ac:dyDescent="0.25">
      <c r="A1" s="7" t="s">
        <v>1</v>
      </c>
      <c r="B1" s="7" t="s">
        <v>0</v>
      </c>
      <c r="C1" s="7" t="s">
        <v>23</v>
      </c>
      <c r="D1" t="s">
        <v>36</v>
      </c>
    </row>
    <row r="2" spans="1:4" x14ac:dyDescent="0.25">
      <c r="A2" s="8">
        <v>38718</v>
      </c>
      <c r="B2" s="14">
        <f t="shared" ref="B2:B33" si="0">YEAR(A2)</f>
        <v>2006</v>
      </c>
      <c r="C2" s="9">
        <v>293367364.21543998</v>
      </c>
      <c r="D2">
        <v>287883556.43050194</v>
      </c>
    </row>
    <row r="3" spans="1:4" x14ac:dyDescent="0.25">
      <c r="A3" s="8">
        <v>38749</v>
      </c>
      <c r="B3" s="14">
        <f t="shared" si="0"/>
        <v>2006</v>
      </c>
      <c r="C3" s="9">
        <v>273298001.47376001</v>
      </c>
      <c r="D3">
        <v>275039634.18399239</v>
      </c>
    </row>
    <row r="4" spans="1:4" x14ac:dyDescent="0.25">
      <c r="A4" s="8">
        <v>38777</v>
      </c>
      <c r="B4" s="14">
        <f t="shared" si="0"/>
        <v>2006</v>
      </c>
      <c r="C4" s="9">
        <v>286819878.50223202</v>
      </c>
      <c r="D4">
        <v>291377273.94014645</v>
      </c>
    </row>
    <row r="5" spans="1:4" x14ac:dyDescent="0.25">
      <c r="A5" s="8">
        <v>38808</v>
      </c>
      <c r="B5" s="14">
        <f t="shared" si="0"/>
        <v>2006</v>
      </c>
      <c r="C5" s="9">
        <v>252565044.23746601</v>
      </c>
      <c r="D5">
        <v>258874175.54768848</v>
      </c>
    </row>
    <row r="6" spans="1:4" x14ac:dyDescent="0.25">
      <c r="A6" s="8">
        <v>38838</v>
      </c>
      <c r="B6" s="14">
        <f t="shared" si="0"/>
        <v>2006</v>
      </c>
      <c r="C6" s="9">
        <v>269392545.02871197</v>
      </c>
      <c r="D6">
        <v>279429540.16758585</v>
      </c>
    </row>
    <row r="7" spans="1:4" x14ac:dyDescent="0.25">
      <c r="A7" s="8">
        <v>38869</v>
      </c>
      <c r="B7" s="14">
        <f t="shared" si="0"/>
        <v>2006</v>
      </c>
      <c r="C7" s="9">
        <v>287975078.90693802</v>
      </c>
      <c r="D7">
        <v>281739586.39421177</v>
      </c>
    </row>
    <row r="8" spans="1:4" x14ac:dyDescent="0.25">
      <c r="A8" s="8">
        <v>38899</v>
      </c>
      <c r="B8" s="14">
        <f t="shared" si="0"/>
        <v>2006</v>
      </c>
      <c r="C8" s="9">
        <v>333043063.74960798</v>
      </c>
      <c r="D8">
        <v>345436391.12746334</v>
      </c>
    </row>
    <row r="9" spans="1:4" x14ac:dyDescent="0.25">
      <c r="A9" s="8">
        <v>38930</v>
      </c>
      <c r="B9" s="14">
        <f t="shared" si="0"/>
        <v>2006</v>
      </c>
      <c r="C9" s="9">
        <v>312185503.224558</v>
      </c>
      <c r="D9">
        <v>302325557.63183165</v>
      </c>
    </row>
    <row r="10" spans="1:4" x14ac:dyDescent="0.25">
      <c r="A10" s="8">
        <v>38961</v>
      </c>
      <c r="B10" s="14">
        <f t="shared" si="0"/>
        <v>2006</v>
      </c>
      <c r="C10" s="9">
        <v>260653838.61909801</v>
      </c>
      <c r="D10">
        <v>253985697.07271671</v>
      </c>
    </row>
    <row r="11" spans="1:4" x14ac:dyDescent="0.25">
      <c r="A11" s="8">
        <v>38991</v>
      </c>
      <c r="B11" s="14">
        <f t="shared" si="0"/>
        <v>2006</v>
      </c>
      <c r="C11" s="9">
        <v>270564368.43940598</v>
      </c>
      <c r="D11">
        <v>271812466.35857487</v>
      </c>
    </row>
    <row r="12" spans="1:4" x14ac:dyDescent="0.25">
      <c r="A12" s="8">
        <v>39022</v>
      </c>
      <c r="B12" s="14">
        <f t="shared" si="0"/>
        <v>2006</v>
      </c>
      <c r="C12" s="9">
        <v>272439193.46248603</v>
      </c>
      <c r="D12">
        <v>273606075.19983625</v>
      </c>
    </row>
    <row r="13" spans="1:4" x14ac:dyDescent="0.25">
      <c r="A13" s="8">
        <v>39052</v>
      </c>
      <c r="B13" s="14">
        <f t="shared" si="0"/>
        <v>2006</v>
      </c>
      <c r="C13" s="9">
        <v>288148645.78619999</v>
      </c>
      <c r="D13">
        <v>280910539.11181879</v>
      </c>
    </row>
    <row r="14" spans="1:4" x14ac:dyDescent="0.25">
      <c r="A14" s="8">
        <v>39083</v>
      </c>
      <c r="B14" s="14">
        <f t="shared" si="0"/>
        <v>2007</v>
      </c>
      <c r="C14" s="9">
        <v>300073559.97788602</v>
      </c>
      <c r="D14">
        <v>294970044.70024395</v>
      </c>
    </row>
    <row r="15" spans="1:4" x14ac:dyDescent="0.25">
      <c r="A15" s="8">
        <v>39114</v>
      </c>
      <c r="B15" s="14">
        <f t="shared" si="0"/>
        <v>2007</v>
      </c>
      <c r="C15" s="9">
        <v>289732838.43879998</v>
      </c>
      <c r="D15">
        <v>283334653.49809504</v>
      </c>
    </row>
    <row r="16" spans="1:4" x14ac:dyDescent="0.25">
      <c r="A16" s="8">
        <v>39142</v>
      </c>
      <c r="B16" s="14">
        <f t="shared" si="0"/>
        <v>2007</v>
      </c>
      <c r="C16" s="9">
        <v>288143354.59762597</v>
      </c>
      <c r="D16">
        <v>286332246.33263206</v>
      </c>
    </row>
    <row r="17" spans="1:4" x14ac:dyDescent="0.25">
      <c r="A17" s="8">
        <v>39173</v>
      </c>
      <c r="B17" s="14">
        <f t="shared" si="0"/>
        <v>2007</v>
      </c>
      <c r="C17" s="9">
        <v>260543396.47679999</v>
      </c>
      <c r="D17">
        <v>264892693.41272593</v>
      </c>
    </row>
    <row r="18" spans="1:4" x14ac:dyDescent="0.25">
      <c r="A18" s="8">
        <v>39203</v>
      </c>
      <c r="B18" s="14">
        <f t="shared" si="0"/>
        <v>2007</v>
      </c>
      <c r="C18" s="9">
        <v>268501831.21296602</v>
      </c>
      <c r="D18">
        <v>276201748.759552</v>
      </c>
    </row>
    <row r="19" spans="1:4" x14ac:dyDescent="0.25">
      <c r="A19" s="8">
        <v>39234</v>
      </c>
      <c r="B19" s="14">
        <f t="shared" si="0"/>
        <v>2007</v>
      </c>
      <c r="C19" s="9">
        <v>304679126.96210599</v>
      </c>
      <c r="D19">
        <v>296363751.01787901</v>
      </c>
    </row>
    <row r="20" spans="1:4" x14ac:dyDescent="0.25">
      <c r="A20" s="8">
        <v>39264</v>
      </c>
      <c r="B20" s="14">
        <f t="shared" si="0"/>
        <v>2007</v>
      </c>
      <c r="C20" s="9">
        <v>302183688.77514601</v>
      </c>
      <c r="D20">
        <v>301397098.30866432</v>
      </c>
    </row>
    <row r="21" spans="1:4" x14ac:dyDescent="0.25">
      <c r="A21" s="8">
        <v>39295</v>
      </c>
      <c r="B21" s="14">
        <f t="shared" si="0"/>
        <v>2007</v>
      </c>
      <c r="C21" s="9">
        <v>317756806.98433799</v>
      </c>
      <c r="D21">
        <v>316108646.01563215</v>
      </c>
    </row>
    <row r="22" spans="1:4" x14ac:dyDescent="0.25">
      <c r="A22" s="8">
        <v>39326</v>
      </c>
      <c r="B22" s="14">
        <f t="shared" si="0"/>
        <v>2007</v>
      </c>
      <c r="C22" s="9">
        <v>280873709.66341197</v>
      </c>
      <c r="D22">
        <v>269361911.29795122</v>
      </c>
    </row>
    <row r="23" spans="1:4" x14ac:dyDescent="0.25">
      <c r="A23" s="8">
        <v>39356</v>
      </c>
      <c r="B23" s="14">
        <f t="shared" si="0"/>
        <v>2007</v>
      </c>
      <c r="C23" s="9">
        <v>275821162.12958002</v>
      </c>
      <c r="D23">
        <v>276543411.88752174</v>
      </c>
    </row>
    <row r="24" spans="1:4" x14ac:dyDescent="0.25">
      <c r="A24" s="8">
        <v>39387</v>
      </c>
      <c r="B24" s="14">
        <f t="shared" si="0"/>
        <v>2007</v>
      </c>
      <c r="C24" s="9">
        <v>274311353.64484</v>
      </c>
      <c r="D24">
        <v>277595628.9201293</v>
      </c>
    </row>
    <row r="25" spans="1:4" x14ac:dyDescent="0.25">
      <c r="A25" s="8">
        <v>39417</v>
      </c>
      <c r="B25" s="14">
        <f t="shared" si="0"/>
        <v>2007</v>
      </c>
      <c r="C25" s="9">
        <v>294695847.80001998</v>
      </c>
      <c r="D25">
        <v>288916736.24100161</v>
      </c>
    </row>
    <row r="26" spans="1:4" x14ac:dyDescent="0.25">
      <c r="A26" s="8">
        <v>39448</v>
      </c>
      <c r="B26" s="14">
        <f t="shared" si="0"/>
        <v>2008</v>
      </c>
      <c r="C26" s="9">
        <v>301541879.89762002</v>
      </c>
      <c r="D26">
        <v>292115184.31742907</v>
      </c>
    </row>
    <row r="27" spans="1:4" x14ac:dyDescent="0.25">
      <c r="A27" s="8">
        <v>39479</v>
      </c>
      <c r="B27" s="14">
        <f t="shared" si="0"/>
        <v>2008</v>
      </c>
      <c r="C27" s="9">
        <v>286013196.38046002</v>
      </c>
      <c r="D27">
        <v>281968988.72478724</v>
      </c>
    </row>
    <row r="28" spans="1:4" x14ac:dyDescent="0.25">
      <c r="A28" s="8">
        <v>39508</v>
      </c>
      <c r="B28" s="14">
        <f t="shared" si="0"/>
        <v>2008</v>
      </c>
      <c r="C28" s="9">
        <v>285378792.27587998</v>
      </c>
      <c r="D28">
        <v>285181975.71342993</v>
      </c>
    </row>
    <row r="29" spans="1:4" x14ac:dyDescent="0.25">
      <c r="A29" s="8">
        <v>39539</v>
      </c>
      <c r="B29" s="14">
        <f t="shared" si="0"/>
        <v>2008</v>
      </c>
      <c r="C29" s="9">
        <v>255049710.73708001</v>
      </c>
      <c r="D29">
        <v>262173645.09578943</v>
      </c>
    </row>
    <row r="30" spans="1:4" x14ac:dyDescent="0.25">
      <c r="A30" s="8">
        <v>39569</v>
      </c>
      <c r="B30" s="14">
        <f t="shared" si="0"/>
        <v>2008</v>
      </c>
      <c r="C30" s="9">
        <v>248546059.22372001</v>
      </c>
      <c r="D30">
        <v>262688297.65614843</v>
      </c>
    </row>
    <row r="31" spans="1:4" x14ac:dyDescent="0.25">
      <c r="A31" s="8">
        <v>39600</v>
      </c>
      <c r="B31" s="14">
        <f t="shared" si="0"/>
        <v>2008</v>
      </c>
      <c r="C31" s="9">
        <v>287944901.33534002</v>
      </c>
      <c r="D31">
        <v>291937689.84936905</v>
      </c>
    </row>
    <row r="32" spans="1:4" x14ac:dyDescent="0.25">
      <c r="A32" s="8">
        <v>39630</v>
      </c>
      <c r="B32" s="14">
        <f t="shared" si="0"/>
        <v>2008</v>
      </c>
      <c r="C32" s="9">
        <v>319461681.27983999</v>
      </c>
      <c r="D32">
        <v>319575133.79131365</v>
      </c>
    </row>
    <row r="33" spans="1:4" x14ac:dyDescent="0.25">
      <c r="A33" s="8">
        <v>39661</v>
      </c>
      <c r="B33" s="14">
        <f t="shared" si="0"/>
        <v>2008</v>
      </c>
      <c r="C33" s="9">
        <v>293716156.25855798</v>
      </c>
      <c r="D33">
        <v>284382476.54477692</v>
      </c>
    </row>
    <row r="34" spans="1:4" x14ac:dyDescent="0.25">
      <c r="A34" s="8">
        <v>39692</v>
      </c>
      <c r="B34" s="14">
        <f t="shared" ref="B34:B65" si="1">YEAR(A34)</f>
        <v>2008</v>
      </c>
      <c r="C34" s="9">
        <v>283916906.35448599</v>
      </c>
      <c r="D34">
        <v>261601366.08016443</v>
      </c>
    </row>
    <row r="35" spans="1:4" x14ac:dyDescent="0.25">
      <c r="A35" s="8">
        <v>39722</v>
      </c>
      <c r="B35" s="14">
        <f t="shared" si="1"/>
        <v>2008</v>
      </c>
      <c r="C35" s="9">
        <v>262065574.00648001</v>
      </c>
      <c r="D35">
        <v>268458632.33397007</v>
      </c>
    </row>
    <row r="36" spans="1:4" x14ac:dyDescent="0.25">
      <c r="A36" s="8">
        <v>39753</v>
      </c>
      <c r="B36" s="14">
        <f t="shared" si="1"/>
        <v>2008</v>
      </c>
      <c r="C36" s="9">
        <v>268677317.44528002</v>
      </c>
      <c r="D36">
        <v>271730660.26753616</v>
      </c>
    </row>
    <row r="37" spans="1:4" x14ac:dyDescent="0.25">
      <c r="A37" s="8">
        <v>39783</v>
      </c>
      <c r="B37" s="14">
        <f t="shared" si="1"/>
        <v>2008</v>
      </c>
      <c r="C37" s="9">
        <v>298039893.54677999</v>
      </c>
      <c r="D37">
        <v>292215444.18709612</v>
      </c>
    </row>
    <row r="38" spans="1:4" x14ac:dyDescent="0.25">
      <c r="A38" s="8">
        <v>39814</v>
      </c>
      <c r="B38" s="14">
        <f t="shared" si="1"/>
        <v>2009</v>
      </c>
      <c r="C38" s="9">
        <v>307276829.89279997</v>
      </c>
      <c r="D38">
        <v>302471767.64065599</v>
      </c>
    </row>
    <row r="39" spans="1:4" x14ac:dyDescent="0.25">
      <c r="A39" s="8">
        <v>39845</v>
      </c>
      <c r="B39" s="14">
        <f t="shared" si="1"/>
        <v>2009</v>
      </c>
      <c r="C39" s="9">
        <v>264065998.38260001</v>
      </c>
      <c r="D39">
        <v>267999273.44482136</v>
      </c>
    </row>
    <row r="40" spans="1:4" x14ac:dyDescent="0.25">
      <c r="A40" s="8">
        <v>39873</v>
      </c>
      <c r="B40" s="14">
        <f t="shared" si="1"/>
        <v>2009</v>
      </c>
      <c r="C40" s="9">
        <v>278082458.00470001</v>
      </c>
      <c r="D40">
        <v>283275659.59126902</v>
      </c>
    </row>
    <row r="41" spans="1:4" x14ac:dyDescent="0.25">
      <c r="A41" s="8">
        <v>39904</v>
      </c>
      <c r="B41" s="14">
        <f t="shared" si="1"/>
        <v>2009</v>
      </c>
      <c r="C41" s="9">
        <v>250781054.79998001</v>
      </c>
      <c r="D41">
        <v>261469557.44693136</v>
      </c>
    </row>
    <row r="42" spans="1:4" x14ac:dyDescent="0.25">
      <c r="A42" s="8">
        <v>39934</v>
      </c>
      <c r="B42" s="14">
        <f t="shared" si="1"/>
        <v>2009</v>
      </c>
      <c r="C42" s="9">
        <v>250742745.14269</v>
      </c>
      <c r="D42">
        <v>256136094.08566332</v>
      </c>
    </row>
    <row r="43" spans="1:4" x14ac:dyDescent="0.25">
      <c r="A43" s="8">
        <v>39965</v>
      </c>
      <c r="B43" s="14">
        <f t="shared" si="1"/>
        <v>2009</v>
      </c>
      <c r="C43" s="9">
        <v>265479494.76989001</v>
      </c>
      <c r="D43">
        <v>271631912.21433735</v>
      </c>
    </row>
    <row r="44" spans="1:4" x14ac:dyDescent="0.25">
      <c r="A44" s="8">
        <v>39995</v>
      </c>
      <c r="B44" s="14">
        <f t="shared" si="1"/>
        <v>2009</v>
      </c>
      <c r="C44" s="9">
        <v>274906308.27781999</v>
      </c>
      <c r="D44">
        <v>270062103.76234961</v>
      </c>
    </row>
    <row r="45" spans="1:4" x14ac:dyDescent="0.25">
      <c r="A45" s="8">
        <v>40026</v>
      </c>
      <c r="B45" s="14">
        <f t="shared" si="1"/>
        <v>2009</v>
      </c>
      <c r="C45" s="9">
        <v>300712862.66684002</v>
      </c>
      <c r="D45">
        <v>296528387.41548061</v>
      </c>
    </row>
    <row r="46" spans="1:4" x14ac:dyDescent="0.25">
      <c r="A46" s="8">
        <v>40057</v>
      </c>
      <c r="B46" s="14">
        <f t="shared" si="1"/>
        <v>2009</v>
      </c>
      <c r="C46" s="9">
        <v>263969677.20096001</v>
      </c>
      <c r="D46">
        <v>256860029.07149887</v>
      </c>
    </row>
    <row r="47" spans="1:4" x14ac:dyDescent="0.25">
      <c r="A47" s="8">
        <v>40087</v>
      </c>
      <c r="B47" s="14">
        <f t="shared" si="1"/>
        <v>2009</v>
      </c>
      <c r="C47" s="9">
        <v>258962858.78830001</v>
      </c>
      <c r="D47">
        <v>265636863.87084103</v>
      </c>
    </row>
    <row r="48" spans="1:4" x14ac:dyDescent="0.25">
      <c r="A48" s="8">
        <v>40118</v>
      </c>
      <c r="B48" s="14">
        <f t="shared" si="1"/>
        <v>2009</v>
      </c>
      <c r="C48" s="9">
        <v>258162607.58963999</v>
      </c>
      <c r="D48">
        <v>264543959.16622496</v>
      </c>
    </row>
    <row r="49" spans="1:4" x14ac:dyDescent="0.25">
      <c r="A49" s="8">
        <v>40148</v>
      </c>
      <c r="B49" s="14">
        <f t="shared" si="1"/>
        <v>2009</v>
      </c>
      <c r="C49" s="9">
        <v>292766418.03745002</v>
      </c>
      <c r="D49">
        <v>288212011.85959911</v>
      </c>
    </row>
    <row r="50" spans="1:4" x14ac:dyDescent="0.25">
      <c r="A50" s="8">
        <v>40179</v>
      </c>
      <c r="B50" s="14">
        <f t="shared" si="1"/>
        <v>2010</v>
      </c>
      <c r="C50" s="9">
        <v>301373371.72127002</v>
      </c>
      <c r="D50">
        <v>290857714.52495813</v>
      </c>
    </row>
    <row r="51" spans="1:4" x14ac:dyDescent="0.25">
      <c r="A51" s="8">
        <v>40210</v>
      </c>
      <c r="B51" s="14">
        <f t="shared" si="1"/>
        <v>2010</v>
      </c>
      <c r="C51" s="9">
        <v>268164437.27344999</v>
      </c>
      <c r="D51">
        <v>267649777.59631443</v>
      </c>
    </row>
    <row r="52" spans="1:4" x14ac:dyDescent="0.25">
      <c r="A52" s="8">
        <v>40238</v>
      </c>
      <c r="B52" s="14">
        <f t="shared" si="1"/>
        <v>2010</v>
      </c>
      <c r="C52" s="9">
        <v>269584961.72100997</v>
      </c>
      <c r="D52">
        <v>278003245.06442833</v>
      </c>
    </row>
    <row r="53" spans="1:4" x14ac:dyDescent="0.25">
      <c r="A53" s="8">
        <v>40269</v>
      </c>
      <c r="B53" s="14">
        <f t="shared" si="1"/>
        <v>2010</v>
      </c>
      <c r="C53" s="9">
        <v>242909549.61668</v>
      </c>
      <c r="D53">
        <v>252674667.84059715</v>
      </c>
    </row>
    <row r="54" spans="1:4" x14ac:dyDescent="0.25">
      <c r="A54" s="8">
        <v>40299</v>
      </c>
      <c r="B54" s="14">
        <f t="shared" si="1"/>
        <v>2010</v>
      </c>
      <c r="C54" s="9">
        <v>269054896.24094999</v>
      </c>
      <c r="D54">
        <v>274976648.31314898</v>
      </c>
    </row>
    <row r="55" spans="1:4" x14ac:dyDescent="0.25">
      <c r="A55" s="8">
        <v>40330</v>
      </c>
      <c r="B55" s="14">
        <f t="shared" si="1"/>
        <v>2010</v>
      </c>
      <c r="C55" s="9">
        <v>288397187.62551999</v>
      </c>
      <c r="D55">
        <v>284040555.78779221</v>
      </c>
    </row>
    <row r="56" spans="1:4" x14ac:dyDescent="0.25">
      <c r="A56" s="8">
        <v>40360</v>
      </c>
      <c r="B56" s="14">
        <f t="shared" si="1"/>
        <v>2010</v>
      </c>
      <c r="C56" s="9">
        <v>334725938.08823001</v>
      </c>
      <c r="D56">
        <v>337789302.38401461</v>
      </c>
    </row>
    <row r="57" spans="1:4" x14ac:dyDescent="0.25">
      <c r="A57" s="8">
        <v>40391</v>
      </c>
      <c r="B57" s="14">
        <f t="shared" si="1"/>
        <v>2010</v>
      </c>
      <c r="C57" s="9">
        <v>325611196.93184</v>
      </c>
      <c r="D57">
        <v>332033769.75270081</v>
      </c>
    </row>
    <row r="58" spans="1:4" x14ac:dyDescent="0.25">
      <c r="A58" s="8">
        <v>40422</v>
      </c>
      <c r="B58" s="14">
        <f t="shared" si="1"/>
        <v>2010</v>
      </c>
      <c r="C58" s="9">
        <v>264224371.98183998</v>
      </c>
      <c r="D58">
        <v>262168821.22965527</v>
      </c>
    </row>
    <row r="59" spans="1:4" x14ac:dyDescent="0.25">
      <c r="A59" s="8">
        <v>40452</v>
      </c>
      <c r="B59" s="14">
        <f t="shared" si="1"/>
        <v>2010</v>
      </c>
      <c r="C59" s="9">
        <v>254480106.5099</v>
      </c>
      <c r="D59">
        <v>257703614.41412544</v>
      </c>
    </row>
    <row r="60" spans="1:4" x14ac:dyDescent="0.25">
      <c r="A60" s="8">
        <v>40483</v>
      </c>
      <c r="B60" s="14">
        <f t="shared" si="1"/>
        <v>2010</v>
      </c>
      <c r="C60" s="9">
        <v>262982872.56432</v>
      </c>
      <c r="D60">
        <v>268675057.6367836</v>
      </c>
    </row>
    <row r="61" spans="1:4" x14ac:dyDescent="0.25">
      <c r="A61" s="8">
        <v>40513</v>
      </c>
      <c r="B61" s="14">
        <f t="shared" si="1"/>
        <v>2010</v>
      </c>
      <c r="C61" s="9">
        <v>293281443.41191</v>
      </c>
      <c r="D61">
        <v>291590337.23506117</v>
      </c>
    </row>
    <row r="62" spans="1:4" x14ac:dyDescent="0.25">
      <c r="A62" s="8">
        <v>40544</v>
      </c>
      <c r="B62" s="14">
        <f t="shared" si="1"/>
        <v>2011</v>
      </c>
      <c r="C62" s="9">
        <v>300666159.26084</v>
      </c>
      <c r="D62">
        <v>293530776.42561483</v>
      </c>
    </row>
    <row r="63" spans="1:4" x14ac:dyDescent="0.25">
      <c r="A63" s="8">
        <v>40575</v>
      </c>
      <c r="B63" s="14">
        <f t="shared" si="1"/>
        <v>2011</v>
      </c>
      <c r="C63" s="9">
        <v>269236699.82142001</v>
      </c>
      <c r="D63">
        <v>268892162.16236687</v>
      </c>
    </row>
    <row r="64" spans="1:4" x14ac:dyDescent="0.25">
      <c r="A64" s="8">
        <v>40603</v>
      </c>
      <c r="B64" s="14">
        <f t="shared" si="1"/>
        <v>2011</v>
      </c>
      <c r="C64" s="9">
        <v>282763557.58645999</v>
      </c>
      <c r="D64">
        <v>286298264.3785305</v>
      </c>
    </row>
    <row r="65" spans="1:4" x14ac:dyDescent="0.25">
      <c r="A65" s="8">
        <v>40634</v>
      </c>
      <c r="B65" s="14">
        <f t="shared" si="1"/>
        <v>2011</v>
      </c>
      <c r="C65" s="9">
        <v>251072267.56657001</v>
      </c>
      <c r="D65">
        <v>255199468.19598961</v>
      </c>
    </row>
    <row r="66" spans="1:4" x14ac:dyDescent="0.25">
      <c r="A66" s="8">
        <v>40664</v>
      </c>
      <c r="B66" s="14">
        <f t="shared" ref="B66:B97" si="2">YEAR(A66)</f>
        <v>2011</v>
      </c>
      <c r="C66" s="9">
        <v>259668932.37447</v>
      </c>
      <c r="D66">
        <v>262992880.9774332</v>
      </c>
    </row>
    <row r="67" spans="1:4" x14ac:dyDescent="0.25">
      <c r="A67" s="8">
        <v>40695</v>
      </c>
      <c r="B67" s="14">
        <f t="shared" si="2"/>
        <v>2011</v>
      </c>
      <c r="C67" s="9">
        <v>278903469.94766003</v>
      </c>
      <c r="D67">
        <v>269590934.8268075</v>
      </c>
    </row>
    <row r="68" spans="1:4" x14ac:dyDescent="0.25">
      <c r="A68" s="8">
        <v>40725</v>
      </c>
      <c r="B68" s="14">
        <f t="shared" si="2"/>
        <v>2011</v>
      </c>
      <c r="C68" s="9">
        <v>342682880.64267004</v>
      </c>
      <c r="D68">
        <v>356175534.18535185</v>
      </c>
    </row>
    <row r="69" spans="1:4" x14ac:dyDescent="0.25">
      <c r="A69" s="8">
        <v>40756</v>
      </c>
      <c r="B69" s="14">
        <f t="shared" si="2"/>
        <v>2011</v>
      </c>
      <c r="C69" s="9">
        <v>311408949.97279</v>
      </c>
      <c r="D69">
        <v>303996117.00956297</v>
      </c>
    </row>
    <row r="70" spans="1:4" x14ac:dyDescent="0.25">
      <c r="A70" s="8">
        <v>40787</v>
      </c>
      <c r="B70" s="14">
        <f t="shared" si="2"/>
        <v>2011</v>
      </c>
      <c r="C70" s="9">
        <v>270531205.43578005</v>
      </c>
      <c r="D70">
        <v>262895981.50125456</v>
      </c>
    </row>
    <row r="71" spans="1:4" x14ac:dyDescent="0.25">
      <c r="A71" s="8">
        <v>40817</v>
      </c>
      <c r="B71" s="14">
        <f t="shared" si="2"/>
        <v>2011</v>
      </c>
      <c r="C71" s="9">
        <v>257212837.85677001</v>
      </c>
      <c r="D71">
        <v>255634619.04609299</v>
      </c>
    </row>
    <row r="72" spans="1:4" x14ac:dyDescent="0.25">
      <c r="A72" s="8">
        <v>40848</v>
      </c>
      <c r="B72" s="14">
        <f t="shared" si="2"/>
        <v>2011</v>
      </c>
      <c r="C72" s="9">
        <v>256512690.70552</v>
      </c>
      <c r="D72">
        <v>262522250.90988064</v>
      </c>
    </row>
    <row r="73" spans="1:4" x14ac:dyDescent="0.25">
      <c r="A73" s="8">
        <v>40878</v>
      </c>
      <c r="B73" s="14">
        <f t="shared" si="2"/>
        <v>2011</v>
      </c>
      <c r="C73" s="9">
        <v>277881320.22968</v>
      </c>
      <c r="D73">
        <v>276711921.75026512</v>
      </c>
    </row>
    <row r="74" spans="1:4" x14ac:dyDescent="0.25">
      <c r="A74" s="8">
        <v>40909</v>
      </c>
      <c r="B74" s="14">
        <f t="shared" si="2"/>
        <v>2012</v>
      </c>
      <c r="C74" s="9">
        <v>290374956.02315003</v>
      </c>
      <c r="D74">
        <v>283496154.24509096</v>
      </c>
    </row>
    <row r="75" spans="1:4" x14ac:dyDescent="0.25">
      <c r="A75" s="8">
        <v>40940</v>
      </c>
      <c r="B75" s="14">
        <f t="shared" si="2"/>
        <v>2012</v>
      </c>
      <c r="C75" s="9">
        <v>265047531.93023002</v>
      </c>
      <c r="D75">
        <v>265639570.04988575</v>
      </c>
    </row>
    <row r="76" spans="1:4" x14ac:dyDescent="0.25">
      <c r="A76" s="8">
        <v>40969</v>
      </c>
      <c r="B76" s="14">
        <f t="shared" si="2"/>
        <v>2012</v>
      </c>
      <c r="C76" s="9">
        <v>264589708.49737003</v>
      </c>
      <c r="D76">
        <v>266064842.81376457</v>
      </c>
    </row>
    <row r="77" spans="1:4" x14ac:dyDescent="0.25">
      <c r="A77" s="8">
        <v>41000</v>
      </c>
      <c r="B77" s="14">
        <f t="shared" si="2"/>
        <v>2012</v>
      </c>
      <c r="C77" s="9">
        <v>241856924.93334001</v>
      </c>
      <c r="D77">
        <v>253741701.17278862</v>
      </c>
    </row>
    <row r="78" spans="1:4" x14ac:dyDescent="0.25">
      <c r="A78" s="8">
        <v>41030</v>
      </c>
      <c r="B78" s="14">
        <f t="shared" si="2"/>
        <v>2012</v>
      </c>
      <c r="C78" s="9">
        <v>264293073.48114002</v>
      </c>
      <c r="D78">
        <v>268692219.19296408</v>
      </c>
    </row>
    <row r="79" spans="1:4" x14ac:dyDescent="0.25">
      <c r="A79" s="8">
        <v>41061</v>
      </c>
      <c r="B79" s="14">
        <f t="shared" si="2"/>
        <v>2012</v>
      </c>
      <c r="C79" s="9">
        <v>290940514.11059999</v>
      </c>
      <c r="D79">
        <v>296312428.43092442</v>
      </c>
    </row>
    <row r="80" spans="1:4" x14ac:dyDescent="0.25">
      <c r="A80" s="8">
        <v>41091</v>
      </c>
      <c r="B80" s="14">
        <f t="shared" si="2"/>
        <v>2012</v>
      </c>
      <c r="C80" s="9">
        <v>340196199.36287999</v>
      </c>
      <c r="D80">
        <v>356557056.29960918</v>
      </c>
    </row>
    <row r="81" spans="1:4" x14ac:dyDescent="0.25">
      <c r="A81" s="8">
        <v>41122</v>
      </c>
      <c r="B81" s="14">
        <f t="shared" si="2"/>
        <v>2012</v>
      </c>
      <c r="C81" s="9">
        <v>304061556.83872002</v>
      </c>
      <c r="D81">
        <v>300294162.75915909</v>
      </c>
    </row>
    <row r="82" spans="1:4" x14ac:dyDescent="0.25">
      <c r="A82" s="8">
        <v>41153</v>
      </c>
      <c r="B82" s="14">
        <f t="shared" si="2"/>
        <v>2012</v>
      </c>
      <c r="C82" s="9">
        <v>261393756.03505</v>
      </c>
      <c r="D82">
        <v>258234030.48373079</v>
      </c>
    </row>
    <row r="83" spans="1:4" x14ac:dyDescent="0.25">
      <c r="A83" s="8">
        <v>41183</v>
      </c>
      <c r="B83" s="14">
        <f t="shared" si="2"/>
        <v>2012</v>
      </c>
      <c r="C83" s="9">
        <v>253052401.80328</v>
      </c>
      <c r="D83">
        <v>259566906.08064175</v>
      </c>
    </row>
    <row r="84" spans="1:4" x14ac:dyDescent="0.25">
      <c r="A84" s="8">
        <v>41214</v>
      </c>
      <c r="B84" s="14">
        <f t="shared" si="2"/>
        <v>2012</v>
      </c>
      <c r="C84" s="9">
        <v>260224799.99487001</v>
      </c>
      <c r="D84">
        <v>265652054.8704114</v>
      </c>
    </row>
    <row r="85" spans="1:4" x14ac:dyDescent="0.25">
      <c r="A85" s="8">
        <v>41244</v>
      </c>
      <c r="B85" s="14">
        <f t="shared" si="2"/>
        <v>2012</v>
      </c>
      <c r="C85" s="9">
        <v>271295249.79123002</v>
      </c>
      <c r="D85">
        <v>272083335.43263531</v>
      </c>
    </row>
    <row r="86" spans="1:4" x14ac:dyDescent="0.25">
      <c r="A86" s="8">
        <v>41275</v>
      </c>
      <c r="B86" s="14">
        <f t="shared" si="2"/>
        <v>2013</v>
      </c>
      <c r="C86" s="9">
        <v>288991701.29513001</v>
      </c>
      <c r="D86">
        <v>284651712.53147268</v>
      </c>
    </row>
    <row r="87" spans="1:4" x14ac:dyDescent="0.25">
      <c r="A87" s="8">
        <v>41306</v>
      </c>
      <c r="B87" s="14">
        <f t="shared" si="2"/>
        <v>2013</v>
      </c>
      <c r="C87" s="9">
        <v>262888750.95611</v>
      </c>
      <c r="D87">
        <v>264015323.97650719</v>
      </c>
    </row>
    <row r="88" spans="1:4" x14ac:dyDescent="0.25">
      <c r="A88" s="8">
        <v>41334</v>
      </c>
      <c r="B88" s="14">
        <f t="shared" si="2"/>
        <v>2013</v>
      </c>
      <c r="C88" s="9">
        <v>276366259.18483996</v>
      </c>
      <c r="D88">
        <v>275482303.24839735</v>
      </c>
    </row>
    <row r="89" spans="1:4" x14ac:dyDescent="0.25">
      <c r="A89" s="8">
        <v>41365</v>
      </c>
      <c r="B89" s="14">
        <f t="shared" si="2"/>
        <v>2013</v>
      </c>
      <c r="C89" s="9">
        <v>251523569.77759001</v>
      </c>
      <c r="D89">
        <v>257953893.23863125</v>
      </c>
    </row>
    <row r="90" spans="1:4" x14ac:dyDescent="0.25">
      <c r="A90" s="8">
        <v>41395</v>
      </c>
      <c r="B90" s="14">
        <f t="shared" si="2"/>
        <v>2013</v>
      </c>
      <c r="C90" s="9">
        <v>259256155.34336001</v>
      </c>
      <c r="D90">
        <v>268219025.06457138</v>
      </c>
    </row>
    <row r="91" spans="1:4" x14ac:dyDescent="0.25">
      <c r="A91" s="8">
        <v>41426</v>
      </c>
      <c r="B91" s="14">
        <f t="shared" si="2"/>
        <v>2013</v>
      </c>
      <c r="C91" s="9">
        <v>276460042.34591997</v>
      </c>
      <c r="D91">
        <v>272428708.72683668</v>
      </c>
    </row>
    <row r="92" spans="1:4" x14ac:dyDescent="0.25">
      <c r="A92" s="8">
        <v>41456</v>
      </c>
      <c r="B92" s="14">
        <f t="shared" si="2"/>
        <v>2013</v>
      </c>
      <c r="C92" s="9">
        <v>321327185.60056001</v>
      </c>
      <c r="D92">
        <v>322576511.99561262</v>
      </c>
    </row>
    <row r="93" spans="1:4" x14ac:dyDescent="0.25">
      <c r="A93" s="8">
        <v>41487</v>
      </c>
      <c r="B93" s="14">
        <f t="shared" si="2"/>
        <v>2013</v>
      </c>
      <c r="C93" s="9">
        <v>294037259.60016</v>
      </c>
      <c r="D93">
        <v>285507796.46820545</v>
      </c>
    </row>
    <row r="94" spans="1:4" x14ac:dyDescent="0.25">
      <c r="A94" s="8">
        <v>41518</v>
      </c>
      <c r="B94" s="14">
        <f t="shared" si="2"/>
        <v>2013</v>
      </c>
      <c r="C94" s="9">
        <v>263616852.67688</v>
      </c>
      <c r="D94">
        <v>256743585.0656023</v>
      </c>
    </row>
    <row r="95" spans="1:4" x14ac:dyDescent="0.25">
      <c r="A95" s="8">
        <v>41548</v>
      </c>
      <c r="B95" s="14">
        <f t="shared" si="2"/>
        <v>2013</v>
      </c>
      <c r="C95" s="9">
        <v>260620451.12983999</v>
      </c>
      <c r="D95">
        <v>257595039.61814785</v>
      </c>
    </row>
    <row r="96" spans="1:4" x14ac:dyDescent="0.25">
      <c r="A96" s="8">
        <v>41579</v>
      </c>
      <c r="B96" s="14">
        <f t="shared" si="2"/>
        <v>2013</v>
      </c>
      <c r="C96" s="9">
        <v>264051626.00784001</v>
      </c>
      <c r="D96">
        <v>266679009.94121838</v>
      </c>
    </row>
    <row r="97" spans="1:4" x14ac:dyDescent="0.25">
      <c r="A97" s="8">
        <v>41609</v>
      </c>
      <c r="B97" s="14">
        <f t="shared" si="2"/>
        <v>2013</v>
      </c>
      <c r="C97" s="9">
        <v>286523069.48232001</v>
      </c>
      <c r="D97">
        <v>282588672.35643244</v>
      </c>
    </row>
    <row r="98" spans="1:4" x14ac:dyDescent="0.25">
      <c r="A98" s="8">
        <v>41640</v>
      </c>
      <c r="B98" s="14">
        <f t="shared" ref="B98:B129" si="3">YEAR(A98)</f>
        <v>2014</v>
      </c>
      <c r="C98" s="9">
        <v>305527740.50727999</v>
      </c>
      <c r="D98">
        <v>295438662.789886</v>
      </c>
    </row>
    <row r="99" spans="1:4" x14ac:dyDescent="0.25">
      <c r="A99" s="8">
        <v>41671</v>
      </c>
      <c r="B99" s="14">
        <f t="shared" si="3"/>
        <v>2014</v>
      </c>
      <c r="C99" s="9">
        <v>270783682.37704003</v>
      </c>
      <c r="D99">
        <v>271208788.91091394</v>
      </c>
    </row>
    <row r="100" spans="1:4" x14ac:dyDescent="0.25">
      <c r="A100" s="8">
        <v>41699</v>
      </c>
      <c r="B100" s="14">
        <f t="shared" si="3"/>
        <v>2014</v>
      </c>
      <c r="C100" s="9">
        <v>288299673.04279995</v>
      </c>
      <c r="D100">
        <v>284852501.81750774</v>
      </c>
    </row>
    <row r="101" spans="1:4" x14ac:dyDescent="0.25">
      <c r="A101" s="8">
        <v>41730</v>
      </c>
      <c r="B101" s="14">
        <f t="shared" si="3"/>
        <v>2014</v>
      </c>
      <c r="C101" s="9">
        <v>244855513.01592001</v>
      </c>
      <c r="D101">
        <v>253600695.51592493</v>
      </c>
    </row>
    <row r="102" spans="1:4" x14ac:dyDescent="0.25">
      <c r="A102" s="8">
        <v>41760</v>
      </c>
      <c r="B102" s="14">
        <f t="shared" si="3"/>
        <v>2014</v>
      </c>
      <c r="C102" s="9">
        <v>251891961.47196001</v>
      </c>
      <c r="D102">
        <v>255096107.8554163</v>
      </c>
    </row>
    <row r="103" spans="1:4" x14ac:dyDescent="0.25">
      <c r="A103" s="8">
        <v>41791</v>
      </c>
      <c r="B103" s="14">
        <f t="shared" si="3"/>
        <v>2014</v>
      </c>
      <c r="C103" s="9">
        <v>283978631.817375</v>
      </c>
      <c r="D103">
        <v>285178316.26098585</v>
      </c>
    </row>
    <row r="104" spans="1:4" x14ac:dyDescent="0.25">
      <c r="A104" s="8">
        <v>41821</v>
      </c>
      <c r="B104" s="14">
        <f t="shared" si="3"/>
        <v>2014</v>
      </c>
      <c r="C104" s="9">
        <v>286546351.34231502</v>
      </c>
      <c r="D104">
        <v>274605019.60243273</v>
      </c>
    </row>
    <row r="105" spans="1:4" x14ac:dyDescent="0.25">
      <c r="A105" s="8">
        <v>41852</v>
      </c>
      <c r="B105" s="14">
        <f t="shared" si="3"/>
        <v>2014</v>
      </c>
      <c r="C105" s="9">
        <v>283846898.55574501</v>
      </c>
      <c r="D105">
        <v>274228854.75628281</v>
      </c>
    </row>
    <row r="106" spans="1:4" x14ac:dyDescent="0.25">
      <c r="A106" s="8">
        <v>41883</v>
      </c>
      <c r="B106" s="14">
        <f t="shared" si="3"/>
        <v>2014</v>
      </c>
      <c r="C106" s="9">
        <v>261882965.454395</v>
      </c>
      <c r="D106">
        <v>250396946.21550798</v>
      </c>
    </row>
    <row r="107" spans="1:4" x14ac:dyDescent="0.25">
      <c r="A107" s="8">
        <v>41913</v>
      </c>
      <c r="B107" s="14">
        <f t="shared" si="3"/>
        <v>2014</v>
      </c>
      <c r="C107" s="9">
        <v>246291396.49902502</v>
      </c>
      <c r="D107">
        <v>255352830.24096966</v>
      </c>
    </row>
    <row r="108" spans="1:4" x14ac:dyDescent="0.25">
      <c r="A108" s="8">
        <v>41944</v>
      </c>
      <c r="B108" s="14">
        <f t="shared" si="3"/>
        <v>2014</v>
      </c>
      <c r="C108" s="9">
        <v>259203542.59719998</v>
      </c>
      <c r="D108">
        <v>263669171.21814108</v>
      </c>
    </row>
    <row r="109" spans="1:4" x14ac:dyDescent="0.25">
      <c r="A109" s="8">
        <v>41974</v>
      </c>
      <c r="B109" s="14">
        <f t="shared" si="3"/>
        <v>2014</v>
      </c>
      <c r="C109" s="9">
        <v>264968874.82748997</v>
      </c>
      <c r="D109">
        <v>274824326.88528061</v>
      </c>
    </row>
    <row r="110" spans="1:4" x14ac:dyDescent="0.25">
      <c r="A110" s="8">
        <v>42005</v>
      </c>
      <c r="B110" s="14">
        <f t="shared" si="3"/>
        <v>2015</v>
      </c>
      <c r="C110" s="9">
        <v>295598619.00983995</v>
      </c>
      <c r="D110">
        <v>289567469.39760017</v>
      </c>
    </row>
    <row r="111" spans="1:4" x14ac:dyDescent="0.25">
      <c r="A111" s="8">
        <v>42036</v>
      </c>
      <c r="B111" s="14">
        <f t="shared" si="3"/>
        <v>2015</v>
      </c>
      <c r="C111" s="9">
        <v>273784130.83127999</v>
      </c>
      <c r="D111">
        <v>275037139.55125141</v>
      </c>
    </row>
    <row r="112" spans="1:4" x14ac:dyDescent="0.25">
      <c r="A112" s="8">
        <v>42064</v>
      </c>
      <c r="B112" s="14">
        <f t="shared" si="3"/>
        <v>2015</v>
      </c>
      <c r="C112" s="9">
        <v>274934256.05799997</v>
      </c>
      <c r="D112">
        <v>280009962.17054749</v>
      </c>
    </row>
    <row r="113" spans="1:4" x14ac:dyDescent="0.25">
      <c r="A113" s="8">
        <v>42095</v>
      </c>
      <c r="B113" s="14">
        <f t="shared" si="3"/>
        <v>2015</v>
      </c>
      <c r="C113" s="9">
        <v>243458062.73736</v>
      </c>
      <c r="D113">
        <v>250705534.36312151</v>
      </c>
    </row>
    <row r="114" spans="1:4" x14ac:dyDescent="0.25">
      <c r="A114" s="8">
        <v>42125</v>
      </c>
      <c r="B114" s="14">
        <f t="shared" si="3"/>
        <v>2015</v>
      </c>
      <c r="C114" s="9">
        <v>259161560.15008003</v>
      </c>
      <c r="D114">
        <v>265175731.86783838</v>
      </c>
    </row>
    <row r="115" spans="1:4" x14ac:dyDescent="0.25">
      <c r="A115" s="8">
        <v>42156</v>
      </c>
      <c r="B115" s="14">
        <f t="shared" si="3"/>
        <v>2015</v>
      </c>
      <c r="C115" s="9">
        <v>267546627.47380927</v>
      </c>
      <c r="D115">
        <v>256163038.85626316</v>
      </c>
    </row>
    <row r="116" spans="1:4" x14ac:dyDescent="0.25">
      <c r="A116" s="8">
        <v>42186</v>
      </c>
      <c r="B116" s="14">
        <f t="shared" si="3"/>
        <v>2015</v>
      </c>
      <c r="C116" s="9">
        <v>301589192.47099692</v>
      </c>
      <c r="D116">
        <v>292707851.23528242</v>
      </c>
    </row>
    <row r="117" spans="1:4" x14ac:dyDescent="0.25">
      <c r="A117" s="8">
        <v>42217</v>
      </c>
      <c r="B117" s="14">
        <f t="shared" si="3"/>
        <v>2015</v>
      </c>
      <c r="C117" s="9">
        <v>290629200.91832</v>
      </c>
      <c r="D117">
        <v>278382358.17475796</v>
      </c>
    </row>
    <row r="118" spans="1:4" x14ac:dyDescent="0.25">
      <c r="A118" s="8">
        <v>42248</v>
      </c>
      <c r="B118" s="14">
        <f t="shared" si="3"/>
        <v>2015</v>
      </c>
      <c r="C118" s="9">
        <v>282605551.88294774</v>
      </c>
      <c r="D118">
        <v>271645686.72007036</v>
      </c>
    </row>
    <row r="119" spans="1:4" x14ac:dyDescent="0.25">
      <c r="A119" s="8">
        <v>42278</v>
      </c>
      <c r="B119" s="14">
        <f t="shared" si="3"/>
        <v>2015</v>
      </c>
      <c r="C119" s="9">
        <v>248709445.01775387</v>
      </c>
      <c r="D119">
        <v>252087753.30796289</v>
      </c>
    </row>
    <row r="120" spans="1:4" x14ac:dyDescent="0.25">
      <c r="A120" s="8">
        <v>42309</v>
      </c>
      <c r="B120" s="14">
        <f t="shared" si="3"/>
        <v>2015</v>
      </c>
      <c r="C120" s="9">
        <v>248717807.65306461</v>
      </c>
      <c r="D120">
        <v>253869636.86255169</v>
      </c>
    </row>
    <row r="121" spans="1:4" x14ac:dyDescent="0.25">
      <c r="A121" s="8">
        <v>42339</v>
      </c>
      <c r="B121" s="14">
        <f t="shared" si="3"/>
        <v>2015</v>
      </c>
      <c r="C121" s="9">
        <v>260362308.73120618</v>
      </c>
      <c r="D121">
        <v>265044450.85938072</v>
      </c>
    </row>
    <row r="122" spans="1:4" x14ac:dyDescent="0.25">
      <c r="A122" s="8">
        <v>42370</v>
      </c>
      <c r="B122" s="14">
        <f t="shared" si="3"/>
        <v>2016</v>
      </c>
      <c r="D122">
        <v>279470068.59248257</v>
      </c>
    </row>
    <row r="123" spans="1:4" x14ac:dyDescent="0.25">
      <c r="A123" s="8">
        <v>42401</v>
      </c>
      <c r="B123" s="14">
        <f t="shared" si="3"/>
        <v>2016</v>
      </c>
      <c r="D123">
        <v>267595282.39842892</v>
      </c>
    </row>
    <row r="124" spans="1:4" x14ac:dyDescent="0.25">
      <c r="A124" s="8">
        <v>42430</v>
      </c>
      <c r="B124" s="14">
        <f t="shared" si="3"/>
        <v>2016</v>
      </c>
      <c r="D124">
        <v>270684149.06407261</v>
      </c>
    </row>
    <row r="125" spans="1:4" x14ac:dyDescent="0.25">
      <c r="A125" s="8">
        <v>42461</v>
      </c>
      <c r="B125" s="14">
        <f t="shared" si="3"/>
        <v>2016</v>
      </c>
      <c r="D125">
        <v>250018242.34652901</v>
      </c>
    </row>
    <row r="126" spans="1:4" x14ac:dyDescent="0.25">
      <c r="A126" s="8">
        <v>42491</v>
      </c>
      <c r="B126" s="14">
        <f t="shared" si="3"/>
        <v>2016</v>
      </c>
      <c r="D126">
        <v>257186619.66888237</v>
      </c>
    </row>
    <row r="127" spans="1:4" x14ac:dyDescent="0.25">
      <c r="A127" s="8">
        <v>42522</v>
      </c>
      <c r="B127" s="14">
        <f t="shared" si="3"/>
        <v>2016</v>
      </c>
      <c r="D127">
        <v>272198862.68220758</v>
      </c>
    </row>
    <row r="128" spans="1:4" x14ac:dyDescent="0.25">
      <c r="A128" s="8">
        <v>42552</v>
      </c>
      <c r="B128" s="14">
        <f t="shared" si="3"/>
        <v>2016</v>
      </c>
      <c r="D128">
        <v>305455053.10837317</v>
      </c>
    </row>
    <row r="129" spans="1:4" x14ac:dyDescent="0.25">
      <c r="A129" s="8">
        <v>42583</v>
      </c>
      <c r="B129" s="14">
        <f t="shared" si="3"/>
        <v>2016</v>
      </c>
      <c r="D129">
        <v>289858628.91040134</v>
      </c>
    </row>
    <row r="130" spans="1:4" x14ac:dyDescent="0.25">
      <c r="A130" s="8">
        <v>42614</v>
      </c>
      <c r="B130" s="14">
        <f t="shared" ref="B130:B145" si="4">YEAR(A130)</f>
        <v>2016</v>
      </c>
      <c r="D130">
        <v>252049575.91948223</v>
      </c>
    </row>
    <row r="131" spans="1:4" x14ac:dyDescent="0.25">
      <c r="A131" s="8">
        <v>42644</v>
      </c>
      <c r="B131" s="14">
        <f t="shared" si="4"/>
        <v>2016</v>
      </c>
      <c r="D131">
        <v>249806066.55504847</v>
      </c>
    </row>
    <row r="132" spans="1:4" x14ac:dyDescent="0.25">
      <c r="A132" s="8">
        <v>42675</v>
      </c>
      <c r="B132" s="14">
        <f t="shared" si="4"/>
        <v>2016</v>
      </c>
      <c r="D132">
        <v>258719432.39791203</v>
      </c>
    </row>
    <row r="133" spans="1:4" x14ac:dyDescent="0.25">
      <c r="A133" s="8">
        <v>42705</v>
      </c>
      <c r="B133" s="14">
        <f t="shared" si="4"/>
        <v>2016</v>
      </c>
      <c r="D133">
        <v>271330656.41373301</v>
      </c>
    </row>
    <row r="134" spans="1:4" x14ac:dyDescent="0.25">
      <c r="A134" s="8">
        <v>42736</v>
      </c>
      <c r="B134" s="14">
        <f t="shared" si="4"/>
        <v>2017</v>
      </c>
      <c r="D134">
        <v>279779310.70909834</v>
      </c>
    </row>
    <row r="135" spans="1:4" x14ac:dyDescent="0.25">
      <c r="A135" s="8">
        <v>42767</v>
      </c>
      <c r="B135" s="14">
        <f t="shared" si="4"/>
        <v>2017</v>
      </c>
      <c r="D135">
        <v>258985569.52698135</v>
      </c>
    </row>
    <row r="136" spans="1:4" x14ac:dyDescent="0.25">
      <c r="A136" s="8">
        <v>42795</v>
      </c>
      <c r="B136" s="14">
        <f t="shared" si="4"/>
        <v>2017</v>
      </c>
      <c r="D136">
        <v>273042505.71042681</v>
      </c>
    </row>
    <row r="137" spans="1:4" x14ac:dyDescent="0.25">
      <c r="A137" s="8">
        <v>42826</v>
      </c>
      <c r="B137" s="14">
        <f t="shared" si="4"/>
        <v>2017</v>
      </c>
      <c r="D137">
        <v>242131026.34418964</v>
      </c>
    </row>
    <row r="138" spans="1:4" x14ac:dyDescent="0.25">
      <c r="A138" s="8">
        <v>42856</v>
      </c>
      <c r="B138" s="14">
        <f t="shared" si="4"/>
        <v>2017</v>
      </c>
      <c r="D138">
        <v>257495861.78549767</v>
      </c>
    </row>
    <row r="139" spans="1:4" x14ac:dyDescent="0.25">
      <c r="A139" s="8">
        <v>42887</v>
      </c>
      <c r="B139" s="14">
        <f t="shared" si="4"/>
        <v>2017</v>
      </c>
      <c r="D139">
        <v>270458990.26908445</v>
      </c>
    </row>
    <row r="140" spans="1:4" x14ac:dyDescent="0.25">
      <c r="A140" s="8">
        <v>42917</v>
      </c>
      <c r="B140" s="14">
        <f t="shared" si="4"/>
        <v>2017</v>
      </c>
      <c r="D140">
        <v>303715180.69525003</v>
      </c>
    </row>
    <row r="141" spans="1:4" x14ac:dyDescent="0.25">
      <c r="A141" s="8">
        <v>42948</v>
      </c>
      <c r="B141" s="14">
        <f t="shared" si="4"/>
        <v>2017</v>
      </c>
      <c r="D141">
        <v>288118756.49727821</v>
      </c>
    </row>
    <row r="142" spans="1:4" x14ac:dyDescent="0.25">
      <c r="A142" s="8">
        <v>42979</v>
      </c>
      <c r="B142" s="14">
        <f t="shared" si="4"/>
        <v>2017</v>
      </c>
      <c r="D142">
        <v>248260588.9766202</v>
      </c>
    </row>
    <row r="143" spans="1:4" x14ac:dyDescent="0.25">
      <c r="A143" s="8">
        <v>43009</v>
      </c>
      <c r="B143" s="14">
        <f t="shared" si="4"/>
        <v>2017</v>
      </c>
      <c r="D143">
        <v>250115308.67166424</v>
      </c>
    </row>
    <row r="144" spans="1:4" x14ac:dyDescent="0.25">
      <c r="A144" s="8">
        <v>43040</v>
      </c>
      <c r="B144" s="14">
        <f t="shared" si="4"/>
        <v>2017</v>
      </c>
      <c r="D144">
        <v>256979559.98478889</v>
      </c>
    </row>
    <row r="145" spans="1:4" x14ac:dyDescent="0.25">
      <c r="A145" s="8">
        <v>43070</v>
      </c>
      <c r="B145" s="14">
        <f t="shared" si="4"/>
        <v>2017</v>
      </c>
      <c r="D145">
        <v>267541669.47087097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Monthly Data</vt:lpstr>
      <vt:lpstr>OLS Model</vt:lpstr>
      <vt:lpstr>Forecasting Data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Summary T Stats</vt:lpstr>
      <vt:lpstr>LonCDD</vt:lpstr>
      <vt:lpstr>LonHDD</vt:lpstr>
      <vt:lpstr>MonthDays</vt:lpstr>
      <vt:lpstr>PeakDays</vt:lpstr>
      <vt:lpstr>WSkWh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2017-01-05T18:59:48Z</dcterms:modified>
</cp:coreProperties>
</file>