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480" yWindow="90" windowWidth="18195" windowHeight="7230" tabRatio="730"/>
  </bookViews>
  <sheets>
    <sheet name="Monthly Data" sheetId="1" r:id="rId1"/>
    <sheet name="OLS Model" sheetId="577" r:id="rId2"/>
    <sheet name="Forecasting Data" sheetId="32" r:id="rId3"/>
    <sheet name="Predicted Monthly Data" sheetId="578" r:id="rId4"/>
    <sheet name="Predicted Monthly Data Summ" sheetId="579" r:id="rId5"/>
    <sheet name="PredictedAnnualDataSumm" sheetId="582" r:id="rId6"/>
    <sheet name="PredictedAnnualDataSumm2" sheetId="583" r:id="rId7"/>
    <sheet name="Normalized Monthly Data" sheetId="580" r:id="rId8"/>
    <sheet name="Normalized Monthly Data Summ" sheetId="581" r:id="rId9"/>
    <sheet name="NormalizedAnnualDataSumm" sheetId="584" r:id="rId10"/>
    <sheet name="NormalizedAnnualDataSumm2" sheetId="585" r:id="rId11"/>
    <sheet name="Summary T Stats" sheetId="586" r:id="rId12"/>
  </sheets>
  <definedNames>
    <definedName name="LonCDD">'OLS Model'!$B$19</definedName>
    <definedName name="LonHDD">'OLS Model'!$B$18</definedName>
    <definedName name="MonthDays">'OLS Model'!$B$20</definedName>
    <definedName name="PeakDays">'OLS Model'!$B$21</definedName>
    <definedName name="Population">'OLS Model'!$B$23</definedName>
    <definedName name="WSkWh">'OLS Model'!$B$17</definedName>
    <definedName name="Year">'OLS Model'!$B$22</definedName>
  </definedNames>
  <calcPr calcId="145621" iterate="1"/>
  <pivotCaches>
    <pivotCache cacheId="12" r:id="rId13"/>
    <pivotCache cacheId="13" r:id="rId14"/>
    <pivotCache cacheId="14" r:id="rId15"/>
  </pivotCaches>
</workbook>
</file>

<file path=xl/calcChain.xml><?xml version="1.0" encoding="utf-8"?>
<calcChain xmlns="http://schemas.openxmlformats.org/spreadsheetml/2006/main">
  <c r="E6" i="585" l="1"/>
  <c r="E7" i="585"/>
  <c r="E8" i="585"/>
  <c r="E9" i="585"/>
  <c r="E10" i="585"/>
  <c r="E11" i="585"/>
  <c r="E12" i="585"/>
  <c r="E13" i="585"/>
  <c r="E14" i="585"/>
  <c r="E15" i="585"/>
  <c r="E5" i="585"/>
  <c r="C6" i="585"/>
  <c r="C7" i="585"/>
  <c r="C8" i="585"/>
  <c r="C9" i="585"/>
  <c r="C10" i="585"/>
  <c r="C11" i="585"/>
  <c r="C12" i="585"/>
  <c r="C13" i="585"/>
  <c r="C5" i="585"/>
  <c r="B2" i="581"/>
  <c r="B3" i="581"/>
  <c r="B4" i="581"/>
  <c r="B5" i="581"/>
  <c r="B6" i="581"/>
  <c r="B7" i="581"/>
  <c r="B8" i="581"/>
  <c r="B9" i="581"/>
  <c r="B10" i="581"/>
  <c r="B11" i="581"/>
  <c r="B12" i="581"/>
  <c r="B13" i="581"/>
  <c r="B14" i="581"/>
  <c r="B15" i="581"/>
  <c r="B16" i="581"/>
  <c r="B17" i="581"/>
  <c r="B18" i="581"/>
  <c r="B19" i="581"/>
  <c r="B20" i="581"/>
  <c r="B21" i="581"/>
  <c r="B22" i="581"/>
  <c r="B23" i="581"/>
  <c r="B24" i="581"/>
  <c r="B25" i="581"/>
  <c r="B26" i="581"/>
  <c r="B27" i="581"/>
  <c r="B28" i="581"/>
  <c r="B29" i="581"/>
  <c r="B30" i="581"/>
  <c r="B31" i="581"/>
  <c r="B32" i="581"/>
  <c r="B33" i="581"/>
  <c r="B34" i="581"/>
  <c r="B35" i="581"/>
  <c r="B36" i="581"/>
  <c r="B37" i="581"/>
  <c r="B38" i="581"/>
  <c r="B39" i="581"/>
  <c r="B40" i="581"/>
  <c r="B41" i="581"/>
  <c r="B42" i="581"/>
  <c r="B43" i="581"/>
  <c r="B44" i="581"/>
  <c r="B45" i="581"/>
  <c r="B46" i="581"/>
  <c r="B47" i="581"/>
  <c r="B48" i="581"/>
  <c r="B49" i="581"/>
  <c r="B50" i="581"/>
  <c r="B51" i="581"/>
  <c r="B52" i="581"/>
  <c r="B53" i="581"/>
  <c r="B54" i="581"/>
  <c r="B55" i="581"/>
  <c r="B56" i="581"/>
  <c r="B57" i="581"/>
  <c r="B58" i="581"/>
  <c r="B59" i="581"/>
  <c r="B60" i="581"/>
  <c r="B61" i="581"/>
  <c r="B62" i="581"/>
  <c r="B63" i="581"/>
  <c r="B64" i="581"/>
  <c r="B65" i="581"/>
  <c r="B66" i="581"/>
  <c r="B67" i="581"/>
  <c r="B68" i="581"/>
  <c r="B69" i="581"/>
  <c r="B70" i="581"/>
  <c r="B71" i="581"/>
  <c r="B72" i="581"/>
  <c r="B73" i="581"/>
  <c r="B74" i="581"/>
  <c r="B75" i="581"/>
  <c r="B76" i="581"/>
  <c r="B77" i="581"/>
  <c r="B78" i="581"/>
  <c r="B79" i="581"/>
  <c r="B80" i="581"/>
  <c r="B81" i="581"/>
  <c r="B82" i="581"/>
  <c r="B83" i="581"/>
  <c r="B84" i="581"/>
  <c r="B85" i="581"/>
  <c r="B86" i="581"/>
  <c r="B87" i="581"/>
  <c r="B88" i="581"/>
  <c r="B89" i="581"/>
  <c r="B90" i="581"/>
  <c r="B91" i="581"/>
  <c r="B92" i="581"/>
  <c r="B93" i="581"/>
  <c r="B94" i="581"/>
  <c r="B95" i="581"/>
  <c r="B96" i="581"/>
  <c r="B97" i="581"/>
  <c r="B98" i="581"/>
  <c r="B99" i="581"/>
  <c r="B100" i="581"/>
  <c r="B101" i="581"/>
  <c r="B102" i="581"/>
  <c r="B103" i="581"/>
  <c r="B104" i="581"/>
  <c r="B105" i="581"/>
  <c r="B106" i="581"/>
  <c r="B107" i="581"/>
  <c r="B108" i="581"/>
  <c r="B109" i="581"/>
  <c r="B110" i="581"/>
  <c r="B111" i="581"/>
  <c r="B112" i="581"/>
  <c r="B113" i="581"/>
  <c r="B114" i="581"/>
  <c r="B115" i="581"/>
  <c r="B116" i="581"/>
  <c r="B117" i="581"/>
  <c r="B118" i="581"/>
  <c r="B119" i="581"/>
  <c r="B120" i="581"/>
  <c r="B121" i="581"/>
  <c r="B122" i="581"/>
  <c r="B123" i="581"/>
  <c r="B124" i="581"/>
  <c r="B125" i="581"/>
  <c r="B126" i="581"/>
  <c r="B127" i="581"/>
  <c r="B128" i="581"/>
  <c r="B129" i="581"/>
  <c r="B130" i="581"/>
  <c r="B131" i="581"/>
  <c r="B132" i="581"/>
  <c r="B133" i="581"/>
  <c r="B134" i="581"/>
  <c r="B135" i="581"/>
  <c r="B136" i="581"/>
  <c r="B137" i="581"/>
  <c r="B138" i="581"/>
  <c r="B139" i="581"/>
  <c r="B140" i="581"/>
  <c r="B141" i="581"/>
  <c r="B142" i="581"/>
  <c r="B143" i="581"/>
  <c r="B144" i="581"/>
  <c r="B145" i="581"/>
  <c r="Q2" i="580"/>
  <c r="Q3" i="580"/>
  <c r="Q4" i="580"/>
  <c r="Q5" i="580"/>
  <c r="Q6" i="580"/>
  <c r="Q7" i="580"/>
  <c r="Q8" i="580"/>
  <c r="Q9" i="580"/>
  <c r="Q10" i="580"/>
  <c r="Q11" i="580"/>
  <c r="Q12" i="580"/>
  <c r="Q13" i="580"/>
  <c r="Q14" i="580"/>
  <c r="Q15" i="580"/>
  <c r="Q16" i="580"/>
  <c r="Q17" i="580"/>
  <c r="Q18" i="580"/>
  <c r="Q19" i="580"/>
  <c r="Q20" i="580"/>
  <c r="Q21" i="580"/>
  <c r="Q22" i="580"/>
  <c r="Q23" i="580"/>
  <c r="Q24" i="580"/>
  <c r="Q25" i="580"/>
  <c r="Q26" i="580"/>
  <c r="Q27" i="580"/>
  <c r="Q28" i="580"/>
  <c r="Q29" i="580"/>
  <c r="Q30" i="580"/>
  <c r="Q31" i="580"/>
  <c r="Q32" i="580"/>
  <c r="Q33" i="580"/>
  <c r="Q34" i="580"/>
  <c r="Q35" i="580"/>
  <c r="Q36" i="580"/>
  <c r="Q37" i="580"/>
  <c r="Q38" i="580"/>
  <c r="Q39" i="580"/>
  <c r="Q40" i="580"/>
  <c r="Q41" i="580"/>
  <c r="Q42" i="580"/>
  <c r="Q43" i="580"/>
  <c r="Q44" i="580"/>
  <c r="Q45" i="580"/>
  <c r="Q46" i="580"/>
  <c r="Q47" i="580"/>
  <c r="Q48" i="580"/>
  <c r="Q49" i="580"/>
  <c r="Q50" i="580"/>
  <c r="Q51" i="580"/>
  <c r="Q52" i="580"/>
  <c r="Q53" i="580"/>
  <c r="Q54" i="580"/>
  <c r="Q55" i="580"/>
  <c r="Q56" i="580"/>
  <c r="Q57" i="580"/>
  <c r="Q58" i="580"/>
  <c r="Q59" i="580"/>
  <c r="Q60" i="580"/>
  <c r="Q61" i="580"/>
  <c r="Q62" i="580"/>
  <c r="Q63" i="580"/>
  <c r="Q64" i="580"/>
  <c r="Q65" i="580"/>
  <c r="Q66" i="580"/>
  <c r="Q67" i="580"/>
  <c r="Q68" i="580"/>
  <c r="Q69" i="580"/>
  <c r="Q70" i="580"/>
  <c r="Q71" i="580"/>
  <c r="Q72" i="580"/>
  <c r="Q73" i="580"/>
  <c r="Q74" i="580"/>
  <c r="Q75" i="580"/>
  <c r="Q76" i="580"/>
  <c r="Q77" i="580"/>
  <c r="Q78" i="580"/>
  <c r="Q79" i="580"/>
  <c r="Q80" i="580"/>
  <c r="Q81" i="580"/>
  <c r="Q82" i="580"/>
  <c r="Q83" i="580"/>
  <c r="Q84" i="580"/>
  <c r="Q85" i="580"/>
  <c r="Q86" i="580"/>
  <c r="Q87" i="580"/>
  <c r="Q88" i="580"/>
  <c r="Q89" i="580"/>
  <c r="Q90" i="580"/>
  <c r="Q91" i="580"/>
  <c r="Q92" i="580"/>
  <c r="Q93" i="580"/>
  <c r="Q94" i="580"/>
  <c r="Q95" i="580"/>
  <c r="Q96" i="580"/>
  <c r="Q97" i="580"/>
  <c r="Q98" i="580"/>
  <c r="Q99" i="580"/>
  <c r="Q100" i="580"/>
  <c r="Q101" i="580"/>
  <c r="Q102" i="580"/>
  <c r="Q103" i="580"/>
  <c r="Q104" i="580"/>
  <c r="Q105" i="580"/>
  <c r="Q106" i="580"/>
  <c r="Q107" i="580"/>
  <c r="Q108" i="580"/>
  <c r="Q109" i="580"/>
  <c r="Q110" i="580"/>
  <c r="Q111" i="580"/>
  <c r="Q112" i="580"/>
  <c r="Q113" i="580"/>
  <c r="Q114" i="580"/>
  <c r="Q115" i="580"/>
  <c r="Q116" i="580"/>
  <c r="Q117" i="580"/>
  <c r="Q118" i="580"/>
  <c r="Q119" i="580"/>
  <c r="Q120" i="580"/>
  <c r="Q121" i="580"/>
  <c r="Q122" i="580"/>
  <c r="Q123" i="580"/>
  <c r="Q124" i="580"/>
  <c r="Q125" i="580"/>
  <c r="Q126" i="580"/>
  <c r="Q127" i="580"/>
  <c r="Q128" i="580"/>
  <c r="Q129" i="580"/>
  <c r="Q130" i="580"/>
  <c r="Q131" i="580"/>
  <c r="Q132" i="580"/>
  <c r="Q133" i="580"/>
  <c r="Q134" i="580"/>
  <c r="Q135" i="580"/>
  <c r="Q136" i="580"/>
  <c r="Q137" i="580"/>
  <c r="Q138" i="580"/>
  <c r="Q139" i="580"/>
  <c r="Q140" i="580"/>
  <c r="Q141" i="580"/>
  <c r="Q142" i="580"/>
  <c r="Q143" i="580"/>
  <c r="Q144" i="580"/>
  <c r="Q145" i="580"/>
  <c r="P2" i="580"/>
  <c r="P3" i="580"/>
  <c r="P4" i="580"/>
  <c r="P5" i="580"/>
  <c r="P6" i="580"/>
  <c r="P7" i="580"/>
  <c r="P8" i="580"/>
  <c r="P9" i="580"/>
  <c r="P10" i="580"/>
  <c r="P11" i="580"/>
  <c r="P12" i="580"/>
  <c r="P13" i="580"/>
  <c r="P14" i="580"/>
  <c r="P15" i="580"/>
  <c r="P16" i="580"/>
  <c r="P17" i="580"/>
  <c r="P18" i="580"/>
  <c r="P19" i="580"/>
  <c r="P20" i="580"/>
  <c r="P21" i="580"/>
  <c r="P22" i="580"/>
  <c r="P23" i="580"/>
  <c r="P24" i="580"/>
  <c r="P25" i="580"/>
  <c r="P26" i="580"/>
  <c r="P27" i="580"/>
  <c r="P28" i="580"/>
  <c r="P29" i="580"/>
  <c r="P30" i="580"/>
  <c r="P31" i="580"/>
  <c r="P32" i="580"/>
  <c r="P33" i="580"/>
  <c r="P34" i="580"/>
  <c r="P35" i="580"/>
  <c r="P36" i="580"/>
  <c r="P37" i="580"/>
  <c r="P38" i="580"/>
  <c r="P39" i="580"/>
  <c r="P40" i="580"/>
  <c r="P41" i="580"/>
  <c r="P42" i="580"/>
  <c r="P43" i="580"/>
  <c r="P44" i="580"/>
  <c r="P45" i="580"/>
  <c r="P46" i="580"/>
  <c r="P47" i="580"/>
  <c r="P48" i="580"/>
  <c r="P49" i="580"/>
  <c r="P50" i="580"/>
  <c r="P51" i="580"/>
  <c r="P52" i="580"/>
  <c r="P53" i="580"/>
  <c r="P54" i="580"/>
  <c r="P55" i="580"/>
  <c r="P56" i="580"/>
  <c r="P57" i="580"/>
  <c r="P58" i="580"/>
  <c r="P59" i="580"/>
  <c r="P60" i="580"/>
  <c r="P61" i="580"/>
  <c r="P62" i="580"/>
  <c r="P63" i="580"/>
  <c r="P64" i="580"/>
  <c r="P65" i="580"/>
  <c r="P66" i="580"/>
  <c r="P67" i="580"/>
  <c r="P68" i="580"/>
  <c r="P69" i="580"/>
  <c r="P70" i="580"/>
  <c r="P71" i="580"/>
  <c r="P72" i="580"/>
  <c r="P73" i="580"/>
  <c r="P74" i="580"/>
  <c r="P75" i="580"/>
  <c r="P76" i="580"/>
  <c r="P77" i="580"/>
  <c r="P78" i="580"/>
  <c r="P79" i="580"/>
  <c r="P80" i="580"/>
  <c r="P81" i="580"/>
  <c r="P82" i="580"/>
  <c r="P83" i="580"/>
  <c r="P84" i="580"/>
  <c r="P85" i="580"/>
  <c r="P86" i="580"/>
  <c r="P87" i="580"/>
  <c r="P88" i="580"/>
  <c r="P89" i="580"/>
  <c r="P90" i="580"/>
  <c r="P91" i="580"/>
  <c r="P92" i="580"/>
  <c r="P93" i="580"/>
  <c r="P94" i="580"/>
  <c r="P95" i="580"/>
  <c r="P96" i="580"/>
  <c r="P97" i="580"/>
  <c r="P98" i="580"/>
  <c r="P99" i="580"/>
  <c r="P100" i="580"/>
  <c r="P101" i="580"/>
  <c r="P102" i="580"/>
  <c r="P103" i="580"/>
  <c r="P104" i="580"/>
  <c r="P105" i="580"/>
  <c r="P106" i="580"/>
  <c r="P107" i="580"/>
  <c r="P108" i="580"/>
  <c r="P109" i="580"/>
  <c r="P110" i="580"/>
  <c r="P111" i="580"/>
  <c r="P112" i="580"/>
  <c r="P113" i="580"/>
  <c r="P114" i="580"/>
  <c r="P115" i="580"/>
  <c r="P116" i="580"/>
  <c r="P117" i="580"/>
  <c r="P118" i="580"/>
  <c r="P119" i="580"/>
  <c r="P120" i="580"/>
  <c r="P121" i="580"/>
  <c r="P122" i="580"/>
  <c r="P123" i="580"/>
  <c r="P124" i="580"/>
  <c r="P125" i="580"/>
  <c r="P126" i="580"/>
  <c r="P127" i="580"/>
  <c r="P128" i="580"/>
  <c r="P129" i="580"/>
  <c r="P130" i="580"/>
  <c r="P131" i="580"/>
  <c r="P132" i="580"/>
  <c r="P133" i="580"/>
  <c r="P134" i="580"/>
  <c r="P135" i="580"/>
  <c r="P136" i="580"/>
  <c r="P137" i="580"/>
  <c r="P138" i="580"/>
  <c r="P139" i="580"/>
  <c r="P140" i="580"/>
  <c r="P141" i="580"/>
  <c r="P142" i="580"/>
  <c r="P143" i="580"/>
  <c r="P144" i="580"/>
  <c r="P145" i="580"/>
  <c r="O2" i="580"/>
  <c r="O3" i="580"/>
  <c r="O4" i="580"/>
  <c r="O5" i="580"/>
  <c r="O6" i="580"/>
  <c r="O7" i="580"/>
  <c r="O8" i="580"/>
  <c r="O9" i="580"/>
  <c r="O10" i="580"/>
  <c r="O11" i="580"/>
  <c r="O12" i="580"/>
  <c r="O13" i="580"/>
  <c r="O14" i="580"/>
  <c r="O15" i="580"/>
  <c r="O16" i="580"/>
  <c r="O17" i="580"/>
  <c r="O18" i="580"/>
  <c r="O19" i="580"/>
  <c r="O20" i="580"/>
  <c r="O21" i="580"/>
  <c r="O22" i="580"/>
  <c r="O23" i="580"/>
  <c r="O24" i="580"/>
  <c r="O25" i="580"/>
  <c r="O26" i="580"/>
  <c r="O27" i="580"/>
  <c r="O28" i="580"/>
  <c r="O29" i="580"/>
  <c r="O30" i="580"/>
  <c r="O31" i="580"/>
  <c r="O32" i="580"/>
  <c r="O33" i="580"/>
  <c r="O34" i="580"/>
  <c r="O35" i="580"/>
  <c r="O36" i="580"/>
  <c r="O37" i="580"/>
  <c r="O38" i="580"/>
  <c r="O39" i="580"/>
  <c r="O40" i="580"/>
  <c r="O41" i="580"/>
  <c r="O42" i="580"/>
  <c r="O43" i="580"/>
  <c r="O44" i="580"/>
  <c r="O45" i="580"/>
  <c r="O46" i="580"/>
  <c r="O47" i="580"/>
  <c r="O48" i="580"/>
  <c r="O49" i="580"/>
  <c r="O50" i="580"/>
  <c r="O51" i="580"/>
  <c r="O52" i="580"/>
  <c r="O53" i="580"/>
  <c r="O54" i="580"/>
  <c r="O55" i="580"/>
  <c r="O56" i="580"/>
  <c r="O57" i="580"/>
  <c r="O58" i="580"/>
  <c r="O59" i="580"/>
  <c r="O60" i="580"/>
  <c r="O61" i="580"/>
  <c r="O62" i="580"/>
  <c r="O63" i="580"/>
  <c r="O64" i="580"/>
  <c r="O65" i="580"/>
  <c r="O66" i="580"/>
  <c r="O67" i="580"/>
  <c r="O68" i="580"/>
  <c r="O69" i="580"/>
  <c r="O70" i="580"/>
  <c r="O71" i="580"/>
  <c r="O72" i="580"/>
  <c r="O73" i="580"/>
  <c r="O74" i="580"/>
  <c r="O75" i="580"/>
  <c r="O76" i="580"/>
  <c r="O77" i="580"/>
  <c r="O78" i="580"/>
  <c r="O79" i="580"/>
  <c r="O80" i="580"/>
  <c r="O81" i="580"/>
  <c r="O82" i="580"/>
  <c r="O83" i="580"/>
  <c r="O84" i="580"/>
  <c r="O85" i="580"/>
  <c r="O86" i="580"/>
  <c r="O87" i="580"/>
  <c r="O88" i="580"/>
  <c r="O89" i="580"/>
  <c r="O90" i="580"/>
  <c r="O91" i="580"/>
  <c r="O92" i="580"/>
  <c r="O93" i="580"/>
  <c r="O94" i="580"/>
  <c r="O95" i="580"/>
  <c r="O96" i="580"/>
  <c r="O97" i="580"/>
  <c r="O98" i="580"/>
  <c r="O99" i="580"/>
  <c r="O100" i="580"/>
  <c r="O101" i="580"/>
  <c r="O102" i="580"/>
  <c r="O103" i="580"/>
  <c r="O104" i="580"/>
  <c r="O105" i="580"/>
  <c r="O106" i="580"/>
  <c r="O107" i="580"/>
  <c r="O108" i="580"/>
  <c r="O109" i="580"/>
  <c r="O110" i="580"/>
  <c r="O111" i="580"/>
  <c r="O112" i="580"/>
  <c r="O113" i="580"/>
  <c r="O114" i="580"/>
  <c r="O115" i="580"/>
  <c r="O116" i="580"/>
  <c r="O117" i="580"/>
  <c r="O118" i="580"/>
  <c r="O119" i="580"/>
  <c r="O120" i="580"/>
  <c r="O121" i="580"/>
  <c r="O122" i="580"/>
  <c r="O123" i="580"/>
  <c r="O124" i="580"/>
  <c r="O125" i="580"/>
  <c r="O126" i="580"/>
  <c r="O127" i="580"/>
  <c r="O128" i="580"/>
  <c r="O129" i="580"/>
  <c r="O130" i="580"/>
  <c r="O131" i="580"/>
  <c r="O132" i="580"/>
  <c r="O133" i="580"/>
  <c r="O134" i="580"/>
  <c r="O135" i="580"/>
  <c r="O136" i="580"/>
  <c r="O137" i="580"/>
  <c r="O138" i="580"/>
  <c r="O139" i="580"/>
  <c r="O140" i="580"/>
  <c r="O141" i="580"/>
  <c r="O142" i="580"/>
  <c r="O143" i="580"/>
  <c r="O144" i="580"/>
  <c r="O145" i="580"/>
  <c r="N2" i="580"/>
  <c r="N3" i="580"/>
  <c r="N4" i="580"/>
  <c r="N5" i="580"/>
  <c r="N6" i="580"/>
  <c r="N7" i="580"/>
  <c r="N8" i="580"/>
  <c r="N9" i="580"/>
  <c r="N10" i="580"/>
  <c r="N11" i="580"/>
  <c r="N12" i="580"/>
  <c r="N13" i="580"/>
  <c r="N14" i="580"/>
  <c r="N15" i="580"/>
  <c r="N16" i="580"/>
  <c r="N17" i="580"/>
  <c r="N18" i="580"/>
  <c r="N19" i="580"/>
  <c r="N20" i="580"/>
  <c r="N21" i="580"/>
  <c r="N22" i="580"/>
  <c r="N23" i="580"/>
  <c r="N24" i="580"/>
  <c r="N25" i="580"/>
  <c r="N26" i="580"/>
  <c r="N27" i="580"/>
  <c r="N28" i="580"/>
  <c r="N29" i="580"/>
  <c r="N30" i="580"/>
  <c r="N31" i="580"/>
  <c r="N32" i="580"/>
  <c r="N33" i="580"/>
  <c r="N34" i="580"/>
  <c r="N35" i="580"/>
  <c r="N36" i="580"/>
  <c r="N37" i="580"/>
  <c r="N38" i="580"/>
  <c r="N39" i="580"/>
  <c r="N40" i="580"/>
  <c r="N41" i="580"/>
  <c r="N42" i="580"/>
  <c r="N43" i="580"/>
  <c r="N44" i="580"/>
  <c r="N45" i="580"/>
  <c r="N46" i="580"/>
  <c r="N47" i="580"/>
  <c r="N48" i="580"/>
  <c r="N49" i="580"/>
  <c r="N50" i="580"/>
  <c r="N51" i="580"/>
  <c r="N52" i="580"/>
  <c r="N53" i="580"/>
  <c r="N54" i="580"/>
  <c r="N55" i="580"/>
  <c r="N56" i="580"/>
  <c r="N57" i="580"/>
  <c r="N58" i="580"/>
  <c r="N59" i="580"/>
  <c r="N60" i="580"/>
  <c r="N61" i="580"/>
  <c r="N62" i="580"/>
  <c r="N63" i="580"/>
  <c r="N64" i="580"/>
  <c r="N65" i="580"/>
  <c r="N66" i="580"/>
  <c r="N67" i="580"/>
  <c r="N68" i="580"/>
  <c r="N69" i="580"/>
  <c r="N70" i="580"/>
  <c r="N71" i="580"/>
  <c r="N72" i="580"/>
  <c r="N73" i="580"/>
  <c r="N74" i="580"/>
  <c r="N75" i="580"/>
  <c r="N76" i="580"/>
  <c r="N77" i="580"/>
  <c r="N78" i="580"/>
  <c r="N79" i="580"/>
  <c r="N80" i="580"/>
  <c r="N81" i="580"/>
  <c r="N82" i="580"/>
  <c r="N83" i="580"/>
  <c r="N84" i="580"/>
  <c r="N85" i="580"/>
  <c r="N86" i="580"/>
  <c r="N87" i="580"/>
  <c r="N88" i="580"/>
  <c r="N89" i="580"/>
  <c r="N90" i="580"/>
  <c r="N91" i="580"/>
  <c r="N92" i="580"/>
  <c r="N93" i="580"/>
  <c r="N94" i="580"/>
  <c r="N95" i="580"/>
  <c r="N96" i="580"/>
  <c r="N97" i="580"/>
  <c r="N98" i="580"/>
  <c r="N99" i="580"/>
  <c r="N100" i="580"/>
  <c r="N101" i="580"/>
  <c r="N102" i="580"/>
  <c r="N103" i="580"/>
  <c r="N104" i="580"/>
  <c r="N105" i="580"/>
  <c r="N106" i="580"/>
  <c r="N107" i="580"/>
  <c r="N108" i="580"/>
  <c r="N109" i="580"/>
  <c r="N110" i="580"/>
  <c r="N111" i="580"/>
  <c r="N112" i="580"/>
  <c r="N113" i="580"/>
  <c r="N114" i="580"/>
  <c r="N115" i="580"/>
  <c r="N116" i="580"/>
  <c r="N117" i="580"/>
  <c r="N118" i="580"/>
  <c r="N119" i="580"/>
  <c r="N120" i="580"/>
  <c r="N121" i="580"/>
  <c r="N122" i="580"/>
  <c r="N123" i="580"/>
  <c r="N124" i="580"/>
  <c r="N125" i="580"/>
  <c r="N126" i="580"/>
  <c r="N127" i="580"/>
  <c r="N128" i="580"/>
  <c r="N129" i="580"/>
  <c r="N130" i="580"/>
  <c r="N131" i="580"/>
  <c r="N132" i="580"/>
  <c r="N133" i="580"/>
  <c r="N134" i="580"/>
  <c r="N135" i="580"/>
  <c r="N136" i="580"/>
  <c r="N137" i="580"/>
  <c r="N138" i="580"/>
  <c r="N139" i="580"/>
  <c r="N140" i="580"/>
  <c r="N141" i="580"/>
  <c r="N142" i="580"/>
  <c r="N143" i="580"/>
  <c r="N144" i="580"/>
  <c r="N145" i="580"/>
  <c r="M2" i="580"/>
  <c r="M3" i="580"/>
  <c r="M4" i="580"/>
  <c r="M5" i="580"/>
  <c r="M6" i="580"/>
  <c r="M7" i="580"/>
  <c r="M8" i="580"/>
  <c r="M9" i="580"/>
  <c r="M10" i="580"/>
  <c r="M11" i="580"/>
  <c r="M12" i="580"/>
  <c r="M13" i="580"/>
  <c r="M14" i="580"/>
  <c r="M15" i="580"/>
  <c r="M16" i="580"/>
  <c r="M17" i="580"/>
  <c r="M18" i="580"/>
  <c r="M19" i="580"/>
  <c r="M20" i="580"/>
  <c r="M21" i="580"/>
  <c r="M22" i="580"/>
  <c r="M23" i="580"/>
  <c r="M24" i="580"/>
  <c r="M25" i="580"/>
  <c r="M26" i="580"/>
  <c r="M27" i="580"/>
  <c r="M28" i="580"/>
  <c r="M29" i="580"/>
  <c r="M30" i="580"/>
  <c r="M31" i="580"/>
  <c r="M32" i="580"/>
  <c r="M33" i="580"/>
  <c r="M34" i="580"/>
  <c r="M35" i="580"/>
  <c r="M36" i="580"/>
  <c r="M37" i="580"/>
  <c r="M38" i="580"/>
  <c r="M39" i="580"/>
  <c r="M40" i="580"/>
  <c r="M41" i="580"/>
  <c r="M42" i="580"/>
  <c r="M43" i="580"/>
  <c r="M44" i="580"/>
  <c r="M45" i="580"/>
  <c r="M46" i="580"/>
  <c r="M47" i="580"/>
  <c r="M48" i="580"/>
  <c r="M49" i="580"/>
  <c r="M50" i="580"/>
  <c r="M51" i="580"/>
  <c r="M52" i="580"/>
  <c r="M53" i="580"/>
  <c r="M54" i="580"/>
  <c r="M55" i="580"/>
  <c r="M56" i="580"/>
  <c r="M57" i="580"/>
  <c r="M58" i="580"/>
  <c r="M59" i="580"/>
  <c r="M60" i="580"/>
  <c r="M61" i="580"/>
  <c r="M62" i="580"/>
  <c r="M63" i="580"/>
  <c r="M64" i="580"/>
  <c r="M65" i="580"/>
  <c r="M66" i="580"/>
  <c r="M67" i="580"/>
  <c r="M68" i="580"/>
  <c r="M69" i="580"/>
  <c r="M70" i="580"/>
  <c r="M71" i="580"/>
  <c r="M72" i="580"/>
  <c r="M73" i="580"/>
  <c r="M74" i="580"/>
  <c r="M75" i="580"/>
  <c r="M76" i="580"/>
  <c r="M77" i="580"/>
  <c r="M78" i="580"/>
  <c r="M79" i="580"/>
  <c r="M80" i="580"/>
  <c r="M81" i="580"/>
  <c r="M82" i="580"/>
  <c r="M83" i="580"/>
  <c r="M84" i="580"/>
  <c r="M85" i="580"/>
  <c r="M86" i="580"/>
  <c r="M87" i="580"/>
  <c r="M88" i="580"/>
  <c r="M89" i="580"/>
  <c r="M90" i="580"/>
  <c r="M91" i="580"/>
  <c r="M92" i="580"/>
  <c r="M93" i="580"/>
  <c r="M94" i="580"/>
  <c r="M95" i="580"/>
  <c r="M96" i="580"/>
  <c r="M97" i="580"/>
  <c r="M98" i="580"/>
  <c r="M99" i="580"/>
  <c r="M100" i="580"/>
  <c r="M101" i="580"/>
  <c r="M102" i="580"/>
  <c r="M103" i="580"/>
  <c r="M104" i="580"/>
  <c r="M105" i="580"/>
  <c r="M106" i="580"/>
  <c r="M107" i="580"/>
  <c r="M108" i="580"/>
  <c r="M109" i="580"/>
  <c r="M110" i="580"/>
  <c r="M111" i="580"/>
  <c r="M112" i="580"/>
  <c r="M113" i="580"/>
  <c r="M114" i="580"/>
  <c r="M115" i="580"/>
  <c r="M116" i="580"/>
  <c r="M117" i="580"/>
  <c r="M118" i="580"/>
  <c r="M119" i="580"/>
  <c r="M120" i="580"/>
  <c r="M121" i="580"/>
  <c r="M122" i="580"/>
  <c r="M123" i="580"/>
  <c r="M124" i="580"/>
  <c r="M125" i="580"/>
  <c r="M126" i="580"/>
  <c r="M127" i="580"/>
  <c r="M128" i="580"/>
  <c r="M129" i="580"/>
  <c r="M130" i="580"/>
  <c r="M131" i="580"/>
  <c r="M132" i="580"/>
  <c r="M133" i="580"/>
  <c r="M134" i="580"/>
  <c r="M135" i="580"/>
  <c r="M136" i="580"/>
  <c r="M137" i="580"/>
  <c r="M138" i="580"/>
  <c r="M139" i="580"/>
  <c r="M140" i="580"/>
  <c r="M141" i="580"/>
  <c r="M142" i="580"/>
  <c r="M143" i="580"/>
  <c r="M144" i="580"/>
  <c r="M145" i="580"/>
  <c r="L2" i="580"/>
  <c r="L3" i="580"/>
  <c r="L4" i="580"/>
  <c r="L5" i="580"/>
  <c r="L6" i="580"/>
  <c r="L7" i="580"/>
  <c r="L8" i="580"/>
  <c r="L9" i="580"/>
  <c r="L10" i="580"/>
  <c r="L11" i="580"/>
  <c r="L12" i="580"/>
  <c r="L13" i="580"/>
  <c r="L14" i="580"/>
  <c r="L15" i="580"/>
  <c r="L16" i="580"/>
  <c r="L17" i="580"/>
  <c r="L18" i="580"/>
  <c r="L19" i="580"/>
  <c r="L20" i="580"/>
  <c r="L21" i="580"/>
  <c r="L22" i="580"/>
  <c r="L23" i="580"/>
  <c r="L24" i="580"/>
  <c r="L25" i="580"/>
  <c r="L26" i="580"/>
  <c r="L27" i="580"/>
  <c r="L28" i="580"/>
  <c r="L29" i="580"/>
  <c r="L30" i="580"/>
  <c r="L31" i="580"/>
  <c r="L32" i="580"/>
  <c r="L33" i="580"/>
  <c r="L34" i="580"/>
  <c r="L35" i="580"/>
  <c r="L36" i="580"/>
  <c r="L37" i="580"/>
  <c r="L38" i="580"/>
  <c r="L39" i="580"/>
  <c r="L40" i="580"/>
  <c r="L41" i="580"/>
  <c r="L42" i="580"/>
  <c r="L43" i="580"/>
  <c r="L44" i="580"/>
  <c r="L45" i="580"/>
  <c r="L46" i="580"/>
  <c r="L47" i="580"/>
  <c r="L48" i="580"/>
  <c r="L49" i="580"/>
  <c r="L50" i="580"/>
  <c r="L51" i="580"/>
  <c r="L52" i="580"/>
  <c r="L53" i="580"/>
  <c r="L54" i="580"/>
  <c r="L55" i="580"/>
  <c r="L56" i="580"/>
  <c r="L57" i="580"/>
  <c r="L58" i="580"/>
  <c r="L59" i="580"/>
  <c r="L60" i="580"/>
  <c r="L61" i="580"/>
  <c r="L62" i="580"/>
  <c r="L63" i="580"/>
  <c r="L64" i="580"/>
  <c r="L65" i="580"/>
  <c r="L66" i="580"/>
  <c r="L67" i="580"/>
  <c r="L68" i="580"/>
  <c r="L69" i="580"/>
  <c r="L70" i="580"/>
  <c r="L71" i="580"/>
  <c r="L72" i="580"/>
  <c r="L73" i="580"/>
  <c r="L74" i="580"/>
  <c r="L75" i="580"/>
  <c r="L76" i="580"/>
  <c r="L77" i="580"/>
  <c r="L78" i="580"/>
  <c r="L79" i="580"/>
  <c r="L80" i="580"/>
  <c r="L81" i="580"/>
  <c r="L82" i="580"/>
  <c r="L83" i="580"/>
  <c r="L84" i="580"/>
  <c r="L85" i="580"/>
  <c r="L86" i="580"/>
  <c r="L87" i="580"/>
  <c r="L88" i="580"/>
  <c r="L89" i="580"/>
  <c r="L90" i="580"/>
  <c r="L91" i="580"/>
  <c r="L92" i="580"/>
  <c r="L93" i="580"/>
  <c r="L94" i="580"/>
  <c r="L95" i="580"/>
  <c r="L96" i="580"/>
  <c r="L97" i="580"/>
  <c r="L98" i="580"/>
  <c r="L99" i="580"/>
  <c r="L100" i="580"/>
  <c r="L101" i="580"/>
  <c r="L102" i="580"/>
  <c r="L103" i="580"/>
  <c r="L104" i="580"/>
  <c r="L105" i="580"/>
  <c r="L106" i="580"/>
  <c r="L107" i="580"/>
  <c r="L108" i="580"/>
  <c r="L109" i="580"/>
  <c r="L110" i="580"/>
  <c r="L111" i="580"/>
  <c r="L112" i="580"/>
  <c r="L113" i="580"/>
  <c r="L114" i="580"/>
  <c r="L115" i="580"/>
  <c r="L116" i="580"/>
  <c r="L117" i="580"/>
  <c r="L118" i="580"/>
  <c r="L119" i="580"/>
  <c r="L120" i="580"/>
  <c r="L121" i="580"/>
  <c r="L122" i="580"/>
  <c r="L123" i="580"/>
  <c r="L124" i="580"/>
  <c r="L125" i="580"/>
  <c r="L126" i="580"/>
  <c r="L127" i="580"/>
  <c r="L128" i="580"/>
  <c r="L129" i="580"/>
  <c r="L130" i="580"/>
  <c r="L131" i="580"/>
  <c r="L132" i="580"/>
  <c r="L133" i="580"/>
  <c r="L134" i="580"/>
  <c r="L135" i="580"/>
  <c r="L136" i="580"/>
  <c r="L137" i="580"/>
  <c r="L138" i="580"/>
  <c r="L139" i="580"/>
  <c r="L140" i="580"/>
  <c r="L141" i="580"/>
  <c r="L142" i="580"/>
  <c r="L143" i="580"/>
  <c r="L144" i="580"/>
  <c r="L145" i="580"/>
  <c r="K2" i="580"/>
  <c r="K3" i="580"/>
  <c r="K4" i="580"/>
  <c r="K5" i="580"/>
  <c r="K6" i="580"/>
  <c r="K7" i="580"/>
  <c r="K8" i="580"/>
  <c r="K9" i="580"/>
  <c r="K10" i="580"/>
  <c r="K11" i="580"/>
  <c r="K12" i="580"/>
  <c r="K13" i="580"/>
  <c r="K14" i="580"/>
  <c r="K15" i="580"/>
  <c r="K16" i="580"/>
  <c r="K17" i="580"/>
  <c r="K18" i="580"/>
  <c r="K19" i="580"/>
  <c r="K20" i="580"/>
  <c r="K21" i="580"/>
  <c r="K22" i="580"/>
  <c r="K23" i="580"/>
  <c r="K24" i="580"/>
  <c r="K25" i="580"/>
  <c r="K26" i="580"/>
  <c r="K27" i="580"/>
  <c r="K28" i="580"/>
  <c r="K29" i="580"/>
  <c r="K30" i="580"/>
  <c r="K31" i="580"/>
  <c r="K32" i="580"/>
  <c r="K33" i="580"/>
  <c r="K34" i="580"/>
  <c r="K35" i="580"/>
  <c r="K36" i="580"/>
  <c r="K37" i="580"/>
  <c r="K38" i="580"/>
  <c r="K39" i="580"/>
  <c r="K40" i="580"/>
  <c r="K41" i="580"/>
  <c r="K42" i="580"/>
  <c r="K43" i="580"/>
  <c r="K44" i="580"/>
  <c r="K45" i="580"/>
  <c r="K46" i="580"/>
  <c r="K47" i="580"/>
  <c r="K48" i="580"/>
  <c r="K49" i="580"/>
  <c r="K50" i="580"/>
  <c r="K51" i="580"/>
  <c r="K52" i="580"/>
  <c r="K53" i="580"/>
  <c r="K54" i="580"/>
  <c r="K55" i="580"/>
  <c r="K56" i="580"/>
  <c r="K57" i="580"/>
  <c r="K58" i="580"/>
  <c r="K59" i="580"/>
  <c r="K60" i="580"/>
  <c r="K61" i="580"/>
  <c r="K62" i="580"/>
  <c r="K63" i="580"/>
  <c r="K64" i="580"/>
  <c r="K65" i="580"/>
  <c r="K66" i="580"/>
  <c r="K67" i="580"/>
  <c r="K68" i="580"/>
  <c r="K69" i="580"/>
  <c r="K70" i="580"/>
  <c r="K71" i="580"/>
  <c r="K72" i="580"/>
  <c r="K73" i="580"/>
  <c r="K74" i="580"/>
  <c r="K75" i="580"/>
  <c r="K76" i="580"/>
  <c r="K77" i="580"/>
  <c r="K78" i="580"/>
  <c r="K79" i="580"/>
  <c r="K80" i="580"/>
  <c r="K81" i="580"/>
  <c r="K82" i="580"/>
  <c r="K83" i="580"/>
  <c r="K84" i="580"/>
  <c r="K85" i="580"/>
  <c r="K86" i="580"/>
  <c r="K87" i="580"/>
  <c r="K88" i="580"/>
  <c r="K89" i="580"/>
  <c r="K90" i="580"/>
  <c r="K91" i="580"/>
  <c r="K92" i="580"/>
  <c r="K93" i="580"/>
  <c r="K94" i="580"/>
  <c r="K95" i="580"/>
  <c r="K96" i="580"/>
  <c r="K97" i="580"/>
  <c r="K98" i="580"/>
  <c r="K99" i="580"/>
  <c r="K100" i="580"/>
  <c r="K101" i="580"/>
  <c r="K102" i="580"/>
  <c r="K103" i="580"/>
  <c r="K104" i="580"/>
  <c r="K105" i="580"/>
  <c r="K106" i="580"/>
  <c r="K107" i="580"/>
  <c r="K108" i="580"/>
  <c r="K109" i="580"/>
  <c r="K110" i="580"/>
  <c r="K111" i="580"/>
  <c r="K112" i="580"/>
  <c r="K113" i="580"/>
  <c r="K114" i="580"/>
  <c r="K115" i="580"/>
  <c r="K116" i="580"/>
  <c r="K117" i="580"/>
  <c r="K118" i="580"/>
  <c r="K119" i="580"/>
  <c r="K120" i="580"/>
  <c r="K121" i="580"/>
  <c r="K122" i="580"/>
  <c r="K123" i="580"/>
  <c r="K124" i="580"/>
  <c r="K125" i="580"/>
  <c r="K126" i="580"/>
  <c r="K127" i="580"/>
  <c r="K128" i="580"/>
  <c r="K129" i="580"/>
  <c r="K130" i="580"/>
  <c r="K131" i="580"/>
  <c r="K132" i="580"/>
  <c r="K133" i="580"/>
  <c r="K134" i="580"/>
  <c r="K135" i="580"/>
  <c r="K136" i="580"/>
  <c r="K137" i="580"/>
  <c r="K138" i="580"/>
  <c r="K139" i="580"/>
  <c r="K140" i="580"/>
  <c r="K141" i="580"/>
  <c r="K142" i="580"/>
  <c r="K143" i="580"/>
  <c r="K144" i="580"/>
  <c r="K145" i="580"/>
  <c r="J2" i="580"/>
  <c r="J3" i="580"/>
  <c r="J4" i="580"/>
  <c r="J5" i="580"/>
  <c r="J6" i="580"/>
  <c r="J7" i="580"/>
  <c r="J8" i="580"/>
  <c r="J9" i="580"/>
  <c r="J10" i="580"/>
  <c r="J11" i="580"/>
  <c r="J12" i="580"/>
  <c r="J13" i="580"/>
  <c r="J14" i="580"/>
  <c r="J15" i="580"/>
  <c r="J16" i="580"/>
  <c r="J17" i="580"/>
  <c r="J18" i="580"/>
  <c r="J19" i="580"/>
  <c r="J20" i="580"/>
  <c r="J21" i="580"/>
  <c r="J22" i="580"/>
  <c r="J23" i="580"/>
  <c r="J24" i="580"/>
  <c r="J25" i="580"/>
  <c r="J26" i="580"/>
  <c r="J27" i="580"/>
  <c r="J28" i="580"/>
  <c r="J29" i="580"/>
  <c r="J30" i="580"/>
  <c r="J31" i="580"/>
  <c r="J32" i="580"/>
  <c r="J33" i="580"/>
  <c r="J34" i="580"/>
  <c r="J35" i="580"/>
  <c r="J36" i="580"/>
  <c r="J37" i="580"/>
  <c r="J38" i="580"/>
  <c r="J39" i="580"/>
  <c r="J40" i="580"/>
  <c r="J41" i="580"/>
  <c r="J42" i="580"/>
  <c r="J43" i="580"/>
  <c r="J44" i="580"/>
  <c r="J45" i="580"/>
  <c r="J46" i="580"/>
  <c r="J47" i="580"/>
  <c r="J48" i="580"/>
  <c r="J49" i="580"/>
  <c r="J50" i="580"/>
  <c r="J51" i="580"/>
  <c r="J52" i="580"/>
  <c r="J53" i="580"/>
  <c r="J54" i="580"/>
  <c r="J55" i="580"/>
  <c r="J56" i="580"/>
  <c r="J57" i="580"/>
  <c r="J58" i="580"/>
  <c r="J59" i="580"/>
  <c r="J60" i="580"/>
  <c r="J61" i="580"/>
  <c r="J62" i="580"/>
  <c r="J63" i="580"/>
  <c r="J64" i="580"/>
  <c r="J65" i="580"/>
  <c r="J66" i="580"/>
  <c r="J67" i="580"/>
  <c r="J68" i="580"/>
  <c r="J69" i="580"/>
  <c r="J70" i="580"/>
  <c r="J71" i="580"/>
  <c r="J72" i="580"/>
  <c r="J73" i="580"/>
  <c r="J74" i="580"/>
  <c r="J75" i="580"/>
  <c r="J76" i="580"/>
  <c r="J77" i="580"/>
  <c r="J78" i="580"/>
  <c r="J79" i="580"/>
  <c r="J80" i="580"/>
  <c r="J81" i="580"/>
  <c r="J82" i="580"/>
  <c r="J83" i="580"/>
  <c r="J84" i="580"/>
  <c r="J85" i="580"/>
  <c r="J86" i="580"/>
  <c r="J87" i="580"/>
  <c r="J88" i="580"/>
  <c r="J89" i="580"/>
  <c r="J90" i="580"/>
  <c r="J91" i="580"/>
  <c r="J92" i="580"/>
  <c r="J93" i="580"/>
  <c r="J94" i="580"/>
  <c r="J95" i="580"/>
  <c r="J96" i="580"/>
  <c r="J97" i="580"/>
  <c r="J98" i="580"/>
  <c r="J99" i="580"/>
  <c r="J100" i="580"/>
  <c r="J101" i="580"/>
  <c r="J102" i="580"/>
  <c r="J103" i="580"/>
  <c r="J104" i="580"/>
  <c r="J105" i="580"/>
  <c r="J106" i="580"/>
  <c r="J107" i="580"/>
  <c r="J108" i="580"/>
  <c r="J109" i="580"/>
  <c r="J110" i="580"/>
  <c r="J111" i="580"/>
  <c r="J112" i="580"/>
  <c r="J113" i="580"/>
  <c r="J114" i="580"/>
  <c r="J115" i="580"/>
  <c r="J116" i="580"/>
  <c r="J117" i="580"/>
  <c r="J118" i="580"/>
  <c r="J119" i="580"/>
  <c r="J120" i="580"/>
  <c r="J121" i="580"/>
  <c r="J122" i="580"/>
  <c r="J123" i="580"/>
  <c r="J124" i="580"/>
  <c r="J125" i="580"/>
  <c r="J126" i="580"/>
  <c r="J127" i="580"/>
  <c r="J128" i="580"/>
  <c r="J129" i="580"/>
  <c r="J130" i="580"/>
  <c r="J131" i="580"/>
  <c r="J132" i="580"/>
  <c r="J133" i="580"/>
  <c r="J134" i="580"/>
  <c r="J135" i="580"/>
  <c r="J136" i="580"/>
  <c r="J137" i="580"/>
  <c r="J138" i="580"/>
  <c r="J139" i="580"/>
  <c r="J140" i="580"/>
  <c r="J141" i="580"/>
  <c r="J142" i="580"/>
  <c r="J143" i="580"/>
  <c r="J144" i="580"/>
  <c r="J145" i="580"/>
  <c r="E122" i="579"/>
  <c r="D14" i="582"/>
  <c r="B2" i="579"/>
  <c r="B3" i="579"/>
  <c r="B4" i="579"/>
  <c r="B5" i="579"/>
  <c r="B6" i="579"/>
  <c r="B7" i="579"/>
  <c r="B8" i="579"/>
  <c r="B9" i="579"/>
  <c r="B10" i="579"/>
  <c r="B11" i="579"/>
  <c r="B12" i="579"/>
  <c r="B13" i="579"/>
  <c r="B14" i="579"/>
  <c r="B15" i="579"/>
  <c r="B16" i="579"/>
  <c r="B17" i="579"/>
  <c r="B18" i="579"/>
  <c r="B19" i="579"/>
  <c r="B20" i="579"/>
  <c r="B21" i="579"/>
  <c r="B22" i="579"/>
  <c r="B23" i="579"/>
  <c r="B24" i="579"/>
  <c r="B25" i="579"/>
  <c r="B26" i="579"/>
  <c r="B27" i="579"/>
  <c r="B28" i="579"/>
  <c r="B29" i="579"/>
  <c r="B30" i="579"/>
  <c r="B31" i="579"/>
  <c r="B32" i="579"/>
  <c r="B33" i="579"/>
  <c r="B34" i="579"/>
  <c r="B35" i="579"/>
  <c r="B36" i="579"/>
  <c r="B37" i="579"/>
  <c r="B38" i="579"/>
  <c r="B39" i="579"/>
  <c r="B40" i="579"/>
  <c r="B41" i="579"/>
  <c r="B42" i="579"/>
  <c r="B43" i="579"/>
  <c r="B44" i="579"/>
  <c r="B45" i="579"/>
  <c r="B46" i="579"/>
  <c r="B47" i="579"/>
  <c r="B48" i="579"/>
  <c r="B49" i="579"/>
  <c r="B50" i="579"/>
  <c r="B51" i="579"/>
  <c r="B52" i="579"/>
  <c r="B53" i="579"/>
  <c r="B54" i="579"/>
  <c r="B55" i="579"/>
  <c r="B56" i="579"/>
  <c r="B57" i="579"/>
  <c r="B58" i="579"/>
  <c r="B59" i="579"/>
  <c r="B60" i="579"/>
  <c r="B61" i="579"/>
  <c r="B62" i="579"/>
  <c r="B63" i="579"/>
  <c r="B64" i="579"/>
  <c r="B65" i="579"/>
  <c r="B66" i="579"/>
  <c r="B67" i="579"/>
  <c r="B68" i="579"/>
  <c r="B69" i="579"/>
  <c r="B70" i="579"/>
  <c r="B71" i="579"/>
  <c r="B72" i="579"/>
  <c r="B73" i="579"/>
  <c r="B74" i="579"/>
  <c r="B75" i="579"/>
  <c r="B76" i="579"/>
  <c r="B77" i="579"/>
  <c r="B78" i="579"/>
  <c r="B79" i="579"/>
  <c r="B80" i="579"/>
  <c r="B81" i="579"/>
  <c r="B82" i="579"/>
  <c r="B83" i="579"/>
  <c r="B84" i="579"/>
  <c r="B85" i="579"/>
  <c r="B86" i="579"/>
  <c r="B87" i="579"/>
  <c r="B88" i="579"/>
  <c r="B89" i="579"/>
  <c r="B90" i="579"/>
  <c r="B91" i="579"/>
  <c r="B92" i="579"/>
  <c r="B93" i="579"/>
  <c r="B94" i="579"/>
  <c r="B95" i="579"/>
  <c r="B96" i="579"/>
  <c r="B97" i="579"/>
  <c r="B98" i="579"/>
  <c r="B99" i="579"/>
  <c r="B100" i="579"/>
  <c r="B101" i="579"/>
  <c r="B102" i="579"/>
  <c r="B103" i="579"/>
  <c r="B104" i="579"/>
  <c r="B105" i="579"/>
  <c r="B106" i="579"/>
  <c r="B107" i="579"/>
  <c r="B108" i="579"/>
  <c r="B109" i="579"/>
  <c r="B110" i="579"/>
  <c r="B111" i="579"/>
  <c r="B112" i="579"/>
  <c r="B113" i="579"/>
  <c r="B114" i="579"/>
  <c r="B115" i="579"/>
  <c r="B116" i="579"/>
  <c r="B117" i="579"/>
  <c r="B118" i="579"/>
  <c r="B119" i="579"/>
  <c r="B120" i="579"/>
  <c r="B121" i="579"/>
  <c r="E2" i="579"/>
  <c r="E3" i="579"/>
  <c r="E4" i="579"/>
  <c r="E5" i="579"/>
  <c r="E6" i="579"/>
  <c r="E7" i="579"/>
  <c r="E8" i="579"/>
  <c r="E9" i="579"/>
  <c r="E10" i="579"/>
  <c r="E11" i="579"/>
  <c r="E12" i="579"/>
  <c r="E13" i="579"/>
  <c r="E14" i="579"/>
  <c r="E15" i="579"/>
  <c r="E16" i="579"/>
  <c r="E17" i="579"/>
  <c r="E18" i="579"/>
  <c r="E19" i="579"/>
  <c r="E20" i="579"/>
  <c r="E21" i="579"/>
  <c r="E22" i="579"/>
  <c r="E23" i="579"/>
  <c r="E24" i="579"/>
  <c r="E25" i="579"/>
  <c r="E26" i="579"/>
  <c r="E27" i="579"/>
  <c r="E28" i="579"/>
  <c r="E29" i="579"/>
  <c r="E30" i="579"/>
  <c r="E31" i="579"/>
  <c r="E32" i="579"/>
  <c r="E33" i="579"/>
  <c r="E34" i="579"/>
  <c r="E35" i="579"/>
  <c r="E36" i="579"/>
  <c r="E37" i="579"/>
  <c r="E38" i="579"/>
  <c r="E39" i="579"/>
  <c r="E40" i="579"/>
  <c r="E41" i="579"/>
  <c r="E42" i="579"/>
  <c r="E43" i="579"/>
  <c r="E44" i="579"/>
  <c r="E45" i="579"/>
  <c r="E46" i="579"/>
  <c r="E47" i="579"/>
  <c r="E48" i="579"/>
  <c r="E49" i="579"/>
  <c r="E50" i="579"/>
  <c r="E51" i="579"/>
  <c r="E52" i="579"/>
  <c r="E53" i="579"/>
  <c r="E54" i="579"/>
  <c r="E55" i="579"/>
  <c r="E56" i="579"/>
  <c r="E57" i="579"/>
  <c r="E58" i="579"/>
  <c r="E59" i="579"/>
  <c r="E60" i="579"/>
  <c r="E61" i="579"/>
  <c r="E62" i="579"/>
  <c r="E63" i="579"/>
  <c r="E64" i="579"/>
  <c r="E65" i="579"/>
  <c r="E66" i="579"/>
  <c r="E67" i="579"/>
  <c r="E68" i="579"/>
  <c r="E69" i="579"/>
  <c r="E70" i="579"/>
  <c r="E71" i="579"/>
  <c r="E72" i="579"/>
  <c r="E73" i="579"/>
  <c r="E74" i="579"/>
  <c r="E75" i="579"/>
  <c r="E76" i="579"/>
  <c r="E77" i="579"/>
  <c r="E78" i="579"/>
  <c r="E79" i="579"/>
  <c r="E80" i="579"/>
  <c r="E81" i="579"/>
  <c r="E82" i="579"/>
  <c r="E83" i="579"/>
  <c r="E84" i="579"/>
  <c r="E85" i="579"/>
  <c r="E86" i="579"/>
  <c r="E87" i="579"/>
  <c r="E88" i="579"/>
  <c r="E89" i="579"/>
  <c r="E90" i="579"/>
  <c r="E91" i="579"/>
  <c r="E92" i="579"/>
  <c r="E93" i="579"/>
  <c r="E94" i="579"/>
  <c r="E95" i="579"/>
  <c r="E96" i="579"/>
  <c r="E97" i="579"/>
  <c r="E98" i="579"/>
  <c r="E99" i="579"/>
  <c r="E100" i="579"/>
  <c r="E101" i="579"/>
  <c r="E102" i="579"/>
  <c r="E103" i="579"/>
  <c r="E104" i="579"/>
  <c r="E105" i="579"/>
  <c r="E106" i="579"/>
  <c r="E107" i="579"/>
  <c r="E108" i="579"/>
  <c r="E109" i="579"/>
  <c r="E110" i="579"/>
  <c r="E111" i="579"/>
  <c r="E112" i="579"/>
  <c r="E113" i="579"/>
  <c r="E114" i="579"/>
  <c r="E115" i="579"/>
  <c r="E116" i="579"/>
  <c r="E117" i="579"/>
  <c r="E118" i="579"/>
  <c r="E119" i="579"/>
  <c r="E120" i="579"/>
  <c r="E121" i="579"/>
  <c r="Q2" i="578"/>
  <c r="Q3" i="578"/>
  <c r="Q4" i="578"/>
  <c r="Q5" i="578"/>
  <c r="Q6" i="578"/>
  <c r="Q7" i="578"/>
  <c r="Q8" i="578"/>
  <c r="Q9" i="578"/>
  <c r="Q10" i="578"/>
  <c r="Q11" i="578"/>
  <c r="Q12" i="578"/>
  <c r="Q13" i="578"/>
  <c r="Q14" i="578"/>
  <c r="Q15" i="578"/>
  <c r="Q16" i="578"/>
  <c r="Q17" i="578"/>
  <c r="Q18" i="578"/>
  <c r="Q19" i="578"/>
  <c r="Q20" i="578"/>
  <c r="Q21" i="578"/>
  <c r="Q22" i="578"/>
  <c r="Q23" i="578"/>
  <c r="Q24" i="578"/>
  <c r="Q25" i="578"/>
  <c r="Q26" i="578"/>
  <c r="Q27" i="578"/>
  <c r="Q28" i="578"/>
  <c r="Q29" i="578"/>
  <c r="Q30" i="578"/>
  <c r="Q31" i="578"/>
  <c r="Q32" i="578"/>
  <c r="Q33" i="578"/>
  <c r="Q34" i="578"/>
  <c r="Q35" i="578"/>
  <c r="Q36" i="578"/>
  <c r="Q37" i="578"/>
  <c r="Q38" i="578"/>
  <c r="Q39" i="578"/>
  <c r="Q40" i="578"/>
  <c r="Q41" i="578"/>
  <c r="Q42" i="578"/>
  <c r="Q43" i="578"/>
  <c r="Q44" i="578"/>
  <c r="Q45" i="578"/>
  <c r="Q46" i="578"/>
  <c r="Q47" i="578"/>
  <c r="Q48" i="578"/>
  <c r="Q49" i="578"/>
  <c r="Q50" i="578"/>
  <c r="Q51" i="578"/>
  <c r="Q52" i="578"/>
  <c r="Q53" i="578"/>
  <c r="Q54" i="578"/>
  <c r="Q55" i="578"/>
  <c r="Q56" i="578"/>
  <c r="Q57" i="578"/>
  <c r="Q58" i="578"/>
  <c r="Q59" i="578"/>
  <c r="Q60" i="578"/>
  <c r="Q61" i="578"/>
  <c r="Q62" i="578"/>
  <c r="Q63" i="578"/>
  <c r="Q64" i="578"/>
  <c r="Q65" i="578"/>
  <c r="Q66" i="578"/>
  <c r="Q67" i="578"/>
  <c r="Q68" i="578"/>
  <c r="Q69" i="578"/>
  <c r="Q70" i="578"/>
  <c r="Q71" i="578"/>
  <c r="Q72" i="578"/>
  <c r="Q73" i="578"/>
  <c r="Q74" i="578"/>
  <c r="Q75" i="578"/>
  <c r="Q76" i="578"/>
  <c r="Q77" i="578"/>
  <c r="Q78" i="578"/>
  <c r="Q79" i="578"/>
  <c r="Q80" i="578"/>
  <c r="Q81" i="578"/>
  <c r="Q82" i="578"/>
  <c r="Q83" i="578"/>
  <c r="Q84" i="578"/>
  <c r="Q85" i="578"/>
  <c r="Q86" i="578"/>
  <c r="Q87" i="578"/>
  <c r="Q88" i="578"/>
  <c r="Q89" i="578"/>
  <c r="Q90" i="578"/>
  <c r="Q91" i="578"/>
  <c r="Q92" i="578"/>
  <c r="Q93" i="578"/>
  <c r="Q94" i="578"/>
  <c r="Q95" i="578"/>
  <c r="Q96" i="578"/>
  <c r="Q97" i="578"/>
  <c r="Q98" i="578"/>
  <c r="Q99" i="578"/>
  <c r="Q100" i="578"/>
  <c r="Q101" i="578"/>
  <c r="Q102" i="578"/>
  <c r="Q103" i="578"/>
  <c r="Q104" i="578"/>
  <c r="Q105" i="578"/>
  <c r="Q106" i="578"/>
  <c r="Q107" i="578"/>
  <c r="Q108" i="578"/>
  <c r="Q109" i="578"/>
  <c r="Q110" i="578"/>
  <c r="Q111" i="578"/>
  <c r="Q112" i="578"/>
  <c r="Q113" i="578"/>
  <c r="Q114" i="578"/>
  <c r="Q115" i="578"/>
  <c r="Q116" i="578"/>
  <c r="Q117" i="578"/>
  <c r="Q118" i="578"/>
  <c r="Q119" i="578"/>
  <c r="Q120" i="578"/>
  <c r="Q121" i="578"/>
  <c r="P2" i="578"/>
  <c r="P3" i="578"/>
  <c r="P4" i="578"/>
  <c r="P5" i="578"/>
  <c r="P6" i="578"/>
  <c r="P7" i="578"/>
  <c r="P8" i="578"/>
  <c r="P9" i="578"/>
  <c r="P10" i="578"/>
  <c r="P11" i="578"/>
  <c r="P12" i="578"/>
  <c r="P13" i="578"/>
  <c r="P14" i="578"/>
  <c r="P15" i="578"/>
  <c r="P16" i="578"/>
  <c r="P17" i="578"/>
  <c r="P18" i="578"/>
  <c r="P19" i="578"/>
  <c r="P20" i="578"/>
  <c r="P21" i="578"/>
  <c r="P22" i="578"/>
  <c r="P23" i="578"/>
  <c r="P24" i="578"/>
  <c r="P25" i="578"/>
  <c r="P26" i="578"/>
  <c r="P27" i="578"/>
  <c r="P28" i="578"/>
  <c r="P29" i="578"/>
  <c r="P30" i="578"/>
  <c r="P31" i="578"/>
  <c r="P32" i="578"/>
  <c r="P33" i="578"/>
  <c r="P34" i="578"/>
  <c r="P35" i="578"/>
  <c r="P36" i="578"/>
  <c r="P37" i="578"/>
  <c r="P38" i="578"/>
  <c r="P39" i="578"/>
  <c r="P40" i="578"/>
  <c r="P41" i="578"/>
  <c r="P42" i="578"/>
  <c r="P43" i="578"/>
  <c r="P44" i="578"/>
  <c r="P45" i="578"/>
  <c r="P46" i="578"/>
  <c r="P47" i="578"/>
  <c r="P48" i="578"/>
  <c r="P49" i="578"/>
  <c r="P50" i="578"/>
  <c r="P51" i="578"/>
  <c r="P52" i="578"/>
  <c r="P53" i="578"/>
  <c r="P54" i="578"/>
  <c r="P55" i="578"/>
  <c r="P56" i="578"/>
  <c r="P57" i="578"/>
  <c r="P58" i="578"/>
  <c r="P59" i="578"/>
  <c r="P60" i="578"/>
  <c r="P61" i="578"/>
  <c r="P62" i="578"/>
  <c r="P63" i="578"/>
  <c r="P64" i="578"/>
  <c r="P65" i="578"/>
  <c r="P66" i="578"/>
  <c r="P67" i="578"/>
  <c r="P68" i="578"/>
  <c r="P69" i="578"/>
  <c r="P70" i="578"/>
  <c r="P71" i="578"/>
  <c r="P72" i="578"/>
  <c r="P73" i="578"/>
  <c r="P74" i="578"/>
  <c r="P75" i="578"/>
  <c r="P76" i="578"/>
  <c r="P77" i="578"/>
  <c r="P78" i="578"/>
  <c r="P79" i="578"/>
  <c r="P80" i="578"/>
  <c r="P81" i="578"/>
  <c r="P82" i="578"/>
  <c r="P83" i="578"/>
  <c r="P84" i="578"/>
  <c r="P85" i="578"/>
  <c r="P86" i="578"/>
  <c r="P87" i="578"/>
  <c r="P88" i="578"/>
  <c r="P89" i="578"/>
  <c r="P90" i="578"/>
  <c r="P91" i="578"/>
  <c r="P92" i="578"/>
  <c r="P93" i="578"/>
  <c r="P94" i="578"/>
  <c r="P95" i="578"/>
  <c r="P96" i="578"/>
  <c r="P97" i="578"/>
  <c r="P98" i="578"/>
  <c r="P99" i="578"/>
  <c r="P100" i="578"/>
  <c r="P101" i="578"/>
  <c r="P102" i="578"/>
  <c r="P103" i="578"/>
  <c r="P104" i="578"/>
  <c r="P105" i="578"/>
  <c r="P106" i="578"/>
  <c r="P107" i="578"/>
  <c r="P108" i="578"/>
  <c r="P109" i="578"/>
  <c r="P110" i="578"/>
  <c r="P111" i="578"/>
  <c r="P112" i="578"/>
  <c r="P113" i="578"/>
  <c r="P114" i="578"/>
  <c r="P115" i="578"/>
  <c r="P116" i="578"/>
  <c r="P117" i="578"/>
  <c r="P118" i="578"/>
  <c r="P119" i="578"/>
  <c r="P120" i="578"/>
  <c r="P121" i="578"/>
  <c r="O2" i="578"/>
  <c r="O3" i="578"/>
  <c r="O4" i="578"/>
  <c r="O5" i="578"/>
  <c r="O6" i="578"/>
  <c r="O7" i="578"/>
  <c r="O8" i="578"/>
  <c r="O9" i="578"/>
  <c r="O10" i="578"/>
  <c r="O11" i="578"/>
  <c r="O12" i="578"/>
  <c r="O13" i="578"/>
  <c r="O14" i="578"/>
  <c r="O15" i="578"/>
  <c r="O16" i="578"/>
  <c r="O17" i="578"/>
  <c r="O18" i="578"/>
  <c r="O19" i="578"/>
  <c r="O20" i="578"/>
  <c r="O21" i="578"/>
  <c r="O22" i="578"/>
  <c r="O23" i="578"/>
  <c r="O24" i="578"/>
  <c r="O25" i="578"/>
  <c r="O26" i="578"/>
  <c r="O27" i="578"/>
  <c r="O28" i="578"/>
  <c r="O29" i="578"/>
  <c r="O30" i="578"/>
  <c r="O31" i="578"/>
  <c r="O32" i="578"/>
  <c r="O33" i="578"/>
  <c r="O34" i="578"/>
  <c r="O35" i="578"/>
  <c r="O36" i="578"/>
  <c r="O37" i="578"/>
  <c r="O38" i="578"/>
  <c r="O39" i="578"/>
  <c r="O40" i="578"/>
  <c r="O41" i="578"/>
  <c r="O42" i="578"/>
  <c r="O43" i="578"/>
  <c r="O44" i="578"/>
  <c r="O45" i="578"/>
  <c r="O46" i="578"/>
  <c r="O47" i="578"/>
  <c r="O48" i="578"/>
  <c r="O49" i="578"/>
  <c r="O50" i="578"/>
  <c r="O51" i="578"/>
  <c r="O52" i="578"/>
  <c r="O53" i="578"/>
  <c r="O54" i="578"/>
  <c r="O55" i="578"/>
  <c r="O56" i="578"/>
  <c r="O57" i="578"/>
  <c r="O58" i="578"/>
  <c r="O59" i="578"/>
  <c r="O60" i="578"/>
  <c r="O61" i="578"/>
  <c r="O62" i="578"/>
  <c r="O63" i="578"/>
  <c r="O64" i="578"/>
  <c r="O65" i="578"/>
  <c r="O66" i="578"/>
  <c r="O67" i="578"/>
  <c r="O68" i="578"/>
  <c r="O69" i="578"/>
  <c r="O70" i="578"/>
  <c r="O71" i="578"/>
  <c r="O72" i="578"/>
  <c r="O73" i="578"/>
  <c r="O74" i="578"/>
  <c r="O75" i="578"/>
  <c r="O76" i="578"/>
  <c r="O77" i="578"/>
  <c r="O78" i="578"/>
  <c r="O79" i="578"/>
  <c r="O80" i="578"/>
  <c r="O81" i="578"/>
  <c r="O82" i="578"/>
  <c r="O83" i="578"/>
  <c r="O84" i="578"/>
  <c r="O85" i="578"/>
  <c r="O86" i="578"/>
  <c r="O87" i="578"/>
  <c r="O88" i="578"/>
  <c r="O89" i="578"/>
  <c r="O90" i="578"/>
  <c r="O91" i="578"/>
  <c r="O92" i="578"/>
  <c r="O93" i="578"/>
  <c r="O94" i="578"/>
  <c r="O95" i="578"/>
  <c r="O96" i="578"/>
  <c r="O97" i="578"/>
  <c r="O98" i="578"/>
  <c r="O99" i="578"/>
  <c r="O100" i="578"/>
  <c r="O101" i="578"/>
  <c r="O102" i="578"/>
  <c r="O103" i="578"/>
  <c r="O104" i="578"/>
  <c r="O105" i="578"/>
  <c r="O106" i="578"/>
  <c r="O107" i="578"/>
  <c r="O108" i="578"/>
  <c r="O109" i="578"/>
  <c r="O110" i="578"/>
  <c r="O111" i="578"/>
  <c r="O112" i="578"/>
  <c r="O113" i="578"/>
  <c r="O114" i="578"/>
  <c r="O115" i="578"/>
  <c r="O116" i="578"/>
  <c r="O117" i="578"/>
  <c r="O118" i="578"/>
  <c r="O119" i="578"/>
  <c r="O120" i="578"/>
  <c r="O121" i="578"/>
  <c r="N2" i="578"/>
  <c r="N3" i="578"/>
  <c r="N4" i="578"/>
  <c r="N5" i="578"/>
  <c r="N6" i="578"/>
  <c r="N7" i="578"/>
  <c r="N8" i="578"/>
  <c r="N9" i="578"/>
  <c r="N10" i="578"/>
  <c r="N11" i="578"/>
  <c r="N12" i="578"/>
  <c r="N13" i="578"/>
  <c r="N14" i="578"/>
  <c r="N15" i="578"/>
  <c r="N16" i="578"/>
  <c r="N17" i="578"/>
  <c r="N18" i="578"/>
  <c r="N19" i="578"/>
  <c r="N20" i="578"/>
  <c r="N21" i="578"/>
  <c r="N22" i="578"/>
  <c r="N23" i="578"/>
  <c r="N24" i="578"/>
  <c r="N25" i="578"/>
  <c r="N26" i="578"/>
  <c r="N27" i="578"/>
  <c r="N28" i="578"/>
  <c r="N29" i="578"/>
  <c r="N30" i="578"/>
  <c r="N31" i="578"/>
  <c r="N32" i="578"/>
  <c r="N33" i="578"/>
  <c r="N34" i="578"/>
  <c r="N35" i="578"/>
  <c r="N36" i="578"/>
  <c r="N37" i="578"/>
  <c r="N38" i="578"/>
  <c r="N39" i="578"/>
  <c r="N40" i="578"/>
  <c r="N41" i="578"/>
  <c r="N42" i="578"/>
  <c r="N43" i="578"/>
  <c r="N44" i="578"/>
  <c r="N45" i="578"/>
  <c r="N46" i="578"/>
  <c r="N47" i="578"/>
  <c r="N48" i="578"/>
  <c r="N49" i="578"/>
  <c r="N50" i="578"/>
  <c r="N51" i="578"/>
  <c r="N52" i="578"/>
  <c r="N53" i="578"/>
  <c r="N54" i="578"/>
  <c r="N55" i="578"/>
  <c r="N56" i="578"/>
  <c r="N57" i="578"/>
  <c r="N58" i="578"/>
  <c r="N59" i="578"/>
  <c r="N60" i="578"/>
  <c r="N61" i="578"/>
  <c r="N62" i="578"/>
  <c r="N63" i="578"/>
  <c r="N64" i="578"/>
  <c r="N65" i="578"/>
  <c r="N66" i="578"/>
  <c r="N67" i="578"/>
  <c r="N68" i="578"/>
  <c r="N69" i="578"/>
  <c r="N70" i="578"/>
  <c r="N71" i="578"/>
  <c r="N72" i="578"/>
  <c r="N73" i="578"/>
  <c r="N74" i="578"/>
  <c r="N75" i="578"/>
  <c r="N76" i="578"/>
  <c r="N77" i="578"/>
  <c r="N78" i="578"/>
  <c r="N79" i="578"/>
  <c r="N80" i="578"/>
  <c r="N81" i="578"/>
  <c r="N82" i="578"/>
  <c r="N83" i="578"/>
  <c r="N84" i="578"/>
  <c r="N85" i="578"/>
  <c r="N86" i="578"/>
  <c r="N87" i="578"/>
  <c r="N88" i="578"/>
  <c r="N89" i="578"/>
  <c r="N90" i="578"/>
  <c r="N91" i="578"/>
  <c r="N92" i="578"/>
  <c r="N93" i="578"/>
  <c r="N94" i="578"/>
  <c r="N95" i="578"/>
  <c r="N96" i="578"/>
  <c r="N97" i="578"/>
  <c r="N98" i="578"/>
  <c r="N99" i="578"/>
  <c r="N100" i="578"/>
  <c r="N101" i="578"/>
  <c r="N102" i="578"/>
  <c r="N103" i="578"/>
  <c r="N104" i="578"/>
  <c r="N105" i="578"/>
  <c r="N106" i="578"/>
  <c r="N107" i="578"/>
  <c r="N108" i="578"/>
  <c r="N109" i="578"/>
  <c r="N110" i="578"/>
  <c r="N111" i="578"/>
  <c r="N112" i="578"/>
  <c r="N113" i="578"/>
  <c r="N114" i="578"/>
  <c r="N115" i="578"/>
  <c r="N116" i="578"/>
  <c r="N117" i="578"/>
  <c r="N118" i="578"/>
  <c r="N119" i="578"/>
  <c r="N120" i="578"/>
  <c r="N121" i="578"/>
  <c r="M2" i="578"/>
  <c r="M3" i="578"/>
  <c r="M4" i="578"/>
  <c r="M5" i="578"/>
  <c r="M6" i="578"/>
  <c r="M7" i="578"/>
  <c r="M8" i="578"/>
  <c r="M9" i="578"/>
  <c r="M10" i="578"/>
  <c r="M11" i="578"/>
  <c r="M12" i="578"/>
  <c r="M13" i="578"/>
  <c r="M14" i="578"/>
  <c r="M15" i="578"/>
  <c r="M16" i="578"/>
  <c r="M17" i="578"/>
  <c r="M18" i="578"/>
  <c r="M19" i="578"/>
  <c r="M20" i="578"/>
  <c r="M21" i="578"/>
  <c r="M22" i="578"/>
  <c r="M23" i="578"/>
  <c r="M24" i="578"/>
  <c r="M25" i="578"/>
  <c r="M26" i="578"/>
  <c r="M27" i="578"/>
  <c r="M28" i="578"/>
  <c r="M29" i="578"/>
  <c r="M30" i="578"/>
  <c r="M31" i="578"/>
  <c r="M32" i="578"/>
  <c r="M33" i="578"/>
  <c r="M34" i="578"/>
  <c r="M35" i="578"/>
  <c r="M36" i="578"/>
  <c r="M37" i="578"/>
  <c r="M38" i="578"/>
  <c r="M39" i="578"/>
  <c r="M40" i="578"/>
  <c r="M41" i="578"/>
  <c r="M42" i="578"/>
  <c r="M43" i="578"/>
  <c r="M44" i="578"/>
  <c r="M45" i="578"/>
  <c r="M46" i="578"/>
  <c r="M47" i="578"/>
  <c r="M48" i="578"/>
  <c r="M49" i="578"/>
  <c r="M50" i="578"/>
  <c r="M51" i="578"/>
  <c r="M52" i="578"/>
  <c r="M53" i="578"/>
  <c r="M54" i="578"/>
  <c r="M55" i="578"/>
  <c r="M56" i="578"/>
  <c r="M57" i="578"/>
  <c r="M58" i="578"/>
  <c r="M59" i="578"/>
  <c r="M60" i="578"/>
  <c r="M61" i="578"/>
  <c r="M62" i="578"/>
  <c r="M63" i="578"/>
  <c r="M64" i="578"/>
  <c r="M65" i="578"/>
  <c r="M66" i="578"/>
  <c r="M67" i="578"/>
  <c r="M68" i="578"/>
  <c r="M69" i="578"/>
  <c r="M70" i="578"/>
  <c r="M71" i="578"/>
  <c r="M72" i="578"/>
  <c r="M73" i="578"/>
  <c r="M74" i="578"/>
  <c r="M75" i="578"/>
  <c r="M76" i="578"/>
  <c r="M77" i="578"/>
  <c r="M78" i="578"/>
  <c r="M79" i="578"/>
  <c r="M80" i="578"/>
  <c r="M81" i="578"/>
  <c r="M82" i="578"/>
  <c r="M83" i="578"/>
  <c r="M84" i="578"/>
  <c r="M85" i="578"/>
  <c r="M86" i="578"/>
  <c r="M87" i="578"/>
  <c r="M88" i="578"/>
  <c r="M89" i="578"/>
  <c r="M90" i="578"/>
  <c r="M91" i="578"/>
  <c r="M92" i="578"/>
  <c r="M93" i="578"/>
  <c r="M94" i="578"/>
  <c r="M95" i="578"/>
  <c r="M96" i="578"/>
  <c r="M97" i="578"/>
  <c r="M98" i="578"/>
  <c r="M99" i="578"/>
  <c r="M100" i="578"/>
  <c r="M101" i="578"/>
  <c r="M102" i="578"/>
  <c r="M103" i="578"/>
  <c r="M104" i="578"/>
  <c r="M105" i="578"/>
  <c r="M106" i="578"/>
  <c r="M107" i="578"/>
  <c r="M108" i="578"/>
  <c r="M109" i="578"/>
  <c r="M110" i="578"/>
  <c r="M111" i="578"/>
  <c r="M112" i="578"/>
  <c r="M113" i="578"/>
  <c r="M114" i="578"/>
  <c r="M115" i="578"/>
  <c r="M116" i="578"/>
  <c r="M117" i="578"/>
  <c r="M118" i="578"/>
  <c r="M119" i="578"/>
  <c r="M120" i="578"/>
  <c r="M121" i="578"/>
  <c r="L2" i="578"/>
  <c r="L3" i="578"/>
  <c r="L4" i="578"/>
  <c r="L5" i="578"/>
  <c r="L6" i="578"/>
  <c r="L7" i="578"/>
  <c r="L8" i="578"/>
  <c r="L9" i="578"/>
  <c r="L10" i="578"/>
  <c r="L11" i="578"/>
  <c r="L12" i="578"/>
  <c r="L13" i="578"/>
  <c r="L14" i="578"/>
  <c r="L15" i="578"/>
  <c r="L16" i="578"/>
  <c r="L17" i="578"/>
  <c r="L18" i="578"/>
  <c r="L19" i="578"/>
  <c r="L20" i="578"/>
  <c r="L21" i="578"/>
  <c r="L22" i="578"/>
  <c r="L23" i="578"/>
  <c r="L24" i="578"/>
  <c r="L25" i="578"/>
  <c r="L26" i="578"/>
  <c r="L27" i="578"/>
  <c r="L28" i="578"/>
  <c r="L29" i="578"/>
  <c r="L30" i="578"/>
  <c r="L31" i="578"/>
  <c r="L32" i="578"/>
  <c r="L33" i="578"/>
  <c r="L34" i="578"/>
  <c r="L35" i="578"/>
  <c r="L36" i="578"/>
  <c r="L37" i="578"/>
  <c r="L38" i="578"/>
  <c r="L39" i="578"/>
  <c r="L40" i="578"/>
  <c r="L41" i="578"/>
  <c r="L42" i="578"/>
  <c r="L43" i="578"/>
  <c r="L44" i="578"/>
  <c r="L45" i="578"/>
  <c r="L46" i="578"/>
  <c r="L47" i="578"/>
  <c r="L48" i="578"/>
  <c r="L49" i="578"/>
  <c r="L50" i="578"/>
  <c r="L51" i="578"/>
  <c r="L52" i="578"/>
  <c r="L53" i="578"/>
  <c r="L54" i="578"/>
  <c r="L55" i="578"/>
  <c r="L56" i="578"/>
  <c r="L57" i="578"/>
  <c r="L58" i="578"/>
  <c r="L59" i="578"/>
  <c r="L60" i="578"/>
  <c r="L61" i="578"/>
  <c r="L62" i="578"/>
  <c r="L63" i="578"/>
  <c r="L64" i="578"/>
  <c r="L65" i="578"/>
  <c r="L66" i="578"/>
  <c r="L67" i="578"/>
  <c r="L68" i="578"/>
  <c r="L69" i="578"/>
  <c r="L70" i="578"/>
  <c r="L71" i="578"/>
  <c r="L72" i="578"/>
  <c r="L73" i="578"/>
  <c r="L74" i="578"/>
  <c r="L75" i="578"/>
  <c r="L76" i="578"/>
  <c r="L77" i="578"/>
  <c r="L78" i="578"/>
  <c r="L79" i="578"/>
  <c r="L80" i="578"/>
  <c r="L81" i="578"/>
  <c r="L82" i="578"/>
  <c r="L83" i="578"/>
  <c r="L84" i="578"/>
  <c r="L85" i="578"/>
  <c r="L86" i="578"/>
  <c r="L87" i="578"/>
  <c r="L88" i="578"/>
  <c r="L89" i="578"/>
  <c r="L90" i="578"/>
  <c r="L91" i="578"/>
  <c r="L92" i="578"/>
  <c r="L93" i="578"/>
  <c r="L94" i="578"/>
  <c r="L95" i="578"/>
  <c r="L96" i="578"/>
  <c r="L97" i="578"/>
  <c r="L98" i="578"/>
  <c r="L99" i="578"/>
  <c r="L100" i="578"/>
  <c r="L101" i="578"/>
  <c r="L102" i="578"/>
  <c r="L103" i="578"/>
  <c r="L104" i="578"/>
  <c r="L105" i="578"/>
  <c r="L106" i="578"/>
  <c r="L107" i="578"/>
  <c r="L108" i="578"/>
  <c r="L109" i="578"/>
  <c r="L110" i="578"/>
  <c r="L111" i="578"/>
  <c r="L112" i="578"/>
  <c r="L113" i="578"/>
  <c r="L114" i="578"/>
  <c r="L115" i="578"/>
  <c r="L116" i="578"/>
  <c r="L117" i="578"/>
  <c r="L118" i="578"/>
  <c r="L119" i="578"/>
  <c r="L120" i="578"/>
  <c r="L121" i="578"/>
  <c r="K2" i="578"/>
  <c r="K3" i="578"/>
  <c r="K4" i="578"/>
  <c r="K5" i="578"/>
  <c r="K6" i="578"/>
  <c r="K7" i="578"/>
  <c r="K8" i="578"/>
  <c r="K9" i="578"/>
  <c r="K10" i="578"/>
  <c r="K11" i="578"/>
  <c r="K12" i="578"/>
  <c r="K13" i="578"/>
  <c r="K14" i="578"/>
  <c r="K15" i="578"/>
  <c r="K16" i="578"/>
  <c r="K17" i="578"/>
  <c r="K18" i="578"/>
  <c r="K19" i="578"/>
  <c r="K20" i="578"/>
  <c r="K21" i="578"/>
  <c r="K22" i="578"/>
  <c r="K23" i="578"/>
  <c r="K24" i="578"/>
  <c r="K25" i="578"/>
  <c r="K26" i="578"/>
  <c r="K27" i="578"/>
  <c r="K28" i="578"/>
  <c r="K29" i="578"/>
  <c r="K30" i="578"/>
  <c r="K31" i="578"/>
  <c r="K32" i="578"/>
  <c r="K33" i="578"/>
  <c r="K34" i="578"/>
  <c r="K35" i="578"/>
  <c r="K36" i="578"/>
  <c r="K37" i="578"/>
  <c r="K38" i="578"/>
  <c r="K39" i="578"/>
  <c r="K40" i="578"/>
  <c r="K41" i="578"/>
  <c r="K42" i="578"/>
  <c r="K43" i="578"/>
  <c r="K44" i="578"/>
  <c r="K45" i="578"/>
  <c r="K46" i="578"/>
  <c r="K47" i="578"/>
  <c r="K48" i="578"/>
  <c r="K49" i="578"/>
  <c r="K50" i="578"/>
  <c r="K51" i="578"/>
  <c r="K52" i="578"/>
  <c r="K53" i="578"/>
  <c r="K54" i="578"/>
  <c r="K55" i="578"/>
  <c r="K56" i="578"/>
  <c r="K57" i="578"/>
  <c r="K58" i="578"/>
  <c r="K59" i="578"/>
  <c r="K60" i="578"/>
  <c r="K61" i="578"/>
  <c r="K62" i="578"/>
  <c r="K63" i="578"/>
  <c r="K64" i="578"/>
  <c r="K65" i="578"/>
  <c r="K66" i="578"/>
  <c r="K67" i="578"/>
  <c r="K68" i="578"/>
  <c r="K69" i="578"/>
  <c r="K70" i="578"/>
  <c r="K71" i="578"/>
  <c r="K72" i="578"/>
  <c r="K73" i="578"/>
  <c r="K74" i="578"/>
  <c r="K75" i="578"/>
  <c r="K76" i="578"/>
  <c r="K77" i="578"/>
  <c r="K78" i="578"/>
  <c r="K79" i="578"/>
  <c r="K80" i="578"/>
  <c r="K81" i="578"/>
  <c r="K82" i="578"/>
  <c r="K83" i="578"/>
  <c r="K84" i="578"/>
  <c r="K85" i="578"/>
  <c r="K86" i="578"/>
  <c r="K87" i="578"/>
  <c r="K88" i="578"/>
  <c r="K89" i="578"/>
  <c r="K90" i="578"/>
  <c r="K91" i="578"/>
  <c r="K92" i="578"/>
  <c r="K93" i="578"/>
  <c r="K94" i="578"/>
  <c r="K95" i="578"/>
  <c r="K96" i="578"/>
  <c r="K97" i="578"/>
  <c r="K98" i="578"/>
  <c r="K99" i="578"/>
  <c r="K100" i="578"/>
  <c r="K101" i="578"/>
  <c r="K102" i="578"/>
  <c r="K103" i="578"/>
  <c r="K104" i="578"/>
  <c r="K105" i="578"/>
  <c r="K106" i="578"/>
  <c r="K107" i="578"/>
  <c r="K108" i="578"/>
  <c r="K109" i="578"/>
  <c r="K110" i="578"/>
  <c r="K111" i="578"/>
  <c r="K112" i="578"/>
  <c r="K113" i="578"/>
  <c r="K114" i="578"/>
  <c r="K115" i="578"/>
  <c r="K116" i="578"/>
  <c r="K117" i="578"/>
  <c r="K118" i="578"/>
  <c r="K119" i="578"/>
  <c r="K120" i="578"/>
  <c r="K121" i="578"/>
  <c r="J2" i="578"/>
  <c r="J3" i="578"/>
  <c r="J4" i="578"/>
  <c r="J5" i="578"/>
  <c r="J6" i="578"/>
  <c r="J7" i="578"/>
  <c r="J8" i="578"/>
  <c r="J9" i="578"/>
  <c r="J10" i="578"/>
  <c r="J11" i="578"/>
  <c r="J12" i="578"/>
  <c r="J13" i="578"/>
  <c r="J14" i="578"/>
  <c r="J15" i="578"/>
  <c r="J16" i="578"/>
  <c r="J17" i="578"/>
  <c r="J18" i="578"/>
  <c r="J19" i="578"/>
  <c r="J20" i="578"/>
  <c r="J21" i="578"/>
  <c r="J22" i="578"/>
  <c r="J23" i="578"/>
  <c r="J24" i="578"/>
  <c r="J25" i="578"/>
  <c r="J26" i="578"/>
  <c r="J27" i="578"/>
  <c r="J28" i="578"/>
  <c r="J29" i="578"/>
  <c r="J30" i="578"/>
  <c r="J31" i="578"/>
  <c r="J32" i="578"/>
  <c r="J33" i="578"/>
  <c r="J34" i="578"/>
  <c r="J35" i="578"/>
  <c r="J36" i="578"/>
  <c r="J37" i="578"/>
  <c r="J38" i="578"/>
  <c r="J39" i="578"/>
  <c r="J40" i="578"/>
  <c r="J41" i="578"/>
  <c r="J42" i="578"/>
  <c r="J43" i="578"/>
  <c r="J44" i="578"/>
  <c r="J45" i="578"/>
  <c r="J46" i="578"/>
  <c r="J47" i="578"/>
  <c r="J48" i="578"/>
  <c r="J49" i="578"/>
  <c r="J50" i="578"/>
  <c r="J51" i="578"/>
  <c r="J52" i="578"/>
  <c r="J53" i="578"/>
  <c r="J54" i="578"/>
  <c r="J55" i="578"/>
  <c r="J56" i="578"/>
  <c r="J57" i="578"/>
  <c r="J58" i="578"/>
  <c r="J59" i="578"/>
  <c r="J60" i="578"/>
  <c r="J61" i="578"/>
  <c r="J62" i="578"/>
  <c r="J63" i="578"/>
  <c r="J64" i="578"/>
  <c r="J65" i="578"/>
  <c r="J66" i="578"/>
  <c r="J67" i="578"/>
  <c r="J68" i="578"/>
  <c r="J69" i="578"/>
  <c r="J70" i="578"/>
  <c r="J71" i="578"/>
  <c r="J72" i="578"/>
  <c r="J73" i="578"/>
  <c r="J74" i="578"/>
  <c r="J75" i="578"/>
  <c r="J76" i="578"/>
  <c r="J77" i="578"/>
  <c r="J78" i="578"/>
  <c r="J79" i="578"/>
  <c r="J80" i="578"/>
  <c r="J81" i="578"/>
  <c r="J82" i="578"/>
  <c r="J83" i="578"/>
  <c r="J84" i="578"/>
  <c r="J85" i="578"/>
  <c r="J86" i="578"/>
  <c r="J87" i="578"/>
  <c r="J88" i="578"/>
  <c r="J89" i="578"/>
  <c r="J90" i="578"/>
  <c r="J91" i="578"/>
  <c r="J92" i="578"/>
  <c r="J93" i="578"/>
  <c r="J94" i="578"/>
  <c r="J95" i="578"/>
  <c r="J96" i="578"/>
  <c r="J97" i="578"/>
  <c r="J98" i="578"/>
  <c r="J99" i="578"/>
  <c r="J100" i="578"/>
  <c r="J101" i="578"/>
  <c r="J102" i="578"/>
  <c r="J103" i="578"/>
  <c r="J104" i="578"/>
  <c r="J105" i="578"/>
  <c r="J106" i="578"/>
  <c r="J107" i="578"/>
  <c r="J108" i="578"/>
  <c r="J109" i="578"/>
  <c r="J110" i="578"/>
  <c r="J111" i="578"/>
  <c r="J112" i="578"/>
  <c r="J113" i="578"/>
  <c r="J114" i="578"/>
  <c r="J115" i="578"/>
  <c r="J116" i="578"/>
  <c r="J117" i="578"/>
  <c r="J118" i="578"/>
  <c r="J119" i="578"/>
  <c r="J120" i="578"/>
  <c r="J121" i="578"/>
  <c r="G145" i="580"/>
  <c r="G144" i="580"/>
  <c r="G143" i="580"/>
  <c r="G142" i="580"/>
  <c r="G141" i="580"/>
  <c r="G140" i="580"/>
  <c r="G139" i="580"/>
  <c r="G138" i="580"/>
  <c r="G137" i="580"/>
  <c r="G136" i="580"/>
  <c r="G135" i="580"/>
  <c r="G134" i="580"/>
  <c r="G133" i="580"/>
  <c r="G132" i="580"/>
  <c r="G131" i="580"/>
  <c r="G130" i="580"/>
  <c r="G129" i="580"/>
  <c r="G128" i="580"/>
  <c r="G127" i="580"/>
  <c r="G126" i="580"/>
  <c r="G125" i="580"/>
  <c r="G124" i="580"/>
  <c r="G123" i="580"/>
  <c r="G122" i="580"/>
  <c r="G121" i="580"/>
  <c r="G120" i="580"/>
  <c r="G119" i="580"/>
  <c r="G118" i="580"/>
  <c r="G117" i="580"/>
  <c r="G116" i="580"/>
  <c r="G115" i="580"/>
  <c r="G114" i="580"/>
  <c r="G113" i="580"/>
  <c r="G112" i="580"/>
  <c r="G111" i="580"/>
  <c r="G110" i="580"/>
  <c r="G109" i="580"/>
  <c r="G108" i="580"/>
  <c r="G107" i="580"/>
  <c r="G106" i="580"/>
  <c r="G105" i="580"/>
  <c r="G104" i="580"/>
  <c r="G103" i="580"/>
  <c r="G102" i="580"/>
  <c r="G101" i="580"/>
  <c r="G100" i="580"/>
  <c r="G99" i="580"/>
  <c r="G98" i="580"/>
  <c r="G97" i="580"/>
  <c r="G96" i="580"/>
  <c r="G95" i="580"/>
  <c r="G94" i="580"/>
  <c r="G93" i="580"/>
  <c r="G92" i="580"/>
  <c r="G91" i="580"/>
  <c r="G90" i="580"/>
  <c r="G89" i="580"/>
  <c r="G88" i="580"/>
  <c r="G87" i="580"/>
  <c r="G86" i="580"/>
  <c r="G85" i="580"/>
  <c r="G84" i="580"/>
  <c r="G83" i="580"/>
  <c r="G82" i="580"/>
  <c r="G81" i="580"/>
  <c r="G80" i="580"/>
  <c r="G79" i="580"/>
  <c r="G78" i="580"/>
  <c r="G77" i="580"/>
  <c r="G76" i="580"/>
  <c r="G75" i="580"/>
  <c r="G74" i="580"/>
  <c r="G73" i="580"/>
  <c r="G72" i="580"/>
  <c r="G71" i="580"/>
  <c r="G70" i="580"/>
  <c r="G69" i="580"/>
  <c r="G68" i="580"/>
  <c r="G67" i="580"/>
  <c r="G66" i="580"/>
  <c r="G65" i="580"/>
  <c r="G64" i="580"/>
  <c r="G63" i="580"/>
  <c r="G62" i="580"/>
  <c r="G61" i="580"/>
  <c r="G60" i="580"/>
  <c r="G59" i="580"/>
  <c r="G58" i="580"/>
  <c r="G57" i="580"/>
  <c r="G56" i="580"/>
  <c r="G55" i="580"/>
  <c r="G54" i="580"/>
  <c r="G53" i="580"/>
  <c r="G52" i="580"/>
  <c r="G51" i="580"/>
  <c r="G50" i="580"/>
  <c r="G49" i="580"/>
  <c r="G48" i="580"/>
  <c r="G47" i="580"/>
  <c r="G46" i="580"/>
  <c r="G45" i="580"/>
  <c r="G44" i="580"/>
  <c r="G43" i="580"/>
  <c r="G42" i="580"/>
  <c r="G41" i="580"/>
  <c r="G40" i="580"/>
  <c r="G39" i="580"/>
  <c r="G38" i="580"/>
  <c r="G37" i="580"/>
  <c r="G36" i="580"/>
  <c r="G35" i="580"/>
  <c r="G34" i="580"/>
  <c r="G33" i="580"/>
  <c r="G32" i="580"/>
  <c r="G31" i="580"/>
  <c r="G30" i="580"/>
  <c r="G29" i="580"/>
  <c r="G28" i="580"/>
  <c r="G27" i="580"/>
  <c r="G26" i="580"/>
  <c r="G25" i="580"/>
  <c r="G24" i="580"/>
  <c r="G23" i="580"/>
  <c r="G22" i="580"/>
  <c r="G21" i="580"/>
  <c r="G20" i="580"/>
  <c r="G19" i="580"/>
  <c r="G18" i="580"/>
  <c r="G17" i="580"/>
  <c r="G16" i="580"/>
  <c r="G15" i="580"/>
  <c r="G14" i="580"/>
  <c r="G13" i="580"/>
  <c r="G12" i="580"/>
  <c r="G11" i="580"/>
  <c r="G10" i="580"/>
  <c r="G9" i="580"/>
  <c r="G8" i="580"/>
  <c r="G7" i="580"/>
  <c r="G6" i="580"/>
  <c r="G5" i="580"/>
  <c r="G4" i="580"/>
  <c r="G3" i="580"/>
  <c r="G2" i="580"/>
  <c r="G121" i="578"/>
  <c r="G120" i="578"/>
  <c r="G119" i="578"/>
  <c r="G118" i="578"/>
  <c r="G117" i="578"/>
  <c r="G116" i="578"/>
  <c r="G115" i="578"/>
  <c r="G114" i="578"/>
  <c r="G113" i="578"/>
  <c r="G112" i="578"/>
  <c r="G111" i="578"/>
  <c r="G110" i="578"/>
  <c r="G109" i="578"/>
  <c r="G108" i="578"/>
  <c r="G107" i="578"/>
  <c r="G106" i="578"/>
  <c r="G105" i="578"/>
  <c r="G104" i="578"/>
  <c r="G103" i="578"/>
  <c r="G102" i="578"/>
  <c r="G101" i="578"/>
  <c r="G100" i="578"/>
  <c r="G99" i="578"/>
  <c r="G98" i="578"/>
  <c r="G97" i="578"/>
  <c r="G96" i="578"/>
  <c r="G95" i="578"/>
  <c r="G94" i="578"/>
  <c r="G93" i="578"/>
  <c r="G92" i="578"/>
  <c r="G91" i="578"/>
  <c r="G90" i="578"/>
  <c r="G89" i="578"/>
  <c r="G88" i="578"/>
  <c r="G87" i="578"/>
  <c r="G86" i="578"/>
  <c r="G85" i="578"/>
  <c r="G84" i="578"/>
  <c r="G83" i="578"/>
  <c r="G82" i="578"/>
  <c r="G81" i="578"/>
  <c r="G80" i="578"/>
  <c r="G79" i="578"/>
  <c r="G78" i="578"/>
  <c r="G77" i="578"/>
  <c r="G76" i="578"/>
  <c r="G75" i="578"/>
  <c r="G74" i="578"/>
  <c r="G73" i="578"/>
  <c r="G72" i="578"/>
  <c r="G71" i="578"/>
  <c r="G70" i="578"/>
  <c r="G69" i="578"/>
  <c r="G68" i="578"/>
  <c r="G67" i="578"/>
  <c r="G66" i="578"/>
  <c r="G65" i="578"/>
  <c r="G64" i="578"/>
  <c r="G63" i="578"/>
  <c r="G62" i="578"/>
  <c r="G61" i="578"/>
  <c r="G60" i="578"/>
  <c r="G59" i="578"/>
  <c r="G58" i="578"/>
  <c r="G57" i="578"/>
  <c r="G56" i="578"/>
  <c r="G55" i="578"/>
  <c r="G54" i="578"/>
  <c r="G53" i="578"/>
  <c r="G52" i="578"/>
  <c r="G51" i="578"/>
  <c r="G50" i="578"/>
  <c r="G49" i="578"/>
  <c r="G48" i="578"/>
  <c r="G47" i="578"/>
  <c r="G46" i="578"/>
  <c r="G45" i="578"/>
  <c r="G44" i="578"/>
  <c r="G43" i="578"/>
  <c r="G42" i="578"/>
  <c r="G41" i="578"/>
  <c r="G40" i="578"/>
  <c r="G39" i="578"/>
  <c r="G38" i="578"/>
  <c r="G37" i="578"/>
  <c r="G36" i="578"/>
  <c r="G35" i="578"/>
  <c r="G34" i="578"/>
  <c r="G33" i="578"/>
  <c r="G32" i="578"/>
  <c r="G31" i="578"/>
  <c r="G30" i="578"/>
  <c r="G29" i="578"/>
  <c r="G28" i="578"/>
  <c r="G27" i="578"/>
  <c r="G26" i="578"/>
  <c r="G25" i="578"/>
  <c r="G24" i="578"/>
  <c r="G23" i="578"/>
  <c r="G22" i="578"/>
  <c r="G21" i="578"/>
  <c r="G20" i="578"/>
  <c r="G19" i="578"/>
  <c r="G18" i="578"/>
  <c r="G17" i="578"/>
  <c r="G16" i="578"/>
  <c r="G15" i="578"/>
  <c r="G14" i="578"/>
  <c r="G13" i="578"/>
  <c r="G12" i="578"/>
  <c r="G11" i="578"/>
  <c r="G10" i="578"/>
  <c r="G9" i="578"/>
  <c r="G8" i="578"/>
  <c r="G7" i="578"/>
  <c r="G6" i="578"/>
  <c r="G5" i="578"/>
  <c r="G4" i="578"/>
  <c r="G3" i="578"/>
  <c r="G2" i="578"/>
  <c r="G3" i="32" l="1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" i="32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2" i="1"/>
</calcChain>
</file>

<file path=xl/sharedStrings.xml><?xml version="1.0" encoding="utf-8"?>
<sst xmlns="http://schemas.openxmlformats.org/spreadsheetml/2006/main" count="118" uniqueCount="45">
  <si>
    <t>Year</t>
  </si>
  <si>
    <t>Date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</si>
  <si>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</si>
  <si>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</si>
  <si>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</si>
  <si>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</si>
  <si>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</si>
  <si>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</si>
  <si>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</si>
  <si>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</si>
  <si>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</si>
  <si>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</si>
  <si>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</si>
  <si>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</si>
  <si>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</si>
  <si>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</si>
  <si>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</si>
  <si>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</si>
  <si>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</si>
  <si>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</si>
  <si>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</si>
  <si>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</si>
  <si>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</si>
  <si>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WSkWh</t>
  </si>
  <si>
    <t>LonHDD</t>
  </si>
  <si>
    <t>LonCDD</t>
  </si>
  <si>
    <t>MonthDays</t>
  </si>
  <si>
    <t>PeakDays</t>
  </si>
  <si>
    <t>Predicted Value</t>
  </si>
  <si>
    <t>Absolute % Error</t>
  </si>
  <si>
    <t xml:space="preserve">WSkWh </t>
  </si>
  <si>
    <t xml:space="preserve">Predicted Value </t>
  </si>
  <si>
    <t xml:space="preserve">Absolute % Error  </t>
  </si>
  <si>
    <t>Annual Predicted vs. Actual WSkWh</t>
  </si>
  <si>
    <t>Mean Absolute Percentage Error (Annual)</t>
  </si>
  <si>
    <t>Mean Absolute Percentage Error (Monthly)</t>
  </si>
  <si>
    <t>Normalized Value</t>
  </si>
  <si>
    <t xml:space="preserve">Normalized Value </t>
  </si>
  <si>
    <t>Annual Actual vs. Normalized WSkWh</t>
  </si>
  <si>
    <t>% Change</t>
  </si>
  <si>
    <t>Statistic</t>
  </si>
  <si>
    <t>Value</t>
  </si>
  <si>
    <t>F Test</t>
  </si>
  <si>
    <t>Variable</t>
  </si>
  <si>
    <t>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</si>
</sst>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#,##0_ ;[Red]\-#,##0\ "/>
    <numFmt numFmtId="168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Continuous"/>
    </xf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1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right"/>
    </xf>
    <xf numFmtId="17" fontId="6" fillId="0" borderId="0" xfId="0" applyNumberFormat="1" applyFont="1" applyFill="1" applyBorder="1"/>
    <xf numFmtId="165" fontId="7" fillId="0" borderId="0" xfId="4" applyNumberFormat="1" applyFont="1" applyFill="1" applyBorder="1"/>
    <xf numFmtId="0" fontId="6" fillId="0" borderId="0" xfId="0" applyFont="1" applyFill="1" applyBorder="1"/>
    <xf numFmtId="164" fontId="0" fillId="0" borderId="0" xfId="4" applyFont="1" applyFill="1" applyBorder="1" applyAlignment="1"/>
    <xf numFmtId="164" fontId="0" fillId="0" borderId="2" xfId="4" applyFont="1" applyFill="1" applyBorder="1" applyAlignment="1"/>
    <xf numFmtId="166" fontId="0" fillId="0" borderId="0" xfId="5" applyNumberFormat="1" applyFont="1"/>
    <xf numFmtId="0" fontId="6" fillId="0" borderId="0" xfId="0" applyNumberFormat="1" applyFont="1" applyFill="1" applyBorder="1"/>
    <xf numFmtId="0" fontId="0" fillId="0" borderId="0" xfId="0" applyAlignment="1">
      <alignment horizontal="left"/>
    </xf>
    <xf numFmtId="167" fontId="0" fillId="0" borderId="0" xfId="0" applyNumberFormat="1"/>
    <xf numFmtId="166" fontId="0" fillId="0" borderId="0" xfId="0" applyNumberFormat="1"/>
    <xf numFmtId="166" fontId="9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167" fontId="0" fillId="0" borderId="0" xfId="0" applyNumberFormat="1" applyAlignment="1">
      <alignment horizontal="center"/>
    </xf>
    <xf numFmtId="166" fontId="0" fillId="0" borderId="0" xfId="5" applyNumberFormat="1" applyFont="1" applyAlignment="1">
      <alignment horizontal="center"/>
    </xf>
    <xf numFmtId="166" fontId="8" fillId="0" borderId="0" xfId="5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4" applyFont="1"/>
    <xf numFmtId="0" fontId="10" fillId="0" borderId="3" xfId="0" applyFont="1" applyBorder="1"/>
    <xf numFmtId="168" fontId="5" fillId="0" borderId="0" xfId="4" applyNumberFormat="1" applyFont="1" applyFill="1" applyBorder="1" applyAlignment="1">
      <alignment horizontal="right"/>
    </xf>
    <xf numFmtId="168" fontId="0" fillId="0" borderId="0" xfId="4" applyNumberFormat="1" applyFont="1"/>
  </cellXfs>
  <cellStyles count="6">
    <cellStyle name="Comma" xfId="4" builtinId="3"/>
    <cellStyle name="Comma 2" xfId="3"/>
    <cellStyle name="Normal" xfId="0" builtinId="0"/>
    <cellStyle name="Normal 2" xfId="1"/>
    <cellStyle name="Percent" xfId="5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Summ'!$C$1</c:f>
              <c:strCache>
                <c:ptCount val="1"/>
                <c:pt idx="0">
                  <c:v>WSkWh</c:v>
                </c:pt>
              </c:strCache>
            </c:strRef>
          </c:tx>
          <c:marker>
            <c:symbol val="none"/>
          </c:marker>
          <c:cat>
            <c:numRef>
              <c:f>'Predicted Monthly Data Summ'!$A$2:$A$120</c:f>
              <c:numCache>
                <c:formatCode>mmm\-yy</c:formatCode>
                <c:ptCount val="119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</c:numCache>
            </c:numRef>
          </c:cat>
          <c:val>
            <c:numRef>
              <c:f>'Predicted Monthly Data Summ'!$C$2:$C$120</c:f>
              <c:numCache>
                <c:formatCode>_(* #,##0_);_(* \(#,##0\);_(* "-"??_);_(@_)</c:formatCode>
                <c:ptCount val="119"/>
                <c:pt idx="0">
                  <c:v>293367364.21543998</c:v>
                </c:pt>
                <c:pt idx="1">
                  <c:v>273298001.47376001</c:v>
                </c:pt>
                <c:pt idx="2">
                  <c:v>286819878.50223202</c:v>
                </c:pt>
                <c:pt idx="3">
                  <c:v>252565044.23746601</c:v>
                </c:pt>
                <c:pt idx="4">
                  <c:v>269392545.02871197</c:v>
                </c:pt>
                <c:pt idx="5">
                  <c:v>287975078.90693802</c:v>
                </c:pt>
                <c:pt idx="6">
                  <c:v>333043063.74960798</c:v>
                </c:pt>
                <c:pt idx="7">
                  <c:v>312185503.224558</c:v>
                </c:pt>
                <c:pt idx="8">
                  <c:v>260653838.61909801</c:v>
                </c:pt>
                <c:pt idx="9">
                  <c:v>270564368.43940598</c:v>
                </c:pt>
                <c:pt idx="10">
                  <c:v>272439193.46248603</c:v>
                </c:pt>
                <c:pt idx="11">
                  <c:v>288148645.78619999</c:v>
                </c:pt>
                <c:pt idx="12">
                  <c:v>300073559.97788602</c:v>
                </c:pt>
                <c:pt idx="13">
                  <c:v>289732838.43879998</c:v>
                </c:pt>
                <c:pt idx="14">
                  <c:v>288143354.59762597</c:v>
                </c:pt>
                <c:pt idx="15">
                  <c:v>260543396.47679999</c:v>
                </c:pt>
                <c:pt idx="16">
                  <c:v>268501831.21296602</c:v>
                </c:pt>
                <c:pt idx="17">
                  <c:v>304679126.96210599</c:v>
                </c:pt>
                <c:pt idx="18">
                  <c:v>302183688.77514601</c:v>
                </c:pt>
                <c:pt idx="19">
                  <c:v>317756806.98433799</c:v>
                </c:pt>
                <c:pt idx="20">
                  <c:v>280873709.66341197</c:v>
                </c:pt>
                <c:pt idx="21">
                  <c:v>275821162.12958002</c:v>
                </c:pt>
                <c:pt idx="22">
                  <c:v>274311353.64484</c:v>
                </c:pt>
                <c:pt idx="23">
                  <c:v>294695847.80001998</c:v>
                </c:pt>
                <c:pt idx="24">
                  <c:v>301541879.89762002</c:v>
                </c:pt>
                <c:pt idx="25">
                  <c:v>286013196.38046002</c:v>
                </c:pt>
                <c:pt idx="26">
                  <c:v>285378792.27587998</c:v>
                </c:pt>
                <c:pt idx="27">
                  <c:v>255049710.73708001</c:v>
                </c:pt>
                <c:pt idx="28">
                  <c:v>248546059.22372001</c:v>
                </c:pt>
                <c:pt idx="29">
                  <c:v>287944901.33534002</c:v>
                </c:pt>
                <c:pt idx="30">
                  <c:v>319461681.27983999</c:v>
                </c:pt>
                <c:pt idx="31">
                  <c:v>293716156.25855798</c:v>
                </c:pt>
                <c:pt idx="32">
                  <c:v>283916906.35448599</c:v>
                </c:pt>
                <c:pt idx="33">
                  <c:v>262065574.00648001</c:v>
                </c:pt>
                <c:pt idx="34">
                  <c:v>268677317.44528002</c:v>
                </c:pt>
                <c:pt idx="35">
                  <c:v>298039893.54677999</c:v>
                </c:pt>
                <c:pt idx="36">
                  <c:v>307276829.89279997</c:v>
                </c:pt>
                <c:pt idx="37">
                  <c:v>264065998.38260001</c:v>
                </c:pt>
                <c:pt idx="38">
                  <c:v>278082458.00470001</c:v>
                </c:pt>
                <c:pt idx="39">
                  <c:v>250781054.79998001</c:v>
                </c:pt>
                <c:pt idx="40">
                  <c:v>250742745.14269</c:v>
                </c:pt>
                <c:pt idx="41">
                  <c:v>265479494.76989001</c:v>
                </c:pt>
                <c:pt idx="42">
                  <c:v>274906308.27781999</c:v>
                </c:pt>
                <c:pt idx="43">
                  <c:v>300712862.66684002</c:v>
                </c:pt>
                <c:pt idx="44">
                  <c:v>263969677.20096001</c:v>
                </c:pt>
                <c:pt idx="45">
                  <c:v>258962858.78830001</c:v>
                </c:pt>
                <c:pt idx="46">
                  <c:v>258162607.58963999</c:v>
                </c:pt>
                <c:pt idx="47">
                  <c:v>292766418.03745002</c:v>
                </c:pt>
                <c:pt idx="48">
                  <c:v>301373371.72127002</c:v>
                </c:pt>
                <c:pt idx="49">
                  <c:v>268164437.27344999</c:v>
                </c:pt>
                <c:pt idx="50">
                  <c:v>269584961.72100997</c:v>
                </c:pt>
                <c:pt idx="51">
                  <c:v>242909549.61668</c:v>
                </c:pt>
                <c:pt idx="52">
                  <c:v>269054896.24094999</c:v>
                </c:pt>
                <c:pt idx="53">
                  <c:v>288397187.62551999</c:v>
                </c:pt>
                <c:pt idx="54">
                  <c:v>334725938.08823001</c:v>
                </c:pt>
                <c:pt idx="55">
                  <c:v>325611196.93184</c:v>
                </c:pt>
                <c:pt idx="56">
                  <c:v>264224371.98183998</c:v>
                </c:pt>
                <c:pt idx="57">
                  <c:v>254480106.5099</c:v>
                </c:pt>
                <c:pt idx="58">
                  <c:v>262982872.56432</c:v>
                </c:pt>
                <c:pt idx="59">
                  <c:v>293281443.41191</c:v>
                </c:pt>
                <c:pt idx="60">
                  <c:v>300666159.26084</c:v>
                </c:pt>
                <c:pt idx="61">
                  <c:v>269236699.82142001</c:v>
                </c:pt>
                <c:pt idx="62">
                  <c:v>282763557.58645999</c:v>
                </c:pt>
                <c:pt idx="63">
                  <c:v>251072267.56657001</c:v>
                </c:pt>
                <c:pt idx="64">
                  <c:v>259668932.37447</c:v>
                </c:pt>
                <c:pt idx="65">
                  <c:v>278903469.94766003</c:v>
                </c:pt>
                <c:pt idx="66">
                  <c:v>342682880.64267004</c:v>
                </c:pt>
                <c:pt idx="67">
                  <c:v>311408949.97279</c:v>
                </c:pt>
                <c:pt idx="68">
                  <c:v>270531205.43578005</c:v>
                </c:pt>
                <c:pt idx="69">
                  <c:v>257212837.85677001</c:v>
                </c:pt>
                <c:pt idx="70">
                  <c:v>256512690.70552</c:v>
                </c:pt>
                <c:pt idx="71">
                  <c:v>277881320.22968</c:v>
                </c:pt>
                <c:pt idx="72">
                  <c:v>290374956.02315003</c:v>
                </c:pt>
                <c:pt idx="73">
                  <c:v>265047531.93023002</c:v>
                </c:pt>
                <c:pt idx="74">
                  <c:v>264589708.49737003</c:v>
                </c:pt>
                <c:pt idx="75">
                  <c:v>241856924.93334001</c:v>
                </c:pt>
                <c:pt idx="76">
                  <c:v>264293073.48114002</c:v>
                </c:pt>
                <c:pt idx="77">
                  <c:v>290940514.11059999</c:v>
                </c:pt>
                <c:pt idx="78">
                  <c:v>340196199.36287999</c:v>
                </c:pt>
                <c:pt idx="79">
                  <c:v>304061556.83872002</c:v>
                </c:pt>
                <c:pt idx="80">
                  <c:v>261393756.03505</c:v>
                </c:pt>
                <c:pt idx="81">
                  <c:v>253052401.80328</c:v>
                </c:pt>
                <c:pt idx="82">
                  <c:v>260224799.99487001</c:v>
                </c:pt>
                <c:pt idx="83">
                  <c:v>271295249.79123002</c:v>
                </c:pt>
                <c:pt idx="84">
                  <c:v>288991701.29513001</c:v>
                </c:pt>
                <c:pt idx="85">
                  <c:v>262888750.95611</c:v>
                </c:pt>
                <c:pt idx="86">
                  <c:v>276366259.18483996</c:v>
                </c:pt>
                <c:pt idx="87">
                  <c:v>251523569.77759001</c:v>
                </c:pt>
                <c:pt idx="88">
                  <c:v>259256155.34336001</c:v>
                </c:pt>
                <c:pt idx="89">
                  <c:v>276460042.34591997</c:v>
                </c:pt>
                <c:pt idx="90">
                  <c:v>321327185.60056001</c:v>
                </c:pt>
                <c:pt idx="91">
                  <c:v>294037259.60016</c:v>
                </c:pt>
                <c:pt idx="92">
                  <c:v>263616852.67688</c:v>
                </c:pt>
                <c:pt idx="93">
                  <c:v>260620451.12983999</c:v>
                </c:pt>
                <c:pt idx="94">
                  <c:v>264051626.00784001</c:v>
                </c:pt>
                <c:pt idx="95">
                  <c:v>286523069.48232001</c:v>
                </c:pt>
                <c:pt idx="96">
                  <c:v>305527740.50727999</c:v>
                </c:pt>
                <c:pt idx="97">
                  <c:v>270783682.37704003</c:v>
                </c:pt>
                <c:pt idx="98">
                  <c:v>288299673.04279995</c:v>
                </c:pt>
                <c:pt idx="99">
                  <c:v>244855513.01592001</c:v>
                </c:pt>
                <c:pt idx="100">
                  <c:v>251891961.47196001</c:v>
                </c:pt>
                <c:pt idx="101">
                  <c:v>283978631.817375</c:v>
                </c:pt>
                <c:pt idx="102">
                  <c:v>286546351.34231502</c:v>
                </c:pt>
                <c:pt idx="103">
                  <c:v>283846898.55574501</c:v>
                </c:pt>
                <c:pt idx="104">
                  <c:v>261882965.454395</c:v>
                </c:pt>
                <c:pt idx="105">
                  <c:v>246291396.49902502</c:v>
                </c:pt>
                <c:pt idx="106">
                  <c:v>259203542.59719998</c:v>
                </c:pt>
                <c:pt idx="107">
                  <c:v>264968874.82748997</c:v>
                </c:pt>
                <c:pt idx="108">
                  <c:v>295598619.00983995</c:v>
                </c:pt>
                <c:pt idx="109">
                  <c:v>273784130.83127999</c:v>
                </c:pt>
                <c:pt idx="110">
                  <c:v>274934256.05799997</c:v>
                </c:pt>
                <c:pt idx="111">
                  <c:v>243458062.73736</c:v>
                </c:pt>
                <c:pt idx="112">
                  <c:v>259161560.15008003</c:v>
                </c:pt>
                <c:pt idx="113">
                  <c:v>267546627.47380927</c:v>
                </c:pt>
                <c:pt idx="114">
                  <c:v>301589192.47099692</c:v>
                </c:pt>
                <c:pt idx="115">
                  <c:v>290629200.91832</c:v>
                </c:pt>
                <c:pt idx="116">
                  <c:v>282605551.88294774</c:v>
                </c:pt>
                <c:pt idx="117">
                  <c:v>248709445.01775387</c:v>
                </c:pt>
                <c:pt idx="118">
                  <c:v>248717807.65306461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'Predicted Monthly Data Summ'!$A$2:$A$120</c:f>
              <c:numCache>
                <c:formatCode>mmm\-yy</c:formatCode>
                <c:ptCount val="119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</c:numCache>
            </c:numRef>
          </c:cat>
          <c:val>
            <c:numRef>
              <c:f>'Predicted Monthly Data Summ'!$D$2:$D$120</c:f>
              <c:numCache>
                <c:formatCode>General</c:formatCode>
                <c:ptCount val="119"/>
                <c:pt idx="0">
                  <c:v>287848525.61951607</c:v>
                </c:pt>
                <c:pt idx="1">
                  <c:v>275608027.05098909</c:v>
                </c:pt>
                <c:pt idx="2">
                  <c:v>291746029.52676409</c:v>
                </c:pt>
                <c:pt idx="3">
                  <c:v>259146769.23310387</c:v>
                </c:pt>
                <c:pt idx="4">
                  <c:v>279847181.09087354</c:v>
                </c:pt>
                <c:pt idx="5">
                  <c:v>282448893.43795544</c:v>
                </c:pt>
                <c:pt idx="6">
                  <c:v>346508631.48638141</c:v>
                </c:pt>
                <c:pt idx="7">
                  <c:v>303336608.80528224</c:v>
                </c:pt>
                <c:pt idx="8">
                  <c:v>255040339.09318364</c:v>
                </c:pt>
                <c:pt idx="9">
                  <c:v>273115771.66771781</c:v>
                </c:pt>
                <c:pt idx="10">
                  <c:v>275321439.09982777</c:v>
                </c:pt>
                <c:pt idx="11">
                  <c:v>282689069.54021633</c:v>
                </c:pt>
                <c:pt idx="12">
                  <c:v>295336210.85871571</c:v>
                </c:pt>
                <c:pt idx="13">
                  <c:v>284219228.82566255</c:v>
                </c:pt>
                <c:pt idx="14">
                  <c:v>286727053.50255179</c:v>
                </c:pt>
                <c:pt idx="15">
                  <c:v>265255125.04316294</c:v>
                </c:pt>
                <c:pt idx="16">
                  <c:v>276477719.01131809</c:v>
                </c:pt>
                <c:pt idx="17">
                  <c:v>296935633.57904762</c:v>
                </c:pt>
                <c:pt idx="18">
                  <c:v>301902740.68122387</c:v>
                </c:pt>
                <c:pt idx="19">
                  <c:v>316802734.81710511</c:v>
                </c:pt>
                <c:pt idx="20">
                  <c:v>269968632.6040659</c:v>
                </c:pt>
                <c:pt idx="21">
                  <c:v>277207381.06226277</c:v>
                </c:pt>
                <c:pt idx="22">
                  <c:v>278674272.36083883</c:v>
                </c:pt>
                <c:pt idx="23">
                  <c:v>290015554.31277859</c:v>
                </c:pt>
                <c:pt idx="24">
                  <c:v>291686283.00884598</c:v>
                </c:pt>
                <c:pt idx="25">
                  <c:v>281912565.43541819</c:v>
                </c:pt>
                <c:pt idx="26">
                  <c:v>284871119.66923523</c:v>
                </c:pt>
                <c:pt idx="27">
                  <c:v>261866292.97108084</c:v>
                </c:pt>
                <c:pt idx="28">
                  <c:v>262281522.64667934</c:v>
                </c:pt>
                <c:pt idx="29">
                  <c:v>291902451.89684355</c:v>
                </c:pt>
                <c:pt idx="30">
                  <c:v>319670674.44659007</c:v>
                </c:pt>
                <c:pt idx="31">
                  <c:v>284332650.00144768</c:v>
                </c:pt>
                <c:pt idx="32">
                  <c:v>261728992.43358117</c:v>
                </c:pt>
                <c:pt idx="33">
                  <c:v>268714173.42694229</c:v>
                </c:pt>
                <c:pt idx="34">
                  <c:v>272343550.24613959</c:v>
                </c:pt>
                <c:pt idx="35">
                  <c:v>293029108.22250462</c:v>
                </c:pt>
                <c:pt idx="36">
                  <c:v>301803492.93298811</c:v>
                </c:pt>
                <c:pt idx="37">
                  <c:v>267521698.73842943</c:v>
                </c:pt>
                <c:pt idx="38">
                  <c:v>282478840.29655135</c:v>
                </c:pt>
                <c:pt idx="39">
                  <c:v>260614843.05201548</c:v>
                </c:pt>
                <c:pt idx="40">
                  <c:v>255071476.21765614</c:v>
                </c:pt>
                <c:pt idx="41">
                  <c:v>270885824.25543022</c:v>
                </c:pt>
                <c:pt idx="42">
                  <c:v>269192629.45597774</c:v>
                </c:pt>
                <c:pt idx="43">
                  <c:v>295857665.61246723</c:v>
                </c:pt>
                <c:pt idx="44">
                  <c:v>256219850.18858504</c:v>
                </c:pt>
                <c:pt idx="45">
                  <c:v>265073784.20821494</c:v>
                </c:pt>
                <c:pt idx="46">
                  <c:v>264239578.35277414</c:v>
                </c:pt>
                <c:pt idx="47">
                  <c:v>288105995.31295288</c:v>
                </c:pt>
                <c:pt idx="48">
                  <c:v>289239909.3201133</c:v>
                </c:pt>
                <c:pt idx="49">
                  <c:v>266465619.47831482</c:v>
                </c:pt>
                <c:pt idx="50">
                  <c:v>276514733.16959107</c:v>
                </c:pt>
                <c:pt idx="51">
                  <c:v>251174052.98321015</c:v>
                </c:pt>
                <c:pt idx="52">
                  <c:v>273541525.58369064</c:v>
                </c:pt>
                <c:pt idx="53">
                  <c:v>282969038.35903883</c:v>
                </c:pt>
                <c:pt idx="54">
                  <c:v>337015332.34231007</c:v>
                </c:pt>
                <c:pt idx="55">
                  <c:v>331373904.25268435</c:v>
                </c:pt>
                <c:pt idx="56">
                  <c:v>261423746.14565867</c:v>
                </c:pt>
                <c:pt idx="57">
                  <c:v>256972716.37435353</c:v>
                </c:pt>
                <c:pt idx="58">
                  <c:v>268461027.37704688</c:v>
                </c:pt>
                <c:pt idx="59">
                  <c:v>291642177.93110782</c:v>
                </c:pt>
                <c:pt idx="60">
                  <c:v>292053021.21055704</c:v>
                </c:pt>
                <c:pt idx="61">
                  <c:v>267820015.06008345</c:v>
                </c:pt>
                <c:pt idx="62">
                  <c:v>285013266.14782149</c:v>
                </c:pt>
                <c:pt idx="63">
                  <c:v>253809787.94705147</c:v>
                </c:pt>
                <c:pt idx="64">
                  <c:v>261560604.91497511</c:v>
                </c:pt>
                <c:pt idx="65">
                  <c:v>268478463.28085953</c:v>
                </c:pt>
                <c:pt idx="66">
                  <c:v>355538383.3927927</c:v>
                </c:pt>
                <c:pt idx="67">
                  <c:v>303207816.93443996</c:v>
                </c:pt>
                <c:pt idx="68">
                  <c:v>262172955.11343205</c:v>
                </c:pt>
                <c:pt idx="69">
                  <c:v>254905728.25126493</c:v>
                </c:pt>
                <c:pt idx="70">
                  <c:v>262244719.60669577</c:v>
                </c:pt>
                <c:pt idx="71">
                  <c:v>276565962.33810806</c:v>
                </c:pt>
                <c:pt idx="72">
                  <c:v>281972513.91994673</c:v>
                </c:pt>
                <c:pt idx="73">
                  <c:v>264489484.60821384</c:v>
                </c:pt>
                <c:pt idx="74">
                  <c:v>264725373.00636035</c:v>
                </c:pt>
                <c:pt idx="75">
                  <c:v>252654992.29809421</c:v>
                </c:pt>
                <c:pt idx="76">
                  <c:v>267682592.06899345</c:v>
                </c:pt>
                <c:pt idx="77">
                  <c:v>295816753.99583119</c:v>
                </c:pt>
                <c:pt idx="78">
                  <c:v>356483862.35052258</c:v>
                </c:pt>
                <c:pt idx="79">
                  <c:v>300105475.59306759</c:v>
                </c:pt>
                <c:pt idx="80">
                  <c:v>258156924.66124517</c:v>
                </c:pt>
                <c:pt idx="81">
                  <c:v>259685192.06475896</c:v>
                </c:pt>
                <c:pt idx="82">
                  <c:v>266285478.11115831</c:v>
                </c:pt>
                <c:pt idx="83">
                  <c:v>272813649.29292214</c:v>
                </c:pt>
                <c:pt idx="84">
                  <c:v>284041405.80916673</c:v>
                </c:pt>
                <c:pt idx="85">
                  <c:v>263886049.96726149</c:v>
                </c:pt>
                <c:pt idx="86">
                  <c:v>275072164.67795509</c:v>
                </c:pt>
                <c:pt idx="87">
                  <c:v>257672963.93993974</c:v>
                </c:pt>
                <c:pt idx="88">
                  <c:v>267899297.13781476</c:v>
                </c:pt>
                <c:pt idx="89">
                  <c:v>272391384.5057345</c:v>
                </c:pt>
                <c:pt idx="90">
                  <c:v>322880951.77264905</c:v>
                </c:pt>
                <c:pt idx="91">
                  <c:v>285731000.19415981</c:v>
                </c:pt>
                <c:pt idx="92">
                  <c:v>257139888.46354192</c:v>
                </c:pt>
                <c:pt idx="93">
                  <c:v>258104675.68588316</c:v>
                </c:pt>
                <c:pt idx="94">
                  <c:v>267701352.16610646</c:v>
                </c:pt>
                <c:pt idx="95">
                  <c:v>283796226.34539169</c:v>
                </c:pt>
                <c:pt idx="96">
                  <c:v>295313254.60911739</c:v>
                </c:pt>
                <c:pt idx="97">
                  <c:v>271520837.75490379</c:v>
                </c:pt>
                <c:pt idx="98">
                  <c:v>284924802.3074609</c:v>
                </c:pt>
                <c:pt idx="99">
                  <c:v>253609155.00829995</c:v>
                </c:pt>
                <c:pt idx="100">
                  <c:v>255031763.37311137</c:v>
                </c:pt>
                <c:pt idx="101">
                  <c:v>285585304.5492965</c:v>
                </c:pt>
                <c:pt idx="102">
                  <c:v>274972788.30024129</c:v>
                </c:pt>
                <c:pt idx="103">
                  <c:v>274727987.64065534</c:v>
                </c:pt>
                <c:pt idx="104">
                  <c:v>251143624.47620893</c:v>
                </c:pt>
                <c:pt idx="105">
                  <c:v>256242115.17798698</c:v>
                </c:pt>
                <c:pt idx="106">
                  <c:v>265049621.28439391</c:v>
                </c:pt>
                <c:pt idx="107">
                  <c:v>276336865.56437701</c:v>
                </c:pt>
                <c:pt idx="108">
                  <c:v>289756941.9659521</c:v>
                </c:pt>
                <c:pt idx="109">
                  <c:v>275794066.27317339</c:v>
                </c:pt>
                <c:pt idx="110">
                  <c:v>280398240.72821075</c:v>
                </c:pt>
                <c:pt idx="111">
                  <c:v>251043961.28800011</c:v>
                </c:pt>
                <c:pt idx="112">
                  <c:v>265484208.70793158</c:v>
                </c:pt>
                <c:pt idx="113">
                  <c:v>256746368.32613569</c:v>
                </c:pt>
                <c:pt idx="114">
                  <c:v>293510638.14697224</c:v>
                </c:pt>
                <c:pt idx="115">
                  <c:v>279224612.09390628</c:v>
                </c:pt>
                <c:pt idx="116">
                  <c:v>272807952.43154156</c:v>
                </c:pt>
                <c:pt idx="117">
                  <c:v>253237636.78573751</c:v>
                </c:pt>
                <c:pt idx="118">
                  <c:v>255415157.74872684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026112"/>
        <c:axId val="194027904"/>
      </c:lineChart>
      <c:dateAx>
        <c:axId val="1940261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94027904"/>
        <c:crosses val="autoZero"/>
        <c:auto val="1"/>
        <c:lblOffset val="100"/>
        <c:baseTimeUnit val="months"/>
      </c:dateAx>
      <c:valAx>
        <c:axId val="194027904"/>
        <c:scaling>
          <c:orientation val="minMax"/>
          <c:max val="356483862.35052258"/>
          <c:min val="241856924.93334001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94026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[3-VECC-25h.xlsx]PredictedAnnualDataSumm!PivotTable2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WSkWh </c:v>
                </c:pt>
              </c:strCache>
            </c:strRef>
          </c:tx>
          <c:marker>
            <c:symbol val="none"/>
          </c:marker>
          <c:cat>
            <c:strRef>
              <c:f>PredictedAnnualDataSumm!$A$4:$A$13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strCache>
            </c:strRef>
          </c:cat>
          <c:val>
            <c:numRef>
              <c:f>PredictedAnnualDataSumm!$B$4:$B$13</c:f>
              <c:numCache>
                <c:formatCode>#,##0_ ;[Red]\-#,##0\ </c:formatCode>
                <c:ptCount val="10"/>
                <c:pt idx="0">
                  <c:v>3400452525.6459041</c:v>
                </c:pt>
                <c:pt idx="1">
                  <c:v>3457316676.6635199</c:v>
                </c:pt>
                <c:pt idx="2">
                  <c:v>3390352068.7415242</c:v>
                </c:pt>
                <c:pt idx="3">
                  <c:v>3265909313.5536699</c:v>
                </c:pt>
                <c:pt idx="4">
                  <c:v>3374790333.6869202</c:v>
                </c:pt>
                <c:pt idx="5">
                  <c:v>3358540971.4006305</c:v>
                </c:pt>
                <c:pt idx="6">
                  <c:v>3307326672.8018603</c:v>
                </c:pt>
                <c:pt idx="7">
                  <c:v>3305662923.4005494</c:v>
                </c:pt>
                <c:pt idx="8">
                  <c:v>3248077231.5085444</c:v>
                </c:pt>
                <c:pt idx="9">
                  <c:v>3247096762.934659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PredictedAnnualDataSumm!$A$4:$A$13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strCache>
            </c:strRef>
          </c:cat>
          <c:val>
            <c:numRef>
              <c:f>PredictedAnnualDataSumm!$C$4:$C$13</c:f>
              <c:numCache>
                <c:formatCode>#,##0_ ;[Red]\-#,##0\ </c:formatCode>
                <c:ptCount val="10"/>
                <c:pt idx="0">
                  <c:v>3412657285.6518111</c:v>
                </c:pt>
                <c:pt idx="1">
                  <c:v>3439522286.6587343</c:v>
                </c:pt>
                <c:pt idx="2">
                  <c:v>3374339384.4053087</c:v>
                </c:pt>
                <c:pt idx="3">
                  <c:v>3277065678.624042</c:v>
                </c:pt>
                <c:pt idx="4">
                  <c:v>3386793783.3171206</c:v>
                </c:pt>
                <c:pt idx="5">
                  <c:v>3343370724.1980815</c:v>
                </c:pt>
                <c:pt idx="6">
                  <c:v>3340872291.9711142</c:v>
                </c:pt>
                <c:pt idx="7">
                  <c:v>3296317360.6656041</c:v>
                </c:pt>
                <c:pt idx="8">
                  <c:v>3244458120.0460525</c:v>
                </c:pt>
                <c:pt idx="9">
                  <c:v>3240128564.7998743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Absolute % Error  </c:v>
                </c:pt>
              </c:strCache>
            </c:strRef>
          </c:tx>
          <c:marker>
            <c:symbol val="none"/>
          </c:marker>
          <c:cat>
            <c:strRef>
              <c:f>PredictedAnnualDataSumm!$A$4:$A$13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strCache>
            </c:strRef>
          </c:cat>
          <c:val>
            <c:numRef>
              <c:f>PredictedAnnualDataSumm!$D$4:$D$13</c:f>
              <c:numCache>
                <c:formatCode>0.0%</c:formatCode>
                <c:ptCount val="10"/>
                <c:pt idx="0">
                  <c:v>3.5891575941319185E-3</c:v>
                </c:pt>
                <c:pt idx="1">
                  <c:v>5.1468788279926958E-3</c:v>
                </c:pt>
                <c:pt idx="2">
                  <c:v>4.7230151947491687E-3</c:v>
                </c:pt>
                <c:pt idx="3">
                  <c:v>3.4160057733607879E-3</c:v>
                </c:pt>
                <c:pt idx="4">
                  <c:v>3.556798628460795E-3</c:v>
                </c:pt>
                <c:pt idx="5">
                  <c:v>4.5169159262101995E-3</c:v>
                </c:pt>
                <c:pt idx="6">
                  <c:v>1.01428200138558E-2</c:v>
                </c:pt>
                <c:pt idx="7">
                  <c:v>2.8271372343467729E-3</c:v>
                </c:pt>
                <c:pt idx="8">
                  <c:v>1.1142319607995038E-3</c:v>
                </c:pt>
                <c:pt idx="9">
                  <c:v>2.1459779746406402E-3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214080"/>
        <c:axId val="357215616"/>
      </c:lineChart>
      <c:catAx>
        <c:axId val="357214080"/>
        <c:scaling>
          <c:orientation val="minMax"/>
        </c:scaling>
        <c:delete val="0"/>
        <c:axPos val="b"/>
        <c:majorTickMark val="out"/>
        <c:minorTickMark val="none"/>
        <c:tickLblPos val="nextTo"/>
        <c:crossAx val="357215616"/>
        <c:crosses val="autoZero"/>
        <c:auto val="1"/>
        <c:lblAlgn val="ctr"/>
        <c:lblOffset val="100"/>
        <c:noMultiLvlLbl val="0"/>
      </c:catAx>
      <c:valAx>
        <c:axId val="357215616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5721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[3-VECC-25h.xlsx]PredictedAnnualDataSumm2!PivotTable2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WSkWh </c:v>
                </c:pt>
              </c:strCache>
            </c:strRef>
          </c:tx>
          <c:marker>
            <c:symbol val="none"/>
          </c:marker>
          <c:cat>
            <c:strRef>
              <c:f>PredictedAnnualDataSumm2!$A$4:$A$13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strCache>
            </c:strRef>
          </c:cat>
          <c:val>
            <c:numRef>
              <c:f>PredictedAnnualDataSumm2!$B$4:$B$13</c:f>
              <c:numCache>
                <c:formatCode>#,##0_ ;[Red]\-#,##0\ </c:formatCode>
                <c:ptCount val="10"/>
                <c:pt idx="0">
                  <c:v>3400452525.6459041</c:v>
                </c:pt>
                <c:pt idx="1">
                  <c:v>3457316676.6635199</c:v>
                </c:pt>
                <c:pt idx="2">
                  <c:v>3390352068.7415242</c:v>
                </c:pt>
                <c:pt idx="3">
                  <c:v>3265909313.5536699</c:v>
                </c:pt>
                <c:pt idx="4">
                  <c:v>3374790333.6869202</c:v>
                </c:pt>
                <c:pt idx="5">
                  <c:v>3358540971.4006305</c:v>
                </c:pt>
                <c:pt idx="6">
                  <c:v>3307326672.8018603</c:v>
                </c:pt>
                <c:pt idx="7">
                  <c:v>3305662923.4005494</c:v>
                </c:pt>
                <c:pt idx="8">
                  <c:v>3248077231.5085444</c:v>
                </c:pt>
                <c:pt idx="9">
                  <c:v>3247096762.934659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PredictedAnnualDataSumm2!$A$4:$A$13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strCache>
            </c:strRef>
          </c:cat>
          <c:val>
            <c:numRef>
              <c:f>PredictedAnnualDataSumm2!$C$4:$C$13</c:f>
              <c:numCache>
                <c:formatCode>#,##0_ ;[Red]\-#,##0\ </c:formatCode>
                <c:ptCount val="10"/>
                <c:pt idx="0">
                  <c:v>3412657285.6518111</c:v>
                </c:pt>
                <c:pt idx="1">
                  <c:v>3439522286.6587343</c:v>
                </c:pt>
                <c:pt idx="2">
                  <c:v>3374339384.4053087</c:v>
                </c:pt>
                <c:pt idx="3">
                  <c:v>3277065678.624042</c:v>
                </c:pt>
                <c:pt idx="4">
                  <c:v>3386793783.3171206</c:v>
                </c:pt>
                <c:pt idx="5">
                  <c:v>3343370724.1980815</c:v>
                </c:pt>
                <c:pt idx="6">
                  <c:v>3340872291.9711142</c:v>
                </c:pt>
                <c:pt idx="7">
                  <c:v>3296317360.6656041</c:v>
                </c:pt>
                <c:pt idx="8">
                  <c:v>3244458120.0460525</c:v>
                </c:pt>
                <c:pt idx="9">
                  <c:v>3240128564.7998743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963136"/>
        <c:axId val="363964672"/>
      </c:lineChart>
      <c:catAx>
        <c:axId val="363963136"/>
        <c:scaling>
          <c:orientation val="minMax"/>
        </c:scaling>
        <c:delete val="0"/>
        <c:axPos val="b"/>
        <c:majorTickMark val="out"/>
        <c:minorTickMark val="none"/>
        <c:tickLblPos val="nextTo"/>
        <c:crossAx val="363964672"/>
        <c:crosses val="autoZero"/>
        <c:auto val="1"/>
        <c:lblAlgn val="ctr"/>
        <c:lblOffset val="100"/>
        <c:noMultiLvlLbl val="0"/>
      </c:catAx>
      <c:valAx>
        <c:axId val="363964672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63963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WSkWh</c:v>
                </c:pt>
              </c:strCache>
            </c:strRef>
          </c:tx>
          <c:marker>
            <c:symbol val="none"/>
          </c:marker>
          <c:cat>
            <c:numRef>
              <c:f>'Normalized Monthly Data Summ'!$A$2:$A$145</c:f>
              <c:numCache>
                <c:formatCode>mmm\-yy</c:formatCode>
                <c:ptCount val="144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</c:numCache>
            </c:numRef>
          </c:cat>
          <c:val>
            <c:numRef>
              <c:f>'Normalized Monthly Data Summ'!$C$2:$C$145</c:f>
              <c:numCache>
                <c:formatCode>_(* #,##0_);_(* \(#,##0\);_(* "-"??_);_(@_)</c:formatCode>
                <c:ptCount val="144"/>
                <c:pt idx="0">
                  <c:v>293367364.21543998</c:v>
                </c:pt>
                <c:pt idx="1">
                  <c:v>273298001.47376001</c:v>
                </c:pt>
                <c:pt idx="2">
                  <c:v>286819878.50223202</c:v>
                </c:pt>
                <c:pt idx="3">
                  <c:v>252565044.23746601</c:v>
                </c:pt>
                <c:pt idx="4">
                  <c:v>269392545.02871197</c:v>
                </c:pt>
                <c:pt idx="5">
                  <c:v>287975078.90693802</c:v>
                </c:pt>
                <c:pt idx="6">
                  <c:v>333043063.74960798</c:v>
                </c:pt>
                <c:pt idx="7">
                  <c:v>312185503.224558</c:v>
                </c:pt>
                <c:pt idx="8">
                  <c:v>260653838.61909801</c:v>
                </c:pt>
                <c:pt idx="9">
                  <c:v>270564368.43940598</c:v>
                </c:pt>
                <c:pt idx="10">
                  <c:v>272439193.46248603</c:v>
                </c:pt>
                <c:pt idx="11">
                  <c:v>288148645.78619999</c:v>
                </c:pt>
                <c:pt idx="12">
                  <c:v>300073559.97788602</c:v>
                </c:pt>
                <c:pt idx="13">
                  <c:v>289732838.43879998</c:v>
                </c:pt>
                <c:pt idx="14">
                  <c:v>288143354.59762597</c:v>
                </c:pt>
                <c:pt idx="15">
                  <c:v>260543396.47679999</c:v>
                </c:pt>
                <c:pt idx="16">
                  <c:v>268501831.21296602</c:v>
                </c:pt>
                <c:pt idx="17">
                  <c:v>304679126.96210599</c:v>
                </c:pt>
                <c:pt idx="18">
                  <c:v>302183688.77514601</c:v>
                </c:pt>
                <c:pt idx="19">
                  <c:v>317756806.98433799</c:v>
                </c:pt>
                <c:pt idx="20">
                  <c:v>280873709.66341197</c:v>
                </c:pt>
                <c:pt idx="21">
                  <c:v>275821162.12958002</c:v>
                </c:pt>
                <c:pt idx="22">
                  <c:v>274311353.64484</c:v>
                </c:pt>
                <c:pt idx="23">
                  <c:v>294695847.80001998</c:v>
                </c:pt>
                <c:pt idx="24">
                  <c:v>301541879.89762002</c:v>
                </c:pt>
                <c:pt idx="25">
                  <c:v>286013196.38046002</c:v>
                </c:pt>
                <c:pt idx="26">
                  <c:v>285378792.27587998</c:v>
                </c:pt>
                <c:pt idx="27">
                  <c:v>255049710.73708001</c:v>
                </c:pt>
                <c:pt idx="28">
                  <c:v>248546059.22372001</c:v>
                </c:pt>
                <c:pt idx="29">
                  <c:v>287944901.33534002</c:v>
                </c:pt>
                <c:pt idx="30">
                  <c:v>319461681.27983999</c:v>
                </c:pt>
                <c:pt idx="31">
                  <c:v>293716156.25855798</c:v>
                </c:pt>
                <c:pt idx="32">
                  <c:v>283916906.35448599</c:v>
                </c:pt>
                <c:pt idx="33">
                  <c:v>262065574.00648001</c:v>
                </c:pt>
                <c:pt idx="34">
                  <c:v>268677317.44528002</c:v>
                </c:pt>
                <c:pt idx="35">
                  <c:v>298039893.54677999</c:v>
                </c:pt>
                <c:pt idx="36">
                  <c:v>307276829.89279997</c:v>
                </c:pt>
                <c:pt idx="37">
                  <c:v>264065998.38260001</c:v>
                </c:pt>
                <c:pt idx="38">
                  <c:v>278082458.00470001</c:v>
                </c:pt>
                <c:pt idx="39">
                  <c:v>250781054.79998001</c:v>
                </c:pt>
                <c:pt idx="40">
                  <c:v>250742745.14269</c:v>
                </c:pt>
                <c:pt idx="41">
                  <c:v>265479494.76989001</c:v>
                </c:pt>
                <c:pt idx="42">
                  <c:v>274906308.27781999</c:v>
                </c:pt>
                <c:pt idx="43">
                  <c:v>300712862.66684002</c:v>
                </c:pt>
                <c:pt idx="44">
                  <c:v>263969677.20096001</c:v>
                </c:pt>
                <c:pt idx="45">
                  <c:v>258962858.78830001</c:v>
                </c:pt>
                <c:pt idx="46">
                  <c:v>258162607.58963999</c:v>
                </c:pt>
                <c:pt idx="47">
                  <c:v>292766418.03745002</c:v>
                </c:pt>
                <c:pt idx="48">
                  <c:v>301373371.72127002</c:v>
                </c:pt>
                <c:pt idx="49">
                  <c:v>268164437.27344999</c:v>
                </c:pt>
                <c:pt idx="50">
                  <c:v>269584961.72100997</c:v>
                </c:pt>
                <c:pt idx="51">
                  <c:v>242909549.61668</c:v>
                </c:pt>
                <c:pt idx="52">
                  <c:v>269054896.24094999</c:v>
                </c:pt>
                <c:pt idx="53">
                  <c:v>288397187.62551999</c:v>
                </c:pt>
                <c:pt idx="54">
                  <c:v>334725938.08823001</c:v>
                </c:pt>
                <c:pt idx="55">
                  <c:v>325611196.93184</c:v>
                </c:pt>
                <c:pt idx="56">
                  <c:v>264224371.98183998</c:v>
                </c:pt>
                <c:pt idx="57">
                  <c:v>254480106.5099</c:v>
                </c:pt>
                <c:pt idx="58">
                  <c:v>262982872.56432</c:v>
                </c:pt>
                <c:pt idx="59">
                  <c:v>293281443.41191</c:v>
                </c:pt>
                <c:pt idx="60">
                  <c:v>300666159.26084</c:v>
                </c:pt>
                <c:pt idx="61">
                  <c:v>269236699.82142001</c:v>
                </c:pt>
                <c:pt idx="62">
                  <c:v>282763557.58645999</c:v>
                </c:pt>
                <c:pt idx="63">
                  <c:v>251072267.56657001</c:v>
                </c:pt>
                <c:pt idx="64">
                  <c:v>259668932.37447</c:v>
                </c:pt>
                <c:pt idx="65">
                  <c:v>278903469.94766003</c:v>
                </c:pt>
                <c:pt idx="66">
                  <c:v>342682880.64267004</c:v>
                </c:pt>
                <c:pt idx="67">
                  <c:v>311408949.97279</c:v>
                </c:pt>
                <c:pt idx="68">
                  <c:v>270531205.43578005</c:v>
                </c:pt>
                <c:pt idx="69">
                  <c:v>257212837.85677001</c:v>
                </c:pt>
                <c:pt idx="70">
                  <c:v>256512690.70552</c:v>
                </c:pt>
                <c:pt idx="71">
                  <c:v>277881320.22968</c:v>
                </c:pt>
                <c:pt idx="72">
                  <c:v>290374956.02315003</c:v>
                </c:pt>
                <c:pt idx="73">
                  <c:v>265047531.93023002</c:v>
                </c:pt>
                <c:pt idx="74">
                  <c:v>264589708.49737003</c:v>
                </c:pt>
                <c:pt idx="75">
                  <c:v>241856924.93334001</c:v>
                </c:pt>
                <c:pt idx="76">
                  <c:v>264293073.48114002</c:v>
                </c:pt>
                <c:pt idx="77">
                  <c:v>290940514.11059999</c:v>
                </c:pt>
                <c:pt idx="78">
                  <c:v>340196199.36287999</c:v>
                </c:pt>
                <c:pt idx="79">
                  <c:v>304061556.83872002</c:v>
                </c:pt>
                <c:pt idx="80">
                  <c:v>261393756.03505</c:v>
                </c:pt>
                <c:pt idx="81">
                  <c:v>253052401.80328</c:v>
                </c:pt>
                <c:pt idx="82">
                  <c:v>260224799.99487001</c:v>
                </c:pt>
                <c:pt idx="83">
                  <c:v>271295249.79123002</c:v>
                </c:pt>
                <c:pt idx="84">
                  <c:v>288991701.29513001</c:v>
                </c:pt>
                <c:pt idx="85">
                  <c:v>262888750.95611</c:v>
                </c:pt>
                <c:pt idx="86">
                  <c:v>276366259.18483996</c:v>
                </c:pt>
                <c:pt idx="87">
                  <c:v>251523569.77759001</c:v>
                </c:pt>
                <c:pt idx="88">
                  <c:v>259256155.34336001</c:v>
                </c:pt>
                <c:pt idx="89">
                  <c:v>276460042.34591997</c:v>
                </c:pt>
                <c:pt idx="90">
                  <c:v>321327185.60056001</c:v>
                </c:pt>
                <c:pt idx="91">
                  <c:v>294037259.60016</c:v>
                </c:pt>
                <c:pt idx="92">
                  <c:v>263616852.67688</c:v>
                </c:pt>
                <c:pt idx="93">
                  <c:v>260620451.12983999</c:v>
                </c:pt>
                <c:pt idx="94">
                  <c:v>264051626.00784001</c:v>
                </c:pt>
                <c:pt idx="95">
                  <c:v>286523069.48232001</c:v>
                </c:pt>
                <c:pt idx="96">
                  <c:v>305527740.50727999</c:v>
                </c:pt>
                <c:pt idx="97">
                  <c:v>270783682.37704003</c:v>
                </c:pt>
                <c:pt idx="98">
                  <c:v>288299673.04279995</c:v>
                </c:pt>
                <c:pt idx="99">
                  <c:v>244855513.01592001</c:v>
                </c:pt>
                <c:pt idx="100">
                  <c:v>251891961.47196001</c:v>
                </c:pt>
                <c:pt idx="101">
                  <c:v>283978631.817375</c:v>
                </c:pt>
                <c:pt idx="102">
                  <c:v>286546351.34231502</c:v>
                </c:pt>
                <c:pt idx="103">
                  <c:v>283846898.55574501</c:v>
                </c:pt>
                <c:pt idx="104">
                  <c:v>261882965.454395</c:v>
                </c:pt>
                <c:pt idx="105">
                  <c:v>246291396.49902502</c:v>
                </c:pt>
                <c:pt idx="106">
                  <c:v>259203542.59719998</c:v>
                </c:pt>
                <c:pt idx="107">
                  <c:v>264968874.82748997</c:v>
                </c:pt>
                <c:pt idx="108">
                  <c:v>295598619.00983995</c:v>
                </c:pt>
                <c:pt idx="109">
                  <c:v>273784130.83127999</c:v>
                </c:pt>
                <c:pt idx="110">
                  <c:v>274934256.05799997</c:v>
                </c:pt>
                <c:pt idx="111">
                  <c:v>243458062.73736</c:v>
                </c:pt>
                <c:pt idx="112">
                  <c:v>259161560.15008003</c:v>
                </c:pt>
                <c:pt idx="113">
                  <c:v>267546627.47380927</c:v>
                </c:pt>
                <c:pt idx="114">
                  <c:v>301589192.47099692</c:v>
                </c:pt>
                <c:pt idx="115">
                  <c:v>290629200.91832</c:v>
                </c:pt>
                <c:pt idx="116">
                  <c:v>282605551.88294774</c:v>
                </c:pt>
                <c:pt idx="117">
                  <c:v>248709445.01775387</c:v>
                </c:pt>
                <c:pt idx="118">
                  <c:v>248717807.65306461</c:v>
                </c:pt>
                <c:pt idx="119">
                  <c:v>260362308.73120618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Summ'!$A$2:$A$145</c:f>
              <c:numCache>
                <c:formatCode>mmm\-yy</c:formatCode>
                <c:ptCount val="144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</c:numCache>
            </c:numRef>
          </c:cat>
          <c:val>
            <c:numRef>
              <c:f>'Normalized Monthly Data Summ'!$D$2:$D$145</c:f>
              <c:numCache>
                <c:formatCode>General</c:formatCode>
                <c:ptCount val="144"/>
                <c:pt idx="0">
                  <c:v>287848525.61951607</c:v>
                </c:pt>
                <c:pt idx="1">
                  <c:v>275608027.05098909</c:v>
                </c:pt>
                <c:pt idx="2">
                  <c:v>291746029.52676409</c:v>
                </c:pt>
                <c:pt idx="3">
                  <c:v>259146769.23310387</c:v>
                </c:pt>
                <c:pt idx="4">
                  <c:v>279847181.09087354</c:v>
                </c:pt>
                <c:pt idx="5">
                  <c:v>282448893.43795544</c:v>
                </c:pt>
                <c:pt idx="6">
                  <c:v>346508631.48638141</c:v>
                </c:pt>
                <c:pt idx="7">
                  <c:v>303336608.80528224</c:v>
                </c:pt>
                <c:pt idx="8">
                  <c:v>255040339.09318364</c:v>
                </c:pt>
                <c:pt idx="9">
                  <c:v>273115771.66771781</c:v>
                </c:pt>
                <c:pt idx="10">
                  <c:v>275321439.09982777</c:v>
                </c:pt>
                <c:pt idx="11">
                  <c:v>282689069.54021633</c:v>
                </c:pt>
                <c:pt idx="12">
                  <c:v>295336210.85871571</c:v>
                </c:pt>
                <c:pt idx="13">
                  <c:v>284219228.82566255</c:v>
                </c:pt>
                <c:pt idx="14">
                  <c:v>286727053.50255179</c:v>
                </c:pt>
                <c:pt idx="15">
                  <c:v>265255125.04316294</c:v>
                </c:pt>
                <c:pt idx="16">
                  <c:v>276477719.01131809</c:v>
                </c:pt>
                <c:pt idx="17">
                  <c:v>296935633.57904762</c:v>
                </c:pt>
                <c:pt idx="18">
                  <c:v>301902740.68122387</c:v>
                </c:pt>
                <c:pt idx="19">
                  <c:v>316802734.81710511</c:v>
                </c:pt>
                <c:pt idx="20">
                  <c:v>269968632.6040659</c:v>
                </c:pt>
                <c:pt idx="21">
                  <c:v>277207381.06226277</c:v>
                </c:pt>
                <c:pt idx="22">
                  <c:v>278674272.36083883</c:v>
                </c:pt>
                <c:pt idx="23">
                  <c:v>290015554.31277859</c:v>
                </c:pt>
                <c:pt idx="24">
                  <c:v>291686283.00884598</c:v>
                </c:pt>
                <c:pt idx="25">
                  <c:v>281912565.43541819</c:v>
                </c:pt>
                <c:pt idx="26">
                  <c:v>284871119.66923523</c:v>
                </c:pt>
                <c:pt idx="27">
                  <c:v>261866292.97108084</c:v>
                </c:pt>
                <c:pt idx="28">
                  <c:v>262281522.64667934</c:v>
                </c:pt>
                <c:pt idx="29">
                  <c:v>291902451.89684355</c:v>
                </c:pt>
                <c:pt idx="30">
                  <c:v>319670674.44659007</c:v>
                </c:pt>
                <c:pt idx="31">
                  <c:v>284332650.00144768</c:v>
                </c:pt>
                <c:pt idx="32">
                  <c:v>261728992.43358117</c:v>
                </c:pt>
                <c:pt idx="33">
                  <c:v>268714173.42694229</c:v>
                </c:pt>
                <c:pt idx="34">
                  <c:v>272343550.24613959</c:v>
                </c:pt>
                <c:pt idx="35">
                  <c:v>293029108.22250462</c:v>
                </c:pt>
                <c:pt idx="36">
                  <c:v>301803492.93298811</c:v>
                </c:pt>
                <c:pt idx="37">
                  <c:v>267521698.73842943</c:v>
                </c:pt>
                <c:pt idx="38">
                  <c:v>282478840.29655135</c:v>
                </c:pt>
                <c:pt idx="39">
                  <c:v>260614843.05201548</c:v>
                </c:pt>
                <c:pt idx="40">
                  <c:v>255071476.21765614</c:v>
                </c:pt>
                <c:pt idx="41">
                  <c:v>270885824.25543022</c:v>
                </c:pt>
                <c:pt idx="42">
                  <c:v>269192629.45597774</c:v>
                </c:pt>
                <c:pt idx="43">
                  <c:v>295857665.61246723</c:v>
                </c:pt>
                <c:pt idx="44">
                  <c:v>256219850.18858504</c:v>
                </c:pt>
                <c:pt idx="45">
                  <c:v>265073784.20821494</c:v>
                </c:pt>
                <c:pt idx="46">
                  <c:v>264239578.35277414</c:v>
                </c:pt>
                <c:pt idx="47">
                  <c:v>288105995.31295288</c:v>
                </c:pt>
                <c:pt idx="48">
                  <c:v>289239909.3201133</c:v>
                </c:pt>
                <c:pt idx="49">
                  <c:v>266465619.47831482</c:v>
                </c:pt>
                <c:pt idx="50">
                  <c:v>276514733.16959107</c:v>
                </c:pt>
                <c:pt idx="51">
                  <c:v>251174052.98321015</c:v>
                </c:pt>
                <c:pt idx="52">
                  <c:v>273541525.58369064</c:v>
                </c:pt>
                <c:pt idx="53">
                  <c:v>282969038.35903883</c:v>
                </c:pt>
                <c:pt idx="54">
                  <c:v>337015332.34231007</c:v>
                </c:pt>
                <c:pt idx="55">
                  <c:v>331373904.25268435</c:v>
                </c:pt>
                <c:pt idx="56">
                  <c:v>261423746.14565867</c:v>
                </c:pt>
                <c:pt idx="57">
                  <c:v>256972716.37435353</c:v>
                </c:pt>
                <c:pt idx="58">
                  <c:v>268461027.37704688</c:v>
                </c:pt>
                <c:pt idx="59">
                  <c:v>291642177.93110782</c:v>
                </c:pt>
                <c:pt idx="60">
                  <c:v>292053021.21055704</c:v>
                </c:pt>
                <c:pt idx="61">
                  <c:v>267820015.06008345</c:v>
                </c:pt>
                <c:pt idx="62">
                  <c:v>285013266.14782149</c:v>
                </c:pt>
                <c:pt idx="63">
                  <c:v>253809787.94705147</c:v>
                </c:pt>
                <c:pt idx="64">
                  <c:v>261560604.91497511</c:v>
                </c:pt>
                <c:pt idx="65">
                  <c:v>268478463.28085953</c:v>
                </c:pt>
                <c:pt idx="66">
                  <c:v>355538383.3927927</c:v>
                </c:pt>
                <c:pt idx="67">
                  <c:v>303207816.93443996</c:v>
                </c:pt>
                <c:pt idx="68">
                  <c:v>262172955.11343205</c:v>
                </c:pt>
                <c:pt idx="69">
                  <c:v>254905728.25126493</c:v>
                </c:pt>
                <c:pt idx="70">
                  <c:v>262244719.60669577</c:v>
                </c:pt>
                <c:pt idx="71">
                  <c:v>276565962.33810806</c:v>
                </c:pt>
                <c:pt idx="72">
                  <c:v>281972513.91994673</c:v>
                </c:pt>
                <c:pt idx="73">
                  <c:v>264489484.60821384</c:v>
                </c:pt>
                <c:pt idx="74">
                  <c:v>264725373.00636035</c:v>
                </c:pt>
                <c:pt idx="75">
                  <c:v>252654992.29809421</c:v>
                </c:pt>
                <c:pt idx="76">
                  <c:v>267682592.06899345</c:v>
                </c:pt>
                <c:pt idx="77">
                  <c:v>295816753.99583119</c:v>
                </c:pt>
                <c:pt idx="78">
                  <c:v>356483862.35052258</c:v>
                </c:pt>
                <c:pt idx="79">
                  <c:v>300105475.59306759</c:v>
                </c:pt>
                <c:pt idx="80">
                  <c:v>258156924.66124517</c:v>
                </c:pt>
                <c:pt idx="81">
                  <c:v>259685192.06475896</c:v>
                </c:pt>
                <c:pt idx="82">
                  <c:v>266285478.11115831</c:v>
                </c:pt>
                <c:pt idx="83">
                  <c:v>272813649.29292214</c:v>
                </c:pt>
                <c:pt idx="84">
                  <c:v>284041405.80916673</c:v>
                </c:pt>
                <c:pt idx="85">
                  <c:v>263886049.96726149</c:v>
                </c:pt>
                <c:pt idx="86">
                  <c:v>275072164.67795509</c:v>
                </c:pt>
                <c:pt idx="87">
                  <c:v>257672963.93993974</c:v>
                </c:pt>
                <c:pt idx="88">
                  <c:v>267899297.13781476</c:v>
                </c:pt>
                <c:pt idx="89">
                  <c:v>272391384.5057345</c:v>
                </c:pt>
                <c:pt idx="90">
                  <c:v>322880951.77264905</c:v>
                </c:pt>
                <c:pt idx="91">
                  <c:v>285731000.19415981</c:v>
                </c:pt>
                <c:pt idx="92">
                  <c:v>257139888.46354192</c:v>
                </c:pt>
                <c:pt idx="93">
                  <c:v>258104675.68588316</c:v>
                </c:pt>
                <c:pt idx="94">
                  <c:v>267701352.16610646</c:v>
                </c:pt>
                <c:pt idx="95">
                  <c:v>283796226.34539169</c:v>
                </c:pt>
                <c:pt idx="96">
                  <c:v>295313254.60911739</c:v>
                </c:pt>
                <c:pt idx="97">
                  <c:v>271520837.75490379</c:v>
                </c:pt>
                <c:pt idx="98">
                  <c:v>284924802.3074609</c:v>
                </c:pt>
                <c:pt idx="99">
                  <c:v>253609155.00829995</c:v>
                </c:pt>
                <c:pt idx="100">
                  <c:v>255031763.37311137</c:v>
                </c:pt>
                <c:pt idx="101">
                  <c:v>285585304.5492965</c:v>
                </c:pt>
                <c:pt idx="102">
                  <c:v>274972788.30024129</c:v>
                </c:pt>
                <c:pt idx="103">
                  <c:v>274727987.64065534</c:v>
                </c:pt>
                <c:pt idx="104">
                  <c:v>251143624.47620893</c:v>
                </c:pt>
                <c:pt idx="105">
                  <c:v>256242115.17798698</c:v>
                </c:pt>
                <c:pt idx="106">
                  <c:v>265049621.28439391</c:v>
                </c:pt>
                <c:pt idx="107">
                  <c:v>276336865.56437701</c:v>
                </c:pt>
                <c:pt idx="108">
                  <c:v>289756941.9659521</c:v>
                </c:pt>
                <c:pt idx="109">
                  <c:v>275794066.27317339</c:v>
                </c:pt>
                <c:pt idx="110">
                  <c:v>280398240.72821075</c:v>
                </c:pt>
                <c:pt idx="111">
                  <c:v>251043961.28800011</c:v>
                </c:pt>
                <c:pt idx="112">
                  <c:v>265484208.70793158</c:v>
                </c:pt>
                <c:pt idx="113">
                  <c:v>256746368.32613569</c:v>
                </c:pt>
                <c:pt idx="114">
                  <c:v>293510638.14697224</c:v>
                </c:pt>
                <c:pt idx="115">
                  <c:v>279224612.09390628</c:v>
                </c:pt>
                <c:pt idx="116">
                  <c:v>272807952.43154156</c:v>
                </c:pt>
                <c:pt idx="117">
                  <c:v>253237636.78573751</c:v>
                </c:pt>
                <c:pt idx="118">
                  <c:v>255415157.74872684</c:v>
                </c:pt>
                <c:pt idx="119">
                  <c:v>266708780.30358642</c:v>
                </c:pt>
                <c:pt idx="120">
                  <c:v>280584253.27572668</c:v>
                </c:pt>
                <c:pt idx="121">
                  <c:v>265908752.0146119</c:v>
                </c:pt>
                <c:pt idx="122">
                  <c:v>271442900.7943275</c:v>
                </c:pt>
                <c:pt idx="123">
                  <c:v>251392386.50190812</c:v>
                </c:pt>
                <c:pt idx="124">
                  <c:v>254875736.50069588</c:v>
                </c:pt>
                <c:pt idx="125">
                  <c:v>276520048.547149</c:v>
                </c:pt>
                <c:pt idx="126">
                  <c:v>303429206.14227873</c:v>
                </c:pt>
                <c:pt idx="127">
                  <c:v>290917331.33011609</c:v>
                </c:pt>
                <c:pt idx="128">
                  <c:v>254796858.58353877</c:v>
                </c:pt>
                <c:pt idx="129">
                  <c:v>251423153.31517649</c:v>
                </c:pt>
                <c:pt idx="130">
                  <c:v>260646957.21806353</c:v>
                </c:pt>
                <c:pt idx="131">
                  <c:v>274489708.34423381</c:v>
                </c:pt>
                <c:pt idx="132">
                  <c:v>281234334.98914623</c:v>
                </c:pt>
                <c:pt idx="133">
                  <c:v>257737154.77038741</c:v>
                </c:pt>
                <c:pt idx="134">
                  <c:v>274224479.81249893</c:v>
                </c:pt>
                <c:pt idx="135">
                  <c:v>243792284.51669598</c:v>
                </c:pt>
                <c:pt idx="136">
                  <c:v>255626216.34163654</c:v>
                </c:pt>
                <c:pt idx="137">
                  <c:v>275214344.9767828</c:v>
                </c:pt>
                <c:pt idx="138">
                  <c:v>302148708.84941369</c:v>
                </c:pt>
                <c:pt idx="139">
                  <c:v>289662070.88221717</c:v>
                </c:pt>
                <c:pt idx="140">
                  <c:v>251485506.42675161</c:v>
                </c:pt>
                <c:pt idx="141">
                  <c:v>252299817.52266079</c:v>
                </c:pt>
                <c:pt idx="142">
                  <c:v>259467590.99339646</c:v>
                </c:pt>
                <c:pt idx="143">
                  <c:v>271254342.36839175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019712"/>
        <c:axId val="364021248"/>
      </c:lineChart>
      <c:dateAx>
        <c:axId val="3640197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64021248"/>
        <c:crosses val="autoZero"/>
        <c:auto val="1"/>
        <c:lblOffset val="100"/>
        <c:baseTimeUnit val="months"/>
      </c:dateAx>
      <c:valAx>
        <c:axId val="364021248"/>
        <c:scaling>
          <c:orientation val="minMax"/>
          <c:max val="356483862.35052258"/>
          <c:min val="241856924.93334001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364019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[3-VECC-25h.xlsx]NormalizedAnnualDataSumm!PivotTable1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WSkWh </c:v>
                </c:pt>
              </c:strCache>
            </c:strRef>
          </c:tx>
          <c:marker>
            <c:symbol val="none"/>
          </c:marker>
          <c:cat>
            <c:strRef>
              <c:f>NormalizedAnnualDataSumm!$A$4:$A$15</c:f>
              <c:strCach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strCache>
            </c:strRef>
          </c:cat>
          <c:val>
            <c:numRef>
              <c:f>NormalizedAnnualDataSumm!$B$4:$B$15</c:f>
              <c:numCache>
                <c:formatCode>#,##0_ ;[Red]\-#,##0\ </c:formatCode>
                <c:ptCount val="12"/>
                <c:pt idx="0">
                  <c:v>3400452525.6459041</c:v>
                </c:pt>
                <c:pt idx="1">
                  <c:v>3457316676.6635199</c:v>
                </c:pt>
                <c:pt idx="2">
                  <c:v>3390352068.7415242</c:v>
                </c:pt>
                <c:pt idx="3">
                  <c:v>3265909313.5536699</c:v>
                </c:pt>
                <c:pt idx="4">
                  <c:v>3374790333.6869202</c:v>
                </c:pt>
                <c:pt idx="5">
                  <c:v>3358540971.4006305</c:v>
                </c:pt>
                <c:pt idx="6">
                  <c:v>3307326672.8018603</c:v>
                </c:pt>
                <c:pt idx="7">
                  <c:v>3305662923.4005494</c:v>
                </c:pt>
                <c:pt idx="8">
                  <c:v>3248077231.5085444</c:v>
                </c:pt>
                <c:pt idx="9">
                  <c:v>3247096762.934659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NormalizedAnnualDataSumm!$A$4:$A$15</c:f>
              <c:strCach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strCache>
            </c:strRef>
          </c:cat>
          <c:val>
            <c:numRef>
              <c:f>NormalizedAnnualDataSumm!$C$4:$C$15</c:f>
              <c:numCache>
                <c:formatCode>#,##0_ ;[Red]\-#,##0\ </c:formatCode>
                <c:ptCount val="12"/>
                <c:pt idx="0">
                  <c:v>3412657285.6518111</c:v>
                </c:pt>
                <c:pt idx="1">
                  <c:v>3439522286.6587343</c:v>
                </c:pt>
                <c:pt idx="2">
                  <c:v>3374339384.4053087</c:v>
                </c:pt>
                <c:pt idx="3">
                  <c:v>3277065678.624042</c:v>
                </c:pt>
                <c:pt idx="4">
                  <c:v>3386793783.3171206</c:v>
                </c:pt>
                <c:pt idx="5">
                  <c:v>3343370724.1980815</c:v>
                </c:pt>
                <c:pt idx="6">
                  <c:v>3340872291.9711142</c:v>
                </c:pt>
                <c:pt idx="7">
                  <c:v>3296317360.6656041</c:v>
                </c:pt>
                <c:pt idx="8">
                  <c:v>3244458120.0460525</c:v>
                </c:pt>
                <c:pt idx="9">
                  <c:v>3240128564.7998743</c:v>
                </c:pt>
                <c:pt idx="10">
                  <c:v>3236427292.5678263</c:v>
                </c:pt>
                <c:pt idx="11">
                  <c:v>3214146852.4499788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600576"/>
        <c:axId val="370606464"/>
      </c:lineChart>
      <c:catAx>
        <c:axId val="370600576"/>
        <c:scaling>
          <c:orientation val="minMax"/>
        </c:scaling>
        <c:delete val="0"/>
        <c:axPos val="b"/>
        <c:majorTickMark val="out"/>
        <c:minorTickMark val="none"/>
        <c:tickLblPos val="nextTo"/>
        <c:crossAx val="370606464"/>
        <c:crosses val="autoZero"/>
        <c:auto val="1"/>
        <c:lblAlgn val="ctr"/>
        <c:lblOffset val="100"/>
        <c:noMultiLvlLbl val="0"/>
      </c:catAx>
      <c:valAx>
        <c:axId val="370606464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70600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52387</xdr:rowOff>
    </xdr:from>
    <xdr:to>
      <xdr:col>15</xdr:col>
      <xdr:colOff>304800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9</xdr:row>
      <xdr:rowOff>52387</xdr:rowOff>
    </xdr:from>
    <xdr:to>
      <xdr:col>14</xdr:col>
      <xdr:colOff>333375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9</xdr:row>
      <xdr:rowOff>52387</xdr:rowOff>
    </xdr:from>
    <xdr:to>
      <xdr:col>15</xdr:col>
      <xdr:colOff>228600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52387</xdr:rowOff>
    </xdr:from>
    <xdr:to>
      <xdr:col>15</xdr:col>
      <xdr:colOff>304800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9</xdr:row>
      <xdr:rowOff>52387</xdr:rowOff>
    </xdr:from>
    <xdr:to>
      <xdr:col>15</xdr:col>
      <xdr:colOff>104775</xdr:colOff>
      <xdr:row>23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in Benum" refreshedDate="42724.711358217595" createdVersion="4" refreshedVersion="4" minRefreshableVersion="3" recordCount="120">
  <cacheSource type="worksheet">
    <worksheetSource ref="A1:E121" sheet="Predicted Monthly Data Summ"/>
  </cacheSource>
  <cacheFields count="6">
    <cacheField name="Date" numFmtId="17">
      <sharedItems containsSemiMixedTypes="0" containsNonDate="0" containsDate="1" containsString="0" minDate="2006-01-01T00:00:00" maxDate="2015-12-02T00:00:00" count="120"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</sharedItems>
    </cacheField>
    <cacheField name="Year" numFmtId="0">
      <sharedItems containsSemiMixedTypes="0" containsString="0" containsNumber="1" containsInteger="1" minValue="2006" maxValue="2015" count="10">
        <n v="2006"/>
        <n v="2007"/>
        <n v="2008"/>
        <n v="2009"/>
        <n v="2010"/>
        <n v="2011"/>
        <n v="2012"/>
        <n v="2013"/>
        <n v="2014"/>
        <n v="2015"/>
      </sharedItems>
    </cacheField>
    <cacheField name="WSkWh" numFmtId="165">
      <sharedItems containsSemiMixedTypes="0" containsString="0" containsNumber="1" minValue="241856924.93334001" maxValue="342682880.64267004" count="120">
        <n v="293367364.21543998"/>
        <n v="273298001.47376001"/>
        <n v="286819878.50223202"/>
        <n v="252565044.23746601"/>
        <n v="269392545.02871197"/>
        <n v="287975078.90693802"/>
        <n v="333043063.74960798"/>
        <n v="312185503.224558"/>
        <n v="260653838.61909801"/>
        <n v="270564368.43940598"/>
        <n v="272439193.46248603"/>
        <n v="288148645.78619999"/>
        <n v="300073559.97788602"/>
        <n v="289732838.43879998"/>
        <n v="288143354.59762597"/>
        <n v="260543396.47679999"/>
        <n v="268501831.21296602"/>
        <n v="304679126.96210599"/>
        <n v="302183688.77514601"/>
        <n v="317756806.98433799"/>
        <n v="280873709.66341197"/>
        <n v="275821162.12958002"/>
        <n v="274311353.64484"/>
        <n v="294695847.80001998"/>
        <n v="301541879.89762002"/>
        <n v="286013196.38046002"/>
        <n v="285378792.27587998"/>
        <n v="255049710.73708001"/>
        <n v="248546059.22372001"/>
        <n v="287944901.33534002"/>
        <n v="319461681.27983999"/>
        <n v="293716156.25855798"/>
        <n v="283916906.35448599"/>
        <n v="262065574.00648001"/>
        <n v="268677317.44528002"/>
        <n v="298039893.54677999"/>
        <n v="307276829.89279997"/>
        <n v="264065998.38260001"/>
        <n v="278082458.00470001"/>
        <n v="250781054.79998001"/>
        <n v="250742745.14269"/>
        <n v="265479494.76989001"/>
        <n v="274906308.27781999"/>
        <n v="300712862.66684002"/>
        <n v="263969677.20096001"/>
        <n v="258962858.78830001"/>
        <n v="258162607.58963999"/>
        <n v="292766418.03745002"/>
        <n v="301373371.72127002"/>
        <n v="268164437.27344999"/>
        <n v="269584961.72100997"/>
        <n v="242909549.61668"/>
        <n v="269054896.24094999"/>
        <n v="288397187.62551999"/>
        <n v="334725938.08823001"/>
        <n v="325611196.93184"/>
        <n v="264224371.98183998"/>
        <n v="254480106.5099"/>
        <n v="262982872.56432"/>
        <n v="293281443.41191"/>
        <n v="300666159.26084"/>
        <n v="269236699.82142001"/>
        <n v="282763557.58645999"/>
        <n v="251072267.56657001"/>
        <n v="259668932.37447"/>
        <n v="278903469.94766003"/>
        <n v="342682880.64267004"/>
        <n v="311408949.97279"/>
        <n v="270531205.43578005"/>
        <n v="257212837.85677001"/>
        <n v="256512690.70552"/>
        <n v="277881320.22968"/>
        <n v="290374956.02315003"/>
        <n v="265047531.93023002"/>
        <n v="264589708.49737003"/>
        <n v="241856924.93334001"/>
        <n v="264293073.48114002"/>
        <n v="290940514.11059999"/>
        <n v="340196199.36287999"/>
        <n v="304061556.83872002"/>
        <n v="261393756.03505"/>
        <n v="253052401.80328"/>
        <n v="260224799.99487001"/>
        <n v="271295249.79123002"/>
        <n v="288991701.29513001"/>
        <n v="262888750.95611"/>
        <n v="276366259.18483996"/>
        <n v="251523569.77759001"/>
        <n v="259256155.34336001"/>
        <n v="276460042.34591997"/>
        <n v="321327185.60056001"/>
        <n v="294037259.60016"/>
        <n v="263616852.67688"/>
        <n v="260620451.12983999"/>
        <n v="264051626.00784001"/>
        <n v="286523069.48232001"/>
        <n v="305527740.50727999"/>
        <n v="270783682.37704003"/>
        <n v="288299673.04279995"/>
        <n v="244855513.01592001"/>
        <n v="251891961.47196001"/>
        <n v="283978631.817375"/>
        <n v="286546351.34231502"/>
        <n v="283846898.55574501"/>
        <n v="261882965.454395"/>
        <n v="246291396.49902502"/>
        <n v="259203542.59719998"/>
        <n v="264968874.82748997"/>
        <n v="295598619.00983995"/>
        <n v="273784130.83127999"/>
        <n v="274934256.05799997"/>
        <n v="243458062.73736"/>
        <n v="259161560.15008003"/>
        <n v="267546627.47380927"/>
        <n v="301589192.47099692"/>
        <n v="290629200.91832"/>
        <n v="282605551.88294774"/>
        <n v="248709445.01775387"/>
        <n v="248717807.65306461"/>
        <n v="260362308.73120618"/>
      </sharedItems>
    </cacheField>
    <cacheField name="Predicted Value" numFmtId="0">
      <sharedItems containsSemiMixedTypes="0" containsString="0" containsNumber="1" minValue="251043961.28800011" maxValue="356483862.35052258" count="120">
        <n v="287848525.61951607"/>
        <n v="275608027.05098909"/>
        <n v="291746029.52676409"/>
        <n v="259146769.23310387"/>
        <n v="279847181.09087354"/>
        <n v="282448893.43795544"/>
        <n v="346508631.48638141"/>
        <n v="303336608.80528224"/>
        <n v="255040339.09318364"/>
        <n v="273115771.66771781"/>
        <n v="275321439.09982777"/>
        <n v="282689069.54021633"/>
        <n v="295336210.85871571"/>
        <n v="284219228.82566255"/>
        <n v="286727053.50255179"/>
        <n v="265255125.04316294"/>
        <n v="276477719.01131809"/>
        <n v="296935633.57904762"/>
        <n v="301902740.68122387"/>
        <n v="316802734.81710511"/>
        <n v="269968632.6040659"/>
        <n v="277207381.06226277"/>
        <n v="278674272.36083883"/>
        <n v="290015554.31277859"/>
        <n v="291686283.00884598"/>
        <n v="281912565.43541819"/>
        <n v="284871119.66923523"/>
        <n v="261866292.97108084"/>
        <n v="262281522.64667934"/>
        <n v="291902451.89684355"/>
        <n v="319670674.44659007"/>
        <n v="284332650.00144768"/>
        <n v="261728992.43358117"/>
        <n v="268714173.42694229"/>
        <n v="272343550.24613959"/>
        <n v="293029108.22250462"/>
        <n v="301803492.93298811"/>
        <n v="267521698.73842943"/>
        <n v="282478840.29655135"/>
        <n v="260614843.05201548"/>
        <n v="255071476.21765614"/>
        <n v="270885824.25543022"/>
        <n v="269192629.45597774"/>
        <n v="295857665.61246723"/>
        <n v="256219850.18858504"/>
        <n v="265073784.20821494"/>
        <n v="264239578.35277414"/>
        <n v="288105995.31295288"/>
        <n v="289239909.3201133"/>
        <n v="266465619.47831482"/>
        <n v="276514733.16959107"/>
        <n v="251174052.98321015"/>
        <n v="273541525.58369064"/>
        <n v="282969038.35903883"/>
        <n v="337015332.34231007"/>
        <n v="331373904.25268435"/>
        <n v="261423746.14565867"/>
        <n v="256972716.37435353"/>
        <n v="268461027.37704688"/>
        <n v="291642177.93110782"/>
        <n v="292053021.21055704"/>
        <n v="267820015.06008345"/>
        <n v="285013266.14782149"/>
        <n v="253809787.94705147"/>
        <n v="261560604.91497511"/>
        <n v="268478463.28085953"/>
        <n v="355538383.3927927"/>
        <n v="303207816.93443996"/>
        <n v="262172955.11343205"/>
        <n v="254905728.25126493"/>
        <n v="262244719.60669577"/>
        <n v="276565962.33810806"/>
        <n v="281972513.91994673"/>
        <n v="264489484.60821384"/>
        <n v="264725373.00636035"/>
        <n v="252654992.29809421"/>
        <n v="267682592.06899345"/>
        <n v="295816753.99583119"/>
        <n v="356483862.35052258"/>
        <n v="300105475.59306759"/>
        <n v="258156924.66124517"/>
        <n v="259685192.06475896"/>
        <n v="266285478.11115831"/>
        <n v="272813649.29292214"/>
        <n v="284041405.80916673"/>
        <n v="263886049.96726149"/>
        <n v="275072164.67795509"/>
        <n v="257672963.93993974"/>
        <n v="267899297.13781476"/>
        <n v="272391384.5057345"/>
        <n v="322880951.77264905"/>
        <n v="285731000.19415981"/>
        <n v="257139888.46354192"/>
        <n v="258104675.68588316"/>
        <n v="267701352.16610646"/>
        <n v="283796226.34539169"/>
        <n v="295313254.60911739"/>
        <n v="271520837.75490379"/>
        <n v="284924802.3074609"/>
        <n v="253609155.00829995"/>
        <n v="255031763.37311137"/>
        <n v="285585304.5492965"/>
        <n v="274972788.30024129"/>
        <n v="274727987.64065534"/>
        <n v="251143624.47620893"/>
        <n v="256242115.17798698"/>
        <n v="265049621.28439391"/>
        <n v="276336865.56437701"/>
        <n v="289756941.9659521"/>
        <n v="275794066.27317339"/>
        <n v="280398240.72821075"/>
        <n v="251043961.28800011"/>
        <n v="265484208.70793158"/>
        <n v="256746368.32613569"/>
        <n v="293510638.14697224"/>
        <n v="279224612.09390628"/>
        <n v="272807952.43154156"/>
        <n v="253237636.78573751"/>
        <n v="255415157.74872684"/>
        <n v="266708780.30358642"/>
      </sharedItems>
    </cacheField>
    <cacheField name="Absolute % Error" numFmtId="166">
      <sharedItems containsSemiMixedTypes="0" containsString="0" containsNumber="1" minValue="5.127353960997544E-4" maxValue="7.814932265147316E-2" count="120">
        <n v="1.8812040019117585E-2"/>
        <n v="8.452405669899762E-3"/>
        <n v="1.7175068374815396E-2"/>
        <n v="2.6059524648429228E-2"/>
        <n v="3.8808186251209381E-2"/>
        <n v="1.9189804513495484E-2"/>
        <n v="4.043191167283177E-2"/>
        <n v="2.8344988245372391E-2"/>
        <n v="2.1536224272214008E-2"/>
        <n v="9.4299306410083866E-3"/>
        <n v="1.0579408934194387E-2"/>
        <n v="1.8947082784607452E-2"/>
        <n v="1.5787292687564437E-2"/>
        <n v="1.9029978247709255E-2"/>
        <n v="4.9152655179292683E-3"/>
        <n v="1.8084237136988816E-2"/>
        <n v="2.9705152334793108E-2"/>
        <n v="2.5415240815040981E-2"/>
        <n v="9.2972620415389417E-4"/>
        <n v="3.0025231443111039E-3"/>
        <n v="3.8825552852256251E-2"/>
        <n v="5.0257888915409285E-3"/>
        <n v="1.5904987737575177E-2"/>
        <n v="1.5881776150498818E-2"/>
        <n v="3.2684006918442719E-2"/>
        <n v="1.4337208901323211E-2"/>
        <n v="1.7789430062272282E-3"/>
        <n v="2.6726484865641581E-2"/>
        <n v="5.5263251671980172E-2"/>
        <n v="1.3744124459750633E-2"/>
        <n v="6.5420417845669866E-4"/>
        <n v="3.1947531850614337E-2"/>
        <n v="7.814932265147316E-2"/>
        <n v="2.5369984003690171E-2"/>
        <n v="1.3645486845409834E-2"/>
        <n v="1.681246515238366E-2"/>
        <n v="1.7812397250132252E-2"/>
        <n v="1.3086502529653673E-2"/>
        <n v="1.5809635470702854E-2"/>
        <n v="3.9212644112525889E-2"/>
        <n v="1.7263634377548132E-2"/>
        <n v="2.0364395714351731E-2"/>
        <n v="2.0784094979981384E-2"/>
        <n v="1.6145624804057231E-2"/>
        <n v="2.9358777472289089E-2"/>
        <n v="2.3597690605163431E-2"/>
        <n v="2.3539314309970655E-2"/>
        <n v="1.5918570018167141E-2"/>
        <n v="4.0260565596281515E-2"/>
        <n v="6.3349854007780631E-3"/>
        <n v="2.5705333874493457E-2"/>
        <n v="3.4022966077586633E-2"/>
        <n v="1.6675516429638541E-2"/>
        <n v="1.8821782941689232E-2"/>
        <n v="6.8396081497472672E-3"/>
        <n v="1.7698123943970686E-2"/>
        <n v="1.0599422813175609E-2"/>
        <n v="9.7949104888344369E-3"/>
        <n v="2.0830842553775229E-2"/>
        <n v="5.5893937977516406E-3"/>
        <n v="2.8646848955191897E-2"/>
        <n v="5.2618560629967134E-3"/>
        <n v="7.9561474631454354E-3"/>
        <n v="1.0903316431615124E-2"/>
        <n v="7.284939800873521E-3"/>
        <n v="3.7378547741829429E-2"/>
        <n v="3.7514283544054956E-2"/>
        <n v="2.6335572690080477E-2"/>
        <n v="3.0895697628982467E-2"/>
        <n v="8.9696518444767597E-3"/>
        <n v="2.2345985632953393E-2"/>
        <n v="4.7335239752162653E-3"/>
        <n v="2.8936524755025415E-2"/>
        <n v="2.105461303307203E-3"/>
        <n v="5.127353960997544E-4"/>
        <n v="4.464650895454135E-2"/>
        <n v="1.2824848351900937E-2"/>
        <n v="1.6760264207746303E-2"/>
        <n v="4.7877263232646773E-2"/>
        <n v="1.3010790600374441E-2"/>
        <n v="1.2382971280196969E-2"/>
        <n v="2.6211133402461104E-2"/>
        <n v="2.3290163414124182E-2"/>
        <n v="5.5968525171766594E-3"/>
        <n v="1.7129542003380377E-2"/>
        <n v="3.7936161495095481E-3"/>
        <n v="4.6825343683483209E-3"/>
        <n v="2.4448580177942526E-2"/>
        <n v="3.3338231769300668E-2"/>
        <n v="1.4716983350145643E-2"/>
        <n v="4.8354644166974346E-3"/>
        <n v="2.8249002923286928E-2"/>
        <n v="2.456961361752168E-2"/>
        <n v="9.6530239014261925E-3"/>
        <n v="1.3822017358673982E-2"/>
        <n v="9.5170107658524173E-3"/>
        <n v="3.3432269951013553E-2"/>
        <n v="2.7223035427864054E-3"/>
        <n v="1.1706120578353983E-2"/>
        <n v="3.5750234432380491E-2"/>
        <n v="1.246487534895342E-2"/>
        <n v="5.6577240394436994E-3"/>
        <n v="4.0389846137833654E-2"/>
        <n v="3.21261601288865E-2"/>
        <n v="4.1008169277265374E-2"/>
        <n v="4.0402217943497486E-2"/>
        <n v="2.2554007667552157E-2"/>
        <n v="4.2903117372892402E-2"/>
        <n v="1.9762193285799465E-2"/>
        <n v="7.3413146181654535E-3"/>
        <n v="1.987378636825125E-2"/>
        <n v="3.1158953888595152E-2"/>
        <n v="2.439655230578994E-2"/>
        <n v="4.0367764115175918E-2"/>
        <n v="2.6786617444196286E-2"/>
        <n v="3.9241028734820507E-2"/>
        <n v="3.4668814487636972E-2"/>
        <n v="1.8206754342041193E-2"/>
        <n v="2.6927505347764807E-2"/>
        <n v="2.4375538853176476E-2"/>
      </sharedItems>
    </cacheField>
    <cacheField name="Absolute % Error " numFmtId="0" formula=" ABS('Predicted Value'-WSkWh)/WSkWh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rtin Benum" refreshedDate="42724.71135902778" createdVersion="4" refreshedVersion="4" minRefreshableVersion="3" recordCount="120">
  <cacheSource type="worksheet">
    <worksheetSource ref="A1:E121" sheet="Predicted Monthly Data Summ"/>
  </cacheSource>
  <cacheFields count="5">
    <cacheField name="Date" numFmtId="17">
      <sharedItems containsSemiMixedTypes="0" containsNonDate="0" containsDate="1" containsString="0" minDate="2006-01-01T00:00:00" maxDate="2015-12-02T00:00:00" count="120"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</sharedItems>
    </cacheField>
    <cacheField name="Year" numFmtId="0">
      <sharedItems containsSemiMixedTypes="0" containsString="0" containsNumber="1" containsInteger="1" minValue="2006" maxValue="2015" count="10">
        <n v="2006"/>
        <n v="2007"/>
        <n v="2008"/>
        <n v="2009"/>
        <n v="2010"/>
        <n v="2011"/>
        <n v="2012"/>
        <n v="2013"/>
        <n v="2014"/>
        <n v="2015"/>
      </sharedItems>
    </cacheField>
    <cacheField name="WSkWh" numFmtId="165">
      <sharedItems containsSemiMixedTypes="0" containsString="0" containsNumber="1" minValue="241856924.93334001" maxValue="342682880.64267004" count="120">
        <n v="293367364.21543998"/>
        <n v="273298001.47376001"/>
        <n v="286819878.50223202"/>
        <n v="252565044.23746601"/>
        <n v="269392545.02871197"/>
        <n v="287975078.90693802"/>
        <n v="333043063.74960798"/>
        <n v="312185503.224558"/>
        <n v="260653838.61909801"/>
        <n v="270564368.43940598"/>
        <n v="272439193.46248603"/>
        <n v="288148645.78619999"/>
        <n v="300073559.97788602"/>
        <n v="289732838.43879998"/>
        <n v="288143354.59762597"/>
        <n v="260543396.47679999"/>
        <n v="268501831.21296602"/>
        <n v="304679126.96210599"/>
        <n v="302183688.77514601"/>
        <n v="317756806.98433799"/>
        <n v="280873709.66341197"/>
        <n v="275821162.12958002"/>
        <n v="274311353.64484"/>
        <n v="294695847.80001998"/>
        <n v="301541879.89762002"/>
        <n v="286013196.38046002"/>
        <n v="285378792.27587998"/>
        <n v="255049710.73708001"/>
        <n v="248546059.22372001"/>
        <n v="287944901.33534002"/>
        <n v="319461681.27983999"/>
        <n v="293716156.25855798"/>
        <n v="283916906.35448599"/>
        <n v="262065574.00648001"/>
        <n v="268677317.44528002"/>
        <n v="298039893.54677999"/>
        <n v="307276829.89279997"/>
        <n v="264065998.38260001"/>
        <n v="278082458.00470001"/>
        <n v="250781054.79998001"/>
        <n v="250742745.14269"/>
        <n v="265479494.76989001"/>
        <n v="274906308.27781999"/>
        <n v="300712862.66684002"/>
        <n v="263969677.20096001"/>
        <n v="258962858.78830001"/>
        <n v="258162607.58963999"/>
        <n v="292766418.03745002"/>
        <n v="301373371.72127002"/>
        <n v="268164437.27344999"/>
        <n v="269584961.72100997"/>
        <n v="242909549.61668"/>
        <n v="269054896.24094999"/>
        <n v="288397187.62551999"/>
        <n v="334725938.08823001"/>
        <n v="325611196.93184"/>
        <n v="264224371.98183998"/>
        <n v="254480106.5099"/>
        <n v="262982872.56432"/>
        <n v="293281443.41191"/>
        <n v="300666159.26084"/>
        <n v="269236699.82142001"/>
        <n v="282763557.58645999"/>
        <n v="251072267.56657001"/>
        <n v="259668932.37447"/>
        <n v="278903469.94766003"/>
        <n v="342682880.64267004"/>
        <n v="311408949.97279"/>
        <n v="270531205.43578005"/>
        <n v="257212837.85677001"/>
        <n v="256512690.70552"/>
        <n v="277881320.22968"/>
        <n v="290374956.02315003"/>
        <n v="265047531.93023002"/>
        <n v="264589708.49737003"/>
        <n v="241856924.93334001"/>
        <n v="264293073.48114002"/>
        <n v="290940514.11059999"/>
        <n v="340196199.36287999"/>
        <n v="304061556.83872002"/>
        <n v="261393756.03505"/>
        <n v="253052401.80328"/>
        <n v="260224799.99487001"/>
        <n v="271295249.79123002"/>
        <n v="288991701.29513001"/>
        <n v="262888750.95611"/>
        <n v="276366259.18483996"/>
        <n v="251523569.77759001"/>
        <n v="259256155.34336001"/>
        <n v="276460042.34591997"/>
        <n v="321327185.60056001"/>
        <n v="294037259.60016"/>
        <n v="263616852.67688"/>
        <n v="260620451.12983999"/>
        <n v="264051626.00784001"/>
        <n v="286523069.48232001"/>
        <n v="305527740.50727999"/>
        <n v="270783682.37704003"/>
        <n v="288299673.04279995"/>
        <n v="244855513.01592001"/>
        <n v="251891961.47196001"/>
        <n v="283978631.817375"/>
        <n v="286546351.34231502"/>
        <n v="283846898.55574501"/>
        <n v="261882965.454395"/>
        <n v="246291396.49902502"/>
        <n v="259203542.59719998"/>
        <n v="264968874.82748997"/>
        <n v="295598619.00983995"/>
        <n v="273784130.83127999"/>
        <n v="274934256.05799997"/>
        <n v="243458062.73736"/>
        <n v="259161560.15008003"/>
        <n v="267546627.47380927"/>
        <n v="301589192.47099692"/>
        <n v="290629200.91832"/>
        <n v="282605551.88294774"/>
        <n v="248709445.01775387"/>
        <n v="248717807.65306461"/>
        <n v="260362308.73120618"/>
      </sharedItems>
    </cacheField>
    <cacheField name="Predicted Value" numFmtId="0">
      <sharedItems containsSemiMixedTypes="0" containsString="0" containsNumber="1" minValue="251043961.28800011" maxValue="356483862.35052258" count="120">
        <n v="287848525.61951607"/>
        <n v="275608027.05098909"/>
        <n v="291746029.52676409"/>
        <n v="259146769.23310387"/>
        <n v="279847181.09087354"/>
        <n v="282448893.43795544"/>
        <n v="346508631.48638141"/>
        <n v="303336608.80528224"/>
        <n v="255040339.09318364"/>
        <n v="273115771.66771781"/>
        <n v="275321439.09982777"/>
        <n v="282689069.54021633"/>
        <n v="295336210.85871571"/>
        <n v="284219228.82566255"/>
        <n v="286727053.50255179"/>
        <n v="265255125.04316294"/>
        <n v="276477719.01131809"/>
        <n v="296935633.57904762"/>
        <n v="301902740.68122387"/>
        <n v="316802734.81710511"/>
        <n v="269968632.6040659"/>
        <n v="277207381.06226277"/>
        <n v="278674272.36083883"/>
        <n v="290015554.31277859"/>
        <n v="291686283.00884598"/>
        <n v="281912565.43541819"/>
        <n v="284871119.66923523"/>
        <n v="261866292.97108084"/>
        <n v="262281522.64667934"/>
        <n v="291902451.89684355"/>
        <n v="319670674.44659007"/>
        <n v="284332650.00144768"/>
        <n v="261728992.43358117"/>
        <n v="268714173.42694229"/>
        <n v="272343550.24613959"/>
        <n v="293029108.22250462"/>
        <n v="301803492.93298811"/>
        <n v="267521698.73842943"/>
        <n v="282478840.29655135"/>
        <n v="260614843.05201548"/>
        <n v="255071476.21765614"/>
        <n v="270885824.25543022"/>
        <n v="269192629.45597774"/>
        <n v="295857665.61246723"/>
        <n v="256219850.18858504"/>
        <n v="265073784.20821494"/>
        <n v="264239578.35277414"/>
        <n v="288105995.31295288"/>
        <n v="289239909.3201133"/>
        <n v="266465619.47831482"/>
        <n v="276514733.16959107"/>
        <n v="251174052.98321015"/>
        <n v="273541525.58369064"/>
        <n v="282969038.35903883"/>
        <n v="337015332.34231007"/>
        <n v="331373904.25268435"/>
        <n v="261423746.14565867"/>
        <n v="256972716.37435353"/>
        <n v="268461027.37704688"/>
        <n v="291642177.93110782"/>
        <n v="292053021.21055704"/>
        <n v="267820015.06008345"/>
        <n v="285013266.14782149"/>
        <n v="253809787.94705147"/>
        <n v="261560604.91497511"/>
        <n v="268478463.28085953"/>
        <n v="355538383.3927927"/>
        <n v="303207816.93443996"/>
        <n v="262172955.11343205"/>
        <n v="254905728.25126493"/>
        <n v="262244719.60669577"/>
        <n v="276565962.33810806"/>
        <n v="281972513.91994673"/>
        <n v="264489484.60821384"/>
        <n v="264725373.00636035"/>
        <n v="252654992.29809421"/>
        <n v="267682592.06899345"/>
        <n v="295816753.99583119"/>
        <n v="356483862.35052258"/>
        <n v="300105475.59306759"/>
        <n v="258156924.66124517"/>
        <n v="259685192.06475896"/>
        <n v="266285478.11115831"/>
        <n v="272813649.29292214"/>
        <n v="284041405.80916673"/>
        <n v="263886049.96726149"/>
        <n v="275072164.67795509"/>
        <n v="257672963.93993974"/>
        <n v="267899297.13781476"/>
        <n v="272391384.5057345"/>
        <n v="322880951.77264905"/>
        <n v="285731000.19415981"/>
        <n v="257139888.46354192"/>
        <n v="258104675.68588316"/>
        <n v="267701352.16610646"/>
        <n v="283796226.34539169"/>
        <n v="295313254.60911739"/>
        <n v="271520837.75490379"/>
        <n v="284924802.3074609"/>
        <n v="253609155.00829995"/>
        <n v="255031763.37311137"/>
        <n v="285585304.5492965"/>
        <n v="274972788.30024129"/>
        <n v="274727987.64065534"/>
        <n v="251143624.47620893"/>
        <n v="256242115.17798698"/>
        <n v="265049621.28439391"/>
        <n v="276336865.56437701"/>
        <n v="289756941.9659521"/>
        <n v="275794066.27317339"/>
        <n v="280398240.72821075"/>
        <n v="251043961.28800011"/>
        <n v="265484208.70793158"/>
        <n v="256746368.32613569"/>
        <n v="293510638.14697224"/>
        <n v="279224612.09390628"/>
        <n v="272807952.43154156"/>
        <n v="253237636.78573751"/>
        <n v="255415157.74872684"/>
        <n v="266708780.30358642"/>
      </sharedItems>
    </cacheField>
    <cacheField name="Absolute % Error" numFmtId="166">
      <sharedItems containsSemiMixedTypes="0" containsString="0" containsNumber="1" minValue="5.127353960997544E-4" maxValue="7.814932265147316E-2" count="120">
        <n v="1.8812040019117585E-2"/>
        <n v="8.452405669899762E-3"/>
        <n v="1.7175068374815396E-2"/>
        <n v="2.6059524648429228E-2"/>
        <n v="3.8808186251209381E-2"/>
        <n v="1.9189804513495484E-2"/>
        <n v="4.043191167283177E-2"/>
        <n v="2.8344988245372391E-2"/>
        <n v="2.1536224272214008E-2"/>
        <n v="9.4299306410083866E-3"/>
        <n v="1.0579408934194387E-2"/>
        <n v="1.8947082784607452E-2"/>
        <n v="1.5787292687564437E-2"/>
        <n v="1.9029978247709255E-2"/>
        <n v="4.9152655179292683E-3"/>
        <n v="1.8084237136988816E-2"/>
        <n v="2.9705152334793108E-2"/>
        <n v="2.5415240815040981E-2"/>
        <n v="9.2972620415389417E-4"/>
        <n v="3.0025231443111039E-3"/>
        <n v="3.8825552852256251E-2"/>
        <n v="5.0257888915409285E-3"/>
        <n v="1.5904987737575177E-2"/>
        <n v="1.5881776150498818E-2"/>
        <n v="3.2684006918442719E-2"/>
        <n v="1.4337208901323211E-2"/>
        <n v="1.7789430062272282E-3"/>
        <n v="2.6726484865641581E-2"/>
        <n v="5.5263251671980172E-2"/>
        <n v="1.3744124459750633E-2"/>
        <n v="6.5420417845669866E-4"/>
        <n v="3.1947531850614337E-2"/>
        <n v="7.814932265147316E-2"/>
        <n v="2.5369984003690171E-2"/>
        <n v="1.3645486845409834E-2"/>
        <n v="1.681246515238366E-2"/>
        <n v="1.7812397250132252E-2"/>
        <n v="1.3086502529653673E-2"/>
        <n v="1.5809635470702854E-2"/>
        <n v="3.9212644112525889E-2"/>
        <n v="1.7263634377548132E-2"/>
        <n v="2.0364395714351731E-2"/>
        <n v="2.0784094979981384E-2"/>
        <n v="1.6145624804057231E-2"/>
        <n v="2.9358777472289089E-2"/>
        <n v="2.3597690605163431E-2"/>
        <n v="2.3539314309970655E-2"/>
        <n v="1.5918570018167141E-2"/>
        <n v="4.0260565596281515E-2"/>
        <n v="6.3349854007780631E-3"/>
        <n v="2.5705333874493457E-2"/>
        <n v="3.4022966077586633E-2"/>
        <n v="1.6675516429638541E-2"/>
        <n v="1.8821782941689232E-2"/>
        <n v="6.8396081497472672E-3"/>
        <n v="1.7698123943970686E-2"/>
        <n v="1.0599422813175609E-2"/>
        <n v="9.7949104888344369E-3"/>
        <n v="2.0830842553775229E-2"/>
        <n v="5.5893937977516406E-3"/>
        <n v="2.8646848955191897E-2"/>
        <n v="5.2618560629967134E-3"/>
        <n v="7.9561474631454354E-3"/>
        <n v="1.0903316431615124E-2"/>
        <n v="7.284939800873521E-3"/>
        <n v="3.7378547741829429E-2"/>
        <n v="3.7514283544054956E-2"/>
        <n v="2.6335572690080477E-2"/>
        <n v="3.0895697628982467E-2"/>
        <n v="8.9696518444767597E-3"/>
        <n v="2.2345985632953393E-2"/>
        <n v="4.7335239752162653E-3"/>
        <n v="2.8936524755025415E-2"/>
        <n v="2.105461303307203E-3"/>
        <n v="5.127353960997544E-4"/>
        <n v="4.464650895454135E-2"/>
        <n v="1.2824848351900937E-2"/>
        <n v="1.6760264207746303E-2"/>
        <n v="4.7877263232646773E-2"/>
        <n v="1.3010790600374441E-2"/>
        <n v="1.2382971280196969E-2"/>
        <n v="2.6211133402461104E-2"/>
        <n v="2.3290163414124182E-2"/>
        <n v="5.5968525171766594E-3"/>
        <n v="1.7129542003380377E-2"/>
        <n v="3.7936161495095481E-3"/>
        <n v="4.6825343683483209E-3"/>
        <n v="2.4448580177942526E-2"/>
        <n v="3.3338231769300668E-2"/>
        <n v="1.4716983350145643E-2"/>
        <n v="4.8354644166974346E-3"/>
        <n v="2.8249002923286928E-2"/>
        <n v="2.456961361752168E-2"/>
        <n v="9.6530239014261925E-3"/>
        <n v="1.3822017358673982E-2"/>
        <n v="9.5170107658524173E-3"/>
        <n v="3.3432269951013553E-2"/>
        <n v="2.7223035427864054E-3"/>
        <n v="1.1706120578353983E-2"/>
        <n v="3.5750234432380491E-2"/>
        <n v="1.246487534895342E-2"/>
        <n v="5.6577240394436994E-3"/>
        <n v="4.0389846137833654E-2"/>
        <n v="3.21261601288865E-2"/>
        <n v="4.1008169277265374E-2"/>
        <n v="4.0402217943497486E-2"/>
        <n v="2.2554007667552157E-2"/>
        <n v="4.2903117372892402E-2"/>
        <n v="1.9762193285799465E-2"/>
        <n v="7.3413146181654535E-3"/>
        <n v="1.987378636825125E-2"/>
        <n v="3.1158953888595152E-2"/>
        <n v="2.439655230578994E-2"/>
        <n v="4.0367764115175918E-2"/>
        <n v="2.6786617444196286E-2"/>
        <n v="3.9241028734820507E-2"/>
        <n v="3.4668814487636972E-2"/>
        <n v="1.8206754342041193E-2"/>
        <n v="2.6927505347764807E-2"/>
        <n v="2.4375538853176476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artin Benum" refreshedDate="42724.71140497685" createdVersion="4" refreshedVersion="4" minRefreshableVersion="3" recordCount="144">
  <cacheSource type="worksheet">
    <worksheetSource ref="A1:D145" sheet="Normalized Monthly Data Summ"/>
  </cacheSource>
  <cacheFields count="4">
    <cacheField name="Date" numFmtId="17">
      <sharedItems containsSemiMixedTypes="0" containsNonDate="0" containsDate="1" containsString="0" minDate="2006-01-01T00:00:00" maxDate="2017-12-02T00:00:00" count="144"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</sharedItems>
    </cacheField>
    <cacheField name="Year" numFmtId="0">
      <sharedItems containsSemiMixedTypes="0" containsString="0" containsNumber="1" containsInteger="1" minValue="2006" maxValue="2017" count="12">
        <n v="2006"/>
        <n v="2007"/>
        <n v="2008"/>
        <n v="2009"/>
        <n v="2010"/>
        <n v="2011"/>
        <n v="2012"/>
        <n v="2013"/>
        <n v="2014"/>
        <n v="2015"/>
        <n v="2016"/>
        <n v="2017"/>
      </sharedItems>
    </cacheField>
    <cacheField name="WSkWh" numFmtId="0">
      <sharedItems containsString="0" containsBlank="1" containsNumber="1" minValue="241856924.93334001" maxValue="342682880.64267004" count="121">
        <n v="293367364.21543998"/>
        <n v="273298001.47376001"/>
        <n v="286819878.50223202"/>
        <n v="252565044.23746601"/>
        <n v="269392545.02871197"/>
        <n v="287975078.90693802"/>
        <n v="333043063.74960798"/>
        <n v="312185503.224558"/>
        <n v="260653838.61909801"/>
        <n v="270564368.43940598"/>
        <n v="272439193.46248603"/>
        <n v="288148645.78619999"/>
        <n v="300073559.97788602"/>
        <n v="289732838.43879998"/>
        <n v="288143354.59762597"/>
        <n v="260543396.47679999"/>
        <n v="268501831.21296602"/>
        <n v="304679126.96210599"/>
        <n v="302183688.77514601"/>
        <n v="317756806.98433799"/>
        <n v="280873709.66341197"/>
        <n v="275821162.12958002"/>
        <n v="274311353.64484"/>
        <n v="294695847.80001998"/>
        <n v="301541879.89762002"/>
        <n v="286013196.38046002"/>
        <n v="285378792.27587998"/>
        <n v="255049710.73708001"/>
        <n v="248546059.22372001"/>
        <n v="287944901.33534002"/>
        <n v="319461681.27983999"/>
        <n v="293716156.25855798"/>
        <n v="283916906.35448599"/>
        <n v="262065574.00648001"/>
        <n v="268677317.44528002"/>
        <n v="298039893.54677999"/>
        <n v="307276829.89279997"/>
        <n v="264065998.38260001"/>
        <n v="278082458.00470001"/>
        <n v="250781054.79998001"/>
        <n v="250742745.14269"/>
        <n v="265479494.76989001"/>
        <n v="274906308.27781999"/>
        <n v="300712862.66684002"/>
        <n v="263969677.20096001"/>
        <n v="258962858.78830001"/>
        <n v="258162607.58963999"/>
        <n v="292766418.03745002"/>
        <n v="301373371.72127002"/>
        <n v="268164437.27344999"/>
        <n v="269584961.72100997"/>
        <n v="242909549.61668"/>
        <n v="269054896.24094999"/>
        <n v="288397187.62551999"/>
        <n v="334725938.08823001"/>
        <n v="325611196.93184"/>
        <n v="264224371.98183998"/>
        <n v="254480106.5099"/>
        <n v="262982872.56432"/>
        <n v="293281443.41191"/>
        <n v="300666159.26084"/>
        <n v="269236699.82142001"/>
        <n v="282763557.58645999"/>
        <n v="251072267.56657001"/>
        <n v="259668932.37447"/>
        <n v="278903469.94766003"/>
        <n v="342682880.64267004"/>
        <n v="311408949.97279"/>
        <n v="270531205.43578005"/>
        <n v="257212837.85677001"/>
        <n v="256512690.70552"/>
        <n v="277881320.22968"/>
        <n v="290374956.02315003"/>
        <n v="265047531.93023002"/>
        <n v="264589708.49737003"/>
        <n v="241856924.93334001"/>
        <n v="264293073.48114002"/>
        <n v="290940514.11059999"/>
        <n v="340196199.36287999"/>
        <n v="304061556.83872002"/>
        <n v="261393756.03505"/>
        <n v="253052401.80328"/>
        <n v="260224799.99487001"/>
        <n v="271295249.79123002"/>
        <n v="288991701.29513001"/>
        <n v="262888750.95611"/>
        <n v="276366259.18483996"/>
        <n v="251523569.77759001"/>
        <n v="259256155.34336001"/>
        <n v="276460042.34591997"/>
        <n v="321327185.60056001"/>
        <n v="294037259.60016"/>
        <n v="263616852.67688"/>
        <n v="260620451.12983999"/>
        <n v="264051626.00784001"/>
        <n v="286523069.48232001"/>
        <n v="305527740.50727999"/>
        <n v="270783682.37704003"/>
        <n v="288299673.04279995"/>
        <n v="244855513.01592001"/>
        <n v="251891961.47196001"/>
        <n v="283978631.817375"/>
        <n v="286546351.34231502"/>
        <n v="283846898.55574501"/>
        <n v="261882965.454395"/>
        <n v="246291396.49902502"/>
        <n v="259203542.59719998"/>
        <n v="264968874.82748997"/>
        <n v="295598619.00983995"/>
        <n v="273784130.83127999"/>
        <n v="274934256.05799997"/>
        <n v="243458062.73736"/>
        <n v="259161560.15008003"/>
        <n v="267546627.47380927"/>
        <n v="301589192.47099692"/>
        <n v="290629200.91832"/>
        <n v="282605551.88294774"/>
        <n v="248709445.01775387"/>
        <n v="248717807.65306461"/>
        <n v="260362308.73120618"/>
        <m/>
      </sharedItems>
    </cacheField>
    <cacheField name="Normalized Value" numFmtId="0">
      <sharedItems containsSemiMixedTypes="0" containsString="0" containsNumber="1" minValue="243792284.51669598" maxValue="356483862.35052258" count="144">
        <n v="287848525.61951607"/>
        <n v="275608027.05098909"/>
        <n v="291746029.52676409"/>
        <n v="259146769.23310387"/>
        <n v="279847181.09087354"/>
        <n v="282448893.43795544"/>
        <n v="346508631.48638141"/>
        <n v="303336608.80528224"/>
        <n v="255040339.09318364"/>
        <n v="273115771.66771781"/>
        <n v="275321439.09982777"/>
        <n v="282689069.54021633"/>
        <n v="295336210.85871571"/>
        <n v="284219228.82566255"/>
        <n v="286727053.50255179"/>
        <n v="265255125.04316294"/>
        <n v="276477719.01131809"/>
        <n v="296935633.57904762"/>
        <n v="301902740.68122387"/>
        <n v="316802734.81710511"/>
        <n v="269968632.6040659"/>
        <n v="277207381.06226277"/>
        <n v="278674272.36083883"/>
        <n v="290015554.31277859"/>
        <n v="291686283.00884598"/>
        <n v="281912565.43541819"/>
        <n v="284871119.66923523"/>
        <n v="261866292.97108084"/>
        <n v="262281522.64667934"/>
        <n v="291902451.89684355"/>
        <n v="319670674.44659007"/>
        <n v="284332650.00144768"/>
        <n v="261728992.43358117"/>
        <n v="268714173.42694229"/>
        <n v="272343550.24613959"/>
        <n v="293029108.22250462"/>
        <n v="301803492.93298811"/>
        <n v="267521698.73842943"/>
        <n v="282478840.29655135"/>
        <n v="260614843.05201548"/>
        <n v="255071476.21765614"/>
        <n v="270885824.25543022"/>
        <n v="269192629.45597774"/>
        <n v="295857665.61246723"/>
        <n v="256219850.18858504"/>
        <n v="265073784.20821494"/>
        <n v="264239578.35277414"/>
        <n v="288105995.31295288"/>
        <n v="289239909.3201133"/>
        <n v="266465619.47831482"/>
        <n v="276514733.16959107"/>
        <n v="251174052.98321015"/>
        <n v="273541525.58369064"/>
        <n v="282969038.35903883"/>
        <n v="337015332.34231007"/>
        <n v="331373904.25268435"/>
        <n v="261423746.14565867"/>
        <n v="256972716.37435353"/>
        <n v="268461027.37704688"/>
        <n v="291642177.93110782"/>
        <n v="292053021.21055704"/>
        <n v="267820015.06008345"/>
        <n v="285013266.14782149"/>
        <n v="253809787.94705147"/>
        <n v="261560604.91497511"/>
        <n v="268478463.28085953"/>
        <n v="355538383.3927927"/>
        <n v="303207816.93443996"/>
        <n v="262172955.11343205"/>
        <n v="254905728.25126493"/>
        <n v="262244719.60669577"/>
        <n v="276565962.33810806"/>
        <n v="281972513.91994673"/>
        <n v="264489484.60821384"/>
        <n v="264725373.00636035"/>
        <n v="252654992.29809421"/>
        <n v="267682592.06899345"/>
        <n v="295816753.99583119"/>
        <n v="356483862.35052258"/>
        <n v="300105475.59306759"/>
        <n v="258156924.66124517"/>
        <n v="259685192.06475896"/>
        <n v="266285478.11115831"/>
        <n v="272813649.29292214"/>
        <n v="284041405.80916673"/>
        <n v="263886049.96726149"/>
        <n v="275072164.67795509"/>
        <n v="257672963.93993974"/>
        <n v="267899297.13781476"/>
        <n v="272391384.5057345"/>
        <n v="322880951.77264905"/>
        <n v="285731000.19415981"/>
        <n v="257139888.46354192"/>
        <n v="258104675.68588316"/>
        <n v="267701352.16610646"/>
        <n v="283796226.34539169"/>
        <n v="295313254.60911739"/>
        <n v="271520837.75490379"/>
        <n v="284924802.3074609"/>
        <n v="253609155.00829995"/>
        <n v="255031763.37311137"/>
        <n v="285585304.5492965"/>
        <n v="274972788.30024129"/>
        <n v="274727987.64065534"/>
        <n v="251143624.47620893"/>
        <n v="256242115.17798698"/>
        <n v="265049621.28439391"/>
        <n v="276336865.56437701"/>
        <n v="289756941.9659521"/>
        <n v="275794066.27317339"/>
        <n v="280398240.72821075"/>
        <n v="251043961.28800011"/>
        <n v="265484208.70793158"/>
        <n v="256746368.32613569"/>
        <n v="293510638.14697224"/>
        <n v="279224612.09390628"/>
        <n v="272807952.43154156"/>
        <n v="253237636.78573751"/>
        <n v="255415157.74872684"/>
        <n v="266708780.30358642"/>
        <n v="280584253.27572668"/>
        <n v="265908752.0146119"/>
        <n v="271442900.7943275"/>
        <n v="251392386.50190812"/>
        <n v="254875736.50069588"/>
        <n v="276520048.547149"/>
        <n v="303429206.14227873"/>
        <n v="290917331.33011609"/>
        <n v="254796858.58353877"/>
        <n v="251423153.31517649"/>
        <n v="260646957.21806353"/>
        <n v="274489708.34423381"/>
        <n v="281234334.98914623"/>
        <n v="257737154.77038741"/>
        <n v="274224479.81249893"/>
        <n v="243792284.51669598"/>
        <n v="255626216.34163654"/>
        <n v="275214344.9767828"/>
        <n v="302148708.84941369"/>
        <n v="289662070.88221717"/>
        <n v="251485506.42675161"/>
        <n v="252299817.52266079"/>
        <n v="259467590.99339646"/>
        <n v="271254342.3683917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9"/>
    <x v="111"/>
    <x v="111"/>
    <x v="111"/>
  </r>
  <r>
    <x v="112"/>
    <x v="9"/>
    <x v="112"/>
    <x v="112"/>
    <x v="112"/>
  </r>
  <r>
    <x v="113"/>
    <x v="9"/>
    <x v="113"/>
    <x v="113"/>
    <x v="113"/>
  </r>
  <r>
    <x v="114"/>
    <x v="9"/>
    <x v="114"/>
    <x v="114"/>
    <x v="114"/>
  </r>
  <r>
    <x v="115"/>
    <x v="9"/>
    <x v="115"/>
    <x v="115"/>
    <x v="115"/>
  </r>
  <r>
    <x v="116"/>
    <x v="9"/>
    <x v="116"/>
    <x v="116"/>
    <x v="116"/>
  </r>
  <r>
    <x v="117"/>
    <x v="9"/>
    <x v="117"/>
    <x v="117"/>
    <x v="117"/>
  </r>
  <r>
    <x v="118"/>
    <x v="9"/>
    <x v="118"/>
    <x v="118"/>
    <x v="118"/>
  </r>
  <r>
    <x v="119"/>
    <x v="9"/>
    <x v="119"/>
    <x v="119"/>
    <x v="11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0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9"/>
    <x v="111"/>
    <x v="111"/>
    <x v="111"/>
  </r>
  <r>
    <x v="112"/>
    <x v="9"/>
    <x v="112"/>
    <x v="112"/>
    <x v="112"/>
  </r>
  <r>
    <x v="113"/>
    <x v="9"/>
    <x v="113"/>
    <x v="113"/>
    <x v="113"/>
  </r>
  <r>
    <x v="114"/>
    <x v="9"/>
    <x v="114"/>
    <x v="114"/>
    <x v="114"/>
  </r>
  <r>
    <x v="115"/>
    <x v="9"/>
    <x v="115"/>
    <x v="115"/>
    <x v="115"/>
  </r>
  <r>
    <x v="116"/>
    <x v="9"/>
    <x v="116"/>
    <x v="116"/>
    <x v="116"/>
  </r>
  <r>
    <x v="117"/>
    <x v="9"/>
    <x v="117"/>
    <x v="117"/>
    <x v="117"/>
  </r>
  <r>
    <x v="118"/>
    <x v="9"/>
    <x v="118"/>
    <x v="118"/>
    <x v="118"/>
  </r>
  <r>
    <x v="119"/>
    <x v="9"/>
    <x v="119"/>
    <x v="119"/>
    <x v="11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44">
  <r>
    <x v="0"/>
    <x v="0"/>
    <x v="0"/>
    <x v="0"/>
  </r>
  <r>
    <x v="1"/>
    <x v="0"/>
    <x v="1"/>
    <x v="1"/>
  </r>
  <r>
    <x v="2"/>
    <x v="0"/>
    <x v="2"/>
    <x v="2"/>
  </r>
  <r>
    <x v="3"/>
    <x v="0"/>
    <x v="3"/>
    <x v="3"/>
  </r>
  <r>
    <x v="4"/>
    <x v="0"/>
    <x v="4"/>
    <x v="4"/>
  </r>
  <r>
    <x v="5"/>
    <x v="0"/>
    <x v="5"/>
    <x v="5"/>
  </r>
  <r>
    <x v="6"/>
    <x v="0"/>
    <x v="6"/>
    <x v="6"/>
  </r>
  <r>
    <x v="7"/>
    <x v="0"/>
    <x v="7"/>
    <x v="7"/>
  </r>
  <r>
    <x v="8"/>
    <x v="0"/>
    <x v="8"/>
    <x v="8"/>
  </r>
  <r>
    <x v="9"/>
    <x v="0"/>
    <x v="9"/>
    <x v="9"/>
  </r>
  <r>
    <x v="10"/>
    <x v="0"/>
    <x v="10"/>
    <x v="10"/>
  </r>
  <r>
    <x v="11"/>
    <x v="0"/>
    <x v="11"/>
    <x v="11"/>
  </r>
  <r>
    <x v="12"/>
    <x v="1"/>
    <x v="12"/>
    <x v="12"/>
  </r>
  <r>
    <x v="13"/>
    <x v="1"/>
    <x v="13"/>
    <x v="13"/>
  </r>
  <r>
    <x v="14"/>
    <x v="1"/>
    <x v="14"/>
    <x v="14"/>
  </r>
  <r>
    <x v="15"/>
    <x v="1"/>
    <x v="15"/>
    <x v="15"/>
  </r>
  <r>
    <x v="16"/>
    <x v="1"/>
    <x v="16"/>
    <x v="16"/>
  </r>
  <r>
    <x v="17"/>
    <x v="1"/>
    <x v="17"/>
    <x v="17"/>
  </r>
  <r>
    <x v="18"/>
    <x v="1"/>
    <x v="18"/>
    <x v="18"/>
  </r>
  <r>
    <x v="19"/>
    <x v="1"/>
    <x v="19"/>
    <x v="19"/>
  </r>
  <r>
    <x v="20"/>
    <x v="1"/>
    <x v="20"/>
    <x v="20"/>
  </r>
  <r>
    <x v="21"/>
    <x v="1"/>
    <x v="21"/>
    <x v="21"/>
  </r>
  <r>
    <x v="22"/>
    <x v="1"/>
    <x v="22"/>
    <x v="22"/>
  </r>
  <r>
    <x v="23"/>
    <x v="1"/>
    <x v="23"/>
    <x v="23"/>
  </r>
  <r>
    <x v="24"/>
    <x v="2"/>
    <x v="24"/>
    <x v="24"/>
  </r>
  <r>
    <x v="25"/>
    <x v="2"/>
    <x v="25"/>
    <x v="25"/>
  </r>
  <r>
    <x v="26"/>
    <x v="2"/>
    <x v="26"/>
    <x v="26"/>
  </r>
  <r>
    <x v="27"/>
    <x v="2"/>
    <x v="27"/>
    <x v="27"/>
  </r>
  <r>
    <x v="28"/>
    <x v="2"/>
    <x v="28"/>
    <x v="28"/>
  </r>
  <r>
    <x v="29"/>
    <x v="2"/>
    <x v="29"/>
    <x v="29"/>
  </r>
  <r>
    <x v="30"/>
    <x v="2"/>
    <x v="30"/>
    <x v="30"/>
  </r>
  <r>
    <x v="31"/>
    <x v="2"/>
    <x v="31"/>
    <x v="31"/>
  </r>
  <r>
    <x v="32"/>
    <x v="2"/>
    <x v="32"/>
    <x v="32"/>
  </r>
  <r>
    <x v="33"/>
    <x v="2"/>
    <x v="33"/>
    <x v="33"/>
  </r>
  <r>
    <x v="34"/>
    <x v="2"/>
    <x v="34"/>
    <x v="34"/>
  </r>
  <r>
    <x v="35"/>
    <x v="2"/>
    <x v="35"/>
    <x v="35"/>
  </r>
  <r>
    <x v="36"/>
    <x v="3"/>
    <x v="36"/>
    <x v="36"/>
  </r>
  <r>
    <x v="37"/>
    <x v="3"/>
    <x v="37"/>
    <x v="37"/>
  </r>
  <r>
    <x v="38"/>
    <x v="3"/>
    <x v="38"/>
    <x v="38"/>
  </r>
  <r>
    <x v="39"/>
    <x v="3"/>
    <x v="39"/>
    <x v="39"/>
  </r>
  <r>
    <x v="40"/>
    <x v="3"/>
    <x v="40"/>
    <x v="40"/>
  </r>
  <r>
    <x v="41"/>
    <x v="3"/>
    <x v="41"/>
    <x v="41"/>
  </r>
  <r>
    <x v="42"/>
    <x v="3"/>
    <x v="42"/>
    <x v="42"/>
  </r>
  <r>
    <x v="43"/>
    <x v="3"/>
    <x v="43"/>
    <x v="43"/>
  </r>
  <r>
    <x v="44"/>
    <x v="3"/>
    <x v="44"/>
    <x v="44"/>
  </r>
  <r>
    <x v="45"/>
    <x v="3"/>
    <x v="45"/>
    <x v="45"/>
  </r>
  <r>
    <x v="46"/>
    <x v="3"/>
    <x v="46"/>
    <x v="46"/>
  </r>
  <r>
    <x v="47"/>
    <x v="3"/>
    <x v="47"/>
    <x v="47"/>
  </r>
  <r>
    <x v="48"/>
    <x v="4"/>
    <x v="48"/>
    <x v="48"/>
  </r>
  <r>
    <x v="49"/>
    <x v="4"/>
    <x v="49"/>
    <x v="49"/>
  </r>
  <r>
    <x v="50"/>
    <x v="4"/>
    <x v="50"/>
    <x v="50"/>
  </r>
  <r>
    <x v="51"/>
    <x v="4"/>
    <x v="51"/>
    <x v="51"/>
  </r>
  <r>
    <x v="52"/>
    <x v="4"/>
    <x v="52"/>
    <x v="52"/>
  </r>
  <r>
    <x v="53"/>
    <x v="4"/>
    <x v="53"/>
    <x v="53"/>
  </r>
  <r>
    <x v="54"/>
    <x v="4"/>
    <x v="54"/>
    <x v="54"/>
  </r>
  <r>
    <x v="55"/>
    <x v="4"/>
    <x v="55"/>
    <x v="55"/>
  </r>
  <r>
    <x v="56"/>
    <x v="4"/>
    <x v="56"/>
    <x v="56"/>
  </r>
  <r>
    <x v="57"/>
    <x v="4"/>
    <x v="57"/>
    <x v="57"/>
  </r>
  <r>
    <x v="58"/>
    <x v="4"/>
    <x v="58"/>
    <x v="58"/>
  </r>
  <r>
    <x v="59"/>
    <x v="4"/>
    <x v="59"/>
    <x v="59"/>
  </r>
  <r>
    <x v="60"/>
    <x v="5"/>
    <x v="60"/>
    <x v="60"/>
  </r>
  <r>
    <x v="61"/>
    <x v="5"/>
    <x v="61"/>
    <x v="61"/>
  </r>
  <r>
    <x v="62"/>
    <x v="5"/>
    <x v="62"/>
    <x v="62"/>
  </r>
  <r>
    <x v="63"/>
    <x v="5"/>
    <x v="63"/>
    <x v="63"/>
  </r>
  <r>
    <x v="64"/>
    <x v="5"/>
    <x v="64"/>
    <x v="64"/>
  </r>
  <r>
    <x v="65"/>
    <x v="5"/>
    <x v="65"/>
    <x v="65"/>
  </r>
  <r>
    <x v="66"/>
    <x v="5"/>
    <x v="66"/>
    <x v="66"/>
  </r>
  <r>
    <x v="67"/>
    <x v="5"/>
    <x v="67"/>
    <x v="67"/>
  </r>
  <r>
    <x v="68"/>
    <x v="5"/>
    <x v="68"/>
    <x v="68"/>
  </r>
  <r>
    <x v="69"/>
    <x v="5"/>
    <x v="69"/>
    <x v="69"/>
  </r>
  <r>
    <x v="70"/>
    <x v="5"/>
    <x v="70"/>
    <x v="70"/>
  </r>
  <r>
    <x v="71"/>
    <x v="5"/>
    <x v="71"/>
    <x v="71"/>
  </r>
  <r>
    <x v="72"/>
    <x v="6"/>
    <x v="72"/>
    <x v="72"/>
  </r>
  <r>
    <x v="73"/>
    <x v="6"/>
    <x v="73"/>
    <x v="73"/>
  </r>
  <r>
    <x v="74"/>
    <x v="6"/>
    <x v="74"/>
    <x v="74"/>
  </r>
  <r>
    <x v="75"/>
    <x v="6"/>
    <x v="75"/>
    <x v="75"/>
  </r>
  <r>
    <x v="76"/>
    <x v="6"/>
    <x v="76"/>
    <x v="76"/>
  </r>
  <r>
    <x v="77"/>
    <x v="6"/>
    <x v="77"/>
    <x v="77"/>
  </r>
  <r>
    <x v="78"/>
    <x v="6"/>
    <x v="78"/>
    <x v="78"/>
  </r>
  <r>
    <x v="79"/>
    <x v="6"/>
    <x v="79"/>
    <x v="79"/>
  </r>
  <r>
    <x v="80"/>
    <x v="6"/>
    <x v="80"/>
    <x v="80"/>
  </r>
  <r>
    <x v="81"/>
    <x v="6"/>
    <x v="81"/>
    <x v="81"/>
  </r>
  <r>
    <x v="82"/>
    <x v="6"/>
    <x v="82"/>
    <x v="82"/>
  </r>
  <r>
    <x v="83"/>
    <x v="6"/>
    <x v="83"/>
    <x v="83"/>
  </r>
  <r>
    <x v="84"/>
    <x v="7"/>
    <x v="84"/>
    <x v="84"/>
  </r>
  <r>
    <x v="85"/>
    <x v="7"/>
    <x v="85"/>
    <x v="85"/>
  </r>
  <r>
    <x v="86"/>
    <x v="7"/>
    <x v="86"/>
    <x v="86"/>
  </r>
  <r>
    <x v="87"/>
    <x v="7"/>
    <x v="87"/>
    <x v="87"/>
  </r>
  <r>
    <x v="88"/>
    <x v="7"/>
    <x v="88"/>
    <x v="88"/>
  </r>
  <r>
    <x v="89"/>
    <x v="7"/>
    <x v="89"/>
    <x v="89"/>
  </r>
  <r>
    <x v="90"/>
    <x v="7"/>
    <x v="90"/>
    <x v="90"/>
  </r>
  <r>
    <x v="91"/>
    <x v="7"/>
    <x v="91"/>
    <x v="91"/>
  </r>
  <r>
    <x v="92"/>
    <x v="7"/>
    <x v="92"/>
    <x v="92"/>
  </r>
  <r>
    <x v="93"/>
    <x v="7"/>
    <x v="93"/>
    <x v="93"/>
  </r>
  <r>
    <x v="94"/>
    <x v="7"/>
    <x v="94"/>
    <x v="94"/>
  </r>
  <r>
    <x v="95"/>
    <x v="7"/>
    <x v="95"/>
    <x v="95"/>
  </r>
  <r>
    <x v="96"/>
    <x v="8"/>
    <x v="96"/>
    <x v="96"/>
  </r>
  <r>
    <x v="97"/>
    <x v="8"/>
    <x v="97"/>
    <x v="97"/>
  </r>
  <r>
    <x v="98"/>
    <x v="8"/>
    <x v="98"/>
    <x v="98"/>
  </r>
  <r>
    <x v="99"/>
    <x v="8"/>
    <x v="99"/>
    <x v="99"/>
  </r>
  <r>
    <x v="100"/>
    <x v="8"/>
    <x v="100"/>
    <x v="100"/>
  </r>
  <r>
    <x v="101"/>
    <x v="8"/>
    <x v="101"/>
    <x v="101"/>
  </r>
  <r>
    <x v="102"/>
    <x v="8"/>
    <x v="102"/>
    <x v="102"/>
  </r>
  <r>
    <x v="103"/>
    <x v="8"/>
    <x v="103"/>
    <x v="103"/>
  </r>
  <r>
    <x v="104"/>
    <x v="8"/>
    <x v="104"/>
    <x v="104"/>
  </r>
  <r>
    <x v="105"/>
    <x v="8"/>
    <x v="105"/>
    <x v="105"/>
  </r>
  <r>
    <x v="106"/>
    <x v="8"/>
    <x v="106"/>
    <x v="106"/>
  </r>
  <r>
    <x v="107"/>
    <x v="8"/>
    <x v="107"/>
    <x v="107"/>
  </r>
  <r>
    <x v="108"/>
    <x v="9"/>
    <x v="108"/>
    <x v="108"/>
  </r>
  <r>
    <x v="109"/>
    <x v="9"/>
    <x v="109"/>
    <x v="109"/>
  </r>
  <r>
    <x v="110"/>
    <x v="9"/>
    <x v="110"/>
    <x v="110"/>
  </r>
  <r>
    <x v="111"/>
    <x v="9"/>
    <x v="111"/>
    <x v="111"/>
  </r>
  <r>
    <x v="112"/>
    <x v="9"/>
    <x v="112"/>
    <x v="112"/>
  </r>
  <r>
    <x v="113"/>
    <x v="9"/>
    <x v="113"/>
    <x v="113"/>
  </r>
  <r>
    <x v="114"/>
    <x v="9"/>
    <x v="114"/>
    <x v="114"/>
  </r>
  <r>
    <x v="115"/>
    <x v="9"/>
    <x v="115"/>
    <x v="115"/>
  </r>
  <r>
    <x v="116"/>
    <x v="9"/>
    <x v="116"/>
    <x v="116"/>
  </r>
  <r>
    <x v="117"/>
    <x v="9"/>
    <x v="117"/>
    <x v="117"/>
  </r>
  <r>
    <x v="118"/>
    <x v="9"/>
    <x v="118"/>
    <x v="118"/>
  </r>
  <r>
    <x v="119"/>
    <x v="9"/>
    <x v="119"/>
    <x v="119"/>
  </r>
  <r>
    <x v="120"/>
    <x v="10"/>
    <x v="120"/>
    <x v="120"/>
  </r>
  <r>
    <x v="121"/>
    <x v="10"/>
    <x v="120"/>
    <x v="121"/>
  </r>
  <r>
    <x v="122"/>
    <x v="10"/>
    <x v="120"/>
    <x v="122"/>
  </r>
  <r>
    <x v="123"/>
    <x v="10"/>
    <x v="120"/>
    <x v="123"/>
  </r>
  <r>
    <x v="124"/>
    <x v="10"/>
    <x v="120"/>
    <x v="124"/>
  </r>
  <r>
    <x v="125"/>
    <x v="10"/>
    <x v="120"/>
    <x v="125"/>
  </r>
  <r>
    <x v="126"/>
    <x v="10"/>
    <x v="120"/>
    <x v="126"/>
  </r>
  <r>
    <x v="127"/>
    <x v="10"/>
    <x v="120"/>
    <x v="127"/>
  </r>
  <r>
    <x v="128"/>
    <x v="10"/>
    <x v="120"/>
    <x v="128"/>
  </r>
  <r>
    <x v="129"/>
    <x v="10"/>
    <x v="120"/>
    <x v="129"/>
  </r>
  <r>
    <x v="130"/>
    <x v="10"/>
    <x v="120"/>
    <x v="130"/>
  </r>
  <r>
    <x v="131"/>
    <x v="10"/>
    <x v="120"/>
    <x v="131"/>
  </r>
  <r>
    <x v="132"/>
    <x v="11"/>
    <x v="120"/>
    <x v="132"/>
  </r>
  <r>
    <x v="133"/>
    <x v="11"/>
    <x v="120"/>
    <x v="133"/>
  </r>
  <r>
    <x v="134"/>
    <x v="11"/>
    <x v="120"/>
    <x v="134"/>
  </r>
  <r>
    <x v="135"/>
    <x v="11"/>
    <x v="120"/>
    <x v="135"/>
  </r>
  <r>
    <x v="136"/>
    <x v="11"/>
    <x v="120"/>
    <x v="136"/>
  </r>
  <r>
    <x v="137"/>
    <x v="11"/>
    <x v="120"/>
    <x v="137"/>
  </r>
  <r>
    <x v="138"/>
    <x v="11"/>
    <x v="120"/>
    <x v="138"/>
  </r>
  <r>
    <x v="139"/>
    <x v="11"/>
    <x v="120"/>
    <x v="139"/>
  </r>
  <r>
    <x v="140"/>
    <x v="11"/>
    <x v="120"/>
    <x v="140"/>
  </r>
  <r>
    <x v="141"/>
    <x v="11"/>
    <x v="120"/>
    <x v="141"/>
  </r>
  <r>
    <x v="142"/>
    <x v="11"/>
    <x v="120"/>
    <x v="142"/>
  </r>
  <r>
    <x v="143"/>
    <x v="11"/>
    <x v="120"/>
    <x v="1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2" cacheId="12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D13" firstHeaderRow="0" firstDataRow="1" firstDataCol="1"/>
  <pivotFields count="6">
    <pivotField numFmtId="17" showAll="0" defaultSubtotal="0">
      <items count="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</items>
    </pivotField>
    <pivotField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numFmtId="165" showAll="0" defaultSubtotal="0">
      <items count="120">
        <item x="75"/>
        <item x="51"/>
        <item x="111"/>
        <item x="99"/>
        <item x="105"/>
        <item x="28"/>
        <item x="117"/>
        <item x="118"/>
        <item x="40"/>
        <item x="39"/>
        <item x="63"/>
        <item x="87"/>
        <item x="100"/>
        <item x="3"/>
        <item x="81"/>
        <item x="57"/>
        <item x="27"/>
        <item x="70"/>
        <item x="69"/>
        <item x="46"/>
        <item x="45"/>
        <item x="112"/>
        <item x="106"/>
        <item x="88"/>
        <item x="64"/>
        <item x="82"/>
        <item x="119"/>
        <item x="15"/>
        <item x="93"/>
        <item x="8"/>
        <item x="80"/>
        <item x="104"/>
        <item x="33"/>
        <item x="85"/>
        <item x="58"/>
        <item x="92"/>
        <item x="44"/>
        <item x="94"/>
        <item x="37"/>
        <item x="56"/>
        <item x="76"/>
        <item x="74"/>
        <item x="107"/>
        <item x="73"/>
        <item x="41"/>
        <item x="113"/>
        <item x="49"/>
        <item x="16"/>
        <item x="34"/>
        <item x="52"/>
        <item x="61"/>
        <item x="4"/>
        <item x="50"/>
        <item x="68"/>
        <item x="9"/>
        <item x="97"/>
        <item x="83"/>
        <item x="10"/>
        <item x="1"/>
        <item x="109"/>
        <item x="22"/>
        <item x="42"/>
        <item x="110"/>
        <item x="21"/>
        <item x="86"/>
        <item x="89"/>
        <item x="71"/>
        <item x="38"/>
        <item x="65"/>
        <item x="20"/>
        <item x="116"/>
        <item x="62"/>
        <item x="103"/>
        <item x="32"/>
        <item x="101"/>
        <item x="26"/>
        <item x="25"/>
        <item x="95"/>
        <item x="102"/>
        <item x="2"/>
        <item x="29"/>
        <item x="5"/>
        <item x="14"/>
        <item x="11"/>
        <item x="98"/>
        <item x="53"/>
        <item x="84"/>
        <item x="13"/>
        <item x="72"/>
        <item x="115"/>
        <item x="77"/>
        <item x="47"/>
        <item x="59"/>
        <item x="0"/>
        <item x="31"/>
        <item x="91"/>
        <item x="23"/>
        <item x="108"/>
        <item x="35"/>
        <item x="12"/>
        <item x="60"/>
        <item x="43"/>
        <item x="48"/>
        <item x="24"/>
        <item x="114"/>
        <item x="18"/>
        <item x="79"/>
        <item x="17"/>
        <item x="96"/>
        <item x="36"/>
        <item x="67"/>
        <item x="7"/>
        <item x="19"/>
        <item x="30"/>
        <item x="90"/>
        <item x="55"/>
        <item x="6"/>
        <item x="54"/>
        <item x="78"/>
        <item x="66"/>
      </items>
    </pivotField>
    <pivotField dataField="1" showAll="0" defaultSubtotal="0">
      <items count="120">
        <item x="111"/>
        <item x="104"/>
        <item x="51"/>
        <item x="75"/>
        <item x="117"/>
        <item x="99"/>
        <item x="63"/>
        <item x="69"/>
        <item x="100"/>
        <item x="8"/>
        <item x="40"/>
        <item x="118"/>
        <item x="44"/>
        <item x="105"/>
        <item x="113"/>
        <item x="57"/>
        <item x="92"/>
        <item x="87"/>
        <item x="93"/>
        <item x="80"/>
        <item x="3"/>
        <item x="81"/>
        <item x="39"/>
        <item x="56"/>
        <item x="64"/>
        <item x="32"/>
        <item x="27"/>
        <item x="68"/>
        <item x="70"/>
        <item x="28"/>
        <item x="85"/>
        <item x="46"/>
        <item x="73"/>
        <item x="74"/>
        <item x="106"/>
        <item x="45"/>
        <item x="15"/>
        <item x="112"/>
        <item x="82"/>
        <item x="49"/>
        <item x="119"/>
        <item x="37"/>
        <item x="76"/>
        <item x="94"/>
        <item x="61"/>
        <item x="88"/>
        <item x="58"/>
        <item x="65"/>
        <item x="33"/>
        <item x="42"/>
        <item x="20"/>
        <item x="41"/>
        <item x="97"/>
        <item x="34"/>
        <item x="89"/>
        <item x="116"/>
        <item x="83"/>
        <item x="9"/>
        <item x="52"/>
        <item x="103"/>
        <item x="102"/>
        <item x="86"/>
        <item x="10"/>
        <item x="1"/>
        <item x="109"/>
        <item x="107"/>
        <item x="16"/>
        <item x="50"/>
        <item x="71"/>
        <item x="21"/>
        <item x="22"/>
        <item x="115"/>
        <item x="4"/>
        <item x="110"/>
        <item x="25"/>
        <item x="72"/>
        <item x="5"/>
        <item x="38"/>
        <item x="11"/>
        <item x="53"/>
        <item x="95"/>
        <item x="84"/>
        <item x="13"/>
        <item x="31"/>
        <item x="26"/>
        <item x="98"/>
        <item x="62"/>
        <item x="101"/>
        <item x="91"/>
        <item x="14"/>
        <item x="0"/>
        <item x="47"/>
        <item x="48"/>
        <item x="108"/>
        <item x="23"/>
        <item x="59"/>
        <item x="24"/>
        <item x="2"/>
        <item x="29"/>
        <item x="60"/>
        <item x="35"/>
        <item x="114"/>
        <item x="96"/>
        <item x="12"/>
        <item x="77"/>
        <item x="43"/>
        <item x="17"/>
        <item x="79"/>
        <item x="36"/>
        <item x="18"/>
        <item x="67"/>
        <item x="7"/>
        <item x="19"/>
        <item x="30"/>
        <item x="90"/>
        <item x="55"/>
        <item x="54"/>
        <item x="6"/>
        <item x="66"/>
        <item x="78"/>
      </items>
    </pivotField>
    <pivotField numFmtId="166" showAll="0" defaultSubtotal="0">
      <items count="120">
        <item x="74"/>
        <item x="30"/>
        <item x="18"/>
        <item x="26"/>
        <item x="73"/>
        <item x="97"/>
        <item x="19"/>
        <item x="85"/>
        <item x="86"/>
        <item x="71"/>
        <item x="90"/>
        <item x="14"/>
        <item x="21"/>
        <item x="61"/>
        <item x="59"/>
        <item x="83"/>
        <item x="101"/>
        <item x="49"/>
        <item x="54"/>
        <item x="64"/>
        <item x="109"/>
        <item x="62"/>
        <item x="1"/>
        <item x="69"/>
        <item x="9"/>
        <item x="95"/>
        <item x="93"/>
        <item x="57"/>
        <item x="10"/>
        <item x="56"/>
        <item x="63"/>
        <item x="98"/>
        <item x="80"/>
        <item x="100"/>
        <item x="76"/>
        <item x="79"/>
        <item x="37"/>
        <item x="34"/>
        <item x="29"/>
        <item x="94"/>
        <item x="25"/>
        <item x="89"/>
        <item x="12"/>
        <item x="38"/>
        <item x="23"/>
        <item x="22"/>
        <item x="47"/>
        <item x="43"/>
        <item x="52"/>
        <item x="77"/>
        <item x="35"/>
        <item x="84"/>
        <item x="2"/>
        <item x="40"/>
        <item x="55"/>
        <item x="36"/>
        <item x="15"/>
        <item x="117"/>
        <item x="0"/>
        <item x="53"/>
        <item x="11"/>
        <item x="13"/>
        <item x="5"/>
        <item x="108"/>
        <item x="110"/>
        <item x="41"/>
        <item x="42"/>
        <item x="58"/>
        <item x="8"/>
        <item x="70"/>
        <item x="106"/>
        <item x="82"/>
        <item x="46"/>
        <item x="45"/>
        <item x="119"/>
        <item x="112"/>
        <item x="87"/>
        <item x="92"/>
        <item x="33"/>
        <item x="17"/>
        <item x="50"/>
        <item x="3"/>
        <item x="81"/>
        <item x="67"/>
        <item x="27"/>
        <item x="114"/>
        <item x="118"/>
        <item x="91"/>
        <item x="7"/>
        <item x="60"/>
        <item x="72"/>
        <item x="44"/>
        <item x="16"/>
        <item x="68"/>
        <item x="111"/>
        <item x="31"/>
        <item x="103"/>
        <item x="24"/>
        <item x="88"/>
        <item x="96"/>
        <item x="51"/>
        <item x="116"/>
        <item x="99"/>
        <item x="65"/>
        <item x="66"/>
        <item x="4"/>
        <item x="20"/>
        <item x="39"/>
        <item x="115"/>
        <item x="48"/>
        <item x="113"/>
        <item x="102"/>
        <item x="105"/>
        <item x="6"/>
        <item x="104"/>
        <item x="107"/>
        <item x="75"/>
        <item x="78"/>
        <item x="28"/>
        <item x="32"/>
      </items>
    </pivotField>
    <pivotField dataField="1" dragToRow="0" dragToCol="0" dragToPage="0" showAll="0" defaultSubtota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3">
    <i>
      <x/>
    </i>
    <i i="1">
      <x v="1"/>
    </i>
    <i i="2">
      <x v="2"/>
    </i>
  </colItems>
  <dataFields count="3">
    <dataField name="WSkWh " fld="2" baseField="0" baseItem="0" numFmtId="167"/>
    <dataField name="Predicted Value " fld="3" baseField="0" baseItem="0" numFmtId="167"/>
    <dataField name="Absolute % Error  " fld="5" subtotal="average" baseField="0" baseItem="0" numFmtId="166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3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3" firstHeaderRow="0" firstDataRow="1" firstDataCol="1"/>
  <pivotFields count="5">
    <pivotField numFmtId="17" showAll="0" defaultSubtotal="0">
      <items count="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</items>
    </pivotField>
    <pivotField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numFmtId="165" showAll="0" defaultSubtotal="0">
      <items count="120">
        <item x="75"/>
        <item x="51"/>
        <item x="111"/>
        <item x="99"/>
        <item x="105"/>
        <item x="28"/>
        <item x="117"/>
        <item x="118"/>
        <item x="40"/>
        <item x="39"/>
        <item x="63"/>
        <item x="87"/>
        <item x="100"/>
        <item x="3"/>
        <item x="81"/>
        <item x="57"/>
        <item x="27"/>
        <item x="70"/>
        <item x="69"/>
        <item x="46"/>
        <item x="45"/>
        <item x="112"/>
        <item x="106"/>
        <item x="88"/>
        <item x="64"/>
        <item x="82"/>
        <item x="119"/>
        <item x="15"/>
        <item x="93"/>
        <item x="8"/>
        <item x="80"/>
        <item x="104"/>
        <item x="33"/>
        <item x="85"/>
        <item x="58"/>
        <item x="92"/>
        <item x="44"/>
        <item x="94"/>
        <item x="37"/>
        <item x="56"/>
        <item x="76"/>
        <item x="74"/>
        <item x="107"/>
        <item x="73"/>
        <item x="41"/>
        <item x="113"/>
        <item x="49"/>
        <item x="16"/>
        <item x="34"/>
        <item x="52"/>
        <item x="61"/>
        <item x="4"/>
        <item x="50"/>
        <item x="68"/>
        <item x="9"/>
        <item x="97"/>
        <item x="83"/>
        <item x="10"/>
        <item x="1"/>
        <item x="109"/>
        <item x="22"/>
        <item x="42"/>
        <item x="110"/>
        <item x="21"/>
        <item x="86"/>
        <item x="89"/>
        <item x="71"/>
        <item x="38"/>
        <item x="65"/>
        <item x="20"/>
        <item x="116"/>
        <item x="62"/>
        <item x="103"/>
        <item x="32"/>
        <item x="101"/>
        <item x="26"/>
        <item x="25"/>
        <item x="95"/>
        <item x="102"/>
        <item x="2"/>
        <item x="29"/>
        <item x="5"/>
        <item x="14"/>
        <item x="11"/>
        <item x="98"/>
        <item x="53"/>
        <item x="84"/>
        <item x="13"/>
        <item x="72"/>
        <item x="115"/>
        <item x="77"/>
        <item x="47"/>
        <item x="59"/>
        <item x="0"/>
        <item x="31"/>
        <item x="91"/>
        <item x="23"/>
        <item x="108"/>
        <item x="35"/>
        <item x="12"/>
        <item x="60"/>
        <item x="43"/>
        <item x="48"/>
        <item x="24"/>
        <item x="114"/>
        <item x="18"/>
        <item x="79"/>
        <item x="17"/>
        <item x="96"/>
        <item x="36"/>
        <item x="67"/>
        <item x="7"/>
        <item x="19"/>
        <item x="30"/>
        <item x="90"/>
        <item x="55"/>
        <item x="6"/>
        <item x="54"/>
        <item x="78"/>
        <item x="66"/>
      </items>
    </pivotField>
    <pivotField dataField="1" showAll="0" defaultSubtotal="0">
      <items count="120">
        <item x="111"/>
        <item x="104"/>
        <item x="51"/>
        <item x="75"/>
        <item x="117"/>
        <item x="99"/>
        <item x="63"/>
        <item x="69"/>
        <item x="100"/>
        <item x="8"/>
        <item x="40"/>
        <item x="118"/>
        <item x="44"/>
        <item x="105"/>
        <item x="113"/>
        <item x="57"/>
        <item x="92"/>
        <item x="87"/>
        <item x="93"/>
        <item x="80"/>
        <item x="3"/>
        <item x="81"/>
        <item x="39"/>
        <item x="56"/>
        <item x="64"/>
        <item x="32"/>
        <item x="27"/>
        <item x="68"/>
        <item x="70"/>
        <item x="28"/>
        <item x="85"/>
        <item x="46"/>
        <item x="73"/>
        <item x="74"/>
        <item x="106"/>
        <item x="45"/>
        <item x="15"/>
        <item x="112"/>
        <item x="82"/>
        <item x="49"/>
        <item x="119"/>
        <item x="37"/>
        <item x="76"/>
        <item x="94"/>
        <item x="61"/>
        <item x="88"/>
        <item x="58"/>
        <item x="65"/>
        <item x="33"/>
        <item x="42"/>
        <item x="20"/>
        <item x="41"/>
        <item x="97"/>
        <item x="34"/>
        <item x="89"/>
        <item x="116"/>
        <item x="83"/>
        <item x="9"/>
        <item x="52"/>
        <item x="103"/>
        <item x="102"/>
        <item x="86"/>
        <item x="10"/>
        <item x="1"/>
        <item x="109"/>
        <item x="107"/>
        <item x="16"/>
        <item x="50"/>
        <item x="71"/>
        <item x="21"/>
        <item x="22"/>
        <item x="115"/>
        <item x="4"/>
        <item x="110"/>
        <item x="25"/>
        <item x="72"/>
        <item x="5"/>
        <item x="38"/>
        <item x="11"/>
        <item x="53"/>
        <item x="95"/>
        <item x="84"/>
        <item x="13"/>
        <item x="31"/>
        <item x="26"/>
        <item x="98"/>
        <item x="62"/>
        <item x="101"/>
        <item x="91"/>
        <item x="14"/>
        <item x="0"/>
        <item x="47"/>
        <item x="48"/>
        <item x="108"/>
        <item x="23"/>
        <item x="59"/>
        <item x="24"/>
        <item x="2"/>
        <item x="29"/>
        <item x="60"/>
        <item x="35"/>
        <item x="114"/>
        <item x="96"/>
        <item x="12"/>
        <item x="77"/>
        <item x="43"/>
        <item x="17"/>
        <item x="79"/>
        <item x="36"/>
        <item x="18"/>
        <item x="67"/>
        <item x="7"/>
        <item x="19"/>
        <item x="30"/>
        <item x="90"/>
        <item x="55"/>
        <item x="54"/>
        <item x="6"/>
        <item x="66"/>
        <item x="78"/>
      </items>
    </pivotField>
    <pivotField numFmtId="166" showAll="0" defaultSubtotal="0">
      <items count="120">
        <item x="74"/>
        <item x="30"/>
        <item x="18"/>
        <item x="26"/>
        <item x="73"/>
        <item x="97"/>
        <item x="19"/>
        <item x="85"/>
        <item x="86"/>
        <item x="71"/>
        <item x="90"/>
        <item x="14"/>
        <item x="21"/>
        <item x="61"/>
        <item x="59"/>
        <item x="83"/>
        <item x="101"/>
        <item x="49"/>
        <item x="54"/>
        <item x="64"/>
        <item x="109"/>
        <item x="62"/>
        <item x="1"/>
        <item x="69"/>
        <item x="9"/>
        <item x="95"/>
        <item x="93"/>
        <item x="57"/>
        <item x="10"/>
        <item x="56"/>
        <item x="63"/>
        <item x="98"/>
        <item x="80"/>
        <item x="100"/>
        <item x="76"/>
        <item x="79"/>
        <item x="37"/>
        <item x="34"/>
        <item x="29"/>
        <item x="94"/>
        <item x="25"/>
        <item x="89"/>
        <item x="12"/>
        <item x="38"/>
        <item x="23"/>
        <item x="22"/>
        <item x="47"/>
        <item x="43"/>
        <item x="52"/>
        <item x="77"/>
        <item x="35"/>
        <item x="84"/>
        <item x="2"/>
        <item x="40"/>
        <item x="55"/>
        <item x="36"/>
        <item x="15"/>
        <item x="117"/>
        <item x="0"/>
        <item x="53"/>
        <item x="11"/>
        <item x="13"/>
        <item x="5"/>
        <item x="108"/>
        <item x="110"/>
        <item x="41"/>
        <item x="42"/>
        <item x="58"/>
        <item x="8"/>
        <item x="70"/>
        <item x="106"/>
        <item x="82"/>
        <item x="46"/>
        <item x="45"/>
        <item x="119"/>
        <item x="112"/>
        <item x="87"/>
        <item x="92"/>
        <item x="33"/>
        <item x="17"/>
        <item x="50"/>
        <item x="3"/>
        <item x="81"/>
        <item x="67"/>
        <item x="27"/>
        <item x="114"/>
        <item x="118"/>
        <item x="91"/>
        <item x="7"/>
        <item x="60"/>
        <item x="72"/>
        <item x="44"/>
        <item x="16"/>
        <item x="68"/>
        <item x="111"/>
        <item x="31"/>
        <item x="103"/>
        <item x="24"/>
        <item x="88"/>
        <item x="96"/>
        <item x="51"/>
        <item x="116"/>
        <item x="99"/>
        <item x="65"/>
        <item x="66"/>
        <item x="4"/>
        <item x="20"/>
        <item x="39"/>
        <item x="115"/>
        <item x="48"/>
        <item x="113"/>
        <item x="102"/>
        <item x="105"/>
        <item x="6"/>
        <item x="104"/>
        <item x="107"/>
        <item x="75"/>
        <item x="78"/>
        <item x="28"/>
        <item x="32"/>
      </items>
    </pivotField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dataFields count="2">
    <dataField name="WSkWh " fld="2" baseField="0" baseItem="0" numFmtId="167"/>
    <dataField name="Predicted Value " fld="3" baseField="0" baseItem="0" numFmtId="167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5" firstHeaderRow="0" firstDataRow="1" firstDataCol="1"/>
  <pivotFields count="4">
    <pivotField numFmtId="17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howAll="0" defaultSubtotal="0">
      <items count="121">
        <item x="75"/>
        <item x="51"/>
        <item x="111"/>
        <item x="99"/>
        <item x="105"/>
        <item x="28"/>
        <item x="117"/>
        <item x="118"/>
        <item x="40"/>
        <item x="39"/>
        <item x="63"/>
        <item x="87"/>
        <item x="100"/>
        <item x="3"/>
        <item x="81"/>
        <item x="57"/>
        <item x="27"/>
        <item x="70"/>
        <item x="69"/>
        <item x="46"/>
        <item x="45"/>
        <item x="112"/>
        <item x="106"/>
        <item x="88"/>
        <item x="64"/>
        <item x="82"/>
        <item x="119"/>
        <item x="15"/>
        <item x="93"/>
        <item x="8"/>
        <item x="80"/>
        <item x="104"/>
        <item x="33"/>
        <item x="85"/>
        <item x="58"/>
        <item x="92"/>
        <item x="44"/>
        <item x="94"/>
        <item x="37"/>
        <item x="56"/>
        <item x="76"/>
        <item x="74"/>
        <item x="107"/>
        <item x="73"/>
        <item x="41"/>
        <item x="113"/>
        <item x="49"/>
        <item x="16"/>
        <item x="34"/>
        <item x="52"/>
        <item x="61"/>
        <item x="4"/>
        <item x="50"/>
        <item x="68"/>
        <item x="9"/>
        <item x="97"/>
        <item x="83"/>
        <item x="10"/>
        <item x="1"/>
        <item x="109"/>
        <item x="22"/>
        <item x="42"/>
        <item x="110"/>
        <item x="21"/>
        <item x="86"/>
        <item x="89"/>
        <item x="71"/>
        <item x="38"/>
        <item x="65"/>
        <item x="20"/>
        <item x="116"/>
        <item x="62"/>
        <item x="103"/>
        <item x="32"/>
        <item x="101"/>
        <item x="26"/>
        <item x="25"/>
        <item x="95"/>
        <item x="102"/>
        <item x="2"/>
        <item x="29"/>
        <item x="5"/>
        <item x="14"/>
        <item x="11"/>
        <item x="98"/>
        <item x="53"/>
        <item x="84"/>
        <item x="13"/>
        <item x="72"/>
        <item x="115"/>
        <item x="77"/>
        <item x="47"/>
        <item x="59"/>
        <item x="0"/>
        <item x="31"/>
        <item x="91"/>
        <item x="23"/>
        <item x="108"/>
        <item x="35"/>
        <item x="12"/>
        <item x="60"/>
        <item x="43"/>
        <item x="48"/>
        <item x="24"/>
        <item x="114"/>
        <item x="18"/>
        <item x="79"/>
        <item x="17"/>
        <item x="96"/>
        <item x="36"/>
        <item x="67"/>
        <item x="7"/>
        <item x="19"/>
        <item x="30"/>
        <item x="90"/>
        <item x="55"/>
        <item x="6"/>
        <item x="54"/>
        <item x="78"/>
        <item x="66"/>
        <item x="120"/>
      </items>
    </pivotField>
    <pivotField dataField="1" showAll="0" defaultSubtotal="0">
      <items count="144">
        <item x="135"/>
        <item x="111"/>
        <item x="104"/>
        <item x="51"/>
        <item x="123"/>
        <item x="129"/>
        <item x="140"/>
        <item x="141"/>
        <item x="75"/>
        <item x="117"/>
        <item x="99"/>
        <item x="63"/>
        <item x="128"/>
        <item x="124"/>
        <item x="69"/>
        <item x="100"/>
        <item x="8"/>
        <item x="40"/>
        <item x="118"/>
        <item x="136"/>
        <item x="44"/>
        <item x="105"/>
        <item x="113"/>
        <item x="57"/>
        <item x="92"/>
        <item x="87"/>
        <item x="133"/>
        <item x="93"/>
        <item x="80"/>
        <item x="3"/>
        <item x="142"/>
        <item x="81"/>
        <item x="39"/>
        <item x="130"/>
        <item x="56"/>
        <item x="64"/>
        <item x="32"/>
        <item x="27"/>
        <item x="68"/>
        <item x="70"/>
        <item x="28"/>
        <item x="85"/>
        <item x="46"/>
        <item x="73"/>
        <item x="74"/>
        <item x="106"/>
        <item x="45"/>
        <item x="15"/>
        <item x="112"/>
        <item x="121"/>
        <item x="82"/>
        <item x="49"/>
        <item x="119"/>
        <item x="37"/>
        <item x="76"/>
        <item x="94"/>
        <item x="61"/>
        <item x="88"/>
        <item x="58"/>
        <item x="65"/>
        <item x="33"/>
        <item x="42"/>
        <item x="20"/>
        <item x="41"/>
        <item x="143"/>
        <item x="122"/>
        <item x="97"/>
        <item x="34"/>
        <item x="89"/>
        <item x="116"/>
        <item x="83"/>
        <item x="9"/>
        <item x="52"/>
        <item x="134"/>
        <item x="131"/>
        <item x="103"/>
        <item x="102"/>
        <item x="86"/>
        <item x="137"/>
        <item x="10"/>
        <item x="1"/>
        <item x="109"/>
        <item x="107"/>
        <item x="16"/>
        <item x="50"/>
        <item x="125"/>
        <item x="71"/>
        <item x="21"/>
        <item x="22"/>
        <item x="115"/>
        <item x="4"/>
        <item x="110"/>
        <item x="120"/>
        <item x="132"/>
        <item x="25"/>
        <item x="72"/>
        <item x="5"/>
        <item x="38"/>
        <item x="11"/>
        <item x="53"/>
        <item x="95"/>
        <item x="84"/>
        <item x="13"/>
        <item x="31"/>
        <item x="26"/>
        <item x="98"/>
        <item x="62"/>
        <item x="101"/>
        <item x="91"/>
        <item x="14"/>
        <item x="0"/>
        <item x="47"/>
        <item x="48"/>
        <item x="139"/>
        <item x="108"/>
        <item x="23"/>
        <item x="127"/>
        <item x="59"/>
        <item x="24"/>
        <item x="2"/>
        <item x="29"/>
        <item x="60"/>
        <item x="35"/>
        <item x="114"/>
        <item x="96"/>
        <item x="12"/>
        <item x="77"/>
        <item x="43"/>
        <item x="17"/>
        <item x="79"/>
        <item x="36"/>
        <item x="18"/>
        <item x="138"/>
        <item x="67"/>
        <item x="7"/>
        <item x="126"/>
        <item x="19"/>
        <item x="30"/>
        <item x="90"/>
        <item x="55"/>
        <item x="54"/>
        <item x="6"/>
        <item x="66"/>
        <item x="78"/>
      </items>
    </pivotField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-2"/>
  </colFields>
  <colItems count="2">
    <i>
      <x/>
    </i>
    <i i="1">
      <x v="1"/>
    </i>
  </colItems>
  <dataFields count="2">
    <dataField name="WSkWh " fld="2" baseField="0" baseItem="0" numFmtId="167"/>
    <dataField name="Normalized Value " fld="3" baseField="0" baseItem="0" numFmtId="167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21"/>
  <sheetViews>
    <sheetView tabSelected="1" workbookViewId="0"/>
  </sheetViews>
  <sheetFormatPr defaultRowHeight="15" x14ac:dyDescent="0.25"/>
  <cols>
    <col min="2" max="2" width="14.5703125" bestFit="1" customWidth="1"/>
    <col min="3" max="4" width="12.140625" customWidth="1"/>
    <col min="5" max="5" width="10" bestFit="1" customWidth="1"/>
    <col min="8" max="8" width="13.28515625" customWidth="1"/>
  </cols>
  <sheetData>
    <row r="1" spans="1:8" x14ac:dyDescent="0.25">
      <c r="A1" s="7" t="s">
        <v>1</v>
      </c>
      <c r="B1" s="7" t="s">
        <v>23</v>
      </c>
      <c r="C1" s="7" t="s">
        <v>24</v>
      </c>
      <c r="D1" s="7" t="s">
        <v>25</v>
      </c>
      <c r="E1" s="7" t="s">
        <v>26</v>
      </c>
      <c r="F1" s="6" t="s">
        <v>27</v>
      </c>
      <c r="G1" s="7" t="s">
        <v>0</v>
      </c>
      <c r="H1" s="28" t="s">
        <v>44</v>
      </c>
    </row>
    <row r="2" spans="1:8" x14ac:dyDescent="0.25">
      <c r="A2" s="8">
        <v>38718</v>
      </c>
      <c r="B2" s="9">
        <v>293367364.21543998</v>
      </c>
      <c r="C2" s="10">
        <v>554.70000000000005</v>
      </c>
      <c r="D2" s="10">
        <v>0</v>
      </c>
      <c r="E2" s="10">
        <v>31</v>
      </c>
      <c r="F2" s="6">
        <v>21</v>
      </c>
      <c r="G2">
        <f>YEAR(A2)</f>
        <v>2006</v>
      </c>
      <c r="H2" s="29">
        <v>631343.79721311864</v>
      </c>
    </row>
    <row r="3" spans="1:8" x14ac:dyDescent="0.25">
      <c r="A3" s="8">
        <v>38749</v>
      </c>
      <c r="B3" s="9">
        <v>273298001.47376001</v>
      </c>
      <c r="C3" s="10">
        <v>609.29999999999995</v>
      </c>
      <c r="D3" s="10">
        <v>0</v>
      </c>
      <c r="E3" s="10">
        <v>28</v>
      </c>
      <c r="F3" s="6">
        <v>20</v>
      </c>
      <c r="G3">
        <f t="shared" ref="G3:G66" si="0">YEAR(A3)</f>
        <v>2006</v>
      </c>
      <c r="H3" s="29">
        <v>631751.85800062038</v>
      </c>
    </row>
    <row r="4" spans="1:8" x14ac:dyDescent="0.25">
      <c r="A4" s="8">
        <v>38777</v>
      </c>
      <c r="B4" s="9">
        <v>286819878.50223202</v>
      </c>
      <c r="C4" s="10">
        <v>545.70000000000005</v>
      </c>
      <c r="D4" s="10">
        <v>0</v>
      </c>
      <c r="E4" s="10">
        <v>31</v>
      </c>
      <c r="F4" s="6">
        <v>23</v>
      </c>
      <c r="G4">
        <f t="shared" si="0"/>
        <v>2006</v>
      </c>
      <c r="H4" s="29">
        <v>632160.18253286323</v>
      </c>
    </row>
    <row r="5" spans="1:8" x14ac:dyDescent="0.25">
      <c r="A5" s="8">
        <v>38808</v>
      </c>
      <c r="B5" s="9">
        <v>252565044.23746601</v>
      </c>
      <c r="C5" s="10">
        <v>286.10000000000002</v>
      </c>
      <c r="D5" s="10">
        <v>0</v>
      </c>
      <c r="E5" s="10">
        <v>30</v>
      </c>
      <c r="F5" s="6">
        <v>18</v>
      </c>
      <c r="G5">
        <f t="shared" si="0"/>
        <v>2006</v>
      </c>
      <c r="H5" s="29">
        <v>632568.77098031505</v>
      </c>
    </row>
    <row r="6" spans="1:8" x14ac:dyDescent="0.25">
      <c r="A6" s="8">
        <v>38838</v>
      </c>
      <c r="B6" s="9">
        <v>269392545.02871197</v>
      </c>
      <c r="C6" s="10">
        <v>151.9</v>
      </c>
      <c r="D6" s="10">
        <v>22.9</v>
      </c>
      <c r="E6" s="10">
        <v>31</v>
      </c>
      <c r="F6" s="6">
        <v>22</v>
      </c>
      <c r="G6">
        <f t="shared" si="0"/>
        <v>2006</v>
      </c>
      <c r="H6" s="29">
        <v>632977.62351355399</v>
      </c>
    </row>
    <row r="7" spans="1:8" x14ac:dyDescent="0.25">
      <c r="A7" s="8">
        <v>38869</v>
      </c>
      <c r="B7" s="9">
        <v>287975078.90693802</v>
      </c>
      <c r="C7" s="10">
        <v>26.7</v>
      </c>
      <c r="D7" s="10">
        <v>44.4</v>
      </c>
      <c r="E7" s="10">
        <v>30</v>
      </c>
      <c r="F7" s="6">
        <v>22</v>
      </c>
      <c r="G7">
        <f t="shared" si="0"/>
        <v>2006</v>
      </c>
      <c r="H7" s="29">
        <v>633386.74030326842</v>
      </c>
    </row>
    <row r="8" spans="1:8" x14ac:dyDescent="0.25">
      <c r="A8" s="8">
        <v>38899</v>
      </c>
      <c r="B8" s="9">
        <v>333043063.74960798</v>
      </c>
      <c r="C8" s="10">
        <v>3.3</v>
      </c>
      <c r="D8" s="10">
        <v>133.69999999999999</v>
      </c>
      <c r="E8" s="10">
        <v>31</v>
      </c>
      <c r="F8" s="6">
        <v>20</v>
      </c>
      <c r="G8">
        <f t="shared" si="0"/>
        <v>2006</v>
      </c>
      <c r="H8" s="29">
        <v>633796.12152025709</v>
      </c>
    </row>
    <row r="9" spans="1:8" x14ac:dyDescent="0.25">
      <c r="A9" s="8">
        <v>38930</v>
      </c>
      <c r="B9" s="9">
        <v>312185503.224558</v>
      </c>
      <c r="C9" s="10">
        <v>5.3</v>
      </c>
      <c r="D9" s="10">
        <v>68.2</v>
      </c>
      <c r="E9" s="10">
        <v>31</v>
      </c>
      <c r="F9" s="6">
        <v>22</v>
      </c>
      <c r="G9">
        <f t="shared" si="0"/>
        <v>2006</v>
      </c>
      <c r="H9" s="29">
        <v>634205.76733542909</v>
      </c>
    </row>
    <row r="10" spans="1:8" x14ac:dyDescent="0.25">
      <c r="A10" s="8">
        <v>38961</v>
      </c>
      <c r="B10" s="9">
        <v>260653838.61909801</v>
      </c>
      <c r="C10" s="10">
        <v>98.5</v>
      </c>
      <c r="D10" s="10">
        <v>5</v>
      </c>
      <c r="E10" s="10">
        <v>30</v>
      </c>
      <c r="F10" s="6">
        <v>20</v>
      </c>
      <c r="G10">
        <f t="shared" si="0"/>
        <v>2006</v>
      </c>
      <c r="H10" s="29">
        <v>634615.67791980389</v>
      </c>
    </row>
    <row r="11" spans="1:8" x14ac:dyDescent="0.25">
      <c r="A11" s="8">
        <v>38991</v>
      </c>
      <c r="B11" s="9">
        <v>270564368.43940598</v>
      </c>
      <c r="C11" s="10">
        <v>307.89999999999998</v>
      </c>
      <c r="D11" s="10">
        <v>0.7</v>
      </c>
      <c r="E11" s="10">
        <v>31</v>
      </c>
      <c r="F11" s="6">
        <v>21</v>
      </c>
      <c r="G11">
        <f t="shared" si="0"/>
        <v>2006</v>
      </c>
      <c r="H11" s="29">
        <v>635025.85344451177</v>
      </c>
    </row>
    <row r="12" spans="1:8" x14ac:dyDescent="0.25">
      <c r="A12" s="8">
        <v>39022</v>
      </c>
      <c r="B12" s="9">
        <v>272439193.46248603</v>
      </c>
      <c r="C12" s="10">
        <v>383.4</v>
      </c>
      <c r="D12" s="10">
        <v>0</v>
      </c>
      <c r="E12" s="10">
        <v>30</v>
      </c>
      <c r="F12" s="6">
        <v>22</v>
      </c>
      <c r="G12">
        <f t="shared" si="0"/>
        <v>2006</v>
      </c>
      <c r="H12" s="29">
        <v>635436.29408079328</v>
      </c>
    </row>
    <row r="13" spans="1:8" x14ac:dyDescent="0.25">
      <c r="A13" s="8">
        <v>39052</v>
      </c>
      <c r="B13" s="9">
        <v>288148645.78619999</v>
      </c>
      <c r="C13" s="10">
        <v>511.9</v>
      </c>
      <c r="D13" s="10">
        <v>0</v>
      </c>
      <c r="E13" s="10">
        <v>31</v>
      </c>
      <c r="F13" s="6">
        <v>19</v>
      </c>
      <c r="G13">
        <f t="shared" si="0"/>
        <v>2006</v>
      </c>
      <c r="H13" s="29">
        <v>635846.99999999988</v>
      </c>
    </row>
    <row r="14" spans="1:8" x14ac:dyDescent="0.25">
      <c r="A14" s="8">
        <v>39083</v>
      </c>
      <c r="B14" s="9">
        <v>300073559.97788602</v>
      </c>
      <c r="C14" s="10">
        <v>655.6</v>
      </c>
      <c r="D14" s="10">
        <v>0</v>
      </c>
      <c r="E14" s="10">
        <v>31</v>
      </c>
      <c r="F14" s="6">
        <v>22</v>
      </c>
      <c r="G14">
        <f t="shared" si="0"/>
        <v>2007</v>
      </c>
      <c r="H14" s="29">
        <v>636023.3972679982</v>
      </c>
    </row>
    <row r="15" spans="1:8" x14ac:dyDescent="0.25">
      <c r="A15" s="8">
        <v>39114</v>
      </c>
      <c r="B15" s="9">
        <v>289732838.43879998</v>
      </c>
      <c r="C15" s="10">
        <v>758.7</v>
      </c>
      <c r="D15" s="10">
        <v>0</v>
      </c>
      <c r="E15" s="10">
        <v>28</v>
      </c>
      <c r="F15" s="6">
        <v>20</v>
      </c>
      <c r="G15">
        <f t="shared" si="0"/>
        <v>2007</v>
      </c>
      <c r="H15" s="29">
        <v>636199.84347229102</v>
      </c>
    </row>
    <row r="16" spans="1:8" x14ac:dyDescent="0.25">
      <c r="A16" s="8">
        <v>39142</v>
      </c>
      <c r="B16" s="9">
        <v>288143354.59762597</v>
      </c>
      <c r="C16" s="10">
        <v>527</v>
      </c>
      <c r="D16" s="10">
        <v>0</v>
      </c>
      <c r="E16" s="10">
        <v>31</v>
      </c>
      <c r="F16" s="6">
        <v>22</v>
      </c>
      <c r="G16">
        <f t="shared" si="0"/>
        <v>2007</v>
      </c>
      <c r="H16" s="29">
        <v>636376.33862645447</v>
      </c>
    </row>
    <row r="17" spans="1:8" x14ac:dyDescent="0.25">
      <c r="A17" s="8">
        <v>39173</v>
      </c>
      <c r="B17" s="9">
        <v>260543396.47679999</v>
      </c>
      <c r="C17" s="10">
        <v>371.1</v>
      </c>
      <c r="D17" s="10">
        <v>0</v>
      </c>
      <c r="E17" s="10">
        <v>30</v>
      </c>
      <c r="F17" s="6">
        <v>19</v>
      </c>
      <c r="G17">
        <f t="shared" si="0"/>
        <v>2007</v>
      </c>
      <c r="H17" s="29">
        <v>636552.88274406828</v>
      </c>
    </row>
    <row r="18" spans="1:8" x14ac:dyDescent="0.25">
      <c r="A18" s="8">
        <v>39203</v>
      </c>
      <c r="B18" s="9">
        <v>268501831.21296602</v>
      </c>
      <c r="C18" s="10">
        <v>131.9</v>
      </c>
      <c r="D18" s="10">
        <v>22.7</v>
      </c>
      <c r="E18" s="10">
        <v>31</v>
      </c>
      <c r="F18" s="6">
        <v>22</v>
      </c>
      <c r="G18">
        <f t="shared" si="0"/>
        <v>2007</v>
      </c>
      <c r="H18" s="29">
        <v>636729.47583871591</v>
      </c>
    </row>
    <row r="19" spans="1:8" x14ac:dyDescent="0.25">
      <c r="A19" s="8">
        <v>39234</v>
      </c>
      <c r="B19" s="9">
        <v>304679126.96210599</v>
      </c>
      <c r="C19" s="10">
        <v>23.2</v>
      </c>
      <c r="D19" s="10">
        <v>70.2</v>
      </c>
      <c r="E19" s="10">
        <v>30</v>
      </c>
      <c r="F19" s="6">
        <v>21</v>
      </c>
      <c r="G19">
        <f t="shared" si="0"/>
        <v>2007</v>
      </c>
      <c r="H19" s="29">
        <v>636906.11792398465</v>
      </c>
    </row>
    <row r="20" spans="1:8" x14ac:dyDescent="0.25">
      <c r="A20" s="8">
        <v>39264</v>
      </c>
      <c r="B20" s="9">
        <v>302183688.77514601</v>
      </c>
      <c r="C20" s="10">
        <v>11.3</v>
      </c>
      <c r="D20" s="10">
        <v>71.599999999999994</v>
      </c>
      <c r="E20" s="10">
        <v>31</v>
      </c>
      <c r="F20" s="6">
        <v>21</v>
      </c>
      <c r="G20">
        <f t="shared" si="0"/>
        <v>2007</v>
      </c>
      <c r="H20" s="29">
        <v>637082.80901346542</v>
      </c>
    </row>
    <row r="21" spans="1:8" x14ac:dyDescent="0.25">
      <c r="A21" s="8">
        <v>39295</v>
      </c>
      <c r="B21" s="9">
        <v>317756806.98433799</v>
      </c>
      <c r="C21" s="10">
        <v>11.5</v>
      </c>
      <c r="D21" s="10">
        <v>89.1</v>
      </c>
      <c r="E21" s="10">
        <v>31</v>
      </c>
      <c r="F21" s="6">
        <v>22</v>
      </c>
      <c r="G21">
        <f t="shared" si="0"/>
        <v>2007</v>
      </c>
      <c r="H21" s="29">
        <v>637259.54912075307</v>
      </c>
    </row>
    <row r="22" spans="1:8" x14ac:dyDescent="0.25">
      <c r="A22" s="8">
        <v>39326</v>
      </c>
      <c r="B22" s="9">
        <v>280873709.66341197</v>
      </c>
      <c r="C22" s="10">
        <v>61</v>
      </c>
      <c r="D22" s="10">
        <v>35</v>
      </c>
      <c r="E22" s="10">
        <v>30</v>
      </c>
      <c r="F22" s="6">
        <v>19</v>
      </c>
      <c r="G22">
        <f t="shared" si="0"/>
        <v>2007</v>
      </c>
      <c r="H22" s="29">
        <v>637436.3382594462</v>
      </c>
    </row>
    <row r="23" spans="1:8" x14ac:dyDescent="0.25">
      <c r="A23" s="8">
        <v>39356</v>
      </c>
      <c r="B23" s="9">
        <v>275821162.12958002</v>
      </c>
      <c r="C23" s="10">
        <v>149.9</v>
      </c>
      <c r="D23" s="10">
        <v>21.5</v>
      </c>
      <c r="E23" s="10">
        <v>31</v>
      </c>
      <c r="F23" s="6">
        <v>22</v>
      </c>
      <c r="G23">
        <f t="shared" si="0"/>
        <v>2007</v>
      </c>
      <c r="H23" s="29">
        <v>637613.17644314712</v>
      </c>
    </row>
    <row r="24" spans="1:8" x14ac:dyDescent="0.25">
      <c r="A24" s="8">
        <v>39387</v>
      </c>
      <c r="B24" s="9">
        <v>274311353.64484</v>
      </c>
      <c r="C24" s="10">
        <v>468.7</v>
      </c>
      <c r="D24" s="10">
        <v>0</v>
      </c>
      <c r="E24" s="10">
        <v>30</v>
      </c>
      <c r="F24" s="6">
        <v>22</v>
      </c>
      <c r="G24">
        <f t="shared" si="0"/>
        <v>2007</v>
      </c>
      <c r="H24" s="29">
        <v>637790.063685462</v>
      </c>
    </row>
    <row r="25" spans="1:8" x14ac:dyDescent="0.25">
      <c r="A25" s="8">
        <v>39417</v>
      </c>
      <c r="B25" s="9">
        <v>294695847.80001998</v>
      </c>
      <c r="C25" s="10">
        <v>657</v>
      </c>
      <c r="D25" s="10">
        <v>0</v>
      </c>
      <c r="E25" s="10">
        <v>31</v>
      </c>
      <c r="F25" s="6">
        <v>19</v>
      </c>
      <c r="G25">
        <f t="shared" si="0"/>
        <v>2007</v>
      </c>
      <c r="H25" s="29">
        <v>637967.0000000007</v>
      </c>
    </row>
    <row r="26" spans="1:8" x14ac:dyDescent="0.25">
      <c r="A26" s="8">
        <v>39448</v>
      </c>
      <c r="B26" s="9">
        <v>301541879.89762002</v>
      </c>
      <c r="C26" s="10">
        <v>639</v>
      </c>
      <c r="D26" s="10">
        <v>0</v>
      </c>
      <c r="E26" s="10">
        <v>31</v>
      </c>
      <c r="F26" s="6">
        <v>22</v>
      </c>
      <c r="G26">
        <f t="shared" si="0"/>
        <v>2008</v>
      </c>
      <c r="H26" s="29">
        <v>638231.89422591403</v>
      </c>
    </row>
    <row r="27" spans="1:8" x14ac:dyDescent="0.25">
      <c r="A27" s="8">
        <v>39479</v>
      </c>
      <c r="B27" s="9">
        <v>286013196.38046002</v>
      </c>
      <c r="C27" s="10">
        <v>692.5</v>
      </c>
      <c r="D27" s="10">
        <v>0</v>
      </c>
      <c r="E27" s="10">
        <v>29</v>
      </c>
      <c r="F27" s="6">
        <v>20</v>
      </c>
      <c r="G27">
        <f t="shared" si="0"/>
        <v>2008</v>
      </c>
      <c r="H27" s="29">
        <v>638496.89844019886</v>
      </c>
    </row>
    <row r="28" spans="1:8" x14ac:dyDescent="0.25">
      <c r="A28" s="8">
        <v>39508</v>
      </c>
      <c r="B28" s="9">
        <v>285378792.27587998</v>
      </c>
      <c r="C28" s="10">
        <v>627.29999999999995</v>
      </c>
      <c r="D28" s="10">
        <v>0</v>
      </c>
      <c r="E28" s="10">
        <v>31</v>
      </c>
      <c r="F28" s="6">
        <v>19</v>
      </c>
      <c r="G28">
        <f t="shared" si="0"/>
        <v>2008</v>
      </c>
      <c r="H28" s="29">
        <v>638762.01268852339</v>
      </c>
    </row>
    <row r="29" spans="1:8" x14ac:dyDescent="0.25">
      <c r="A29" s="8">
        <v>39539</v>
      </c>
      <c r="B29" s="9">
        <v>255049710.73708001</v>
      </c>
      <c r="C29" s="10">
        <v>265</v>
      </c>
      <c r="D29" s="10">
        <v>0</v>
      </c>
      <c r="E29" s="10">
        <v>30</v>
      </c>
      <c r="F29" s="6">
        <v>22</v>
      </c>
      <c r="G29">
        <f t="shared" si="0"/>
        <v>2008</v>
      </c>
      <c r="H29" s="29">
        <v>639027.23701657553</v>
      </c>
    </row>
    <row r="30" spans="1:8" x14ac:dyDescent="0.25">
      <c r="A30" s="8">
        <v>39569</v>
      </c>
      <c r="B30" s="9">
        <v>248546059.22372001</v>
      </c>
      <c r="C30" s="10">
        <v>208.8</v>
      </c>
      <c r="D30" s="10">
        <v>2.1</v>
      </c>
      <c r="E30" s="10">
        <v>31</v>
      </c>
      <c r="F30" s="6">
        <v>21</v>
      </c>
      <c r="G30">
        <f t="shared" si="0"/>
        <v>2008</v>
      </c>
      <c r="H30" s="29">
        <v>639292.57147006213</v>
      </c>
    </row>
    <row r="31" spans="1:8" x14ac:dyDescent="0.25">
      <c r="A31" s="8">
        <v>39600</v>
      </c>
      <c r="B31" s="9">
        <v>287944901.33534002</v>
      </c>
      <c r="C31" s="10">
        <v>24.1</v>
      </c>
      <c r="D31" s="10">
        <v>66.400000000000006</v>
      </c>
      <c r="E31" s="10">
        <v>30</v>
      </c>
      <c r="F31" s="6">
        <v>21</v>
      </c>
      <c r="G31">
        <f t="shared" si="0"/>
        <v>2008</v>
      </c>
      <c r="H31" s="29">
        <v>639558.01609470916</v>
      </c>
    </row>
    <row r="32" spans="1:8" x14ac:dyDescent="0.25">
      <c r="A32" s="8">
        <v>39630</v>
      </c>
      <c r="B32" s="9">
        <v>319461681.27983999</v>
      </c>
      <c r="C32" s="10">
        <v>4</v>
      </c>
      <c r="D32" s="10">
        <v>97</v>
      </c>
      <c r="E32" s="10">
        <v>31</v>
      </c>
      <c r="F32" s="6">
        <v>22</v>
      </c>
      <c r="G32">
        <f t="shared" si="0"/>
        <v>2008</v>
      </c>
      <c r="H32" s="29">
        <v>639823.57093626133</v>
      </c>
    </row>
    <row r="33" spans="1:8" x14ac:dyDescent="0.25">
      <c r="A33" s="8">
        <v>39661</v>
      </c>
      <c r="B33" s="9">
        <v>293716156.25855798</v>
      </c>
      <c r="C33" s="10">
        <v>12.4</v>
      </c>
      <c r="D33" s="10">
        <v>53.2</v>
      </c>
      <c r="E33" s="10">
        <v>31</v>
      </c>
      <c r="F33" s="6">
        <v>20</v>
      </c>
      <c r="G33">
        <f t="shared" si="0"/>
        <v>2008</v>
      </c>
      <c r="H33" s="29">
        <v>640089.23604048265</v>
      </c>
    </row>
    <row r="34" spans="1:8" x14ac:dyDescent="0.25">
      <c r="A34" s="8">
        <v>39692</v>
      </c>
      <c r="B34" s="9">
        <v>283916906.35448599</v>
      </c>
      <c r="C34" s="10">
        <v>56.7</v>
      </c>
      <c r="D34" s="10">
        <v>21.4</v>
      </c>
      <c r="E34" s="10">
        <v>30</v>
      </c>
      <c r="F34" s="6">
        <v>21</v>
      </c>
      <c r="G34">
        <f t="shared" si="0"/>
        <v>2008</v>
      </c>
      <c r="H34" s="29">
        <v>640355.01145315578</v>
      </c>
    </row>
    <row r="35" spans="1:8" x14ac:dyDescent="0.25">
      <c r="A35" s="8">
        <v>39722</v>
      </c>
      <c r="B35" s="9">
        <v>262065574.00648001</v>
      </c>
      <c r="C35" s="10">
        <v>286.8</v>
      </c>
      <c r="D35" s="10">
        <v>0</v>
      </c>
      <c r="E35" s="10">
        <v>31</v>
      </c>
      <c r="F35" s="6">
        <v>22</v>
      </c>
      <c r="G35">
        <f t="shared" si="0"/>
        <v>2008</v>
      </c>
      <c r="H35" s="29">
        <v>640620.8972200827</v>
      </c>
    </row>
    <row r="36" spans="1:8" x14ac:dyDescent="0.25">
      <c r="A36" s="8">
        <v>39753</v>
      </c>
      <c r="B36" s="9">
        <v>268677317.44528002</v>
      </c>
      <c r="C36" s="10">
        <v>468.3</v>
      </c>
      <c r="D36" s="10">
        <v>0</v>
      </c>
      <c r="E36" s="10">
        <v>30</v>
      </c>
      <c r="F36" s="6">
        <v>20</v>
      </c>
      <c r="G36">
        <f t="shared" si="0"/>
        <v>2008</v>
      </c>
      <c r="H36" s="29">
        <v>640886.89338708424</v>
      </c>
    </row>
    <row r="37" spans="1:8" x14ac:dyDescent="0.25">
      <c r="A37" s="8">
        <v>39783</v>
      </c>
      <c r="B37" s="9">
        <v>298039893.54677999</v>
      </c>
      <c r="C37" s="10">
        <v>671</v>
      </c>
      <c r="D37" s="10">
        <v>0</v>
      </c>
      <c r="E37" s="10">
        <v>31</v>
      </c>
      <c r="F37" s="6">
        <v>21</v>
      </c>
      <c r="G37">
        <f t="shared" si="0"/>
        <v>2008</v>
      </c>
      <c r="H37" s="29">
        <v>641153.00000000035</v>
      </c>
    </row>
    <row r="38" spans="1:8" x14ac:dyDescent="0.25">
      <c r="A38" s="8">
        <v>39814</v>
      </c>
      <c r="B38" s="9">
        <v>307276829.89279997</v>
      </c>
      <c r="C38" s="10">
        <v>849.6</v>
      </c>
      <c r="D38" s="10">
        <v>0</v>
      </c>
      <c r="E38" s="10">
        <v>31</v>
      </c>
      <c r="F38" s="6">
        <v>21</v>
      </c>
      <c r="G38">
        <f t="shared" si="0"/>
        <v>2009</v>
      </c>
      <c r="H38" s="29">
        <v>641315.60632433277</v>
      </c>
    </row>
    <row r="39" spans="1:8" x14ac:dyDescent="0.25">
      <c r="A39" s="8">
        <v>39845</v>
      </c>
      <c r="B39" s="9">
        <v>264065998.38260001</v>
      </c>
      <c r="C39" s="10">
        <v>612.70000000000005</v>
      </c>
      <c r="D39" s="10">
        <v>0</v>
      </c>
      <c r="E39" s="10">
        <v>28</v>
      </c>
      <c r="F39" s="6">
        <v>19</v>
      </c>
      <c r="G39">
        <f t="shared" si="0"/>
        <v>2009</v>
      </c>
      <c r="H39" s="29">
        <v>641478.25388814614</v>
      </c>
    </row>
    <row r="40" spans="1:8" x14ac:dyDescent="0.25">
      <c r="A40" s="8">
        <v>39873</v>
      </c>
      <c r="B40" s="9">
        <v>278082458.00470001</v>
      </c>
      <c r="C40" s="10">
        <v>533.29999999999995</v>
      </c>
      <c r="D40" s="10">
        <v>0</v>
      </c>
      <c r="E40" s="10">
        <v>31</v>
      </c>
      <c r="F40" s="6">
        <v>22</v>
      </c>
      <c r="G40">
        <f t="shared" si="0"/>
        <v>2009</v>
      </c>
      <c r="H40" s="29">
        <v>641640.9427018991</v>
      </c>
    </row>
    <row r="41" spans="1:8" x14ac:dyDescent="0.25">
      <c r="A41" s="8">
        <v>39904</v>
      </c>
      <c r="B41" s="9">
        <v>250781054.79998001</v>
      </c>
      <c r="C41" s="10">
        <v>307</v>
      </c>
      <c r="D41" s="10">
        <v>3.2</v>
      </c>
      <c r="E41" s="10">
        <v>30</v>
      </c>
      <c r="F41" s="6">
        <v>20</v>
      </c>
      <c r="G41">
        <f t="shared" si="0"/>
        <v>2009</v>
      </c>
      <c r="H41" s="29">
        <v>641803.67277605331</v>
      </c>
    </row>
    <row r="42" spans="1:8" x14ac:dyDescent="0.25">
      <c r="A42" s="8">
        <v>39934</v>
      </c>
      <c r="B42" s="9">
        <v>250742745.14269</v>
      </c>
      <c r="C42" s="10">
        <v>156.9</v>
      </c>
      <c r="D42" s="10">
        <v>3.1</v>
      </c>
      <c r="E42" s="10">
        <v>31</v>
      </c>
      <c r="F42" s="6">
        <v>20</v>
      </c>
      <c r="G42">
        <f t="shared" si="0"/>
        <v>2009</v>
      </c>
      <c r="H42" s="29">
        <v>641966.444121073</v>
      </c>
    </row>
    <row r="43" spans="1:8" x14ac:dyDescent="0.25">
      <c r="A43" s="8">
        <v>39965</v>
      </c>
      <c r="B43" s="9">
        <v>265479494.76989001</v>
      </c>
      <c r="C43" s="10">
        <v>49.7</v>
      </c>
      <c r="D43" s="10">
        <v>35.5</v>
      </c>
      <c r="E43" s="10">
        <v>30</v>
      </c>
      <c r="F43" s="6">
        <v>22</v>
      </c>
      <c r="G43">
        <f t="shared" si="0"/>
        <v>2009</v>
      </c>
      <c r="H43" s="29">
        <v>642129.25674742507</v>
      </c>
    </row>
    <row r="44" spans="1:8" x14ac:dyDescent="0.25">
      <c r="A44" s="8">
        <v>39995</v>
      </c>
      <c r="B44" s="9">
        <v>274906308.27781999</v>
      </c>
      <c r="C44" s="10">
        <v>20.2</v>
      </c>
      <c r="D44" s="10">
        <v>29.4</v>
      </c>
      <c r="E44" s="10">
        <v>31</v>
      </c>
      <c r="F44" s="6">
        <v>22</v>
      </c>
      <c r="G44">
        <f t="shared" si="0"/>
        <v>2009</v>
      </c>
      <c r="H44" s="29">
        <v>642292.11066557909</v>
      </c>
    </row>
    <row r="45" spans="1:8" x14ac:dyDescent="0.25">
      <c r="A45" s="8">
        <v>40026</v>
      </c>
      <c r="B45" s="9">
        <v>300712862.66684002</v>
      </c>
      <c r="C45" s="10">
        <v>17.899999999999999</v>
      </c>
      <c r="D45" s="10">
        <v>71.900000000000006</v>
      </c>
      <c r="E45" s="10">
        <v>31</v>
      </c>
      <c r="F45" s="6">
        <v>20</v>
      </c>
      <c r="G45">
        <f t="shared" si="0"/>
        <v>2009</v>
      </c>
      <c r="H45" s="29">
        <v>642455.00588600745</v>
      </c>
    </row>
    <row r="46" spans="1:8" x14ac:dyDescent="0.25">
      <c r="A46" s="8">
        <v>40057</v>
      </c>
      <c r="B46" s="9">
        <v>263969677.20096001</v>
      </c>
      <c r="C46" s="10">
        <v>71.2</v>
      </c>
      <c r="D46" s="10">
        <v>15.9</v>
      </c>
      <c r="E46" s="10">
        <v>30</v>
      </c>
      <c r="F46" s="6">
        <v>21</v>
      </c>
      <c r="G46">
        <f t="shared" si="0"/>
        <v>2009</v>
      </c>
      <c r="H46" s="29">
        <v>642617.94241918484</v>
      </c>
    </row>
    <row r="47" spans="1:8" x14ac:dyDescent="0.25">
      <c r="A47" s="8">
        <v>40087</v>
      </c>
      <c r="B47" s="9">
        <v>258962858.78830001</v>
      </c>
      <c r="C47" s="10">
        <v>301.2</v>
      </c>
      <c r="D47" s="10">
        <v>0</v>
      </c>
      <c r="E47" s="10">
        <v>31</v>
      </c>
      <c r="F47" s="6">
        <v>21</v>
      </c>
      <c r="G47">
        <f t="shared" si="0"/>
        <v>2009</v>
      </c>
      <c r="H47" s="29">
        <v>642780.92027558899</v>
      </c>
    </row>
    <row r="48" spans="1:8" x14ac:dyDescent="0.25">
      <c r="A48" s="8">
        <v>40118</v>
      </c>
      <c r="B48" s="9">
        <v>258162607.58963999</v>
      </c>
      <c r="C48" s="10">
        <v>356.7</v>
      </c>
      <c r="D48" s="10">
        <v>0</v>
      </c>
      <c r="E48" s="10">
        <v>30</v>
      </c>
      <c r="F48" s="6">
        <v>21</v>
      </c>
      <c r="G48">
        <f t="shared" si="0"/>
        <v>2009</v>
      </c>
      <c r="H48" s="29">
        <v>642943.93946569995</v>
      </c>
    </row>
    <row r="49" spans="1:8" x14ac:dyDescent="0.25">
      <c r="A49" s="8">
        <v>40148</v>
      </c>
      <c r="B49" s="9">
        <v>292766418.03745002</v>
      </c>
      <c r="C49" s="10">
        <v>637.29999999999995</v>
      </c>
      <c r="D49" s="10">
        <v>0</v>
      </c>
      <c r="E49" s="10">
        <v>31</v>
      </c>
      <c r="F49" s="6">
        <v>21</v>
      </c>
      <c r="G49">
        <f t="shared" si="0"/>
        <v>2009</v>
      </c>
      <c r="H49" s="29">
        <v>643107.0000000007</v>
      </c>
    </row>
    <row r="50" spans="1:8" x14ac:dyDescent="0.25">
      <c r="A50" s="8">
        <v>40179</v>
      </c>
      <c r="B50" s="9">
        <v>301373371.72127002</v>
      </c>
      <c r="C50" s="10">
        <v>733.1</v>
      </c>
      <c r="D50" s="10">
        <v>0</v>
      </c>
      <c r="E50" s="10">
        <v>31</v>
      </c>
      <c r="F50" s="6">
        <v>20</v>
      </c>
      <c r="G50">
        <f t="shared" si="0"/>
        <v>2010</v>
      </c>
      <c r="H50" s="29">
        <v>643459.18727764953</v>
      </c>
    </row>
    <row r="51" spans="1:8" x14ac:dyDescent="0.25">
      <c r="A51" s="8">
        <v>40210</v>
      </c>
      <c r="B51" s="9">
        <v>268164437.27344999</v>
      </c>
      <c r="C51" s="10">
        <v>633.4</v>
      </c>
      <c r="D51" s="10">
        <v>0</v>
      </c>
      <c r="E51" s="10">
        <v>28</v>
      </c>
      <c r="F51" s="6">
        <v>19</v>
      </c>
      <c r="G51">
        <f t="shared" si="0"/>
        <v>2010</v>
      </c>
      <c r="H51" s="29">
        <v>643811.56742503692</v>
      </c>
    </row>
    <row r="52" spans="1:8" x14ac:dyDescent="0.25">
      <c r="A52" s="8">
        <v>40238</v>
      </c>
      <c r="B52" s="9">
        <v>269584961.72100997</v>
      </c>
      <c r="C52" s="10">
        <v>450.2</v>
      </c>
      <c r="D52" s="10">
        <v>0</v>
      </c>
      <c r="E52" s="10">
        <v>31</v>
      </c>
      <c r="F52" s="6">
        <v>23</v>
      </c>
      <c r="G52">
        <f t="shared" si="0"/>
        <v>2010</v>
      </c>
      <c r="H52" s="29">
        <v>644164.14054778428</v>
      </c>
    </row>
    <row r="53" spans="1:8" x14ac:dyDescent="0.25">
      <c r="A53" s="8">
        <v>40269</v>
      </c>
      <c r="B53" s="9">
        <v>242909549.61668</v>
      </c>
      <c r="C53" s="10">
        <v>236.4</v>
      </c>
      <c r="D53" s="10">
        <v>0</v>
      </c>
      <c r="E53" s="10">
        <v>30</v>
      </c>
      <c r="F53" s="6">
        <v>20</v>
      </c>
      <c r="G53">
        <f t="shared" si="0"/>
        <v>2010</v>
      </c>
      <c r="H53" s="29">
        <v>644516.90675157146</v>
      </c>
    </row>
    <row r="54" spans="1:8" x14ac:dyDescent="0.25">
      <c r="A54" s="8">
        <v>40299</v>
      </c>
      <c r="B54" s="9">
        <v>269054896.24094999</v>
      </c>
      <c r="C54" s="10">
        <v>121.1</v>
      </c>
      <c r="D54" s="10">
        <v>34.9</v>
      </c>
      <c r="E54" s="10">
        <v>31</v>
      </c>
      <c r="F54" s="6">
        <v>20</v>
      </c>
      <c r="G54">
        <f t="shared" si="0"/>
        <v>2010</v>
      </c>
      <c r="H54" s="29">
        <v>644869.86614213616</v>
      </c>
    </row>
    <row r="55" spans="1:8" x14ac:dyDescent="0.25">
      <c r="A55" s="8">
        <v>40330</v>
      </c>
      <c r="B55" s="9">
        <v>288397187.62551999</v>
      </c>
      <c r="C55" s="10">
        <v>23.6</v>
      </c>
      <c r="D55" s="10">
        <v>57.5</v>
      </c>
      <c r="E55" s="10">
        <v>30</v>
      </c>
      <c r="F55" s="6">
        <v>22</v>
      </c>
      <c r="G55">
        <f t="shared" si="0"/>
        <v>2010</v>
      </c>
      <c r="H55" s="29">
        <v>645223.01882527408</v>
      </c>
    </row>
    <row r="56" spans="1:8" x14ac:dyDescent="0.25">
      <c r="A56" s="8">
        <v>40360</v>
      </c>
      <c r="B56" s="9">
        <v>334725938.08823001</v>
      </c>
      <c r="C56" s="10">
        <v>5.6</v>
      </c>
      <c r="D56" s="10">
        <v>129.69999999999999</v>
      </c>
      <c r="E56" s="10">
        <v>31</v>
      </c>
      <c r="F56" s="6">
        <v>21</v>
      </c>
      <c r="G56">
        <f t="shared" si="0"/>
        <v>2010</v>
      </c>
      <c r="H56" s="29">
        <v>645576.36490683886</v>
      </c>
    </row>
    <row r="57" spans="1:8" x14ac:dyDescent="0.25">
      <c r="A57" s="8">
        <v>40391</v>
      </c>
      <c r="B57" s="9">
        <v>325611196.93184</v>
      </c>
      <c r="C57" s="10">
        <v>6</v>
      </c>
      <c r="D57" s="10">
        <v>121.7</v>
      </c>
      <c r="E57" s="10">
        <v>31</v>
      </c>
      <c r="F57" s="6">
        <v>21</v>
      </c>
      <c r="G57">
        <f t="shared" si="0"/>
        <v>2010</v>
      </c>
      <c r="H57" s="29">
        <v>645929.90449274203</v>
      </c>
    </row>
    <row r="58" spans="1:8" x14ac:dyDescent="0.25">
      <c r="A58" s="8">
        <v>40422</v>
      </c>
      <c r="B58" s="9">
        <v>264224371.98183998</v>
      </c>
      <c r="C58" s="10">
        <v>87.9</v>
      </c>
      <c r="D58" s="10">
        <v>24.1</v>
      </c>
      <c r="E58" s="10">
        <v>30</v>
      </c>
      <c r="F58" s="6">
        <v>21</v>
      </c>
      <c r="G58">
        <f t="shared" si="0"/>
        <v>2010</v>
      </c>
      <c r="H58" s="29">
        <v>646283.63768895308</v>
      </c>
    </row>
    <row r="59" spans="1:8" x14ac:dyDescent="0.25">
      <c r="A59" s="8">
        <v>40452</v>
      </c>
      <c r="B59" s="9">
        <v>254480106.5099</v>
      </c>
      <c r="C59" s="10">
        <v>239.5</v>
      </c>
      <c r="D59" s="10">
        <v>0</v>
      </c>
      <c r="E59" s="10">
        <v>31</v>
      </c>
      <c r="F59" s="6">
        <v>20</v>
      </c>
      <c r="G59">
        <f t="shared" si="0"/>
        <v>2010</v>
      </c>
      <c r="H59" s="29">
        <v>646637.56460149959</v>
      </c>
    </row>
    <row r="60" spans="1:8" x14ac:dyDescent="0.25">
      <c r="A60" s="8">
        <v>40483</v>
      </c>
      <c r="B60" s="9">
        <v>262982872.56432</v>
      </c>
      <c r="C60" s="10">
        <v>413.6</v>
      </c>
      <c r="D60" s="10">
        <v>0</v>
      </c>
      <c r="E60" s="10">
        <v>30</v>
      </c>
      <c r="F60" s="6">
        <v>22</v>
      </c>
      <c r="G60">
        <f t="shared" si="0"/>
        <v>2010</v>
      </c>
      <c r="H60" s="29">
        <v>646991.68533646734</v>
      </c>
    </row>
    <row r="61" spans="1:8" x14ac:dyDescent="0.25">
      <c r="A61" s="8">
        <v>40513</v>
      </c>
      <c r="B61" s="9">
        <v>293281443.41191</v>
      </c>
      <c r="C61" s="10">
        <v>713.5</v>
      </c>
      <c r="D61" s="10">
        <v>0</v>
      </c>
      <c r="E61" s="10">
        <v>31</v>
      </c>
      <c r="F61" s="6">
        <v>21</v>
      </c>
      <c r="G61">
        <f t="shared" si="0"/>
        <v>2010</v>
      </c>
      <c r="H61" s="29">
        <v>647346</v>
      </c>
    </row>
    <row r="62" spans="1:8" x14ac:dyDescent="0.25">
      <c r="A62" s="8">
        <v>40544</v>
      </c>
      <c r="B62" s="9">
        <v>300666159.26084</v>
      </c>
      <c r="C62" s="10">
        <v>798.8</v>
      </c>
      <c r="D62" s="10">
        <v>0</v>
      </c>
      <c r="E62" s="10">
        <v>31</v>
      </c>
      <c r="F62" s="6">
        <v>20</v>
      </c>
      <c r="G62">
        <f t="shared" si="0"/>
        <v>2011</v>
      </c>
      <c r="H62" s="29">
        <v>647679.71882858081</v>
      </c>
    </row>
    <row r="63" spans="1:8" x14ac:dyDescent="0.25">
      <c r="A63" s="8">
        <v>40575</v>
      </c>
      <c r="B63" s="9">
        <v>269236699.82142001</v>
      </c>
      <c r="C63" s="10">
        <v>677.8</v>
      </c>
      <c r="D63" s="10">
        <v>0</v>
      </c>
      <c r="E63" s="10">
        <v>28</v>
      </c>
      <c r="F63" s="6">
        <v>19</v>
      </c>
      <c r="G63">
        <f t="shared" si="0"/>
        <v>2011</v>
      </c>
      <c r="H63" s="29">
        <v>648013.60969538626</v>
      </c>
    </row>
    <row r="64" spans="1:8" x14ac:dyDescent="0.25">
      <c r="A64" s="8">
        <v>40603</v>
      </c>
      <c r="B64" s="9">
        <v>282763557.58645999</v>
      </c>
      <c r="C64" s="10">
        <v>599.6</v>
      </c>
      <c r="D64" s="10">
        <v>0</v>
      </c>
      <c r="E64" s="10">
        <v>31</v>
      </c>
      <c r="F64" s="6">
        <v>23</v>
      </c>
      <c r="G64">
        <f t="shared" si="0"/>
        <v>2011</v>
      </c>
      <c r="H64" s="29">
        <v>648347.67268910515</v>
      </c>
    </row>
    <row r="65" spans="1:8" x14ac:dyDescent="0.25">
      <c r="A65" s="8">
        <v>40634</v>
      </c>
      <c r="B65" s="9">
        <v>251072267.56657001</v>
      </c>
      <c r="C65" s="10">
        <v>330.4</v>
      </c>
      <c r="D65" s="10">
        <v>0</v>
      </c>
      <c r="E65" s="10">
        <v>30</v>
      </c>
      <c r="F65" s="6">
        <v>19</v>
      </c>
      <c r="G65">
        <f t="shared" si="0"/>
        <v>2011</v>
      </c>
      <c r="H65" s="29">
        <v>648681.90789847216</v>
      </c>
    </row>
    <row r="66" spans="1:8" x14ac:dyDescent="0.25">
      <c r="A66" s="8">
        <v>40664</v>
      </c>
      <c r="B66" s="9">
        <v>259668932.37447</v>
      </c>
      <c r="C66" s="10">
        <v>126.4</v>
      </c>
      <c r="D66" s="10">
        <v>17.399999999999999</v>
      </c>
      <c r="E66" s="10">
        <v>31</v>
      </c>
      <c r="F66" s="6">
        <v>21</v>
      </c>
      <c r="G66">
        <f t="shared" si="0"/>
        <v>2011</v>
      </c>
      <c r="H66" s="29">
        <v>649016.31541226769</v>
      </c>
    </row>
    <row r="67" spans="1:8" x14ac:dyDescent="0.25">
      <c r="A67" s="8">
        <v>40695</v>
      </c>
      <c r="B67" s="9">
        <v>278903469.94766003</v>
      </c>
      <c r="C67" s="10">
        <v>27</v>
      </c>
      <c r="D67" s="10">
        <v>39.6</v>
      </c>
      <c r="E67" s="10">
        <v>30</v>
      </c>
      <c r="F67" s="6">
        <v>22</v>
      </c>
      <c r="G67">
        <f t="shared" ref="G67:G121" si="1">YEAR(A67)</f>
        <v>2011</v>
      </c>
      <c r="H67" s="29">
        <v>649350.89531931782</v>
      </c>
    </row>
    <row r="68" spans="1:8" x14ac:dyDescent="0.25">
      <c r="A68" s="8">
        <v>40725</v>
      </c>
      <c r="B68" s="9">
        <v>342682880.64267004</v>
      </c>
      <c r="C68" s="10">
        <v>0</v>
      </c>
      <c r="D68" s="10">
        <v>160.9</v>
      </c>
      <c r="E68" s="10">
        <v>31</v>
      </c>
      <c r="F68" s="6">
        <v>20</v>
      </c>
      <c r="G68">
        <f t="shared" si="1"/>
        <v>2011</v>
      </c>
      <c r="H68" s="29">
        <v>649685.64770849433</v>
      </c>
    </row>
    <row r="69" spans="1:8" x14ac:dyDescent="0.25">
      <c r="A69" s="8">
        <v>40756</v>
      </c>
      <c r="B69" s="9">
        <v>311408949.97279</v>
      </c>
      <c r="C69" s="10">
        <v>1.5</v>
      </c>
      <c r="D69" s="10">
        <v>82.9</v>
      </c>
      <c r="E69" s="10">
        <v>31</v>
      </c>
      <c r="F69" s="6">
        <v>22</v>
      </c>
      <c r="G69">
        <f t="shared" si="1"/>
        <v>2011</v>
      </c>
      <c r="H69" s="29">
        <v>650020.57266871503</v>
      </c>
    </row>
    <row r="70" spans="1:8" x14ac:dyDescent="0.25">
      <c r="A70" s="8">
        <v>40787</v>
      </c>
      <c r="B70" s="9">
        <v>270531205.43578005</v>
      </c>
      <c r="C70" s="10">
        <v>71.900000000000006</v>
      </c>
      <c r="D70" s="10">
        <v>29</v>
      </c>
      <c r="E70" s="10">
        <v>30</v>
      </c>
      <c r="F70" s="6">
        <v>21</v>
      </c>
      <c r="G70">
        <f t="shared" si="1"/>
        <v>2011</v>
      </c>
      <c r="H70" s="29">
        <v>650355.67028894357</v>
      </c>
    </row>
    <row r="71" spans="1:8" x14ac:dyDescent="0.25">
      <c r="A71" s="8">
        <v>40817</v>
      </c>
      <c r="B71" s="9">
        <v>257212837.85677001</v>
      </c>
      <c r="C71" s="10">
        <v>234.6</v>
      </c>
      <c r="D71" s="10">
        <v>0</v>
      </c>
      <c r="E71" s="10">
        <v>31</v>
      </c>
      <c r="F71" s="6">
        <v>20</v>
      </c>
      <c r="G71">
        <f t="shared" si="1"/>
        <v>2011</v>
      </c>
      <c r="H71" s="29">
        <v>650690.94065818924</v>
      </c>
    </row>
    <row r="72" spans="1:8" x14ac:dyDescent="0.25">
      <c r="A72" s="8">
        <v>40848</v>
      </c>
      <c r="B72" s="9">
        <v>256512690.70552</v>
      </c>
      <c r="C72" s="10">
        <v>347.9</v>
      </c>
      <c r="D72" s="10">
        <v>0</v>
      </c>
      <c r="E72" s="10">
        <v>30</v>
      </c>
      <c r="F72" s="6">
        <v>22</v>
      </c>
      <c r="G72">
        <f t="shared" si="1"/>
        <v>2011</v>
      </c>
      <c r="H72" s="29">
        <v>651026.38386550744</v>
      </c>
    </row>
    <row r="73" spans="1:8" x14ac:dyDescent="0.25">
      <c r="A73" s="8">
        <v>40878</v>
      </c>
      <c r="B73" s="9">
        <v>277881320.22968</v>
      </c>
      <c r="C73" s="10">
        <v>548.4</v>
      </c>
      <c r="D73" s="10">
        <v>0</v>
      </c>
      <c r="E73" s="10">
        <v>31</v>
      </c>
      <c r="F73" s="6">
        <v>20</v>
      </c>
      <c r="G73">
        <f t="shared" si="1"/>
        <v>2011</v>
      </c>
      <c r="H73" s="29">
        <v>651361.99999999942</v>
      </c>
    </row>
    <row r="74" spans="1:8" x14ac:dyDescent="0.25">
      <c r="A74" s="8">
        <v>40909</v>
      </c>
      <c r="B74" s="9">
        <v>290374956.02315003</v>
      </c>
      <c r="C74" s="10">
        <v>644.79999999999995</v>
      </c>
      <c r="D74" s="10">
        <v>0</v>
      </c>
      <c r="E74" s="10">
        <v>31</v>
      </c>
      <c r="F74" s="6">
        <v>21</v>
      </c>
      <c r="G74">
        <f t="shared" si="1"/>
        <v>2012</v>
      </c>
      <c r="H74" s="29">
        <v>651876.26101622346</v>
      </c>
    </row>
    <row r="75" spans="1:8" x14ac:dyDescent="0.25">
      <c r="A75" s="8">
        <v>40940</v>
      </c>
      <c r="B75" s="9">
        <v>265047531.93023002</v>
      </c>
      <c r="C75" s="10">
        <v>553</v>
      </c>
      <c r="D75" s="10">
        <v>0</v>
      </c>
      <c r="E75" s="10">
        <v>29</v>
      </c>
      <c r="F75" s="6">
        <v>20</v>
      </c>
      <c r="G75">
        <f t="shared" si="1"/>
        <v>2012</v>
      </c>
      <c r="H75" s="29">
        <v>652390.92804998066</v>
      </c>
    </row>
    <row r="76" spans="1:8" x14ac:dyDescent="0.25">
      <c r="A76" s="8">
        <v>40969</v>
      </c>
      <c r="B76" s="9">
        <v>264589708.49737003</v>
      </c>
      <c r="C76" s="10">
        <v>331.1</v>
      </c>
      <c r="D76" s="10">
        <v>2.2000000000000002</v>
      </c>
      <c r="E76" s="10">
        <v>31</v>
      </c>
      <c r="F76" s="6">
        <v>22</v>
      </c>
      <c r="G76">
        <f t="shared" si="1"/>
        <v>2012</v>
      </c>
      <c r="H76" s="29">
        <v>652906.0014218291</v>
      </c>
    </row>
    <row r="77" spans="1:8" x14ac:dyDescent="0.25">
      <c r="A77" s="8">
        <v>41000</v>
      </c>
      <c r="B77" s="9">
        <v>241856924.93334001</v>
      </c>
      <c r="C77" s="10">
        <v>334.6</v>
      </c>
      <c r="D77" s="10">
        <v>0</v>
      </c>
      <c r="E77" s="10">
        <v>30</v>
      </c>
      <c r="F77" s="6">
        <v>19</v>
      </c>
      <c r="G77">
        <f t="shared" si="1"/>
        <v>2012</v>
      </c>
      <c r="H77" s="29">
        <v>653421.48145257949</v>
      </c>
    </row>
    <row r="78" spans="1:8" x14ac:dyDescent="0.25">
      <c r="A78" s="8">
        <v>41030</v>
      </c>
      <c r="B78" s="9">
        <v>264293073.48114002</v>
      </c>
      <c r="C78" s="10">
        <v>87.2</v>
      </c>
      <c r="D78" s="10">
        <v>28.5</v>
      </c>
      <c r="E78" s="10">
        <v>31</v>
      </c>
      <c r="F78" s="6">
        <v>22</v>
      </c>
      <c r="G78">
        <f t="shared" si="1"/>
        <v>2012</v>
      </c>
      <c r="H78" s="29">
        <v>653937.36846329563</v>
      </c>
    </row>
    <row r="79" spans="1:8" x14ac:dyDescent="0.25">
      <c r="A79" s="8">
        <v>41061</v>
      </c>
      <c r="B79" s="9">
        <v>290940514.11059999</v>
      </c>
      <c r="C79" s="10">
        <v>28.2</v>
      </c>
      <c r="D79" s="10">
        <v>81.7</v>
      </c>
      <c r="E79" s="10">
        <v>30</v>
      </c>
      <c r="F79" s="6">
        <v>21</v>
      </c>
      <c r="G79">
        <f t="shared" si="1"/>
        <v>2012</v>
      </c>
      <c r="H79" s="29">
        <v>654453.66277529486</v>
      </c>
    </row>
    <row r="80" spans="1:8" x14ac:dyDescent="0.25">
      <c r="A80" s="8">
        <v>41091</v>
      </c>
      <c r="B80" s="9">
        <v>340196199.36287999</v>
      </c>
      <c r="C80" s="10">
        <v>0</v>
      </c>
      <c r="D80" s="10">
        <v>161</v>
      </c>
      <c r="E80" s="10">
        <v>31</v>
      </c>
      <c r="F80" s="6">
        <v>21</v>
      </c>
      <c r="G80">
        <f t="shared" si="1"/>
        <v>2012</v>
      </c>
      <c r="H80" s="29">
        <v>654970.36471014831</v>
      </c>
    </row>
    <row r="81" spans="1:8" x14ac:dyDescent="0.25">
      <c r="A81" s="8">
        <v>41122</v>
      </c>
      <c r="B81" s="9">
        <v>304061556.83872002</v>
      </c>
      <c r="C81" s="10">
        <v>7.8</v>
      </c>
      <c r="D81" s="10">
        <v>79.599999999999994</v>
      </c>
      <c r="E81" s="10">
        <v>31</v>
      </c>
      <c r="F81" s="6">
        <v>22</v>
      </c>
      <c r="G81">
        <f t="shared" si="1"/>
        <v>2012</v>
      </c>
      <c r="H81" s="29">
        <v>655487.4745896809</v>
      </c>
    </row>
    <row r="82" spans="1:8" x14ac:dyDescent="0.25">
      <c r="A82" s="8">
        <v>41153</v>
      </c>
      <c r="B82" s="9">
        <v>261393756.03505</v>
      </c>
      <c r="C82" s="10">
        <v>103.4</v>
      </c>
      <c r="D82" s="10">
        <v>27.7</v>
      </c>
      <c r="E82" s="10">
        <v>30</v>
      </c>
      <c r="F82" s="6">
        <v>19</v>
      </c>
      <c r="G82">
        <f t="shared" si="1"/>
        <v>2012</v>
      </c>
      <c r="H82" s="29">
        <v>656004.9927359717</v>
      </c>
    </row>
    <row r="83" spans="1:8" x14ac:dyDescent="0.25">
      <c r="A83" s="8">
        <v>41183</v>
      </c>
      <c r="B83" s="9">
        <v>253052401.80328</v>
      </c>
      <c r="C83" s="10">
        <v>250.5</v>
      </c>
      <c r="D83" s="10">
        <v>0.7</v>
      </c>
      <c r="E83" s="10">
        <v>31</v>
      </c>
      <c r="F83" s="6">
        <v>22</v>
      </c>
      <c r="G83">
        <f t="shared" si="1"/>
        <v>2012</v>
      </c>
      <c r="H83" s="29">
        <v>656522.91947135399</v>
      </c>
    </row>
    <row r="84" spans="1:8" x14ac:dyDescent="0.25">
      <c r="A84" s="8">
        <v>41214</v>
      </c>
      <c r="B84" s="9">
        <v>260224799.99487001</v>
      </c>
      <c r="C84" s="10">
        <v>420.4</v>
      </c>
      <c r="D84" s="10">
        <v>0</v>
      </c>
      <c r="E84" s="10">
        <v>30</v>
      </c>
      <c r="F84" s="6">
        <v>22</v>
      </c>
      <c r="G84">
        <f t="shared" si="1"/>
        <v>2012</v>
      </c>
      <c r="H84" s="29">
        <v>657041.25511841557</v>
      </c>
    </row>
    <row r="85" spans="1:8" x14ac:dyDescent="0.25">
      <c r="A85" s="8">
        <v>41244</v>
      </c>
      <c r="B85" s="9">
        <v>271295249.79123002</v>
      </c>
      <c r="C85" s="10">
        <v>535.9</v>
      </c>
      <c r="D85" s="10">
        <v>0</v>
      </c>
      <c r="E85" s="10">
        <v>31</v>
      </c>
      <c r="F85" s="6">
        <v>19</v>
      </c>
      <c r="G85">
        <f t="shared" si="1"/>
        <v>2012</v>
      </c>
      <c r="H85" s="29">
        <v>657559.99999999907</v>
      </c>
    </row>
    <row r="86" spans="1:8" x14ac:dyDescent="0.25">
      <c r="A86" s="8">
        <v>41275</v>
      </c>
      <c r="B86" s="9">
        <v>288991701.29513001</v>
      </c>
      <c r="C86" s="10">
        <v>657.4</v>
      </c>
      <c r="D86" s="10">
        <v>0</v>
      </c>
      <c r="E86" s="10">
        <v>31</v>
      </c>
      <c r="F86" s="6">
        <v>22</v>
      </c>
      <c r="G86">
        <f t="shared" si="1"/>
        <v>2013</v>
      </c>
      <c r="H86" s="29">
        <v>657954.1148766852</v>
      </c>
    </row>
    <row r="87" spans="1:8" x14ac:dyDescent="0.25">
      <c r="A87" s="8">
        <v>41306</v>
      </c>
      <c r="B87" s="9">
        <v>262888750.95611</v>
      </c>
      <c r="C87" s="10">
        <v>657</v>
      </c>
      <c r="D87" s="10">
        <v>0</v>
      </c>
      <c r="E87" s="10">
        <v>28</v>
      </c>
      <c r="F87" s="6">
        <v>19</v>
      </c>
      <c r="G87">
        <f t="shared" si="1"/>
        <v>2013</v>
      </c>
      <c r="H87" s="29">
        <v>658348.4659698921</v>
      </c>
    </row>
    <row r="88" spans="1:8" x14ac:dyDescent="0.25">
      <c r="A88" s="8">
        <v>41334</v>
      </c>
      <c r="B88" s="9">
        <v>276366259.18483996</v>
      </c>
      <c r="C88" s="10">
        <v>581.9</v>
      </c>
      <c r="D88" s="10">
        <v>0</v>
      </c>
      <c r="E88" s="10">
        <v>31</v>
      </c>
      <c r="F88" s="6">
        <v>20</v>
      </c>
      <c r="G88">
        <f t="shared" si="1"/>
        <v>2013</v>
      </c>
      <c r="H88" s="29">
        <v>658743.05342119944</v>
      </c>
    </row>
    <row r="89" spans="1:8" x14ac:dyDescent="0.25">
      <c r="A89" s="8">
        <v>41365</v>
      </c>
      <c r="B89" s="9">
        <v>251523569.77759001</v>
      </c>
      <c r="C89" s="10">
        <v>362.2</v>
      </c>
      <c r="D89" s="10">
        <v>0</v>
      </c>
      <c r="E89" s="10">
        <v>30</v>
      </c>
      <c r="F89" s="6">
        <v>21</v>
      </c>
      <c r="G89">
        <f t="shared" si="1"/>
        <v>2013</v>
      </c>
      <c r="H89" s="29">
        <v>659137.87737227057</v>
      </c>
    </row>
    <row r="90" spans="1:8" x14ac:dyDescent="0.25">
      <c r="A90" s="8">
        <v>41395</v>
      </c>
      <c r="B90" s="9">
        <v>259256155.34336001</v>
      </c>
      <c r="C90" s="10">
        <v>122.2</v>
      </c>
      <c r="D90" s="10">
        <v>27</v>
      </c>
      <c r="E90" s="10">
        <v>31</v>
      </c>
      <c r="F90" s="6">
        <v>22</v>
      </c>
      <c r="G90">
        <f t="shared" si="1"/>
        <v>2013</v>
      </c>
      <c r="H90" s="29">
        <v>659532.93796485395</v>
      </c>
    </row>
    <row r="91" spans="1:8" x14ac:dyDescent="0.25">
      <c r="A91" s="8">
        <v>41426</v>
      </c>
      <c r="B91" s="9">
        <v>276460042.34591997</v>
      </c>
      <c r="C91" s="10">
        <v>41.1</v>
      </c>
      <c r="D91" s="10">
        <v>52.7</v>
      </c>
      <c r="E91" s="10">
        <v>30</v>
      </c>
      <c r="F91" s="6">
        <v>20</v>
      </c>
      <c r="G91">
        <f t="shared" si="1"/>
        <v>2013</v>
      </c>
      <c r="H91" s="29">
        <v>659928.23534078291</v>
      </c>
    </row>
    <row r="92" spans="1:8" x14ac:dyDescent="0.25">
      <c r="A92" s="8">
        <v>41456</v>
      </c>
      <c r="B92" s="9">
        <v>321327185.60056001</v>
      </c>
      <c r="C92" s="10">
        <v>7.1</v>
      </c>
      <c r="D92" s="10">
        <v>112.9</v>
      </c>
      <c r="E92" s="10">
        <v>31</v>
      </c>
      <c r="F92" s="6">
        <v>22</v>
      </c>
      <c r="G92">
        <f t="shared" si="1"/>
        <v>2013</v>
      </c>
      <c r="H92" s="29">
        <v>660323.76964197587</v>
      </c>
    </row>
    <row r="93" spans="1:8" x14ac:dyDescent="0.25">
      <c r="A93" s="8">
        <v>41487</v>
      </c>
      <c r="B93" s="9">
        <v>294037259.60016</v>
      </c>
      <c r="C93" s="10">
        <v>18.399999999999999</v>
      </c>
      <c r="D93" s="10">
        <v>63.4</v>
      </c>
      <c r="E93" s="10">
        <v>31</v>
      </c>
      <c r="F93" s="6">
        <v>21</v>
      </c>
      <c r="G93">
        <f t="shared" si="1"/>
        <v>2013</v>
      </c>
      <c r="H93" s="29">
        <v>660719.54101043625</v>
      </c>
    </row>
    <row r="94" spans="1:8" x14ac:dyDescent="0.25">
      <c r="A94" s="8">
        <v>41518</v>
      </c>
      <c r="B94" s="9">
        <v>263616852.67688</v>
      </c>
      <c r="C94" s="10">
        <v>94.9</v>
      </c>
      <c r="D94" s="10">
        <v>26</v>
      </c>
      <c r="E94" s="10">
        <v>30</v>
      </c>
      <c r="F94" s="6">
        <v>20</v>
      </c>
      <c r="G94">
        <f t="shared" si="1"/>
        <v>2013</v>
      </c>
      <c r="H94" s="29">
        <v>661115.54958825244</v>
      </c>
    </row>
    <row r="95" spans="1:8" x14ac:dyDescent="0.25">
      <c r="A95" s="8">
        <v>41548</v>
      </c>
      <c r="B95" s="9">
        <v>260620451.12983999</v>
      </c>
      <c r="C95" s="10">
        <v>226.6</v>
      </c>
      <c r="D95" s="10">
        <v>2.6</v>
      </c>
      <c r="E95" s="10">
        <v>31</v>
      </c>
      <c r="F95" s="6">
        <v>22</v>
      </c>
      <c r="G95">
        <f t="shared" si="1"/>
        <v>2013</v>
      </c>
      <c r="H95" s="29">
        <v>661511.79551759828</v>
      </c>
    </row>
    <row r="96" spans="1:8" x14ac:dyDescent="0.25">
      <c r="A96" s="8">
        <v>41579</v>
      </c>
      <c r="B96" s="9">
        <v>264051626.00784001</v>
      </c>
      <c r="C96" s="10">
        <v>492.1</v>
      </c>
      <c r="D96" s="10">
        <v>0</v>
      </c>
      <c r="E96" s="10">
        <v>30</v>
      </c>
      <c r="F96" s="6">
        <v>21</v>
      </c>
      <c r="G96">
        <f t="shared" si="1"/>
        <v>2013</v>
      </c>
      <c r="H96" s="29">
        <v>661908.27894073271</v>
      </c>
    </row>
    <row r="97" spans="1:8" x14ac:dyDescent="0.25">
      <c r="A97" s="8">
        <v>41609</v>
      </c>
      <c r="B97" s="9">
        <v>286523069.48232001</v>
      </c>
      <c r="C97" s="10">
        <v>687.7</v>
      </c>
      <c r="D97" s="10">
        <v>0</v>
      </c>
      <c r="E97" s="10">
        <v>31</v>
      </c>
      <c r="F97" s="6">
        <v>20</v>
      </c>
      <c r="G97">
        <f t="shared" si="1"/>
        <v>2013</v>
      </c>
      <c r="H97" s="29">
        <v>662304.99999999977</v>
      </c>
    </row>
    <row r="98" spans="1:8" x14ac:dyDescent="0.25">
      <c r="A98" s="8">
        <v>41640</v>
      </c>
      <c r="B98" s="9">
        <v>305527740.50727999</v>
      </c>
      <c r="C98" s="10">
        <v>843.9</v>
      </c>
      <c r="D98" s="10">
        <v>0</v>
      </c>
      <c r="E98" s="10">
        <v>31</v>
      </c>
      <c r="F98" s="6">
        <v>22</v>
      </c>
      <c r="G98">
        <f t="shared" si="1"/>
        <v>2014</v>
      </c>
      <c r="H98" s="29">
        <v>662715.6798430573</v>
      </c>
    </row>
    <row r="99" spans="1:8" x14ac:dyDescent="0.25">
      <c r="A99" s="8">
        <v>41671</v>
      </c>
      <c r="B99" s="9">
        <v>270783682.37704003</v>
      </c>
      <c r="C99" s="10">
        <v>790</v>
      </c>
      <c r="D99" s="10">
        <v>0</v>
      </c>
      <c r="E99" s="10">
        <v>28</v>
      </c>
      <c r="F99" s="6">
        <v>19</v>
      </c>
      <c r="G99">
        <f t="shared" si="1"/>
        <v>2014</v>
      </c>
      <c r="H99" s="29">
        <v>663126.6143390818</v>
      </c>
    </row>
    <row r="100" spans="1:8" x14ac:dyDescent="0.25">
      <c r="A100" s="8">
        <v>41699</v>
      </c>
      <c r="B100" s="9">
        <v>288299673.04279995</v>
      </c>
      <c r="C100" s="10">
        <v>716.8</v>
      </c>
      <c r="D100" s="10">
        <v>0</v>
      </c>
      <c r="E100" s="10">
        <v>31</v>
      </c>
      <c r="F100" s="6">
        <v>21</v>
      </c>
      <c r="G100">
        <f t="shared" si="1"/>
        <v>2014</v>
      </c>
      <c r="H100" s="29">
        <v>663537.80364597798</v>
      </c>
    </row>
    <row r="101" spans="1:8" x14ac:dyDescent="0.25">
      <c r="A101" s="8">
        <v>41730</v>
      </c>
      <c r="B101" s="9">
        <v>244855513.01592001</v>
      </c>
      <c r="C101" s="10">
        <v>353.8</v>
      </c>
      <c r="D101" s="10">
        <v>0</v>
      </c>
      <c r="E101" s="10">
        <v>30</v>
      </c>
      <c r="F101" s="6">
        <v>20</v>
      </c>
      <c r="G101">
        <f t="shared" si="1"/>
        <v>2014</v>
      </c>
      <c r="H101" s="29">
        <v>663949.24792174809</v>
      </c>
    </row>
    <row r="102" spans="1:8" x14ac:dyDescent="0.25">
      <c r="A102" s="8">
        <v>41760</v>
      </c>
      <c r="B102" s="9">
        <v>251891961.47196001</v>
      </c>
      <c r="C102" s="10">
        <v>142.5</v>
      </c>
      <c r="D102" s="10">
        <v>12.2</v>
      </c>
      <c r="E102" s="10">
        <v>31</v>
      </c>
      <c r="F102" s="6">
        <v>21</v>
      </c>
      <c r="G102">
        <f t="shared" si="1"/>
        <v>2014</v>
      </c>
      <c r="H102" s="29">
        <v>664360.94732449227</v>
      </c>
    </row>
    <row r="103" spans="1:8" x14ac:dyDescent="0.25">
      <c r="A103" s="8">
        <v>41791</v>
      </c>
      <c r="B103" s="9">
        <v>283978631.817375</v>
      </c>
      <c r="C103" s="10">
        <v>19.7</v>
      </c>
      <c r="D103" s="10">
        <v>71.900000000000006</v>
      </c>
      <c r="E103" s="10">
        <v>30</v>
      </c>
      <c r="F103" s="6">
        <v>21</v>
      </c>
      <c r="G103">
        <f t="shared" si="1"/>
        <v>2014</v>
      </c>
      <c r="H103" s="29">
        <v>664772.90201240883</v>
      </c>
    </row>
    <row r="104" spans="1:8" x14ac:dyDescent="0.25">
      <c r="A104" s="8">
        <v>41821</v>
      </c>
      <c r="B104" s="9">
        <v>286546351.34231502</v>
      </c>
      <c r="C104" s="10">
        <v>21.5</v>
      </c>
      <c r="D104" s="10">
        <v>47.6</v>
      </c>
      <c r="E104" s="10">
        <v>31</v>
      </c>
      <c r="F104" s="6">
        <v>22</v>
      </c>
      <c r="G104">
        <f t="shared" si="1"/>
        <v>2014</v>
      </c>
      <c r="H104" s="29">
        <v>665185.11214379419</v>
      </c>
    </row>
    <row r="105" spans="1:8" x14ac:dyDescent="0.25">
      <c r="A105" s="8">
        <v>41852</v>
      </c>
      <c r="B105" s="9">
        <v>283846898.55574501</v>
      </c>
      <c r="C105" s="10">
        <v>14.5</v>
      </c>
      <c r="D105" s="10">
        <v>53.4</v>
      </c>
      <c r="E105" s="10">
        <v>31</v>
      </c>
      <c r="F105" s="6">
        <v>20</v>
      </c>
      <c r="G105">
        <f t="shared" si="1"/>
        <v>2014</v>
      </c>
      <c r="H105" s="29">
        <v>665597.57787704282</v>
      </c>
    </row>
    <row r="106" spans="1:8" x14ac:dyDescent="0.25">
      <c r="A106" s="8">
        <v>41883</v>
      </c>
      <c r="B106" s="9">
        <v>261882965.454395</v>
      </c>
      <c r="C106" s="10">
        <v>86.2</v>
      </c>
      <c r="D106" s="10">
        <v>17.600000000000001</v>
      </c>
      <c r="E106" s="10">
        <v>30</v>
      </c>
      <c r="F106" s="6">
        <v>21</v>
      </c>
      <c r="G106">
        <f t="shared" si="1"/>
        <v>2014</v>
      </c>
      <c r="H106" s="29">
        <v>666010.29937064752</v>
      </c>
    </row>
    <row r="107" spans="1:8" x14ac:dyDescent="0.25">
      <c r="A107" s="8">
        <v>41913</v>
      </c>
      <c r="B107" s="9">
        <v>246291396.49902502</v>
      </c>
      <c r="C107" s="10">
        <v>247.1</v>
      </c>
      <c r="D107" s="10">
        <v>0</v>
      </c>
      <c r="E107" s="10">
        <v>31</v>
      </c>
      <c r="F107" s="6">
        <v>22</v>
      </c>
      <c r="G107">
        <f t="shared" si="1"/>
        <v>2014</v>
      </c>
      <c r="H107" s="29">
        <v>666423.27678319928</v>
      </c>
    </row>
    <row r="108" spans="1:8" x14ac:dyDescent="0.25">
      <c r="A108" s="8">
        <v>41944</v>
      </c>
      <c r="B108" s="9">
        <v>259203542.59719998</v>
      </c>
      <c r="C108" s="10">
        <v>503.7</v>
      </c>
      <c r="D108" s="10">
        <v>0</v>
      </c>
      <c r="E108" s="10">
        <v>30</v>
      </c>
      <c r="F108" s="6">
        <v>20</v>
      </c>
      <c r="G108">
        <f t="shared" si="1"/>
        <v>2014</v>
      </c>
      <c r="H108" s="29">
        <v>666836.51027338742</v>
      </c>
    </row>
    <row r="109" spans="1:8" x14ac:dyDescent="0.25">
      <c r="A109" s="8">
        <v>41974</v>
      </c>
      <c r="B109" s="9">
        <v>264968874.82748997</v>
      </c>
      <c r="C109" s="10">
        <v>567.5</v>
      </c>
      <c r="D109" s="10">
        <v>0</v>
      </c>
      <c r="E109" s="10">
        <v>31</v>
      </c>
      <c r="F109" s="6">
        <v>21</v>
      </c>
      <c r="G109">
        <f t="shared" si="1"/>
        <v>2014</v>
      </c>
      <c r="H109" s="29">
        <v>667249.99999999965</v>
      </c>
    </row>
    <row r="110" spans="1:8" x14ac:dyDescent="0.25">
      <c r="A110" s="8">
        <v>42005</v>
      </c>
      <c r="B110" s="9">
        <v>295598619.00983995</v>
      </c>
      <c r="C110" s="10">
        <v>812.9</v>
      </c>
      <c r="D110" s="10">
        <v>0</v>
      </c>
      <c r="E110" s="10">
        <v>31</v>
      </c>
      <c r="F110">
        <v>21</v>
      </c>
      <c r="G110">
        <f t="shared" si="1"/>
        <v>2015</v>
      </c>
      <c r="H110" s="29">
        <v>667637.09581631713</v>
      </c>
    </row>
    <row r="111" spans="1:8" x14ac:dyDescent="0.25">
      <c r="A111" s="8">
        <v>42036</v>
      </c>
      <c r="B111" s="9">
        <v>273784130.83127999</v>
      </c>
      <c r="C111" s="10">
        <v>872.9</v>
      </c>
      <c r="D111" s="10">
        <v>0</v>
      </c>
      <c r="E111" s="10">
        <v>28</v>
      </c>
      <c r="F111">
        <v>19</v>
      </c>
      <c r="G111">
        <f t="shared" si="1"/>
        <v>2015</v>
      </c>
      <c r="H111" s="29">
        <v>668024.41620089347</v>
      </c>
    </row>
    <row r="112" spans="1:8" x14ac:dyDescent="0.25">
      <c r="A112" s="8">
        <v>42064</v>
      </c>
      <c r="B112" s="9">
        <v>274934256.05799997</v>
      </c>
      <c r="C112" s="10">
        <v>640.1</v>
      </c>
      <c r="D112" s="10">
        <v>0</v>
      </c>
      <c r="E112" s="10">
        <v>31</v>
      </c>
      <c r="F112">
        <v>22</v>
      </c>
      <c r="G112">
        <f t="shared" si="1"/>
        <v>2015</v>
      </c>
      <c r="H112" s="29">
        <v>668411.96128400927</v>
      </c>
    </row>
    <row r="113" spans="1:8" x14ac:dyDescent="0.25">
      <c r="A113" s="8">
        <v>42095</v>
      </c>
      <c r="B113" s="9">
        <v>243458062.73736</v>
      </c>
      <c r="C113" s="10">
        <v>336.6</v>
      </c>
      <c r="D113" s="10">
        <v>0</v>
      </c>
      <c r="E113" s="10">
        <v>30</v>
      </c>
      <c r="F113">
        <v>20</v>
      </c>
      <c r="G113">
        <f t="shared" si="1"/>
        <v>2015</v>
      </c>
      <c r="H113" s="29">
        <v>668799.73119602026</v>
      </c>
    </row>
    <row r="114" spans="1:8" x14ac:dyDescent="0.25">
      <c r="A114" s="8">
        <v>42125</v>
      </c>
      <c r="B114" s="9">
        <v>259161560.15008003</v>
      </c>
      <c r="C114" s="10">
        <v>104.7</v>
      </c>
      <c r="D114" s="10">
        <v>34.9</v>
      </c>
      <c r="E114" s="10">
        <v>31</v>
      </c>
      <c r="F114">
        <v>20</v>
      </c>
      <c r="G114">
        <f t="shared" si="1"/>
        <v>2015</v>
      </c>
      <c r="H114" s="29">
        <v>669187.72606735781</v>
      </c>
    </row>
    <row r="115" spans="1:8" x14ac:dyDescent="0.25">
      <c r="A115" s="8">
        <v>42156</v>
      </c>
      <c r="B115" s="9">
        <v>267546627.47380927</v>
      </c>
      <c r="C115" s="10">
        <v>29.7</v>
      </c>
      <c r="D115" s="10">
        <v>30.4</v>
      </c>
      <c r="E115" s="10">
        <v>30</v>
      </c>
      <c r="F115">
        <v>22</v>
      </c>
      <c r="G115">
        <f t="shared" si="1"/>
        <v>2015</v>
      </c>
      <c r="H115" s="29">
        <v>669575.94602852897</v>
      </c>
    </row>
    <row r="116" spans="1:8" x14ac:dyDescent="0.25">
      <c r="A116" s="8">
        <v>42186</v>
      </c>
      <c r="B116" s="9">
        <v>301589192.47099692</v>
      </c>
      <c r="C116" s="10">
        <v>7</v>
      </c>
      <c r="D116" s="10">
        <v>76.400000000000006</v>
      </c>
      <c r="E116" s="10">
        <v>31</v>
      </c>
      <c r="F116">
        <v>22</v>
      </c>
      <c r="G116">
        <f t="shared" si="1"/>
        <v>2015</v>
      </c>
      <c r="H116" s="29">
        <v>669964.39121011633</v>
      </c>
    </row>
    <row r="117" spans="1:8" x14ac:dyDescent="0.25">
      <c r="A117" s="8">
        <v>42217</v>
      </c>
      <c r="B117" s="9">
        <v>290629200.91832</v>
      </c>
      <c r="C117" s="10">
        <v>14</v>
      </c>
      <c r="D117" s="10">
        <v>61.6</v>
      </c>
      <c r="E117" s="10">
        <v>31</v>
      </c>
      <c r="F117">
        <v>20</v>
      </c>
      <c r="G117">
        <f t="shared" si="1"/>
        <v>2015</v>
      </c>
      <c r="H117" s="29">
        <v>670353.06174277852</v>
      </c>
    </row>
    <row r="118" spans="1:8" x14ac:dyDescent="0.25">
      <c r="A118" s="8">
        <v>42248</v>
      </c>
      <c r="B118" s="9">
        <v>282605551.88294774</v>
      </c>
      <c r="C118" s="10">
        <v>34.6</v>
      </c>
      <c r="D118" s="10">
        <v>54.2</v>
      </c>
      <c r="E118" s="10">
        <v>30</v>
      </c>
      <c r="F118">
        <v>21</v>
      </c>
      <c r="G118">
        <f t="shared" si="1"/>
        <v>2015</v>
      </c>
      <c r="H118" s="29">
        <v>670741.95775724982</v>
      </c>
    </row>
    <row r="119" spans="1:8" x14ac:dyDescent="0.25">
      <c r="A119" s="8">
        <v>42278</v>
      </c>
      <c r="B119" s="9">
        <v>248709445.01775387</v>
      </c>
      <c r="C119" s="10">
        <v>254.9</v>
      </c>
      <c r="D119" s="10">
        <v>0</v>
      </c>
      <c r="E119" s="10">
        <v>31</v>
      </c>
      <c r="F119">
        <v>21</v>
      </c>
      <c r="G119">
        <f t="shared" si="1"/>
        <v>2015</v>
      </c>
      <c r="H119" s="29">
        <v>671131.07938434032</v>
      </c>
    </row>
    <row r="120" spans="1:8" x14ac:dyDescent="0.25">
      <c r="A120" s="8">
        <v>42309</v>
      </c>
      <c r="B120" s="9">
        <v>248717807.65306461</v>
      </c>
      <c r="C120" s="10">
        <v>353.2</v>
      </c>
      <c r="D120" s="10">
        <v>0</v>
      </c>
      <c r="E120" s="10">
        <v>30</v>
      </c>
      <c r="F120">
        <v>21</v>
      </c>
      <c r="G120">
        <f t="shared" si="1"/>
        <v>2015</v>
      </c>
      <c r="H120" s="29">
        <v>671520.42675493611</v>
      </c>
    </row>
    <row r="121" spans="1:8" x14ac:dyDescent="0.25">
      <c r="A121" s="8">
        <v>42339</v>
      </c>
      <c r="B121" s="9">
        <v>260362308.73120618</v>
      </c>
      <c r="C121" s="10">
        <v>447.8</v>
      </c>
      <c r="D121" s="10">
        <v>0</v>
      </c>
      <c r="E121" s="10">
        <v>31</v>
      </c>
      <c r="F121">
        <v>21</v>
      </c>
      <c r="G121">
        <f t="shared" si="1"/>
        <v>2015</v>
      </c>
      <c r="H121" s="29">
        <v>671909.99999999919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workbookViewId="0">
      <selection activeCell="A2" sqref="A2:C15"/>
    </sheetView>
  </sheetViews>
  <sheetFormatPr defaultRowHeight="15" x14ac:dyDescent="0.25"/>
  <cols>
    <col min="1" max="1" width="5" customWidth="1"/>
    <col min="2" max="2" width="13.28515625" customWidth="1"/>
    <col min="3" max="3" width="17.5703125" customWidth="1"/>
  </cols>
  <sheetData>
    <row r="2" spans="1:3" x14ac:dyDescent="0.25">
      <c r="A2" s="19" t="s">
        <v>38</v>
      </c>
    </row>
    <row r="3" spans="1:3" x14ac:dyDescent="0.25">
      <c r="B3" t="s">
        <v>30</v>
      </c>
      <c r="C3" t="s">
        <v>37</v>
      </c>
    </row>
    <row r="4" spans="1:3" x14ac:dyDescent="0.25">
      <c r="A4" s="15">
        <v>2006</v>
      </c>
      <c r="B4" s="16">
        <v>3400452525.6459041</v>
      </c>
      <c r="C4" s="16">
        <v>3412657285.6518111</v>
      </c>
    </row>
    <row r="5" spans="1:3" x14ac:dyDescent="0.25">
      <c r="A5" s="15">
        <v>2007</v>
      </c>
      <c r="B5" s="16">
        <v>3457316676.6635199</v>
      </c>
      <c r="C5" s="16">
        <v>3439522286.6587343</v>
      </c>
    </row>
    <row r="6" spans="1:3" x14ac:dyDescent="0.25">
      <c r="A6" s="15">
        <v>2008</v>
      </c>
      <c r="B6" s="16">
        <v>3390352068.7415242</v>
      </c>
      <c r="C6" s="16">
        <v>3374339384.4053087</v>
      </c>
    </row>
    <row r="7" spans="1:3" x14ac:dyDescent="0.25">
      <c r="A7" s="15">
        <v>2009</v>
      </c>
      <c r="B7" s="16">
        <v>3265909313.5536699</v>
      </c>
      <c r="C7" s="16">
        <v>3277065678.624042</v>
      </c>
    </row>
    <row r="8" spans="1:3" x14ac:dyDescent="0.25">
      <c r="A8" s="15">
        <v>2010</v>
      </c>
      <c r="B8" s="16">
        <v>3374790333.6869202</v>
      </c>
      <c r="C8" s="16">
        <v>3386793783.3171206</v>
      </c>
    </row>
    <row r="9" spans="1:3" x14ac:dyDescent="0.25">
      <c r="A9" s="15">
        <v>2011</v>
      </c>
      <c r="B9" s="16">
        <v>3358540971.4006305</v>
      </c>
      <c r="C9" s="16">
        <v>3343370724.1980815</v>
      </c>
    </row>
    <row r="10" spans="1:3" x14ac:dyDescent="0.25">
      <c r="A10" s="15">
        <v>2012</v>
      </c>
      <c r="B10" s="16">
        <v>3307326672.8018603</v>
      </c>
      <c r="C10" s="16">
        <v>3340872291.9711142</v>
      </c>
    </row>
    <row r="11" spans="1:3" x14ac:dyDescent="0.25">
      <c r="A11" s="15">
        <v>2013</v>
      </c>
      <c r="B11" s="16">
        <v>3305662923.4005494</v>
      </c>
      <c r="C11" s="16">
        <v>3296317360.6656041</v>
      </c>
    </row>
    <row r="12" spans="1:3" x14ac:dyDescent="0.25">
      <c r="A12" s="15">
        <v>2014</v>
      </c>
      <c r="B12" s="16">
        <v>3248077231.5085444</v>
      </c>
      <c r="C12" s="16">
        <v>3244458120.0460525</v>
      </c>
    </row>
    <row r="13" spans="1:3" x14ac:dyDescent="0.25">
      <c r="A13" s="15">
        <v>2015</v>
      </c>
      <c r="B13" s="16">
        <v>3247096762.934659</v>
      </c>
      <c r="C13" s="16">
        <v>3240128564.7998743</v>
      </c>
    </row>
    <row r="14" spans="1:3" x14ac:dyDescent="0.25">
      <c r="A14" s="15">
        <v>2016</v>
      </c>
      <c r="B14" s="16"/>
      <c r="C14" s="16">
        <v>3236427292.5678263</v>
      </c>
    </row>
    <row r="15" spans="1:3" x14ac:dyDescent="0.25">
      <c r="A15" s="15">
        <v>2017</v>
      </c>
      <c r="B15" s="16"/>
      <c r="C15" s="16">
        <v>3214146852.4499788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K15" sqref="K15"/>
    </sheetView>
  </sheetViews>
  <sheetFormatPr defaultRowHeight="15" x14ac:dyDescent="0.25"/>
  <cols>
    <col min="2" max="2" width="13.2851562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19" t="s">
        <v>38</v>
      </c>
    </row>
    <row r="3" spans="1:5" x14ac:dyDescent="0.25">
      <c r="A3" s="1"/>
      <c r="B3" s="1" t="s">
        <v>30</v>
      </c>
      <c r="C3" s="1" t="s">
        <v>39</v>
      </c>
      <c r="D3" s="1" t="s">
        <v>37</v>
      </c>
      <c r="E3" s="1" t="s">
        <v>39</v>
      </c>
    </row>
    <row r="4" spans="1:5" x14ac:dyDescent="0.25">
      <c r="A4" s="1">
        <v>2006</v>
      </c>
      <c r="B4" s="21">
        <v>3400452525.6459041</v>
      </c>
      <c r="C4" s="21"/>
      <c r="D4" s="21">
        <v>3412657285.6518111</v>
      </c>
    </row>
    <row r="5" spans="1:5" x14ac:dyDescent="0.25">
      <c r="A5" s="1">
        <v>2007</v>
      </c>
      <c r="B5" s="21">
        <v>3457316676.6635199</v>
      </c>
      <c r="C5" s="22">
        <f>B5/B4-1</f>
        <v>1.6722524601873401E-2</v>
      </c>
      <c r="D5" s="21">
        <v>3439522286.6587343</v>
      </c>
      <c r="E5" s="22">
        <f>D5/D4-1</f>
        <v>7.8721649313790998E-3</v>
      </c>
    </row>
    <row r="6" spans="1:5" x14ac:dyDescent="0.25">
      <c r="A6" s="1">
        <v>2008</v>
      </c>
      <c r="B6" s="21">
        <v>3390352068.7415242</v>
      </c>
      <c r="C6" s="22">
        <f t="shared" ref="C6:C13" si="0">B6/B5-1</f>
        <v>-1.9368954071809164E-2</v>
      </c>
      <c r="D6" s="21">
        <v>3374339384.4053087</v>
      </c>
      <c r="E6" s="22">
        <f t="shared" ref="E6:E15" si="1">D6/D5-1</f>
        <v>-1.8951149846087034E-2</v>
      </c>
    </row>
    <row r="7" spans="1:5" x14ac:dyDescent="0.25">
      <c r="A7" s="1">
        <v>2009</v>
      </c>
      <c r="B7" s="21">
        <v>3265909313.5536699</v>
      </c>
      <c r="C7" s="22">
        <f t="shared" si="0"/>
        <v>-3.6704965344217633E-2</v>
      </c>
      <c r="D7" s="21">
        <v>3277065678.624042</v>
      </c>
      <c r="E7" s="22">
        <f t="shared" si="1"/>
        <v>-2.8827481382229125E-2</v>
      </c>
    </row>
    <row r="8" spans="1:5" x14ac:dyDescent="0.25">
      <c r="A8" s="1">
        <v>2010</v>
      </c>
      <c r="B8" s="21">
        <v>3374790333.6869202</v>
      </c>
      <c r="C8" s="22">
        <f t="shared" si="0"/>
        <v>3.3338653857101663E-2</v>
      </c>
      <c r="D8" s="21">
        <v>3386793783.3171206</v>
      </c>
      <c r="E8" s="22">
        <f t="shared" si="1"/>
        <v>3.3483645264976936E-2</v>
      </c>
    </row>
    <row r="9" spans="1:5" x14ac:dyDescent="0.25">
      <c r="A9" s="1">
        <v>2011</v>
      </c>
      <c r="B9" s="21">
        <v>3358540971.4006305</v>
      </c>
      <c r="C9" s="22">
        <f t="shared" si="0"/>
        <v>-4.8149249818839612E-3</v>
      </c>
      <c r="D9" s="21">
        <v>3343370724.1980815</v>
      </c>
      <c r="E9" s="22">
        <f t="shared" si="1"/>
        <v>-1.2821288184989288E-2</v>
      </c>
    </row>
    <row r="10" spans="1:5" x14ac:dyDescent="0.25">
      <c r="A10" s="1">
        <v>2012</v>
      </c>
      <c r="B10" s="21">
        <v>3307326672.8018603</v>
      </c>
      <c r="C10" s="22">
        <f t="shared" si="0"/>
        <v>-1.5248972406435191E-2</v>
      </c>
      <c r="D10" s="21">
        <v>3340872291.9711142</v>
      </c>
      <c r="E10" s="22">
        <f t="shared" si="1"/>
        <v>-7.4727944732078111E-4</v>
      </c>
    </row>
    <row r="11" spans="1:5" x14ac:dyDescent="0.25">
      <c r="A11" s="1">
        <v>2013</v>
      </c>
      <c r="B11" s="21">
        <v>3305662923.4005494</v>
      </c>
      <c r="C11" s="22">
        <f t="shared" si="0"/>
        <v>-5.0304961254443725E-4</v>
      </c>
      <c r="D11" s="21">
        <v>3296317360.6656041</v>
      </c>
      <c r="E11" s="22">
        <f t="shared" si="1"/>
        <v>-1.3336316809411053E-2</v>
      </c>
    </row>
    <row r="12" spans="1:5" x14ac:dyDescent="0.25">
      <c r="A12" s="1">
        <v>2014</v>
      </c>
      <c r="B12" s="21">
        <v>3248077231.5085444</v>
      </c>
      <c r="C12" s="22">
        <f t="shared" si="0"/>
        <v>-1.7420315750998117E-2</v>
      </c>
      <c r="D12" s="21">
        <v>3244458120.0460525</v>
      </c>
      <c r="E12" s="22">
        <f t="shared" si="1"/>
        <v>-1.5732478079440781E-2</v>
      </c>
    </row>
    <row r="13" spans="1:5" x14ac:dyDescent="0.25">
      <c r="A13" s="1">
        <v>2015</v>
      </c>
      <c r="B13" s="21">
        <v>3247096762.934659</v>
      </c>
      <c r="C13" s="22">
        <f t="shared" si="0"/>
        <v>-3.0186122558117923E-4</v>
      </c>
      <c r="D13" s="21">
        <v>3240128564.7998743</v>
      </c>
      <c r="E13" s="22">
        <f t="shared" si="1"/>
        <v>-1.3344463346368629E-3</v>
      </c>
    </row>
    <row r="14" spans="1:5" x14ac:dyDescent="0.25">
      <c r="A14" s="25">
        <v>2016</v>
      </c>
      <c r="B14" s="24"/>
      <c r="C14" s="23"/>
      <c r="D14" s="24">
        <v>3236427292.5678263</v>
      </c>
      <c r="E14" s="23">
        <f t="shared" si="1"/>
        <v>-1.1423226449277513E-3</v>
      </c>
    </row>
    <row r="15" spans="1:5" x14ac:dyDescent="0.25">
      <c r="A15" s="25">
        <v>2017</v>
      </c>
      <c r="B15" s="24"/>
      <c r="C15" s="23"/>
      <c r="D15" s="24">
        <v>3214146852.4499788</v>
      </c>
      <c r="E15" s="23">
        <f t="shared" si="1"/>
        <v>-6.8842702473225215E-3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workbookViewId="0">
      <selection activeCell="A8" sqref="A8:B8"/>
    </sheetView>
  </sheetViews>
  <sheetFormatPr defaultRowHeight="15" x14ac:dyDescent="0.25"/>
  <cols>
    <col min="1" max="1" width="39.85546875" bestFit="1" customWidth="1"/>
    <col min="2" max="2" width="8" bestFit="1" customWidth="1"/>
  </cols>
  <sheetData>
    <row r="2" spans="1:2" x14ac:dyDescent="0.25">
      <c r="A2" s="27" t="s">
        <v>40</v>
      </c>
      <c r="B2" s="27" t="s">
        <v>41</v>
      </c>
    </row>
    <row r="3" spans="1:2" x14ac:dyDescent="0.25">
      <c r="A3" t="s">
        <v>5</v>
      </c>
      <c r="B3" s="13">
        <v>0.90138106257515471</v>
      </c>
    </row>
    <row r="4" spans="1:2" x14ac:dyDescent="0.25">
      <c r="A4" t="s">
        <v>6</v>
      </c>
      <c r="B4" s="13">
        <v>0.89614465881808325</v>
      </c>
    </row>
    <row r="5" spans="1:2" x14ac:dyDescent="0.25">
      <c r="A5" t="s">
        <v>42</v>
      </c>
      <c r="B5" s="26">
        <v>172.13742568225317</v>
      </c>
    </row>
    <row r="6" spans="1:2" x14ac:dyDescent="0.25">
      <c r="A6" t="s">
        <v>34</v>
      </c>
      <c r="B6" s="13">
        <v>4.1178939128548274E-3</v>
      </c>
    </row>
    <row r="7" spans="1:2" x14ac:dyDescent="0.25">
      <c r="A7" t="s">
        <v>35</v>
      </c>
      <c r="B7" s="13">
        <v>2.0940126884721594E-2</v>
      </c>
    </row>
    <row r="8" spans="1:2" x14ac:dyDescent="0.25">
      <c r="A8" s="27" t="s">
        <v>43</v>
      </c>
      <c r="B8" s="27" t="s">
        <v>19</v>
      </c>
    </row>
    <row r="9" spans="1:2" x14ac:dyDescent="0.25">
      <c r="A9" s="3" t="s">
        <v>23</v>
      </c>
      <c r="B9" s="11">
        <v>2.6332818769115298</v>
      </c>
    </row>
    <row r="10" spans="1:2" x14ac:dyDescent="0.25">
      <c r="A10" s="3" t="s">
        <v>24</v>
      </c>
      <c r="B10" s="11">
        <v>19.508704744509178</v>
      </c>
    </row>
    <row r="11" spans="1:2" x14ac:dyDescent="0.25">
      <c r="A11" s="3" t="s">
        <v>25</v>
      </c>
      <c r="B11" s="11">
        <v>29.532457876081114</v>
      </c>
    </row>
    <row r="12" spans="1:2" x14ac:dyDescent="0.25">
      <c r="A12" s="3" t="s">
        <v>26</v>
      </c>
      <c r="B12" s="11">
        <v>5.2476874637138442</v>
      </c>
    </row>
    <row r="13" spans="1:2" x14ac:dyDescent="0.25">
      <c r="A13" s="3" t="s">
        <v>27</v>
      </c>
      <c r="B13" s="11">
        <v>3.1445315260053905</v>
      </c>
    </row>
    <row r="14" spans="1:2" x14ac:dyDescent="0.25">
      <c r="A14" s="3" t="s">
        <v>0</v>
      </c>
      <c r="B14" s="11">
        <v>-2.5114814675215387</v>
      </c>
    </row>
    <row r="15" spans="1:2" ht="15.75" thickBot="1" x14ac:dyDescent="0.3">
      <c r="A15" s="4" t="s">
        <v>44</v>
      </c>
      <c r="B15" s="12">
        <v>1.2657793640248383</v>
      </c>
    </row>
    <row r="16" spans="1:2" x14ac:dyDescent="0.25">
      <c r="B16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D16" sqref="D16"/>
    </sheetView>
  </sheetViews>
  <sheetFormatPr defaultRowHeight="15" x14ac:dyDescent="0.25"/>
  <cols>
    <col min="1" max="1" width="18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7" width="12.7109375" bestFit="1" customWidth="1"/>
  </cols>
  <sheetData>
    <row r="1" spans="1:7" x14ac:dyDescent="0.25">
      <c r="A1" t="s">
        <v>2</v>
      </c>
    </row>
    <row r="2" spans="1:7" ht="15.75" thickBot="1" x14ac:dyDescent="0.3"/>
    <row r="3" spans="1:7" x14ac:dyDescent="0.25">
      <c r="A3" s="2" t="s">
        <v>3</v>
      </c>
      <c r="B3" s="2"/>
    </row>
    <row r="4" spans="1:7" x14ac:dyDescent="0.25">
      <c r="A4" s="3" t="s">
        <v>4</v>
      </c>
      <c r="B4" s="3">
        <v>0.94941090291567365</v>
      </c>
    </row>
    <row r="5" spans="1:7" x14ac:dyDescent="0.25">
      <c r="A5" s="3" t="s">
        <v>5</v>
      </c>
      <c r="B5" s="3">
        <v>0.90138106257515471</v>
      </c>
    </row>
    <row r="6" spans="1:7" x14ac:dyDescent="0.25">
      <c r="A6" s="3" t="s">
        <v>6</v>
      </c>
      <c r="B6" s="3">
        <v>0.89614465881808325</v>
      </c>
    </row>
    <row r="7" spans="1:7" x14ac:dyDescent="0.25">
      <c r="A7" s="3" t="s">
        <v>7</v>
      </c>
      <c r="B7" s="3">
        <v>7106331.2551118769</v>
      </c>
    </row>
    <row r="8" spans="1:7" ht="15.75" thickBot="1" x14ac:dyDescent="0.3">
      <c r="A8" s="4" t="s">
        <v>8</v>
      </c>
      <c r="B8" s="4">
        <v>120</v>
      </c>
    </row>
    <row r="10" spans="1:7" ht="15.75" thickBot="1" x14ac:dyDescent="0.3">
      <c r="A10" t="s">
        <v>9</v>
      </c>
    </row>
    <row r="11" spans="1:7" x14ac:dyDescent="0.25">
      <c r="A11" s="5"/>
      <c r="B11" s="5" t="s">
        <v>10</v>
      </c>
      <c r="C11" s="5" t="s">
        <v>11</v>
      </c>
      <c r="D11" s="5" t="s">
        <v>12</v>
      </c>
      <c r="E11" s="5" t="s">
        <v>13</v>
      </c>
      <c r="F11" s="5" t="s">
        <v>14</v>
      </c>
    </row>
    <row r="12" spans="1:7" x14ac:dyDescent="0.25">
      <c r="A12" s="3" t="s">
        <v>15</v>
      </c>
      <c r="B12" s="3">
        <v>6</v>
      </c>
      <c r="C12" s="3">
        <v>5.21575820478874E+16</v>
      </c>
      <c r="D12" s="3">
        <v>8692930341314567</v>
      </c>
      <c r="E12" s="3">
        <v>172.13742568225317</v>
      </c>
      <c r="F12" s="3">
        <v>1.9770663778877977E-54</v>
      </c>
    </row>
    <row r="13" spans="1:7" x14ac:dyDescent="0.25">
      <c r="A13" s="3" t="s">
        <v>16</v>
      </c>
      <c r="B13" s="3">
        <v>113</v>
      </c>
      <c r="C13" s="3">
        <v>5706493661533933</v>
      </c>
      <c r="D13" s="3">
        <v>50499943907379.937</v>
      </c>
      <c r="E13" s="3"/>
      <c r="F13" s="3"/>
    </row>
    <row r="14" spans="1:7" ht="15.75" thickBot="1" x14ac:dyDescent="0.3">
      <c r="A14" s="4" t="s">
        <v>17</v>
      </c>
      <c r="B14" s="4">
        <v>119</v>
      </c>
      <c r="C14" s="4">
        <v>5.7864075709421336E+16</v>
      </c>
      <c r="D14" s="4"/>
      <c r="E14" s="4"/>
      <c r="F14" s="4"/>
    </row>
    <row r="15" spans="1:7" ht="15.75" thickBot="1" x14ac:dyDescent="0.3"/>
    <row r="16" spans="1:7" x14ac:dyDescent="0.25">
      <c r="A16" s="5"/>
      <c r="B16" s="5" t="s">
        <v>18</v>
      </c>
      <c r="C16" s="5" t="s">
        <v>7</v>
      </c>
      <c r="D16" s="5" t="s">
        <v>19</v>
      </c>
      <c r="E16" s="5" t="s">
        <v>20</v>
      </c>
      <c r="F16" s="5" t="s">
        <v>21</v>
      </c>
      <c r="G16" s="5" t="s">
        <v>22</v>
      </c>
    </row>
    <row r="17" spans="1:7" x14ac:dyDescent="0.25">
      <c r="A17" s="3" t="s">
        <v>23</v>
      </c>
      <c r="B17" s="3">
        <v>6733221371.4646521</v>
      </c>
      <c r="C17" s="3">
        <v>2556969472.39153</v>
      </c>
      <c r="D17" s="3">
        <v>2.6332818769115298</v>
      </c>
      <c r="E17" s="3">
        <v>9.6403391104529831E-3</v>
      </c>
      <c r="F17" s="3">
        <v>1667403673.1396818</v>
      </c>
      <c r="G17" s="3">
        <v>11799039069.789623</v>
      </c>
    </row>
    <row r="18" spans="1:7" x14ac:dyDescent="0.25">
      <c r="A18" s="3" t="s">
        <v>24</v>
      </c>
      <c r="B18" s="3">
        <v>68114.5097980625</v>
      </c>
      <c r="C18" s="3">
        <v>3491.4931918908492</v>
      </c>
      <c r="D18" s="3">
        <v>19.508704744509178</v>
      </c>
      <c r="E18" s="3">
        <v>5.6693763522810256E-38</v>
      </c>
      <c r="F18" s="3">
        <v>61197.232061258343</v>
      </c>
      <c r="G18" s="3">
        <v>75031.787534866657</v>
      </c>
    </row>
    <row r="19" spans="1:7" x14ac:dyDescent="0.25">
      <c r="A19" s="3" t="s">
        <v>25</v>
      </c>
      <c r="B19" s="3">
        <v>727412.17109006899</v>
      </c>
      <c r="C19" s="3">
        <v>24630.939088859704</v>
      </c>
      <c r="D19" s="3">
        <v>29.532457876081114</v>
      </c>
      <c r="E19" s="3">
        <v>5.8351982111793056E-55</v>
      </c>
      <c r="F19" s="3">
        <v>678613.83833328122</v>
      </c>
      <c r="G19" s="3">
        <v>776210.50384685677</v>
      </c>
    </row>
    <row r="20" spans="1:7" x14ac:dyDescent="0.25">
      <c r="A20" s="3" t="s">
        <v>26</v>
      </c>
      <c r="B20" s="3">
        <v>4684014.5228133099</v>
      </c>
      <c r="C20" s="3">
        <v>892586.4116721584</v>
      </c>
      <c r="D20" s="3">
        <v>5.2476874637138442</v>
      </c>
      <c r="E20" s="3">
        <v>7.2876146837720908E-7</v>
      </c>
      <c r="F20" s="3">
        <v>2915639.8549280195</v>
      </c>
      <c r="G20" s="3">
        <v>6452389.1906986004</v>
      </c>
    </row>
    <row r="21" spans="1:7" x14ac:dyDescent="0.25">
      <c r="A21" s="3" t="s">
        <v>27</v>
      </c>
      <c r="B21" s="3">
        <v>2081359.1496618816</v>
      </c>
      <c r="C21" s="3">
        <v>661898.00688877353</v>
      </c>
      <c r="D21" s="3">
        <v>3.1445315260053905</v>
      </c>
      <c r="E21" s="3">
        <v>2.1258347865767183E-3</v>
      </c>
      <c r="F21" s="3">
        <v>770019.81847813283</v>
      </c>
      <c r="G21" s="3">
        <v>3392698.4808456302</v>
      </c>
    </row>
    <row r="22" spans="1:7" x14ac:dyDescent="0.25">
      <c r="A22" s="3" t="s">
        <v>0</v>
      </c>
      <c r="B22" s="3">
        <v>-3460144.2139761862</v>
      </c>
      <c r="C22" s="3">
        <v>1377730.3391335942</v>
      </c>
      <c r="D22" s="3">
        <v>-2.5114814675215387</v>
      </c>
      <c r="E22" s="3">
        <v>1.3435735755491365E-2</v>
      </c>
      <c r="F22" s="3">
        <v>-6189676.5024373643</v>
      </c>
      <c r="G22" s="3">
        <v>-730611.92551500769</v>
      </c>
    </row>
    <row r="23" spans="1:7" ht="15.75" thickBot="1" x14ac:dyDescent="0.3">
      <c r="A23" s="4" t="s">
        <v>44</v>
      </c>
      <c r="B23" s="4">
        <v>426.0441579426784</v>
      </c>
      <c r="C23" s="4">
        <v>336.58643050394852</v>
      </c>
      <c r="D23" s="4">
        <v>1.2657793640248383</v>
      </c>
      <c r="E23" s="4">
        <v>0.2081956033718079</v>
      </c>
      <c r="F23" s="4">
        <v>-240.79426741723256</v>
      </c>
      <c r="G23" s="4">
        <v>1092.8825833025894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25"/>
  <sheetViews>
    <sheetView workbookViewId="0">
      <selection activeCell="K23" sqref="K23"/>
    </sheetView>
  </sheetViews>
  <sheetFormatPr defaultRowHeight="15" x14ac:dyDescent="0.25"/>
  <cols>
    <col min="1" max="1" width="6.85546875" bestFit="1" customWidth="1"/>
    <col min="2" max="2" width="8.5703125" bestFit="1" customWidth="1"/>
    <col min="3" max="3" width="9.5703125" bestFit="1" customWidth="1"/>
    <col min="4" max="4" width="9.42578125" bestFit="1" customWidth="1"/>
    <col min="5" max="5" width="11.85546875" bestFit="1" customWidth="1"/>
    <col min="6" max="6" width="9.42578125" bestFit="1" customWidth="1"/>
  </cols>
  <sheetData>
    <row r="1" spans="1:8" x14ac:dyDescent="0.25">
      <c r="A1" s="7" t="s">
        <v>1</v>
      </c>
      <c r="B1" s="7" t="s">
        <v>23</v>
      </c>
      <c r="C1" s="7" t="s">
        <v>24</v>
      </c>
      <c r="D1" s="7" t="s">
        <v>25</v>
      </c>
      <c r="E1" s="7" t="s">
        <v>26</v>
      </c>
      <c r="F1" s="6" t="s">
        <v>27</v>
      </c>
      <c r="G1" s="7" t="s">
        <v>0</v>
      </c>
      <c r="H1" t="s">
        <v>44</v>
      </c>
    </row>
    <row r="2" spans="1:8" x14ac:dyDescent="0.25">
      <c r="A2" s="8">
        <v>42370</v>
      </c>
      <c r="B2" s="9"/>
      <c r="C2">
        <v>730.42</v>
      </c>
      <c r="D2">
        <v>0</v>
      </c>
      <c r="E2" s="10">
        <v>31</v>
      </c>
      <c r="F2">
        <v>20</v>
      </c>
      <c r="G2">
        <f>YEAR(A2)</f>
        <v>2016</v>
      </c>
      <c r="H2" s="29">
        <v>672300.69559703395</v>
      </c>
    </row>
    <row r="3" spans="1:8" x14ac:dyDescent="0.25">
      <c r="A3" s="8">
        <v>42401</v>
      </c>
      <c r="B3" s="9"/>
      <c r="C3">
        <v>650.05499999999995</v>
      </c>
      <c r="D3">
        <v>0</v>
      </c>
      <c r="E3" s="10">
        <v>29</v>
      </c>
      <c r="F3">
        <v>20</v>
      </c>
      <c r="G3">
        <f t="shared" ref="G3:G25" si="0">YEAR(A3)</f>
        <v>2016</v>
      </c>
      <c r="H3" s="29">
        <v>672691.61837188865</v>
      </c>
    </row>
    <row r="4" spans="1:8" x14ac:dyDescent="0.25">
      <c r="A4" s="8">
        <v>42430</v>
      </c>
      <c r="B4" s="9"/>
      <c r="C4">
        <v>558.63</v>
      </c>
      <c r="D4">
        <v>0.2</v>
      </c>
      <c r="E4" s="10">
        <v>31</v>
      </c>
      <c r="F4">
        <v>21</v>
      </c>
      <c r="G4">
        <f t="shared" si="0"/>
        <v>2016</v>
      </c>
      <c r="H4" s="29">
        <v>673082.76845666114</v>
      </c>
    </row>
    <row r="5" spans="1:8" x14ac:dyDescent="0.25">
      <c r="A5" s="8">
        <v>42461</v>
      </c>
      <c r="B5" s="9"/>
      <c r="C5">
        <v>327.22000000000003</v>
      </c>
      <c r="D5">
        <v>0.51500000000000001</v>
      </c>
      <c r="E5" s="10">
        <v>30</v>
      </c>
      <c r="F5">
        <v>21</v>
      </c>
      <c r="G5">
        <f t="shared" si="0"/>
        <v>2016</v>
      </c>
      <c r="H5" s="29">
        <v>673474.14598352544</v>
      </c>
    </row>
    <row r="6" spans="1:8" x14ac:dyDescent="0.25">
      <c r="A6" s="8">
        <v>42491</v>
      </c>
      <c r="B6" s="9"/>
      <c r="C6">
        <v>152.935</v>
      </c>
      <c r="D6">
        <v>14.955</v>
      </c>
      <c r="E6" s="10">
        <v>31</v>
      </c>
      <c r="F6">
        <v>21</v>
      </c>
      <c r="G6">
        <f t="shared" si="0"/>
        <v>2016</v>
      </c>
      <c r="H6" s="29">
        <v>673865.75108473236</v>
      </c>
    </row>
    <row r="7" spans="1:8" x14ac:dyDescent="0.25">
      <c r="A7" s="8">
        <v>42522</v>
      </c>
      <c r="B7" s="9"/>
      <c r="C7">
        <v>33.26</v>
      </c>
      <c r="D7">
        <v>59.265000000000001</v>
      </c>
      <c r="E7" s="10">
        <v>30</v>
      </c>
      <c r="F7">
        <v>22</v>
      </c>
      <c r="G7">
        <f t="shared" si="0"/>
        <v>2016</v>
      </c>
      <c r="H7" s="29">
        <v>674257.58389260957</v>
      </c>
    </row>
    <row r="8" spans="1:8" x14ac:dyDescent="0.25">
      <c r="A8" s="8">
        <v>42552</v>
      </c>
      <c r="B8" s="9"/>
      <c r="C8">
        <v>7.7549999999999999</v>
      </c>
      <c r="D8">
        <v>97.7</v>
      </c>
      <c r="E8" s="10">
        <v>31</v>
      </c>
      <c r="F8">
        <v>20</v>
      </c>
      <c r="G8">
        <f t="shared" si="0"/>
        <v>2016</v>
      </c>
      <c r="H8" s="29">
        <v>674649.64453956159</v>
      </c>
    </row>
    <row r="9" spans="1:8" x14ac:dyDescent="0.25">
      <c r="A9" s="8">
        <v>42583</v>
      </c>
      <c r="B9" s="9"/>
      <c r="C9">
        <v>11.675000000000001</v>
      </c>
      <c r="D9">
        <v>74.180000000000007</v>
      </c>
      <c r="E9" s="10">
        <v>31</v>
      </c>
      <c r="F9">
        <v>22</v>
      </c>
      <c r="G9">
        <f t="shared" si="0"/>
        <v>2016</v>
      </c>
      <c r="H9" s="29">
        <v>675041.9331580702</v>
      </c>
    </row>
    <row r="10" spans="1:8" x14ac:dyDescent="0.25">
      <c r="A10" s="8">
        <v>42614</v>
      </c>
      <c r="B10" s="9"/>
      <c r="C10">
        <v>73.45</v>
      </c>
      <c r="D10">
        <v>27.81</v>
      </c>
      <c r="E10" s="10">
        <v>30</v>
      </c>
      <c r="F10">
        <v>21</v>
      </c>
      <c r="G10">
        <f t="shared" si="0"/>
        <v>2016</v>
      </c>
      <c r="H10" s="29">
        <v>675434.44988069392</v>
      </c>
    </row>
    <row r="11" spans="1:8" x14ac:dyDescent="0.25">
      <c r="A11" s="8">
        <v>42644</v>
      </c>
      <c r="B11" s="9"/>
      <c r="C11">
        <v>254.56</v>
      </c>
      <c r="D11">
        <v>2.4049999999999998</v>
      </c>
      <c r="E11" s="10">
        <v>31</v>
      </c>
      <c r="F11">
        <v>20</v>
      </c>
      <c r="G11">
        <f t="shared" si="0"/>
        <v>2016</v>
      </c>
      <c r="H11" s="29">
        <v>675827.19484006858</v>
      </c>
    </row>
    <row r="12" spans="1:8" x14ac:dyDescent="0.25">
      <c r="A12" s="8">
        <v>42675</v>
      </c>
      <c r="B12" s="9"/>
      <c r="C12">
        <v>420.85500000000002</v>
      </c>
      <c r="D12">
        <v>0</v>
      </c>
      <c r="E12" s="10">
        <v>30</v>
      </c>
      <c r="F12">
        <v>22</v>
      </c>
      <c r="G12">
        <f t="shared" si="0"/>
        <v>2016</v>
      </c>
      <c r="H12" s="29">
        <v>676220.16816890694</v>
      </c>
    </row>
    <row r="13" spans="1:8" x14ac:dyDescent="0.25">
      <c r="A13" s="8">
        <v>42705</v>
      </c>
      <c r="B13" s="9"/>
      <c r="C13">
        <v>613.97</v>
      </c>
      <c r="D13" s="10">
        <v>0</v>
      </c>
      <c r="E13" s="10">
        <v>31</v>
      </c>
      <c r="F13">
        <v>20</v>
      </c>
      <c r="G13">
        <f t="shared" si="0"/>
        <v>2016</v>
      </c>
      <c r="H13" s="29">
        <v>676613.36999999906</v>
      </c>
    </row>
    <row r="14" spans="1:8" x14ac:dyDescent="0.25">
      <c r="A14" s="8">
        <v>42736</v>
      </c>
      <c r="C14">
        <v>730.42</v>
      </c>
      <c r="D14">
        <v>0</v>
      </c>
      <c r="E14">
        <v>31</v>
      </c>
      <c r="F14">
        <v>21</v>
      </c>
      <c r="G14">
        <f t="shared" si="0"/>
        <v>2017</v>
      </c>
      <c r="H14" s="29">
        <v>677062.80004069209</v>
      </c>
    </row>
    <row r="15" spans="1:8" x14ac:dyDescent="0.25">
      <c r="A15" s="8">
        <v>42767</v>
      </c>
      <c r="C15">
        <v>650.05499999999995</v>
      </c>
      <c r="D15">
        <v>0</v>
      </c>
      <c r="E15">
        <v>28</v>
      </c>
      <c r="F15">
        <v>19</v>
      </c>
      <c r="G15">
        <f t="shared" si="0"/>
        <v>2017</v>
      </c>
      <c r="H15" s="29">
        <v>677512.52860838722</v>
      </c>
    </row>
    <row r="16" spans="1:8" x14ac:dyDescent="0.25">
      <c r="A16" s="8">
        <v>42795</v>
      </c>
      <c r="C16">
        <v>558.63</v>
      </c>
      <c r="D16">
        <v>0.2</v>
      </c>
      <c r="E16">
        <v>31</v>
      </c>
      <c r="F16">
        <v>23</v>
      </c>
      <c r="G16">
        <f t="shared" si="0"/>
        <v>2017</v>
      </c>
      <c r="H16" s="29">
        <v>677962.55590137723</v>
      </c>
    </row>
    <row r="17" spans="1:8" x14ac:dyDescent="0.25">
      <c r="A17" s="8">
        <v>42826</v>
      </c>
      <c r="C17">
        <v>327.22000000000003</v>
      </c>
      <c r="D17">
        <v>0.51500000000000001</v>
      </c>
      <c r="E17">
        <v>30</v>
      </c>
      <c r="F17">
        <v>18</v>
      </c>
      <c r="G17">
        <f t="shared" si="0"/>
        <v>2017</v>
      </c>
      <c r="H17" s="29">
        <v>678412.88211808575</v>
      </c>
    </row>
    <row r="18" spans="1:8" x14ac:dyDescent="0.25">
      <c r="A18" s="8">
        <v>42856</v>
      </c>
      <c r="C18">
        <v>152.935</v>
      </c>
      <c r="D18">
        <v>14.955</v>
      </c>
      <c r="E18">
        <v>31</v>
      </c>
      <c r="F18">
        <v>22</v>
      </c>
      <c r="G18">
        <f t="shared" si="0"/>
        <v>2017</v>
      </c>
      <c r="H18" s="29">
        <v>678863.50745706842</v>
      </c>
    </row>
    <row r="19" spans="1:8" x14ac:dyDescent="0.25">
      <c r="A19" s="8">
        <v>42887</v>
      </c>
      <c r="C19">
        <v>33.26</v>
      </c>
      <c r="D19">
        <v>59.265000000000001</v>
      </c>
      <c r="E19">
        <v>30</v>
      </c>
      <c r="F19">
        <v>22</v>
      </c>
      <c r="G19">
        <f t="shared" si="0"/>
        <v>2017</v>
      </c>
      <c r="H19" s="29">
        <v>679314.43211701256</v>
      </c>
    </row>
    <row r="20" spans="1:8" x14ac:dyDescent="0.25">
      <c r="A20" s="8">
        <v>42917</v>
      </c>
      <c r="C20">
        <v>7.7549999999999999</v>
      </c>
      <c r="D20">
        <v>97.7</v>
      </c>
      <c r="E20">
        <v>31</v>
      </c>
      <c r="F20">
        <v>20</v>
      </c>
      <c r="G20">
        <f t="shared" si="0"/>
        <v>2017</v>
      </c>
      <c r="H20" s="29">
        <v>679765.65629673749</v>
      </c>
    </row>
    <row r="21" spans="1:8" x14ac:dyDescent="0.25">
      <c r="A21" s="8">
        <v>42948</v>
      </c>
      <c r="C21">
        <v>11.675000000000001</v>
      </c>
      <c r="D21">
        <v>74.180000000000007</v>
      </c>
      <c r="E21">
        <v>31</v>
      </c>
      <c r="F21">
        <v>22</v>
      </c>
      <c r="G21">
        <f t="shared" si="0"/>
        <v>2017</v>
      </c>
      <c r="H21" s="29">
        <v>680217.18019519455</v>
      </c>
    </row>
    <row r="22" spans="1:8" x14ac:dyDescent="0.25">
      <c r="A22" s="8">
        <v>42979</v>
      </c>
      <c r="C22">
        <v>73.45</v>
      </c>
      <c r="D22">
        <v>27.81</v>
      </c>
      <c r="E22">
        <v>30</v>
      </c>
      <c r="F22">
        <v>20</v>
      </c>
      <c r="G22">
        <f t="shared" si="0"/>
        <v>2017</v>
      </c>
      <c r="H22" s="29">
        <v>680669.00401146745</v>
      </c>
    </row>
    <row r="23" spans="1:8" x14ac:dyDescent="0.25">
      <c r="A23" s="8">
        <v>43009</v>
      </c>
      <c r="C23">
        <v>254.56</v>
      </c>
      <c r="D23">
        <v>2.4049999999999998</v>
      </c>
      <c r="E23">
        <v>31</v>
      </c>
      <c r="F23">
        <v>21</v>
      </c>
      <c r="G23">
        <f t="shared" si="0"/>
        <v>2017</v>
      </c>
      <c r="H23" s="29">
        <v>681121.1279447719</v>
      </c>
    </row>
    <row r="24" spans="1:8" x14ac:dyDescent="0.25">
      <c r="A24" s="8">
        <v>43040</v>
      </c>
      <c r="C24">
        <v>420.85500000000002</v>
      </c>
      <c r="D24">
        <v>0</v>
      </c>
      <c r="E24">
        <v>30</v>
      </c>
      <c r="F24">
        <v>22</v>
      </c>
      <c r="G24">
        <f t="shared" si="0"/>
        <v>2017</v>
      </c>
      <c r="H24" s="29">
        <v>681573.5521944561</v>
      </c>
    </row>
    <row r="25" spans="1:8" x14ac:dyDescent="0.25">
      <c r="A25" s="8">
        <v>43070</v>
      </c>
      <c r="C25">
        <v>613.97</v>
      </c>
      <c r="D25">
        <v>0</v>
      </c>
      <c r="E25">
        <v>31</v>
      </c>
      <c r="F25">
        <v>19</v>
      </c>
      <c r="G25">
        <f t="shared" si="0"/>
        <v>2017</v>
      </c>
      <c r="H25" s="29">
        <v>682026.27696000051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21"/>
  <sheetViews>
    <sheetView workbookViewId="0">
      <selection activeCell="K1" sqref="K1:P1"/>
    </sheetView>
  </sheetViews>
  <sheetFormatPr defaultRowHeight="15" x14ac:dyDescent="0.25"/>
  <cols>
    <col min="2" max="2" width="14.5703125" bestFit="1" customWidth="1"/>
    <col min="3" max="4" width="12.140625" customWidth="1"/>
    <col min="5" max="5" width="10" bestFit="1" customWidth="1"/>
    <col min="8" max="8" width="13.28515625" customWidth="1"/>
  </cols>
  <sheetData>
    <row r="1" spans="1:17" x14ac:dyDescent="0.25">
      <c r="A1" s="7" t="s">
        <v>1</v>
      </c>
      <c r="B1" s="7" t="s">
        <v>23</v>
      </c>
      <c r="C1" s="7" t="s">
        <v>24</v>
      </c>
      <c r="D1" s="7" t="s">
        <v>25</v>
      </c>
      <c r="E1" s="7" t="s">
        <v>26</v>
      </c>
      <c r="F1" s="6" t="s">
        <v>27</v>
      </c>
      <c r="G1" s="7" t="s">
        <v>0</v>
      </c>
      <c r="H1" s="28" t="s">
        <v>44</v>
      </c>
      <c r="J1" t="s">
        <v>23</v>
      </c>
      <c r="K1" s="7" t="s">
        <v>24</v>
      </c>
      <c r="L1" s="7" t="s">
        <v>25</v>
      </c>
      <c r="M1" s="7" t="s">
        <v>26</v>
      </c>
      <c r="N1" s="6" t="s">
        <v>27</v>
      </c>
      <c r="O1" s="7" t="s">
        <v>0</v>
      </c>
      <c r="P1" s="28" t="s">
        <v>44</v>
      </c>
      <c r="Q1" t="s">
        <v>28</v>
      </c>
    </row>
    <row r="2" spans="1:17" x14ac:dyDescent="0.25">
      <c r="A2" s="8">
        <v>38718</v>
      </c>
      <c r="B2" s="9">
        <v>293367364.21543998</v>
      </c>
      <c r="C2" s="10">
        <v>554.70000000000005</v>
      </c>
      <c r="D2" s="10">
        <v>0</v>
      </c>
      <c r="E2" s="10">
        <v>31</v>
      </c>
      <c r="F2" s="6">
        <v>21</v>
      </c>
      <c r="G2">
        <f>YEAR(A2)</f>
        <v>2006</v>
      </c>
      <c r="H2" s="29">
        <v>631343.79721311864</v>
      </c>
      <c r="J2">
        <f t="shared" ref="J2:J33" si="0">WSkWh</f>
        <v>6733221371.4646521</v>
      </c>
      <c r="K2">
        <f t="shared" ref="K2:K33" si="1">LonHDD*C2</f>
        <v>37783118.584985271</v>
      </c>
      <c r="L2">
        <f t="shared" ref="L2:L33" si="2">LonCDD*D2</f>
        <v>0</v>
      </c>
      <c r="M2">
        <f t="shared" ref="M2:M33" si="3">MonthDays*E2</f>
        <v>145204450.2072126</v>
      </c>
      <c r="N2">
        <f t="shared" ref="N2:N33" si="4">PeakDays*F2</f>
        <v>43708542.142899513</v>
      </c>
      <c r="O2">
        <f t="shared" ref="O2:O33" si="5">Year*G2</f>
        <v>-6941049293.2362299</v>
      </c>
      <c r="P2">
        <f t="shared" ref="P2:P33" si="6">Population*H2</f>
        <v>268980336.45599622</v>
      </c>
      <c r="Q2">
        <f t="shared" ref="Q2:Q33" si="7">SUM(J2:P2)</f>
        <v>287848525.61951607</v>
      </c>
    </row>
    <row r="3" spans="1:17" x14ac:dyDescent="0.25">
      <c r="A3" s="8">
        <v>38749</v>
      </c>
      <c r="B3" s="9">
        <v>273298001.47376001</v>
      </c>
      <c r="C3" s="10">
        <v>609.29999999999995</v>
      </c>
      <c r="D3" s="10">
        <v>0</v>
      </c>
      <c r="E3" s="10">
        <v>28</v>
      </c>
      <c r="F3" s="6">
        <v>20</v>
      </c>
      <c r="G3">
        <f t="shared" ref="G3:G66" si="8">YEAR(A3)</f>
        <v>2006</v>
      </c>
      <c r="H3" s="29">
        <v>631751.85800062038</v>
      </c>
      <c r="J3">
        <f t="shared" si="0"/>
        <v>6733221371.4646521</v>
      </c>
      <c r="K3">
        <f t="shared" si="1"/>
        <v>41502170.819959477</v>
      </c>
      <c r="L3">
        <f t="shared" si="2"/>
        <v>0</v>
      </c>
      <c r="M3">
        <f t="shared" si="3"/>
        <v>131152406.63877268</v>
      </c>
      <c r="N3">
        <f t="shared" si="4"/>
        <v>41627182.99323763</v>
      </c>
      <c r="O3">
        <f t="shared" si="5"/>
        <v>-6941049293.2362299</v>
      </c>
      <c r="P3">
        <f t="shared" si="6"/>
        <v>269154188.37059683</v>
      </c>
      <c r="Q3">
        <f t="shared" si="7"/>
        <v>275608027.05098909</v>
      </c>
    </row>
    <row r="4" spans="1:17" x14ac:dyDescent="0.25">
      <c r="A4" s="8">
        <v>38777</v>
      </c>
      <c r="B4" s="9">
        <v>286819878.50223202</v>
      </c>
      <c r="C4" s="10">
        <v>545.70000000000005</v>
      </c>
      <c r="D4" s="10">
        <v>0</v>
      </c>
      <c r="E4" s="10">
        <v>31</v>
      </c>
      <c r="F4" s="6">
        <v>23</v>
      </c>
      <c r="G4">
        <f t="shared" si="8"/>
        <v>2006</v>
      </c>
      <c r="H4" s="29">
        <v>632160.18253286323</v>
      </c>
      <c r="J4">
        <f t="shared" si="0"/>
        <v>6733221371.4646521</v>
      </c>
      <c r="K4">
        <f t="shared" si="1"/>
        <v>37170087.99680271</v>
      </c>
      <c r="L4">
        <f t="shared" si="2"/>
        <v>0</v>
      </c>
      <c r="M4">
        <f t="shared" si="3"/>
        <v>145204450.2072126</v>
      </c>
      <c r="N4">
        <f t="shared" si="4"/>
        <v>47871260.442223281</v>
      </c>
      <c r="O4">
        <f t="shared" si="5"/>
        <v>-6941049293.2362299</v>
      </c>
      <c r="P4">
        <f t="shared" si="6"/>
        <v>269328152.6521036</v>
      </c>
      <c r="Q4">
        <f t="shared" si="7"/>
        <v>291746029.52676409</v>
      </c>
    </row>
    <row r="5" spans="1:17" x14ac:dyDescent="0.25">
      <c r="A5" s="8">
        <v>38808</v>
      </c>
      <c r="B5" s="9">
        <v>252565044.23746601</v>
      </c>
      <c r="C5" s="10">
        <v>286.10000000000002</v>
      </c>
      <c r="D5" s="10">
        <v>0</v>
      </c>
      <c r="E5" s="10">
        <v>30</v>
      </c>
      <c r="F5" s="6">
        <v>18</v>
      </c>
      <c r="G5">
        <f t="shared" si="8"/>
        <v>2006</v>
      </c>
      <c r="H5" s="29">
        <v>632568.77098031505</v>
      </c>
      <c r="J5">
        <f t="shared" si="0"/>
        <v>6733221371.4646521</v>
      </c>
      <c r="K5">
        <f t="shared" si="1"/>
        <v>19487561.253225684</v>
      </c>
      <c r="L5">
        <f t="shared" si="2"/>
        <v>0</v>
      </c>
      <c r="M5">
        <f t="shared" si="3"/>
        <v>140520435.68439931</v>
      </c>
      <c r="N5">
        <f t="shared" si="4"/>
        <v>37464464.69391387</v>
      </c>
      <c r="O5">
        <f t="shared" si="5"/>
        <v>-6941049293.2362299</v>
      </c>
      <c r="P5">
        <f t="shared" si="6"/>
        <v>269502229.37314332</v>
      </c>
      <c r="Q5">
        <f t="shared" si="7"/>
        <v>259146769.23310387</v>
      </c>
    </row>
    <row r="6" spans="1:17" x14ac:dyDescent="0.25">
      <c r="A6" s="8">
        <v>38838</v>
      </c>
      <c r="B6" s="9">
        <v>269392545.02871197</v>
      </c>
      <c r="C6" s="10">
        <v>151.9</v>
      </c>
      <c r="D6" s="10">
        <v>22.9</v>
      </c>
      <c r="E6" s="10">
        <v>31</v>
      </c>
      <c r="F6" s="6">
        <v>22</v>
      </c>
      <c r="G6">
        <f t="shared" si="8"/>
        <v>2006</v>
      </c>
      <c r="H6" s="29">
        <v>632977.62351355399</v>
      </c>
      <c r="J6">
        <f t="shared" si="0"/>
        <v>6733221371.4646521</v>
      </c>
      <c r="K6">
        <f t="shared" si="1"/>
        <v>10346594.038325693</v>
      </c>
      <c r="L6">
        <f t="shared" si="2"/>
        <v>16657738.71796258</v>
      </c>
      <c r="M6">
        <f t="shared" si="3"/>
        <v>145204450.2072126</v>
      </c>
      <c r="N6">
        <f t="shared" si="4"/>
        <v>45789901.292561397</v>
      </c>
      <c r="O6">
        <f t="shared" si="5"/>
        <v>-6941049293.2362299</v>
      </c>
      <c r="P6">
        <f t="shared" si="6"/>
        <v>269676418.60638982</v>
      </c>
      <c r="Q6">
        <f t="shared" si="7"/>
        <v>279847181.09087354</v>
      </c>
    </row>
    <row r="7" spans="1:17" x14ac:dyDescent="0.25">
      <c r="A7" s="8">
        <v>38869</v>
      </c>
      <c r="B7" s="9">
        <v>287975078.90693802</v>
      </c>
      <c r="C7" s="10">
        <v>26.7</v>
      </c>
      <c r="D7" s="10">
        <v>44.4</v>
      </c>
      <c r="E7" s="10">
        <v>30</v>
      </c>
      <c r="F7" s="6">
        <v>22</v>
      </c>
      <c r="G7">
        <f t="shared" si="8"/>
        <v>2006</v>
      </c>
      <c r="H7" s="29">
        <v>633386.74030326842</v>
      </c>
      <c r="J7">
        <f t="shared" si="0"/>
        <v>6733221371.4646521</v>
      </c>
      <c r="K7">
        <f t="shared" si="1"/>
        <v>1818657.4116082687</v>
      </c>
      <c r="L7">
        <f t="shared" si="2"/>
        <v>32297100.396399062</v>
      </c>
      <c r="M7">
        <f t="shared" si="3"/>
        <v>140520435.68439931</v>
      </c>
      <c r="N7">
        <f t="shared" si="4"/>
        <v>45789901.292561397</v>
      </c>
      <c r="O7">
        <f t="shared" si="5"/>
        <v>-6941049293.2362299</v>
      </c>
      <c r="P7">
        <f t="shared" si="6"/>
        <v>269850720.42456394</v>
      </c>
      <c r="Q7">
        <f t="shared" si="7"/>
        <v>282448893.43795544</v>
      </c>
    </row>
    <row r="8" spans="1:17" x14ac:dyDescent="0.25">
      <c r="A8" s="8">
        <v>38899</v>
      </c>
      <c r="B8" s="9">
        <v>333043063.74960798</v>
      </c>
      <c r="C8" s="10">
        <v>3.3</v>
      </c>
      <c r="D8" s="10">
        <v>133.69999999999999</v>
      </c>
      <c r="E8" s="10">
        <v>31</v>
      </c>
      <c r="F8" s="6">
        <v>20</v>
      </c>
      <c r="G8">
        <f t="shared" si="8"/>
        <v>2006</v>
      </c>
      <c r="H8" s="29">
        <v>633796.12152025709</v>
      </c>
      <c r="J8">
        <f t="shared" si="0"/>
        <v>6733221371.4646521</v>
      </c>
      <c r="K8">
        <f t="shared" si="1"/>
        <v>224777.88233360625</v>
      </c>
      <c r="L8">
        <f t="shared" si="2"/>
        <v>97255007.274742216</v>
      </c>
      <c r="M8">
        <f t="shared" si="3"/>
        <v>145204450.2072126</v>
      </c>
      <c r="N8">
        <f t="shared" si="4"/>
        <v>41627182.99323763</v>
      </c>
      <c r="O8">
        <f t="shared" si="5"/>
        <v>-6941049293.2362299</v>
      </c>
      <c r="P8">
        <f t="shared" si="6"/>
        <v>270025134.90043342</v>
      </c>
      <c r="Q8">
        <f t="shared" si="7"/>
        <v>346508631.48638141</v>
      </c>
    </row>
    <row r="9" spans="1:17" x14ac:dyDescent="0.25">
      <c r="A9" s="8">
        <v>38930</v>
      </c>
      <c r="B9" s="9">
        <v>312185503.224558</v>
      </c>
      <c r="C9" s="10">
        <v>5.3</v>
      </c>
      <c r="D9" s="10">
        <v>68.2</v>
      </c>
      <c r="E9" s="10">
        <v>31</v>
      </c>
      <c r="F9" s="6">
        <v>22</v>
      </c>
      <c r="G9">
        <f t="shared" si="8"/>
        <v>2006</v>
      </c>
      <c r="H9" s="29">
        <v>634205.76733542909</v>
      </c>
      <c r="J9">
        <f t="shared" si="0"/>
        <v>6733221371.4646521</v>
      </c>
      <c r="K9">
        <f t="shared" si="1"/>
        <v>361006.90192973125</v>
      </c>
      <c r="L9">
        <f t="shared" si="2"/>
        <v>49609510.068342708</v>
      </c>
      <c r="M9">
        <f t="shared" si="3"/>
        <v>145204450.2072126</v>
      </c>
      <c r="N9">
        <f t="shared" si="4"/>
        <v>45789901.292561397</v>
      </c>
      <c r="O9">
        <f t="shared" si="5"/>
        <v>-6941049293.2362299</v>
      </c>
      <c r="P9">
        <f t="shared" si="6"/>
        <v>270199662.10681307</v>
      </c>
      <c r="Q9">
        <f t="shared" si="7"/>
        <v>303336608.80528224</v>
      </c>
    </row>
    <row r="10" spans="1:17" x14ac:dyDescent="0.25">
      <c r="A10" s="8">
        <v>38961</v>
      </c>
      <c r="B10" s="9">
        <v>260653838.61909801</v>
      </c>
      <c r="C10" s="10">
        <v>98.5</v>
      </c>
      <c r="D10" s="10">
        <v>5</v>
      </c>
      <c r="E10" s="10">
        <v>30</v>
      </c>
      <c r="F10" s="6">
        <v>20</v>
      </c>
      <c r="G10">
        <f t="shared" si="8"/>
        <v>2006</v>
      </c>
      <c r="H10" s="29">
        <v>634615.67791980389</v>
      </c>
      <c r="J10">
        <f t="shared" si="0"/>
        <v>6733221371.4646521</v>
      </c>
      <c r="K10">
        <f t="shared" si="1"/>
        <v>6709279.2151091564</v>
      </c>
      <c r="L10">
        <f t="shared" si="2"/>
        <v>3637060.8554503452</v>
      </c>
      <c r="M10">
        <f t="shared" si="3"/>
        <v>140520435.68439931</v>
      </c>
      <c r="N10">
        <f t="shared" si="4"/>
        <v>41627182.99323763</v>
      </c>
      <c r="O10">
        <f t="shared" si="5"/>
        <v>-6941049293.2362299</v>
      </c>
      <c r="P10">
        <f t="shared" si="6"/>
        <v>270374302.11656487</v>
      </c>
      <c r="Q10">
        <f t="shared" si="7"/>
        <v>255040339.09318364</v>
      </c>
    </row>
    <row r="11" spans="1:17" x14ac:dyDescent="0.25">
      <c r="A11" s="8">
        <v>38991</v>
      </c>
      <c r="B11" s="9">
        <v>270564368.43940598</v>
      </c>
      <c r="C11" s="10">
        <v>307.89999999999998</v>
      </c>
      <c r="D11" s="10">
        <v>0.7</v>
      </c>
      <c r="E11" s="10">
        <v>31</v>
      </c>
      <c r="F11" s="6">
        <v>21</v>
      </c>
      <c r="G11">
        <f t="shared" si="8"/>
        <v>2006</v>
      </c>
      <c r="H11" s="29">
        <v>635025.85344451177</v>
      </c>
      <c r="J11">
        <f t="shared" si="0"/>
        <v>6733221371.4646521</v>
      </c>
      <c r="K11">
        <f t="shared" si="1"/>
        <v>20972457.566823442</v>
      </c>
      <c r="L11">
        <f t="shared" si="2"/>
        <v>509188.51976304827</v>
      </c>
      <c r="M11">
        <f t="shared" si="3"/>
        <v>145204450.2072126</v>
      </c>
      <c r="N11">
        <f t="shared" si="4"/>
        <v>43708542.142899513</v>
      </c>
      <c r="O11">
        <f t="shared" si="5"/>
        <v>-6941049293.2362299</v>
      </c>
      <c r="P11">
        <f t="shared" si="6"/>
        <v>270549055.00259769</v>
      </c>
      <c r="Q11">
        <f t="shared" si="7"/>
        <v>273115771.66771781</v>
      </c>
    </row>
    <row r="12" spans="1:17" x14ac:dyDescent="0.25">
      <c r="A12" s="8">
        <v>39022</v>
      </c>
      <c r="B12" s="9">
        <v>272439193.46248603</v>
      </c>
      <c r="C12" s="10">
        <v>383.4</v>
      </c>
      <c r="D12" s="10">
        <v>0</v>
      </c>
      <c r="E12" s="10">
        <v>30</v>
      </c>
      <c r="F12" s="6">
        <v>22</v>
      </c>
      <c r="G12">
        <f t="shared" si="8"/>
        <v>2006</v>
      </c>
      <c r="H12" s="29">
        <v>635436.29408079328</v>
      </c>
      <c r="J12">
        <f t="shared" si="0"/>
        <v>6733221371.4646521</v>
      </c>
      <c r="K12">
        <f t="shared" si="1"/>
        <v>26115103.056577161</v>
      </c>
      <c r="L12">
        <f t="shared" si="2"/>
        <v>0</v>
      </c>
      <c r="M12">
        <f t="shared" si="3"/>
        <v>140520435.68439931</v>
      </c>
      <c r="N12">
        <f t="shared" si="4"/>
        <v>45789901.292561397</v>
      </c>
      <c r="O12">
        <f t="shared" si="5"/>
        <v>-6941049293.2362299</v>
      </c>
      <c r="P12">
        <f t="shared" si="6"/>
        <v>270723920.83786774</v>
      </c>
      <c r="Q12">
        <f t="shared" si="7"/>
        <v>275321439.09982777</v>
      </c>
    </row>
    <row r="13" spans="1:17" x14ac:dyDescent="0.25">
      <c r="A13" s="8">
        <v>39052</v>
      </c>
      <c r="B13" s="9">
        <v>288148645.78619999</v>
      </c>
      <c r="C13" s="10">
        <v>511.9</v>
      </c>
      <c r="D13" s="10">
        <v>0</v>
      </c>
      <c r="E13" s="10">
        <v>31</v>
      </c>
      <c r="F13" s="6">
        <v>19</v>
      </c>
      <c r="G13">
        <f t="shared" si="8"/>
        <v>2006</v>
      </c>
      <c r="H13" s="29">
        <v>635846.99999999988</v>
      </c>
      <c r="J13">
        <f t="shared" si="0"/>
        <v>6733221371.4646521</v>
      </c>
      <c r="K13">
        <f t="shared" si="1"/>
        <v>34867817.565628193</v>
      </c>
      <c r="L13">
        <f t="shared" si="2"/>
        <v>0</v>
      </c>
      <c r="M13">
        <f t="shared" si="3"/>
        <v>145204450.2072126</v>
      </c>
      <c r="N13">
        <f t="shared" si="4"/>
        <v>39545823.843575753</v>
      </c>
      <c r="O13">
        <f t="shared" si="5"/>
        <v>-6941049293.2362299</v>
      </c>
      <c r="P13">
        <f t="shared" si="6"/>
        <v>270898899.69537818</v>
      </c>
      <c r="Q13">
        <f t="shared" si="7"/>
        <v>282689069.54021633</v>
      </c>
    </row>
    <row r="14" spans="1:17" x14ac:dyDescent="0.25">
      <c r="A14" s="8">
        <v>39083</v>
      </c>
      <c r="B14" s="9">
        <v>300073559.97788602</v>
      </c>
      <c r="C14" s="10">
        <v>655.6</v>
      </c>
      <c r="D14" s="10">
        <v>0</v>
      </c>
      <c r="E14" s="10">
        <v>31</v>
      </c>
      <c r="F14" s="6">
        <v>22</v>
      </c>
      <c r="G14">
        <f t="shared" si="8"/>
        <v>2007</v>
      </c>
      <c r="H14" s="29">
        <v>636023.3972679982</v>
      </c>
      <c r="J14">
        <f t="shared" si="0"/>
        <v>6733221371.4646521</v>
      </c>
      <c r="K14">
        <f t="shared" si="1"/>
        <v>44655872.623609774</v>
      </c>
      <c r="L14">
        <f t="shared" si="2"/>
        <v>0</v>
      </c>
      <c r="M14">
        <f t="shared" si="3"/>
        <v>145204450.2072126</v>
      </c>
      <c r="N14">
        <f t="shared" si="4"/>
        <v>45789901.292561397</v>
      </c>
      <c r="O14">
        <f t="shared" si="5"/>
        <v>-6944509437.4502058</v>
      </c>
      <c r="P14">
        <f t="shared" si="6"/>
        <v>270974052.72088593</v>
      </c>
      <c r="Q14">
        <f t="shared" si="7"/>
        <v>295336210.85871571</v>
      </c>
    </row>
    <row r="15" spans="1:17" x14ac:dyDescent="0.25">
      <c r="A15" s="8">
        <v>39114</v>
      </c>
      <c r="B15" s="9">
        <v>289732838.43879998</v>
      </c>
      <c r="C15" s="10">
        <v>758.7</v>
      </c>
      <c r="D15" s="10">
        <v>0</v>
      </c>
      <c r="E15" s="10">
        <v>28</v>
      </c>
      <c r="F15" s="6">
        <v>20</v>
      </c>
      <c r="G15">
        <f t="shared" si="8"/>
        <v>2007</v>
      </c>
      <c r="H15" s="29">
        <v>636199.84347229102</v>
      </c>
      <c r="J15">
        <f t="shared" si="0"/>
        <v>6733221371.4646521</v>
      </c>
      <c r="K15">
        <f t="shared" si="1"/>
        <v>51678478.583790019</v>
      </c>
      <c r="L15">
        <f t="shared" si="2"/>
        <v>0</v>
      </c>
      <c r="M15">
        <f t="shared" si="3"/>
        <v>131152406.63877268</v>
      </c>
      <c r="N15">
        <f t="shared" si="4"/>
        <v>41627182.99323763</v>
      </c>
      <c r="O15">
        <f t="shared" si="5"/>
        <v>-6944509437.4502058</v>
      </c>
      <c r="P15">
        <f t="shared" si="6"/>
        <v>271049226.59541601</v>
      </c>
      <c r="Q15">
        <f t="shared" si="7"/>
        <v>284219228.82566255</v>
      </c>
    </row>
    <row r="16" spans="1:17" x14ac:dyDescent="0.25">
      <c r="A16" s="8">
        <v>39142</v>
      </c>
      <c r="B16" s="9">
        <v>288143354.59762597</v>
      </c>
      <c r="C16" s="10">
        <v>527</v>
      </c>
      <c r="D16" s="10">
        <v>0</v>
      </c>
      <c r="E16" s="10">
        <v>31</v>
      </c>
      <c r="F16" s="6">
        <v>22</v>
      </c>
      <c r="G16">
        <f t="shared" si="8"/>
        <v>2007</v>
      </c>
      <c r="H16" s="29">
        <v>636376.33862645447</v>
      </c>
      <c r="J16">
        <f t="shared" si="0"/>
        <v>6733221371.4646521</v>
      </c>
      <c r="K16">
        <f t="shared" si="1"/>
        <v>35896346.663578935</v>
      </c>
      <c r="L16">
        <f t="shared" si="2"/>
        <v>0</v>
      </c>
      <c r="M16">
        <f t="shared" si="3"/>
        <v>145204450.2072126</v>
      </c>
      <c r="N16">
        <f t="shared" si="4"/>
        <v>45789901.292561397</v>
      </c>
      <c r="O16">
        <f t="shared" si="5"/>
        <v>-6944509437.4502058</v>
      </c>
      <c r="P16">
        <f t="shared" si="6"/>
        <v>271124421.32475257</v>
      </c>
      <c r="Q16">
        <f t="shared" si="7"/>
        <v>286727053.50255179</v>
      </c>
    </row>
    <row r="17" spans="1:17" x14ac:dyDescent="0.25">
      <c r="A17" s="8">
        <v>39173</v>
      </c>
      <c r="B17" s="9">
        <v>260543396.47679999</v>
      </c>
      <c r="C17" s="10">
        <v>371.1</v>
      </c>
      <c r="D17" s="10">
        <v>0</v>
      </c>
      <c r="E17" s="10">
        <v>30</v>
      </c>
      <c r="F17" s="6">
        <v>19</v>
      </c>
      <c r="G17">
        <f t="shared" si="8"/>
        <v>2007</v>
      </c>
      <c r="H17" s="29">
        <v>636552.88274406828</v>
      </c>
      <c r="J17">
        <f t="shared" si="0"/>
        <v>6733221371.4646521</v>
      </c>
      <c r="K17">
        <f t="shared" si="1"/>
        <v>25277294.586060993</v>
      </c>
      <c r="L17">
        <f t="shared" si="2"/>
        <v>0</v>
      </c>
      <c r="M17">
        <f t="shared" si="3"/>
        <v>140520435.68439931</v>
      </c>
      <c r="N17">
        <f t="shared" si="4"/>
        <v>39545823.843575753</v>
      </c>
      <c r="O17">
        <f t="shared" si="5"/>
        <v>-6944509437.4502058</v>
      </c>
      <c r="P17">
        <f t="shared" si="6"/>
        <v>271199636.91468108</v>
      </c>
      <c r="Q17">
        <f t="shared" si="7"/>
        <v>265255125.04316294</v>
      </c>
    </row>
    <row r="18" spans="1:17" x14ac:dyDescent="0.25">
      <c r="A18" s="8">
        <v>39203</v>
      </c>
      <c r="B18" s="9">
        <v>268501831.21296602</v>
      </c>
      <c r="C18" s="10">
        <v>131.9</v>
      </c>
      <c r="D18" s="10">
        <v>22.7</v>
      </c>
      <c r="E18" s="10">
        <v>31</v>
      </c>
      <c r="F18" s="6">
        <v>22</v>
      </c>
      <c r="G18">
        <f t="shared" si="8"/>
        <v>2007</v>
      </c>
      <c r="H18" s="29">
        <v>636729.47583871591</v>
      </c>
      <c r="J18">
        <f t="shared" si="0"/>
        <v>6733221371.4646521</v>
      </c>
      <c r="K18">
        <f t="shared" si="1"/>
        <v>8984303.8423644435</v>
      </c>
      <c r="L18">
        <f t="shared" si="2"/>
        <v>16512256.283744566</v>
      </c>
      <c r="M18">
        <f t="shared" si="3"/>
        <v>145204450.2072126</v>
      </c>
      <c r="N18">
        <f t="shared" si="4"/>
        <v>45789901.292561397</v>
      </c>
      <c r="O18">
        <f t="shared" si="5"/>
        <v>-6944509437.4502058</v>
      </c>
      <c r="P18">
        <f t="shared" si="6"/>
        <v>271274873.37098873</v>
      </c>
      <c r="Q18">
        <f t="shared" si="7"/>
        <v>276477719.01131809</v>
      </c>
    </row>
    <row r="19" spans="1:17" x14ac:dyDescent="0.25">
      <c r="A19" s="8">
        <v>39234</v>
      </c>
      <c r="B19" s="9">
        <v>304679126.96210599</v>
      </c>
      <c r="C19" s="10">
        <v>23.2</v>
      </c>
      <c r="D19" s="10">
        <v>70.2</v>
      </c>
      <c r="E19" s="10">
        <v>30</v>
      </c>
      <c r="F19" s="6">
        <v>21</v>
      </c>
      <c r="G19">
        <f t="shared" si="8"/>
        <v>2007</v>
      </c>
      <c r="H19" s="29">
        <v>636906.11792398465</v>
      </c>
      <c r="J19">
        <f t="shared" si="0"/>
        <v>6733221371.4646521</v>
      </c>
      <c r="K19">
        <f t="shared" si="1"/>
        <v>1580256.62731505</v>
      </c>
      <c r="L19">
        <f t="shared" si="2"/>
        <v>51064334.410522848</v>
      </c>
      <c r="M19">
        <f t="shared" si="3"/>
        <v>140520435.68439931</v>
      </c>
      <c r="N19">
        <f t="shared" si="4"/>
        <v>43708542.142899513</v>
      </c>
      <c r="O19">
        <f t="shared" si="5"/>
        <v>-6944509437.4502058</v>
      </c>
      <c r="P19">
        <f t="shared" si="6"/>
        <v>271350130.69946426</v>
      </c>
      <c r="Q19">
        <f t="shared" si="7"/>
        <v>296935633.57904762</v>
      </c>
    </row>
    <row r="20" spans="1:17" x14ac:dyDescent="0.25">
      <c r="A20" s="8">
        <v>39264</v>
      </c>
      <c r="B20" s="9">
        <v>302183688.77514601</v>
      </c>
      <c r="C20" s="10">
        <v>11.3</v>
      </c>
      <c r="D20" s="10">
        <v>71.599999999999994</v>
      </c>
      <c r="E20" s="10">
        <v>31</v>
      </c>
      <c r="F20" s="6">
        <v>21</v>
      </c>
      <c r="G20">
        <f t="shared" si="8"/>
        <v>2007</v>
      </c>
      <c r="H20" s="29">
        <v>637082.80901346542</v>
      </c>
      <c r="J20">
        <f t="shared" si="0"/>
        <v>6733221371.4646521</v>
      </c>
      <c r="K20">
        <f t="shared" si="1"/>
        <v>769693.96071810625</v>
      </c>
      <c r="L20">
        <f t="shared" si="2"/>
        <v>52082711.450048938</v>
      </c>
      <c r="M20">
        <f t="shared" si="3"/>
        <v>145204450.2072126</v>
      </c>
      <c r="N20">
        <f t="shared" si="4"/>
        <v>43708542.142899513</v>
      </c>
      <c r="O20">
        <f t="shared" si="5"/>
        <v>-6944509437.4502058</v>
      </c>
      <c r="P20">
        <f t="shared" si="6"/>
        <v>271425408.90589809</v>
      </c>
      <c r="Q20">
        <f t="shared" si="7"/>
        <v>301902740.68122387</v>
      </c>
    </row>
    <row r="21" spans="1:17" x14ac:dyDescent="0.25">
      <c r="A21" s="8">
        <v>39295</v>
      </c>
      <c r="B21" s="9">
        <v>317756806.98433799</v>
      </c>
      <c r="C21" s="10">
        <v>11.5</v>
      </c>
      <c r="D21" s="10">
        <v>89.1</v>
      </c>
      <c r="E21" s="10">
        <v>31</v>
      </c>
      <c r="F21" s="6">
        <v>22</v>
      </c>
      <c r="G21">
        <f t="shared" si="8"/>
        <v>2007</v>
      </c>
      <c r="H21" s="29">
        <v>637259.54912075307</v>
      </c>
      <c r="J21">
        <f t="shared" si="0"/>
        <v>6733221371.4646521</v>
      </c>
      <c r="K21">
        <f t="shared" si="1"/>
        <v>783316.86267771875</v>
      </c>
      <c r="L21">
        <f t="shared" si="2"/>
        <v>64812424.444125146</v>
      </c>
      <c r="M21">
        <f t="shared" si="3"/>
        <v>145204450.2072126</v>
      </c>
      <c r="N21">
        <f t="shared" si="4"/>
        <v>45789901.292561397</v>
      </c>
      <c r="O21">
        <f t="shared" si="5"/>
        <v>-6944509437.4502058</v>
      </c>
      <c r="P21">
        <f t="shared" si="6"/>
        <v>271500707.99608213</v>
      </c>
      <c r="Q21">
        <f t="shared" si="7"/>
        <v>316802734.81710511</v>
      </c>
    </row>
    <row r="22" spans="1:17" x14ac:dyDescent="0.25">
      <c r="A22" s="8">
        <v>39326</v>
      </c>
      <c r="B22" s="9">
        <v>280873709.66341197</v>
      </c>
      <c r="C22" s="10">
        <v>61</v>
      </c>
      <c r="D22" s="10">
        <v>35</v>
      </c>
      <c r="E22" s="10">
        <v>30</v>
      </c>
      <c r="F22" s="6">
        <v>19</v>
      </c>
      <c r="G22">
        <f t="shared" si="8"/>
        <v>2007</v>
      </c>
      <c r="H22" s="29">
        <v>637436.3382594462</v>
      </c>
      <c r="J22">
        <f t="shared" si="0"/>
        <v>6733221371.4646521</v>
      </c>
      <c r="K22">
        <f t="shared" si="1"/>
        <v>4154985.0976818125</v>
      </c>
      <c r="L22">
        <f t="shared" si="2"/>
        <v>25459425.988152415</v>
      </c>
      <c r="M22">
        <f t="shared" si="3"/>
        <v>140520435.68439931</v>
      </c>
      <c r="N22">
        <f t="shared" si="4"/>
        <v>39545823.843575753</v>
      </c>
      <c r="O22">
        <f t="shared" si="5"/>
        <v>-6944509437.4502058</v>
      </c>
      <c r="P22">
        <f t="shared" si="6"/>
        <v>271576027.97581005</v>
      </c>
      <c r="Q22">
        <f t="shared" si="7"/>
        <v>269968632.6040659</v>
      </c>
    </row>
    <row r="23" spans="1:17" x14ac:dyDescent="0.25">
      <c r="A23" s="8">
        <v>39356</v>
      </c>
      <c r="B23" s="9">
        <v>275821162.12958002</v>
      </c>
      <c r="C23" s="10">
        <v>149.9</v>
      </c>
      <c r="D23" s="10">
        <v>21.5</v>
      </c>
      <c r="E23" s="10">
        <v>31</v>
      </c>
      <c r="F23" s="6">
        <v>22</v>
      </c>
      <c r="G23">
        <f t="shared" si="8"/>
        <v>2007</v>
      </c>
      <c r="H23" s="29">
        <v>637613.17644314712</v>
      </c>
      <c r="J23">
        <f t="shared" si="0"/>
        <v>6733221371.4646521</v>
      </c>
      <c r="K23">
        <f t="shared" si="1"/>
        <v>10210365.018729569</v>
      </c>
      <c r="L23">
        <f t="shared" si="2"/>
        <v>15639361.678436484</v>
      </c>
      <c r="M23">
        <f t="shared" si="3"/>
        <v>145204450.2072126</v>
      </c>
      <c r="N23">
        <f t="shared" si="4"/>
        <v>45789901.292561397</v>
      </c>
      <c r="O23">
        <f t="shared" si="5"/>
        <v>-6944509437.4502058</v>
      </c>
      <c r="P23">
        <f t="shared" si="6"/>
        <v>271651368.85087705</v>
      </c>
      <c r="Q23">
        <f t="shared" si="7"/>
        <v>277207381.06226277</v>
      </c>
    </row>
    <row r="24" spans="1:17" x14ac:dyDescent="0.25">
      <c r="A24" s="8">
        <v>39387</v>
      </c>
      <c r="B24" s="9">
        <v>274311353.64484</v>
      </c>
      <c r="C24" s="10">
        <v>468.7</v>
      </c>
      <c r="D24" s="10">
        <v>0</v>
      </c>
      <c r="E24" s="10">
        <v>30</v>
      </c>
      <c r="F24" s="6">
        <v>22</v>
      </c>
      <c r="G24">
        <f t="shared" si="8"/>
        <v>2007</v>
      </c>
      <c r="H24" s="29">
        <v>637790.063685462</v>
      </c>
      <c r="J24">
        <f t="shared" si="0"/>
        <v>6733221371.4646521</v>
      </c>
      <c r="K24">
        <f t="shared" si="1"/>
        <v>31925270.742351893</v>
      </c>
      <c r="L24">
        <f t="shared" si="2"/>
        <v>0</v>
      </c>
      <c r="M24">
        <f t="shared" si="3"/>
        <v>140520435.68439931</v>
      </c>
      <c r="N24">
        <f t="shared" si="4"/>
        <v>45789901.292561397</v>
      </c>
      <c r="O24">
        <f t="shared" si="5"/>
        <v>-6944509437.4502058</v>
      </c>
      <c r="P24">
        <f t="shared" si="6"/>
        <v>271726730.6270799</v>
      </c>
      <c r="Q24">
        <f t="shared" si="7"/>
        <v>278674272.36083883</v>
      </c>
    </row>
    <row r="25" spans="1:17" x14ac:dyDescent="0.25">
      <c r="A25" s="8">
        <v>39417</v>
      </c>
      <c r="B25" s="9">
        <v>294695847.80001998</v>
      </c>
      <c r="C25" s="10">
        <v>657</v>
      </c>
      <c r="D25" s="10">
        <v>0</v>
      </c>
      <c r="E25" s="10">
        <v>31</v>
      </c>
      <c r="F25" s="6">
        <v>19</v>
      </c>
      <c r="G25">
        <f t="shared" si="8"/>
        <v>2007</v>
      </c>
      <c r="H25" s="29">
        <v>637967.0000000007</v>
      </c>
      <c r="J25">
        <f t="shared" si="0"/>
        <v>6733221371.4646521</v>
      </c>
      <c r="K25">
        <f t="shared" si="1"/>
        <v>44751232.937327065</v>
      </c>
      <c r="L25">
        <f t="shared" si="2"/>
        <v>0</v>
      </c>
      <c r="M25">
        <f t="shared" si="3"/>
        <v>145204450.2072126</v>
      </c>
      <c r="N25">
        <f t="shared" si="4"/>
        <v>39545823.843575753</v>
      </c>
      <c r="O25">
        <f t="shared" si="5"/>
        <v>-6944509437.4502058</v>
      </c>
      <c r="P25">
        <f t="shared" si="6"/>
        <v>271802113.31021702</v>
      </c>
      <c r="Q25">
        <f t="shared" si="7"/>
        <v>290015554.31277859</v>
      </c>
    </row>
    <row r="26" spans="1:17" x14ac:dyDescent="0.25">
      <c r="A26" s="8">
        <v>39448</v>
      </c>
      <c r="B26" s="9">
        <v>301541879.89762002</v>
      </c>
      <c r="C26" s="10">
        <v>639</v>
      </c>
      <c r="D26" s="10">
        <v>0</v>
      </c>
      <c r="E26" s="10">
        <v>31</v>
      </c>
      <c r="F26" s="6">
        <v>22</v>
      </c>
      <c r="G26">
        <f t="shared" si="8"/>
        <v>2008</v>
      </c>
      <c r="H26" s="29">
        <v>638231.89422591403</v>
      </c>
      <c r="J26">
        <f t="shared" si="0"/>
        <v>6733221371.4646521</v>
      </c>
      <c r="K26">
        <f t="shared" si="1"/>
        <v>43525171.760961935</v>
      </c>
      <c r="L26">
        <f t="shared" si="2"/>
        <v>0</v>
      </c>
      <c r="M26">
        <f t="shared" si="3"/>
        <v>145204450.2072126</v>
      </c>
      <c r="N26">
        <f t="shared" si="4"/>
        <v>45789901.292561397</v>
      </c>
      <c r="O26">
        <f t="shared" si="5"/>
        <v>-6947969581.6641817</v>
      </c>
      <c r="P26">
        <f t="shared" si="6"/>
        <v>271914969.94764012</v>
      </c>
      <c r="Q26">
        <f t="shared" si="7"/>
        <v>291686283.00884598</v>
      </c>
    </row>
    <row r="27" spans="1:17" x14ac:dyDescent="0.25">
      <c r="A27" s="8">
        <v>39479</v>
      </c>
      <c r="B27" s="9">
        <v>286013196.38046002</v>
      </c>
      <c r="C27" s="10">
        <v>692.5</v>
      </c>
      <c r="D27" s="10">
        <v>0</v>
      </c>
      <c r="E27" s="10">
        <v>29</v>
      </c>
      <c r="F27" s="6">
        <v>20</v>
      </c>
      <c r="G27">
        <f t="shared" si="8"/>
        <v>2008</v>
      </c>
      <c r="H27" s="29">
        <v>638496.89844019886</v>
      </c>
      <c r="J27">
        <f t="shared" si="0"/>
        <v>6733221371.4646521</v>
      </c>
      <c r="K27">
        <f t="shared" si="1"/>
        <v>47169298.035158284</v>
      </c>
      <c r="L27">
        <f t="shared" si="2"/>
        <v>0</v>
      </c>
      <c r="M27">
        <f t="shared" si="3"/>
        <v>135836421.16158599</v>
      </c>
      <c r="N27">
        <f t="shared" si="4"/>
        <v>41627182.99323763</v>
      </c>
      <c r="O27">
        <f t="shared" si="5"/>
        <v>-6947969581.6641817</v>
      </c>
      <c r="P27">
        <f t="shared" si="6"/>
        <v>272027873.44496638</v>
      </c>
      <c r="Q27">
        <f t="shared" si="7"/>
        <v>281912565.43541819</v>
      </c>
    </row>
    <row r="28" spans="1:17" x14ac:dyDescent="0.25">
      <c r="A28" s="8">
        <v>39508</v>
      </c>
      <c r="B28" s="9">
        <v>285378792.27587998</v>
      </c>
      <c r="C28" s="10">
        <v>627.29999999999995</v>
      </c>
      <c r="D28" s="10">
        <v>0</v>
      </c>
      <c r="E28" s="10">
        <v>31</v>
      </c>
      <c r="F28" s="6">
        <v>19</v>
      </c>
      <c r="G28">
        <f t="shared" si="8"/>
        <v>2008</v>
      </c>
      <c r="H28" s="29">
        <v>638762.01268852339</v>
      </c>
      <c r="J28">
        <f t="shared" si="0"/>
        <v>6733221371.4646521</v>
      </c>
      <c r="K28">
        <f t="shared" si="1"/>
        <v>42728231.996324606</v>
      </c>
      <c r="L28">
        <f t="shared" si="2"/>
        <v>0</v>
      </c>
      <c r="M28">
        <f t="shared" si="3"/>
        <v>145204450.2072126</v>
      </c>
      <c r="N28">
        <f t="shared" si="4"/>
        <v>39545823.843575753</v>
      </c>
      <c r="O28">
        <f t="shared" si="5"/>
        <v>-6947969581.6641817</v>
      </c>
      <c r="P28">
        <f t="shared" si="6"/>
        <v>272140823.82165241</v>
      </c>
      <c r="Q28">
        <f t="shared" si="7"/>
        <v>284871119.66923523</v>
      </c>
    </row>
    <row r="29" spans="1:17" x14ac:dyDescent="0.25">
      <c r="A29" s="8">
        <v>39539</v>
      </c>
      <c r="B29" s="9">
        <v>255049710.73708001</v>
      </c>
      <c r="C29" s="10">
        <v>265</v>
      </c>
      <c r="D29" s="10">
        <v>0</v>
      </c>
      <c r="E29" s="10">
        <v>30</v>
      </c>
      <c r="F29" s="6">
        <v>22</v>
      </c>
      <c r="G29">
        <f t="shared" si="8"/>
        <v>2008</v>
      </c>
      <c r="H29" s="29">
        <v>639027.23701657553</v>
      </c>
      <c r="J29">
        <f t="shared" si="0"/>
        <v>6733221371.4646521</v>
      </c>
      <c r="K29">
        <f t="shared" si="1"/>
        <v>18050345.096486561</v>
      </c>
      <c r="L29">
        <f t="shared" si="2"/>
        <v>0</v>
      </c>
      <c r="M29">
        <f t="shared" si="3"/>
        <v>140520435.68439931</v>
      </c>
      <c r="N29">
        <f t="shared" si="4"/>
        <v>45789901.292561397</v>
      </c>
      <c r="O29">
        <f t="shared" si="5"/>
        <v>-6947969581.6641817</v>
      </c>
      <c r="P29">
        <f t="shared" si="6"/>
        <v>272253821.09716326</v>
      </c>
      <c r="Q29">
        <f t="shared" si="7"/>
        <v>261866292.97108084</v>
      </c>
    </row>
    <row r="30" spans="1:17" x14ac:dyDescent="0.25">
      <c r="A30" s="8">
        <v>39569</v>
      </c>
      <c r="B30" s="9">
        <v>248546059.22372001</v>
      </c>
      <c r="C30" s="10">
        <v>208.8</v>
      </c>
      <c r="D30" s="10">
        <v>2.1</v>
      </c>
      <c r="E30" s="10">
        <v>31</v>
      </c>
      <c r="F30" s="6">
        <v>21</v>
      </c>
      <c r="G30">
        <f t="shared" si="8"/>
        <v>2008</v>
      </c>
      <c r="H30" s="29">
        <v>639292.57147006213</v>
      </c>
      <c r="J30">
        <f t="shared" si="0"/>
        <v>6733221371.4646521</v>
      </c>
      <c r="K30">
        <f t="shared" si="1"/>
        <v>14222309.64583545</v>
      </c>
      <c r="L30">
        <f t="shared" si="2"/>
        <v>1527565.5592891451</v>
      </c>
      <c r="M30">
        <f t="shared" si="3"/>
        <v>145204450.2072126</v>
      </c>
      <c r="N30">
        <f t="shared" si="4"/>
        <v>43708542.142899513</v>
      </c>
      <c r="O30">
        <f t="shared" si="5"/>
        <v>-6947969581.6641817</v>
      </c>
      <c r="P30">
        <f t="shared" si="6"/>
        <v>272366865.29097217</v>
      </c>
      <c r="Q30">
        <f t="shared" si="7"/>
        <v>262281522.64667934</v>
      </c>
    </row>
    <row r="31" spans="1:17" x14ac:dyDescent="0.25">
      <c r="A31" s="8">
        <v>39600</v>
      </c>
      <c r="B31" s="9">
        <v>287944901.33534002</v>
      </c>
      <c r="C31" s="10">
        <v>24.1</v>
      </c>
      <c r="D31" s="10">
        <v>66.400000000000006</v>
      </c>
      <c r="E31" s="10">
        <v>30</v>
      </c>
      <c r="F31" s="6">
        <v>21</v>
      </c>
      <c r="G31">
        <f t="shared" si="8"/>
        <v>2008</v>
      </c>
      <c r="H31" s="29">
        <v>639558.01609470916</v>
      </c>
      <c r="J31">
        <f t="shared" si="0"/>
        <v>6733221371.4646521</v>
      </c>
      <c r="K31">
        <f t="shared" si="1"/>
        <v>1641559.6861333062</v>
      </c>
      <c r="L31">
        <f t="shared" si="2"/>
        <v>48300168.160380587</v>
      </c>
      <c r="M31">
        <f t="shared" si="3"/>
        <v>140520435.68439931</v>
      </c>
      <c r="N31">
        <f t="shared" si="4"/>
        <v>43708542.142899513</v>
      </c>
      <c r="O31">
        <f t="shared" si="5"/>
        <v>-6947969581.6641817</v>
      </c>
      <c r="P31">
        <f t="shared" si="6"/>
        <v>272479956.42256033</v>
      </c>
      <c r="Q31">
        <f t="shared" si="7"/>
        <v>291902451.89684355</v>
      </c>
    </row>
    <row r="32" spans="1:17" x14ac:dyDescent="0.25">
      <c r="A32" s="8">
        <v>39630</v>
      </c>
      <c r="B32" s="9">
        <v>319461681.27983999</v>
      </c>
      <c r="C32" s="10">
        <v>4</v>
      </c>
      <c r="D32" s="10">
        <v>97</v>
      </c>
      <c r="E32" s="10">
        <v>31</v>
      </c>
      <c r="F32" s="6">
        <v>22</v>
      </c>
      <c r="G32">
        <f t="shared" si="8"/>
        <v>2008</v>
      </c>
      <c r="H32" s="29">
        <v>639823.57093626133</v>
      </c>
      <c r="J32">
        <f t="shared" si="0"/>
        <v>6733221371.4646521</v>
      </c>
      <c r="K32">
        <f t="shared" si="1"/>
        <v>272458.03919225</v>
      </c>
      <c r="L32">
        <f t="shared" si="2"/>
        <v>70558980.595736697</v>
      </c>
      <c r="M32">
        <f t="shared" si="3"/>
        <v>145204450.2072126</v>
      </c>
      <c r="N32">
        <f t="shared" si="4"/>
        <v>45789901.292561397</v>
      </c>
      <c r="O32">
        <f t="shared" si="5"/>
        <v>-6947969581.6641817</v>
      </c>
      <c r="P32">
        <f t="shared" si="6"/>
        <v>272593094.51141703</v>
      </c>
      <c r="Q32">
        <f t="shared" si="7"/>
        <v>319670674.44659007</v>
      </c>
    </row>
    <row r="33" spans="1:17" x14ac:dyDescent="0.25">
      <c r="A33" s="8">
        <v>39661</v>
      </c>
      <c r="B33" s="9">
        <v>293716156.25855798</v>
      </c>
      <c r="C33" s="10">
        <v>12.4</v>
      </c>
      <c r="D33" s="10">
        <v>53.2</v>
      </c>
      <c r="E33" s="10">
        <v>31</v>
      </c>
      <c r="F33" s="6">
        <v>20</v>
      </c>
      <c r="G33">
        <f t="shared" si="8"/>
        <v>2008</v>
      </c>
      <c r="H33" s="29">
        <v>640089.23604048265</v>
      </c>
      <c r="J33">
        <f t="shared" si="0"/>
        <v>6733221371.4646521</v>
      </c>
      <c r="K33">
        <f t="shared" si="1"/>
        <v>844619.921495975</v>
      </c>
      <c r="L33">
        <f t="shared" si="2"/>
        <v>38698327.501991674</v>
      </c>
      <c r="M33">
        <f t="shared" si="3"/>
        <v>145204450.2072126</v>
      </c>
      <c r="N33">
        <f t="shared" si="4"/>
        <v>41627182.99323763</v>
      </c>
      <c r="O33">
        <f t="shared" si="5"/>
        <v>-6947969581.6641817</v>
      </c>
      <c r="P33">
        <f t="shared" si="6"/>
        <v>272706279.57703972</v>
      </c>
      <c r="Q33">
        <f t="shared" si="7"/>
        <v>284332650.00144768</v>
      </c>
    </row>
    <row r="34" spans="1:17" x14ac:dyDescent="0.25">
      <c r="A34" s="8">
        <v>39692</v>
      </c>
      <c r="B34" s="9">
        <v>283916906.35448599</v>
      </c>
      <c r="C34" s="10">
        <v>56.7</v>
      </c>
      <c r="D34" s="10">
        <v>21.4</v>
      </c>
      <c r="E34" s="10">
        <v>30</v>
      </c>
      <c r="F34" s="6">
        <v>21</v>
      </c>
      <c r="G34">
        <f t="shared" si="8"/>
        <v>2008</v>
      </c>
      <c r="H34" s="29">
        <v>640355.01145315578</v>
      </c>
      <c r="J34">
        <f t="shared" ref="J34:J65" si="9">WSkWh</f>
        <v>6733221371.4646521</v>
      </c>
      <c r="K34">
        <f t="shared" ref="K34:K65" si="10">LonHDD*C34</f>
        <v>3862092.705550144</v>
      </c>
      <c r="L34">
        <f t="shared" ref="L34:L65" si="11">LonCDD*D34</f>
        <v>15566620.461327475</v>
      </c>
      <c r="M34">
        <f t="shared" ref="M34:M65" si="12">MonthDays*E34</f>
        <v>140520435.68439931</v>
      </c>
      <c r="N34">
        <f t="shared" ref="N34:N65" si="13">PeakDays*F34</f>
        <v>43708542.142899513</v>
      </c>
      <c r="O34">
        <f t="shared" ref="O34:O65" si="14">Year*G34</f>
        <v>-6947969581.6641817</v>
      </c>
      <c r="P34">
        <f t="shared" ref="P34:P65" si="15">Population*H34</f>
        <v>272819511.63893396</v>
      </c>
      <c r="Q34">
        <f t="shared" ref="Q34:Q65" si="16">SUM(J34:P34)</f>
        <v>261728992.43358117</v>
      </c>
    </row>
    <row r="35" spans="1:17" x14ac:dyDescent="0.25">
      <c r="A35" s="8">
        <v>39722</v>
      </c>
      <c r="B35" s="9">
        <v>262065574.00648001</v>
      </c>
      <c r="C35" s="10">
        <v>286.8</v>
      </c>
      <c r="D35" s="10">
        <v>0</v>
      </c>
      <c r="E35" s="10">
        <v>31</v>
      </c>
      <c r="F35" s="6">
        <v>22</v>
      </c>
      <c r="G35">
        <f t="shared" si="8"/>
        <v>2008</v>
      </c>
      <c r="H35" s="29">
        <v>640620.8972200827</v>
      </c>
      <c r="J35">
        <f t="shared" si="9"/>
        <v>6733221371.4646521</v>
      </c>
      <c r="K35">
        <f t="shared" si="10"/>
        <v>19535241.410084326</v>
      </c>
      <c r="L35">
        <f t="shared" si="11"/>
        <v>0</v>
      </c>
      <c r="M35">
        <f t="shared" si="12"/>
        <v>145204450.2072126</v>
      </c>
      <c r="N35">
        <f t="shared" si="13"/>
        <v>45789901.292561397</v>
      </c>
      <c r="O35">
        <f t="shared" si="14"/>
        <v>-6947969581.6641817</v>
      </c>
      <c r="P35">
        <f t="shared" si="15"/>
        <v>272932790.71661323</v>
      </c>
      <c r="Q35">
        <f t="shared" si="16"/>
        <v>268714173.42694229</v>
      </c>
    </row>
    <row r="36" spans="1:17" x14ac:dyDescent="0.25">
      <c r="A36" s="8">
        <v>39753</v>
      </c>
      <c r="B36" s="9">
        <v>268677317.44528002</v>
      </c>
      <c r="C36" s="10">
        <v>468.3</v>
      </c>
      <c r="D36" s="10">
        <v>0</v>
      </c>
      <c r="E36" s="10">
        <v>30</v>
      </c>
      <c r="F36" s="6">
        <v>20</v>
      </c>
      <c r="G36">
        <f t="shared" si="8"/>
        <v>2008</v>
      </c>
      <c r="H36" s="29">
        <v>640886.89338708424</v>
      </c>
      <c r="J36">
        <f t="shared" si="9"/>
        <v>6733221371.4646521</v>
      </c>
      <c r="K36">
        <f t="shared" si="10"/>
        <v>31898024.938432671</v>
      </c>
      <c r="L36">
        <f t="shared" si="11"/>
        <v>0</v>
      </c>
      <c r="M36">
        <f t="shared" si="12"/>
        <v>140520435.68439931</v>
      </c>
      <c r="N36">
        <f t="shared" si="13"/>
        <v>41627182.99323763</v>
      </c>
      <c r="O36">
        <f t="shared" si="14"/>
        <v>-6947969581.6641817</v>
      </c>
      <c r="P36">
        <f t="shared" si="15"/>
        <v>273046116.82959944</v>
      </c>
      <c r="Q36">
        <f t="shared" si="16"/>
        <v>272343550.24613959</v>
      </c>
    </row>
    <row r="37" spans="1:17" x14ac:dyDescent="0.25">
      <c r="A37" s="8">
        <v>39783</v>
      </c>
      <c r="B37" s="9">
        <v>298039893.54677999</v>
      </c>
      <c r="C37" s="10">
        <v>671</v>
      </c>
      <c r="D37" s="10">
        <v>0</v>
      </c>
      <c r="E37" s="10">
        <v>31</v>
      </c>
      <c r="F37" s="6">
        <v>21</v>
      </c>
      <c r="G37">
        <f t="shared" si="8"/>
        <v>2008</v>
      </c>
      <c r="H37" s="29">
        <v>641153.00000000035</v>
      </c>
      <c r="J37">
        <f t="shared" si="9"/>
        <v>6733221371.4646521</v>
      </c>
      <c r="K37">
        <f t="shared" si="10"/>
        <v>45704836.074499935</v>
      </c>
      <c r="L37">
        <f t="shared" si="11"/>
        <v>0</v>
      </c>
      <c r="M37">
        <f t="shared" si="12"/>
        <v>145204450.2072126</v>
      </c>
      <c r="N37">
        <f t="shared" si="13"/>
        <v>43708542.142899513</v>
      </c>
      <c r="O37">
        <f t="shared" si="14"/>
        <v>-6947969581.6641817</v>
      </c>
      <c r="P37">
        <f t="shared" si="15"/>
        <v>273159489.99742222</v>
      </c>
      <c r="Q37">
        <f t="shared" si="16"/>
        <v>293029108.22250462</v>
      </c>
    </row>
    <row r="38" spans="1:17" x14ac:dyDescent="0.25">
      <c r="A38" s="8">
        <v>39814</v>
      </c>
      <c r="B38" s="9">
        <v>307276829.89279997</v>
      </c>
      <c r="C38" s="10">
        <v>849.6</v>
      </c>
      <c r="D38" s="10">
        <v>0</v>
      </c>
      <c r="E38" s="10">
        <v>31</v>
      </c>
      <c r="F38" s="6">
        <v>21</v>
      </c>
      <c r="G38">
        <f t="shared" si="8"/>
        <v>2009</v>
      </c>
      <c r="H38" s="29">
        <v>641315.60632433277</v>
      </c>
      <c r="J38">
        <f t="shared" si="9"/>
        <v>6733221371.4646521</v>
      </c>
      <c r="K38">
        <f t="shared" si="10"/>
        <v>57870087.524433903</v>
      </c>
      <c r="L38">
        <f t="shared" si="11"/>
        <v>0</v>
      </c>
      <c r="M38">
        <f t="shared" si="12"/>
        <v>145204450.2072126</v>
      </c>
      <c r="N38">
        <f t="shared" si="13"/>
        <v>43708542.142899513</v>
      </c>
      <c r="O38">
        <f t="shared" si="14"/>
        <v>-6951429725.8781586</v>
      </c>
      <c r="P38">
        <f t="shared" si="15"/>
        <v>273228767.47194856</v>
      </c>
      <c r="Q38">
        <f t="shared" si="16"/>
        <v>301803492.93298811</v>
      </c>
    </row>
    <row r="39" spans="1:17" x14ac:dyDescent="0.25">
      <c r="A39" s="8">
        <v>39845</v>
      </c>
      <c r="B39" s="9">
        <v>264065998.38260001</v>
      </c>
      <c r="C39" s="10">
        <v>612.70000000000005</v>
      </c>
      <c r="D39" s="10">
        <v>0</v>
      </c>
      <c r="E39" s="10">
        <v>28</v>
      </c>
      <c r="F39" s="6">
        <v>19</v>
      </c>
      <c r="G39">
        <f t="shared" si="8"/>
        <v>2009</v>
      </c>
      <c r="H39" s="29">
        <v>641478.25388814614</v>
      </c>
      <c r="J39">
        <f t="shared" si="9"/>
        <v>6733221371.4646521</v>
      </c>
      <c r="K39">
        <f t="shared" si="10"/>
        <v>41733760.153272897</v>
      </c>
      <c r="L39">
        <f t="shared" si="11"/>
        <v>0</v>
      </c>
      <c r="M39">
        <f t="shared" si="12"/>
        <v>131152406.63877268</v>
      </c>
      <c r="N39">
        <f t="shared" si="13"/>
        <v>39545823.843575753</v>
      </c>
      <c r="O39">
        <f t="shared" si="14"/>
        <v>-6951429725.8781586</v>
      </c>
      <c r="P39">
        <f t="shared" si="15"/>
        <v>273298062.51631486</v>
      </c>
      <c r="Q39">
        <f t="shared" si="16"/>
        <v>267521698.73842943</v>
      </c>
    </row>
    <row r="40" spans="1:17" x14ac:dyDescent="0.25">
      <c r="A40" s="8">
        <v>39873</v>
      </c>
      <c r="B40" s="9">
        <v>278082458.00470001</v>
      </c>
      <c r="C40" s="10">
        <v>533.29999999999995</v>
      </c>
      <c r="D40" s="10">
        <v>0</v>
      </c>
      <c r="E40" s="10">
        <v>31</v>
      </c>
      <c r="F40" s="6">
        <v>22</v>
      </c>
      <c r="G40">
        <f t="shared" si="8"/>
        <v>2009</v>
      </c>
      <c r="H40" s="29">
        <v>641640.9427018991</v>
      </c>
      <c r="J40">
        <f t="shared" si="9"/>
        <v>6733221371.4646521</v>
      </c>
      <c r="K40">
        <f t="shared" si="10"/>
        <v>36325468.075306728</v>
      </c>
      <c r="L40">
        <f t="shared" si="11"/>
        <v>0</v>
      </c>
      <c r="M40">
        <f t="shared" si="12"/>
        <v>145204450.2072126</v>
      </c>
      <c r="N40">
        <f t="shared" si="13"/>
        <v>45789901.292561397</v>
      </c>
      <c r="O40">
        <f t="shared" si="14"/>
        <v>-6951429725.8781586</v>
      </c>
      <c r="P40">
        <f t="shared" si="15"/>
        <v>273367375.13497698</v>
      </c>
      <c r="Q40">
        <f t="shared" si="16"/>
        <v>282478840.29655135</v>
      </c>
    </row>
    <row r="41" spans="1:17" x14ac:dyDescent="0.25">
      <c r="A41" s="8">
        <v>39904</v>
      </c>
      <c r="B41" s="9">
        <v>250781054.79998001</v>
      </c>
      <c r="C41" s="10">
        <v>307</v>
      </c>
      <c r="D41" s="10">
        <v>3.2</v>
      </c>
      <c r="E41" s="10">
        <v>30</v>
      </c>
      <c r="F41" s="6">
        <v>20</v>
      </c>
      <c r="G41">
        <f t="shared" si="8"/>
        <v>2009</v>
      </c>
      <c r="H41" s="29">
        <v>641803.67277605331</v>
      </c>
      <c r="J41">
        <f t="shared" si="9"/>
        <v>6733221371.4646521</v>
      </c>
      <c r="K41">
        <f t="shared" si="10"/>
        <v>20911154.508005187</v>
      </c>
      <c r="L41">
        <f t="shared" si="11"/>
        <v>2327718.9474882209</v>
      </c>
      <c r="M41">
        <f t="shared" si="12"/>
        <v>140520435.68439931</v>
      </c>
      <c r="N41">
        <f t="shared" si="13"/>
        <v>41627182.99323763</v>
      </c>
      <c r="O41">
        <f t="shared" si="14"/>
        <v>-6951429725.8781586</v>
      </c>
      <c r="P41">
        <f t="shared" si="15"/>
        <v>273436705.33239192</v>
      </c>
      <c r="Q41">
        <f t="shared" si="16"/>
        <v>260614843.05201548</v>
      </c>
    </row>
    <row r="42" spans="1:17" x14ac:dyDescent="0.25">
      <c r="A42" s="8">
        <v>39934</v>
      </c>
      <c r="B42" s="9">
        <v>250742745.14269</v>
      </c>
      <c r="C42" s="10">
        <v>156.9</v>
      </c>
      <c r="D42" s="10">
        <v>3.1</v>
      </c>
      <c r="E42" s="10">
        <v>31</v>
      </c>
      <c r="F42" s="6">
        <v>20</v>
      </c>
      <c r="G42">
        <f t="shared" si="8"/>
        <v>2009</v>
      </c>
      <c r="H42" s="29">
        <v>641966.444121073</v>
      </c>
      <c r="J42">
        <f t="shared" si="9"/>
        <v>6733221371.4646521</v>
      </c>
      <c r="K42">
        <f t="shared" si="10"/>
        <v>10687166.587316006</v>
      </c>
      <c r="L42">
        <f t="shared" si="11"/>
        <v>2254977.730379214</v>
      </c>
      <c r="M42">
        <f t="shared" si="12"/>
        <v>145204450.2072126</v>
      </c>
      <c r="N42">
        <f t="shared" si="13"/>
        <v>41627182.99323763</v>
      </c>
      <c r="O42">
        <f t="shared" si="14"/>
        <v>-6951429725.8781586</v>
      </c>
      <c r="P42">
        <f t="shared" si="15"/>
        <v>273506053.11301804</v>
      </c>
      <c r="Q42">
        <f t="shared" si="16"/>
        <v>255071476.21765614</v>
      </c>
    </row>
    <row r="43" spans="1:17" x14ac:dyDescent="0.25">
      <c r="A43" s="8">
        <v>39965</v>
      </c>
      <c r="B43" s="9">
        <v>265479494.76989001</v>
      </c>
      <c r="C43" s="10">
        <v>49.7</v>
      </c>
      <c r="D43" s="10">
        <v>35.5</v>
      </c>
      <c r="E43" s="10">
        <v>30</v>
      </c>
      <c r="F43" s="6">
        <v>22</v>
      </c>
      <c r="G43">
        <f t="shared" si="8"/>
        <v>2009</v>
      </c>
      <c r="H43" s="29">
        <v>642129.25674742507</v>
      </c>
      <c r="J43">
        <f t="shared" si="9"/>
        <v>6733221371.4646521</v>
      </c>
      <c r="K43">
        <f t="shared" si="10"/>
        <v>3385291.1369637065</v>
      </c>
      <c r="L43">
        <f t="shared" si="11"/>
        <v>25823132.073697448</v>
      </c>
      <c r="M43">
        <f t="shared" si="12"/>
        <v>140520435.68439931</v>
      </c>
      <c r="N43">
        <f t="shared" si="13"/>
        <v>45789901.292561397</v>
      </c>
      <c r="O43">
        <f t="shared" si="14"/>
        <v>-6951429725.8781586</v>
      </c>
      <c r="P43">
        <f t="shared" si="15"/>
        <v>273575418.48131466</v>
      </c>
      <c r="Q43">
        <f t="shared" si="16"/>
        <v>270885824.25543022</v>
      </c>
    </row>
    <row r="44" spans="1:17" x14ac:dyDescent="0.25">
      <c r="A44" s="8">
        <v>39995</v>
      </c>
      <c r="B44" s="9">
        <v>274906308.27781999</v>
      </c>
      <c r="C44" s="10">
        <v>20.2</v>
      </c>
      <c r="D44" s="10">
        <v>29.4</v>
      </c>
      <c r="E44" s="10">
        <v>31</v>
      </c>
      <c r="F44" s="6">
        <v>22</v>
      </c>
      <c r="G44">
        <f t="shared" si="8"/>
        <v>2009</v>
      </c>
      <c r="H44" s="29">
        <v>642292.11066557909</v>
      </c>
      <c r="J44">
        <f t="shared" si="9"/>
        <v>6733221371.4646521</v>
      </c>
      <c r="K44">
        <f t="shared" si="10"/>
        <v>1375913.0979208625</v>
      </c>
      <c r="L44">
        <f t="shared" si="11"/>
        <v>21385917.830048028</v>
      </c>
      <c r="M44">
        <f t="shared" si="12"/>
        <v>145204450.2072126</v>
      </c>
      <c r="N44">
        <f t="shared" si="13"/>
        <v>45789901.292561397</v>
      </c>
      <c r="O44">
        <f t="shared" si="14"/>
        <v>-6951429725.8781586</v>
      </c>
      <c r="P44">
        <f t="shared" si="15"/>
        <v>273644801.44174224</v>
      </c>
      <c r="Q44">
        <f t="shared" si="16"/>
        <v>269192629.45597774</v>
      </c>
    </row>
    <row r="45" spans="1:17" x14ac:dyDescent="0.25">
      <c r="A45" s="8">
        <v>40026</v>
      </c>
      <c r="B45" s="9">
        <v>300712862.66684002</v>
      </c>
      <c r="C45" s="10">
        <v>17.899999999999999</v>
      </c>
      <c r="D45" s="10">
        <v>71.900000000000006</v>
      </c>
      <c r="E45" s="10">
        <v>31</v>
      </c>
      <c r="F45" s="6">
        <v>20</v>
      </c>
      <c r="G45">
        <f t="shared" si="8"/>
        <v>2009</v>
      </c>
      <c r="H45" s="29">
        <v>642455.00588600745</v>
      </c>
      <c r="J45">
        <f t="shared" si="9"/>
        <v>6733221371.4646521</v>
      </c>
      <c r="K45">
        <f t="shared" si="10"/>
        <v>1219249.7253853187</v>
      </c>
      <c r="L45">
        <f t="shared" si="11"/>
        <v>52300935.101375967</v>
      </c>
      <c r="M45">
        <f t="shared" si="12"/>
        <v>145204450.2072126</v>
      </c>
      <c r="N45">
        <f t="shared" si="13"/>
        <v>41627182.99323763</v>
      </c>
      <c r="O45">
        <f t="shared" si="14"/>
        <v>-6951429725.8781586</v>
      </c>
      <c r="P45">
        <f t="shared" si="15"/>
        <v>273714201.99876255</v>
      </c>
      <c r="Q45">
        <f t="shared" si="16"/>
        <v>295857665.61246723</v>
      </c>
    </row>
    <row r="46" spans="1:17" x14ac:dyDescent="0.25">
      <c r="A46" s="8">
        <v>40057</v>
      </c>
      <c r="B46" s="9">
        <v>263969677.20096001</v>
      </c>
      <c r="C46" s="10">
        <v>71.2</v>
      </c>
      <c r="D46" s="10">
        <v>15.9</v>
      </c>
      <c r="E46" s="10">
        <v>30</v>
      </c>
      <c r="F46" s="6">
        <v>21</v>
      </c>
      <c r="G46">
        <f t="shared" si="8"/>
        <v>2009</v>
      </c>
      <c r="H46" s="29">
        <v>642617.94241918484</v>
      </c>
      <c r="J46">
        <f t="shared" si="9"/>
        <v>6733221371.4646521</v>
      </c>
      <c r="K46">
        <f t="shared" si="10"/>
        <v>4849753.09762205</v>
      </c>
      <c r="L46">
        <f t="shared" si="11"/>
        <v>11565853.520332098</v>
      </c>
      <c r="M46">
        <f t="shared" si="12"/>
        <v>140520435.68439931</v>
      </c>
      <c r="N46">
        <f t="shared" si="13"/>
        <v>43708542.142899513</v>
      </c>
      <c r="O46">
        <f t="shared" si="14"/>
        <v>-6951429725.8781586</v>
      </c>
      <c r="P46">
        <f t="shared" si="15"/>
        <v>273783620.15683818</v>
      </c>
      <c r="Q46">
        <f t="shared" si="16"/>
        <v>256219850.18858504</v>
      </c>
    </row>
    <row r="47" spans="1:17" x14ac:dyDescent="0.25">
      <c r="A47" s="8">
        <v>40087</v>
      </c>
      <c r="B47" s="9">
        <v>258962858.78830001</v>
      </c>
      <c r="C47" s="10">
        <v>301.2</v>
      </c>
      <c r="D47" s="10">
        <v>0</v>
      </c>
      <c r="E47" s="10">
        <v>31</v>
      </c>
      <c r="F47" s="6">
        <v>21</v>
      </c>
      <c r="G47">
        <f t="shared" si="8"/>
        <v>2009</v>
      </c>
      <c r="H47" s="29">
        <v>642780.92027558899</v>
      </c>
      <c r="J47">
        <f t="shared" si="9"/>
        <v>6733221371.4646521</v>
      </c>
      <c r="K47">
        <f t="shared" si="10"/>
        <v>20516090.351176426</v>
      </c>
      <c r="L47">
        <f t="shared" si="11"/>
        <v>0</v>
      </c>
      <c r="M47">
        <f t="shared" si="12"/>
        <v>145204450.2072126</v>
      </c>
      <c r="N47">
        <f t="shared" si="13"/>
        <v>43708542.142899513</v>
      </c>
      <c r="O47">
        <f t="shared" si="14"/>
        <v>-6951429725.8781586</v>
      </c>
      <c r="P47">
        <f t="shared" si="15"/>
        <v>273853055.92043322</v>
      </c>
      <c r="Q47">
        <f t="shared" si="16"/>
        <v>265073784.20821494</v>
      </c>
    </row>
    <row r="48" spans="1:17" x14ac:dyDescent="0.25">
      <c r="A48" s="8">
        <v>40118</v>
      </c>
      <c r="B48" s="9">
        <v>258162607.58963999</v>
      </c>
      <c r="C48" s="10">
        <v>356.7</v>
      </c>
      <c r="D48" s="10">
        <v>0</v>
      </c>
      <c r="E48" s="10">
        <v>30</v>
      </c>
      <c r="F48" s="6">
        <v>21</v>
      </c>
      <c r="G48">
        <f t="shared" si="8"/>
        <v>2009</v>
      </c>
      <c r="H48" s="29">
        <v>642943.93946569995</v>
      </c>
      <c r="J48">
        <f t="shared" si="9"/>
        <v>6733221371.4646521</v>
      </c>
      <c r="K48">
        <f t="shared" si="10"/>
        <v>24296445.644968893</v>
      </c>
      <c r="L48">
        <f t="shared" si="11"/>
        <v>0</v>
      </c>
      <c r="M48">
        <f t="shared" si="12"/>
        <v>140520435.68439931</v>
      </c>
      <c r="N48">
        <f t="shared" si="13"/>
        <v>43708542.142899513</v>
      </c>
      <c r="O48">
        <f t="shared" si="14"/>
        <v>-6951429725.8781586</v>
      </c>
      <c r="P48">
        <f t="shared" si="15"/>
        <v>273922509.29401255</v>
      </c>
      <c r="Q48">
        <f t="shared" si="16"/>
        <v>264239578.35277414</v>
      </c>
    </row>
    <row r="49" spans="1:17" x14ac:dyDescent="0.25">
      <c r="A49" s="8">
        <v>40148</v>
      </c>
      <c r="B49" s="9">
        <v>292766418.03745002</v>
      </c>
      <c r="C49" s="10">
        <v>637.29999999999995</v>
      </c>
      <c r="D49" s="10">
        <v>0</v>
      </c>
      <c r="E49" s="10">
        <v>31</v>
      </c>
      <c r="F49" s="6">
        <v>21</v>
      </c>
      <c r="G49">
        <f t="shared" si="8"/>
        <v>2009</v>
      </c>
      <c r="H49" s="29">
        <v>643107.0000000007</v>
      </c>
      <c r="J49">
        <f t="shared" si="9"/>
        <v>6733221371.4646521</v>
      </c>
      <c r="K49">
        <f t="shared" si="10"/>
        <v>43409377.094305225</v>
      </c>
      <c r="L49">
        <f t="shared" si="11"/>
        <v>0</v>
      </c>
      <c r="M49">
        <f t="shared" si="12"/>
        <v>145204450.2072126</v>
      </c>
      <c r="N49">
        <f t="shared" si="13"/>
        <v>43708542.142899513</v>
      </c>
      <c r="O49">
        <f t="shared" si="14"/>
        <v>-6951429725.8781586</v>
      </c>
      <c r="P49">
        <f t="shared" si="15"/>
        <v>273991980.28204238</v>
      </c>
      <c r="Q49">
        <f t="shared" si="16"/>
        <v>288105995.31295288</v>
      </c>
    </row>
    <row r="50" spans="1:17" x14ac:dyDescent="0.25">
      <c r="A50" s="8">
        <v>40179</v>
      </c>
      <c r="B50" s="9">
        <v>301373371.72127002</v>
      </c>
      <c r="C50" s="10">
        <v>733.1</v>
      </c>
      <c r="D50" s="10">
        <v>0</v>
      </c>
      <c r="E50" s="10">
        <v>31</v>
      </c>
      <c r="F50" s="6">
        <v>20</v>
      </c>
      <c r="G50">
        <f t="shared" si="8"/>
        <v>2010</v>
      </c>
      <c r="H50" s="29">
        <v>643459.18727764953</v>
      </c>
      <c r="J50">
        <f t="shared" si="9"/>
        <v>6733221371.4646521</v>
      </c>
      <c r="K50">
        <f t="shared" si="10"/>
        <v>49934747.132959619</v>
      </c>
      <c r="L50">
        <f t="shared" si="11"/>
        <v>0</v>
      </c>
      <c r="M50">
        <f t="shared" si="12"/>
        <v>145204450.2072126</v>
      </c>
      <c r="N50">
        <f t="shared" si="13"/>
        <v>41627182.99323763</v>
      </c>
      <c r="O50">
        <f t="shared" si="14"/>
        <v>-6954889870.0921345</v>
      </c>
      <c r="P50">
        <f t="shared" si="15"/>
        <v>274142027.61418641</v>
      </c>
      <c r="Q50">
        <f t="shared" si="16"/>
        <v>289239909.3201133</v>
      </c>
    </row>
    <row r="51" spans="1:17" x14ac:dyDescent="0.25">
      <c r="A51" s="8">
        <v>40210</v>
      </c>
      <c r="B51" s="9">
        <v>268164437.27344999</v>
      </c>
      <c r="C51" s="10">
        <v>633.4</v>
      </c>
      <c r="D51" s="10">
        <v>0</v>
      </c>
      <c r="E51" s="10">
        <v>28</v>
      </c>
      <c r="F51" s="6">
        <v>19</v>
      </c>
      <c r="G51">
        <f t="shared" si="8"/>
        <v>2010</v>
      </c>
      <c r="H51" s="29">
        <v>643811.56742503692</v>
      </c>
      <c r="J51">
        <f t="shared" si="9"/>
        <v>6733221371.4646521</v>
      </c>
      <c r="K51">
        <f t="shared" si="10"/>
        <v>43143730.506092787</v>
      </c>
      <c r="L51">
        <f t="shared" si="11"/>
        <v>0</v>
      </c>
      <c r="M51">
        <f t="shared" si="12"/>
        <v>131152406.63877268</v>
      </c>
      <c r="N51">
        <f t="shared" si="13"/>
        <v>39545823.843575753</v>
      </c>
      <c r="O51">
        <f t="shared" si="14"/>
        <v>-6954889870.0921345</v>
      </c>
      <c r="P51">
        <f t="shared" si="15"/>
        <v>274292157.11735576</v>
      </c>
      <c r="Q51">
        <f t="shared" si="16"/>
        <v>266465619.47831482</v>
      </c>
    </row>
    <row r="52" spans="1:17" x14ac:dyDescent="0.25">
      <c r="A52" s="8">
        <v>40238</v>
      </c>
      <c r="B52" s="9">
        <v>269584961.72100997</v>
      </c>
      <c r="C52" s="10">
        <v>450.2</v>
      </c>
      <c r="D52" s="10">
        <v>0</v>
      </c>
      <c r="E52" s="10">
        <v>31</v>
      </c>
      <c r="F52" s="6">
        <v>23</v>
      </c>
      <c r="G52">
        <f t="shared" si="8"/>
        <v>2010</v>
      </c>
      <c r="H52" s="29">
        <v>644164.14054778428</v>
      </c>
      <c r="J52">
        <f t="shared" si="9"/>
        <v>6733221371.4646521</v>
      </c>
      <c r="K52">
        <f t="shared" si="10"/>
        <v>30665152.311087735</v>
      </c>
      <c r="L52">
        <f t="shared" si="11"/>
        <v>0</v>
      </c>
      <c r="M52">
        <f t="shared" si="12"/>
        <v>145204450.2072126</v>
      </c>
      <c r="N52">
        <f t="shared" si="13"/>
        <v>47871260.442223281</v>
      </c>
      <c r="O52">
        <f t="shared" si="14"/>
        <v>-6954889870.0921345</v>
      </c>
      <c r="P52">
        <f t="shared" si="15"/>
        <v>274442368.83654988</v>
      </c>
      <c r="Q52">
        <f t="shared" si="16"/>
        <v>276514733.16959107</v>
      </c>
    </row>
    <row r="53" spans="1:17" x14ac:dyDescent="0.25">
      <c r="A53" s="8">
        <v>40269</v>
      </c>
      <c r="B53" s="9">
        <v>242909549.61668</v>
      </c>
      <c r="C53" s="10">
        <v>236.4</v>
      </c>
      <c r="D53" s="10">
        <v>0</v>
      </c>
      <c r="E53" s="10">
        <v>30</v>
      </c>
      <c r="F53" s="6">
        <v>20</v>
      </c>
      <c r="G53">
        <f t="shared" si="8"/>
        <v>2010</v>
      </c>
      <c r="H53" s="29">
        <v>644516.90675157146</v>
      </c>
      <c r="J53">
        <f t="shared" si="9"/>
        <v>6733221371.4646521</v>
      </c>
      <c r="K53">
        <f t="shared" si="10"/>
        <v>16102270.116261976</v>
      </c>
      <c r="L53">
        <f t="shared" si="11"/>
        <v>0</v>
      </c>
      <c r="M53">
        <f t="shared" si="12"/>
        <v>140520435.68439931</v>
      </c>
      <c r="N53">
        <f t="shared" si="13"/>
        <v>41627182.99323763</v>
      </c>
      <c r="O53">
        <f t="shared" si="14"/>
        <v>-6954889870.0921345</v>
      </c>
      <c r="P53">
        <f t="shared" si="15"/>
        <v>274592662.81679302</v>
      </c>
      <c r="Q53">
        <f t="shared" si="16"/>
        <v>251174052.98321015</v>
      </c>
    </row>
    <row r="54" spans="1:17" x14ac:dyDescent="0.25">
      <c r="A54" s="8">
        <v>40299</v>
      </c>
      <c r="B54" s="9">
        <v>269054896.24094999</v>
      </c>
      <c r="C54" s="10">
        <v>121.1</v>
      </c>
      <c r="D54" s="10">
        <v>34.9</v>
      </c>
      <c r="E54" s="10">
        <v>31</v>
      </c>
      <c r="F54" s="6">
        <v>20</v>
      </c>
      <c r="G54">
        <f t="shared" si="8"/>
        <v>2010</v>
      </c>
      <c r="H54" s="29">
        <v>644869.86614213616</v>
      </c>
      <c r="J54">
        <f t="shared" si="9"/>
        <v>6733221371.4646521</v>
      </c>
      <c r="K54">
        <f t="shared" si="10"/>
        <v>8248667.1365453685</v>
      </c>
      <c r="L54">
        <f t="shared" si="11"/>
        <v>25386684.771043409</v>
      </c>
      <c r="M54">
        <f t="shared" si="12"/>
        <v>145204450.2072126</v>
      </c>
      <c r="N54">
        <f t="shared" si="13"/>
        <v>41627182.99323763</v>
      </c>
      <c r="O54">
        <f t="shared" si="14"/>
        <v>-6954889870.0921345</v>
      </c>
      <c r="P54">
        <f t="shared" si="15"/>
        <v>274743039.10313416</v>
      </c>
      <c r="Q54">
        <f t="shared" si="16"/>
        <v>273541525.58369064</v>
      </c>
    </row>
    <row r="55" spans="1:17" x14ac:dyDescent="0.25">
      <c r="A55" s="8">
        <v>40330</v>
      </c>
      <c r="B55" s="9">
        <v>288397187.62551999</v>
      </c>
      <c r="C55" s="10">
        <v>23.6</v>
      </c>
      <c r="D55" s="10">
        <v>57.5</v>
      </c>
      <c r="E55" s="10">
        <v>30</v>
      </c>
      <c r="F55" s="6">
        <v>22</v>
      </c>
      <c r="G55">
        <f t="shared" si="8"/>
        <v>2010</v>
      </c>
      <c r="H55" s="29">
        <v>645223.01882527408</v>
      </c>
      <c r="J55">
        <f t="shared" si="9"/>
        <v>6733221371.4646521</v>
      </c>
      <c r="K55">
        <f t="shared" si="10"/>
        <v>1607502.431234275</v>
      </c>
      <c r="L55">
        <f t="shared" si="11"/>
        <v>41826199.837678969</v>
      </c>
      <c r="M55">
        <f t="shared" si="12"/>
        <v>140520435.68439931</v>
      </c>
      <c r="N55">
        <f t="shared" si="13"/>
        <v>45789901.292561397</v>
      </c>
      <c r="O55">
        <f t="shared" si="14"/>
        <v>-6954889870.0921345</v>
      </c>
      <c r="P55">
        <f t="shared" si="15"/>
        <v>274893497.74064684</v>
      </c>
      <c r="Q55">
        <f t="shared" si="16"/>
        <v>282969038.35903883</v>
      </c>
    </row>
    <row r="56" spans="1:17" x14ac:dyDescent="0.25">
      <c r="A56" s="8">
        <v>40360</v>
      </c>
      <c r="B56" s="9">
        <v>334725938.08823001</v>
      </c>
      <c r="C56" s="10">
        <v>5.6</v>
      </c>
      <c r="D56" s="10">
        <v>129.69999999999999</v>
      </c>
      <c r="E56" s="10">
        <v>31</v>
      </c>
      <c r="F56" s="6">
        <v>21</v>
      </c>
      <c r="G56">
        <f t="shared" si="8"/>
        <v>2010</v>
      </c>
      <c r="H56" s="29">
        <v>645576.36490683886</v>
      </c>
      <c r="J56">
        <f t="shared" si="9"/>
        <v>6733221371.4646521</v>
      </c>
      <c r="K56">
        <f t="shared" si="10"/>
        <v>381441.25486915</v>
      </c>
      <c r="L56">
        <f t="shared" si="11"/>
        <v>94345358.590381935</v>
      </c>
      <c r="M56">
        <f t="shared" si="12"/>
        <v>145204450.2072126</v>
      </c>
      <c r="N56">
        <f t="shared" si="13"/>
        <v>43708542.142899513</v>
      </c>
      <c r="O56">
        <f t="shared" si="14"/>
        <v>-6954889870.0921345</v>
      </c>
      <c r="P56">
        <f t="shared" si="15"/>
        <v>275044038.77442944</v>
      </c>
      <c r="Q56">
        <f t="shared" si="16"/>
        <v>337015332.34231007</v>
      </c>
    </row>
    <row r="57" spans="1:17" x14ac:dyDescent="0.25">
      <c r="A57" s="8">
        <v>40391</v>
      </c>
      <c r="B57" s="9">
        <v>325611196.93184</v>
      </c>
      <c r="C57" s="10">
        <v>6</v>
      </c>
      <c r="D57" s="10">
        <v>121.7</v>
      </c>
      <c r="E57" s="10">
        <v>31</v>
      </c>
      <c r="F57" s="6">
        <v>21</v>
      </c>
      <c r="G57">
        <f t="shared" si="8"/>
        <v>2010</v>
      </c>
      <c r="H57" s="29">
        <v>645929.90449274203</v>
      </c>
      <c r="J57">
        <f t="shared" si="9"/>
        <v>6733221371.4646521</v>
      </c>
      <c r="K57">
        <f t="shared" si="10"/>
        <v>408687.058788375</v>
      </c>
      <c r="L57">
        <f t="shared" si="11"/>
        <v>88526061.221661404</v>
      </c>
      <c r="M57">
        <f t="shared" si="12"/>
        <v>145204450.2072126</v>
      </c>
      <c r="N57">
        <f t="shared" si="13"/>
        <v>43708542.142899513</v>
      </c>
      <c r="O57">
        <f t="shared" si="14"/>
        <v>-6954889870.0921345</v>
      </c>
      <c r="P57">
        <f t="shared" si="15"/>
        <v>275194662.24960494</v>
      </c>
      <c r="Q57">
        <f t="shared" si="16"/>
        <v>331373904.25268435</v>
      </c>
    </row>
    <row r="58" spans="1:17" x14ac:dyDescent="0.25">
      <c r="A58" s="8">
        <v>40422</v>
      </c>
      <c r="B58" s="9">
        <v>264224371.98183998</v>
      </c>
      <c r="C58" s="10">
        <v>87.9</v>
      </c>
      <c r="D58" s="10">
        <v>24.1</v>
      </c>
      <c r="E58" s="10">
        <v>30</v>
      </c>
      <c r="F58" s="6">
        <v>21</v>
      </c>
      <c r="G58">
        <f t="shared" si="8"/>
        <v>2010</v>
      </c>
      <c r="H58" s="29">
        <v>646283.63768895308</v>
      </c>
      <c r="J58">
        <f t="shared" si="9"/>
        <v>6733221371.4646521</v>
      </c>
      <c r="K58">
        <f t="shared" si="10"/>
        <v>5987265.4112496944</v>
      </c>
      <c r="L58">
        <f t="shared" si="11"/>
        <v>17530633.323270664</v>
      </c>
      <c r="M58">
        <f t="shared" si="12"/>
        <v>140520435.68439931</v>
      </c>
      <c r="N58">
        <f t="shared" si="13"/>
        <v>43708542.142899513</v>
      </c>
      <c r="O58">
        <f t="shared" si="14"/>
        <v>-6954889870.0921345</v>
      </c>
      <c r="P58">
        <f t="shared" si="15"/>
        <v>275345368.21132106</v>
      </c>
      <c r="Q58">
        <f t="shared" si="16"/>
        <v>261423746.14565867</v>
      </c>
    </row>
    <row r="59" spans="1:17" x14ac:dyDescent="0.25">
      <c r="A59" s="8">
        <v>40452</v>
      </c>
      <c r="B59" s="9">
        <v>254480106.5099</v>
      </c>
      <c r="C59" s="10">
        <v>239.5</v>
      </c>
      <c r="D59" s="10">
        <v>0</v>
      </c>
      <c r="E59" s="10">
        <v>31</v>
      </c>
      <c r="F59" s="6">
        <v>20</v>
      </c>
      <c r="G59">
        <f t="shared" si="8"/>
        <v>2010</v>
      </c>
      <c r="H59" s="29">
        <v>646637.56460149959</v>
      </c>
      <c r="J59">
        <f t="shared" si="9"/>
        <v>6733221371.4646521</v>
      </c>
      <c r="K59">
        <f t="shared" si="10"/>
        <v>16313425.096635969</v>
      </c>
      <c r="L59">
        <f t="shared" si="11"/>
        <v>0</v>
      </c>
      <c r="M59">
        <f t="shared" si="12"/>
        <v>145204450.2072126</v>
      </c>
      <c r="N59">
        <f t="shared" si="13"/>
        <v>41627182.99323763</v>
      </c>
      <c r="O59">
        <f t="shared" si="14"/>
        <v>-6954889870.0921345</v>
      </c>
      <c r="P59">
        <f t="shared" si="15"/>
        <v>275496156.70475018</v>
      </c>
      <c r="Q59">
        <f t="shared" si="16"/>
        <v>256972716.37435353</v>
      </c>
    </row>
    <row r="60" spans="1:17" x14ac:dyDescent="0.25">
      <c r="A60" s="8">
        <v>40483</v>
      </c>
      <c r="B60" s="9">
        <v>262982872.56432</v>
      </c>
      <c r="C60" s="10">
        <v>413.6</v>
      </c>
      <c r="D60" s="10">
        <v>0</v>
      </c>
      <c r="E60" s="10">
        <v>30</v>
      </c>
      <c r="F60" s="6">
        <v>22</v>
      </c>
      <c r="G60">
        <f t="shared" si="8"/>
        <v>2010</v>
      </c>
      <c r="H60" s="29">
        <v>646991.68533646734</v>
      </c>
      <c r="J60">
        <f t="shared" si="9"/>
        <v>6733221371.4646521</v>
      </c>
      <c r="K60">
        <f t="shared" si="10"/>
        <v>28172161.252478652</v>
      </c>
      <c r="L60">
        <f t="shared" si="11"/>
        <v>0</v>
      </c>
      <c r="M60">
        <f t="shared" si="12"/>
        <v>140520435.68439931</v>
      </c>
      <c r="N60">
        <f t="shared" si="13"/>
        <v>45789901.292561397</v>
      </c>
      <c r="O60">
        <f t="shared" si="14"/>
        <v>-6954889870.0921345</v>
      </c>
      <c r="P60">
        <f t="shared" si="15"/>
        <v>275647027.77508956</v>
      </c>
      <c r="Q60">
        <f t="shared" si="16"/>
        <v>268461027.37704688</v>
      </c>
    </row>
    <row r="61" spans="1:17" x14ac:dyDescent="0.25">
      <c r="A61" s="8">
        <v>40513</v>
      </c>
      <c r="B61" s="9">
        <v>293281443.41191</v>
      </c>
      <c r="C61" s="10">
        <v>713.5</v>
      </c>
      <c r="D61" s="10">
        <v>0</v>
      </c>
      <c r="E61" s="10">
        <v>31</v>
      </c>
      <c r="F61" s="6">
        <v>21</v>
      </c>
      <c r="G61">
        <f t="shared" si="8"/>
        <v>2010</v>
      </c>
      <c r="H61" s="29">
        <v>647346</v>
      </c>
      <c r="J61">
        <f t="shared" si="9"/>
        <v>6733221371.4646521</v>
      </c>
      <c r="K61">
        <f t="shared" si="10"/>
        <v>48599702.740917593</v>
      </c>
      <c r="L61">
        <f t="shared" si="11"/>
        <v>0</v>
      </c>
      <c r="M61">
        <f t="shared" si="12"/>
        <v>145204450.2072126</v>
      </c>
      <c r="N61">
        <f t="shared" si="13"/>
        <v>43708542.142899513</v>
      </c>
      <c r="O61">
        <f t="shared" si="14"/>
        <v>-6954889870.0921345</v>
      </c>
      <c r="P61">
        <f t="shared" si="15"/>
        <v>275797981.46756107</v>
      </c>
      <c r="Q61">
        <f t="shared" si="16"/>
        <v>291642177.93110782</v>
      </c>
    </row>
    <row r="62" spans="1:17" x14ac:dyDescent="0.25">
      <c r="A62" s="8">
        <v>40544</v>
      </c>
      <c r="B62" s="9">
        <v>300666159.26084</v>
      </c>
      <c r="C62" s="10">
        <v>798.8</v>
      </c>
      <c r="D62" s="10">
        <v>0</v>
      </c>
      <c r="E62" s="10">
        <v>31</v>
      </c>
      <c r="F62" s="6">
        <v>20</v>
      </c>
      <c r="G62">
        <f t="shared" si="8"/>
        <v>2011</v>
      </c>
      <c r="H62" s="29">
        <v>647679.71882858081</v>
      </c>
      <c r="J62">
        <f t="shared" si="9"/>
        <v>6733221371.4646521</v>
      </c>
      <c r="K62">
        <f t="shared" si="10"/>
        <v>54409870.426692322</v>
      </c>
      <c r="L62">
        <f t="shared" si="11"/>
        <v>0</v>
      </c>
      <c r="M62">
        <f t="shared" si="12"/>
        <v>145204450.2072126</v>
      </c>
      <c r="N62">
        <f t="shared" si="13"/>
        <v>41627182.99323763</v>
      </c>
      <c r="O62">
        <f t="shared" si="14"/>
        <v>-6958350014.3061104</v>
      </c>
      <c r="P62">
        <f t="shared" si="15"/>
        <v>275940160.42487341</v>
      </c>
      <c r="Q62">
        <f t="shared" si="16"/>
        <v>292053021.21055704</v>
      </c>
    </row>
    <row r="63" spans="1:17" x14ac:dyDescent="0.25">
      <c r="A63" s="8">
        <v>40575</v>
      </c>
      <c r="B63" s="9">
        <v>269236699.82142001</v>
      </c>
      <c r="C63" s="10">
        <v>677.8</v>
      </c>
      <c r="D63" s="10">
        <v>0</v>
      </c>
      <c r="E63" s="10">
        <v>28</v>
      </c>
      <c r="F63" s="6">
        <v>19</v>
      </c>
      <c r="G63">
        <f t="shared" si="8"/>
        <v>2011</v>
      </c>
      <c r="H63" s="29">
        <v>648013.60969538626</v>
      </c>
      <c r="J63">
        <f t="shared" si="9"/>
        <v>6733221371.4646521</v>
      </c>
      <c r="K63">
        <f t="shared" si="10"/>
        <v>46168014.741126761</v>
      </c>
      <c r="L63">
        <f t="shared" si="11"/>
        <v>0</v>
      </c>
      <c r="M63">
        <f t="shared" si="12"/>
        <v>131152406.63877268</v>
      </c>
      <c r="N63">
        <f t="shared" si="13"/>
        <v>39545823.843575753</v>
      </c>
      <c r="O63">
        <f t="shared" si="14"/>
        <v>-6958350014.3061104</v>
      </c>
      <c r="P63">
        <f t="shared" si="15"/>
        <v>276082412.67806631</v>
      </c>
      <c r="Q63">
        <f t="shared" si="16"/>
        <v>267820015.06008345</v>
      </c>
    </row>
    <row r="64" spans="1:17" x14ac:dyDescent="0.25">
      <c r="A64" s="8">
        <v>40603</v>
      </c>
      <c r="B64" s="9">
        <v>282763557.58645999</v>
      </c>
      <c r="C64" s="10">
        <v>599.6</v>
      </c>
      <c r="D64" s="10">
        <v>0</v>
      </c>
      <c r="E64" s="10">
        <v>31</v>
      </c>
      <c r="F64" s="6">
        <v>23</v>
      </c>
      <c r="G64">
        <f t="shared" si="8"/>
        <v>2011</v>
      </c>
      <c r="H64" s="29">
        <v>648347.67268910515</v>
      </c>
      <c r="J64">
        <f t="shared" si="9"/>
        <v>6733221371.4646521</v>
      </c>
      <c r="K64">
        <f t="shared" si="10"/>
        <v>40841460.074918278</v>
      </c>
      <c r="L64">
        <f t="shared" si="11"/>
        <v>0</v>
      </c>
      <c r="M64">
        <f t="shared" si="12"/>
        <v>145204450.2072126</v>
      </c>
      <c r="N64">
        <f t="shared" si="13"/>
        <v>47871260.442223281</v>
      </c>
      <c r="O64">
        <f t="shared" si="14"/>
        <v>-6958350014.3061104</v>
      </c>
      <c r="P64">
        <f t="shared" si="15"/>
        <v>276224738.26492506</v>
      </c>
      <c r="Q64">
        <f t="shared" si="16"/>
        <v>285013266.14782149</v>
      </c>
    </row>
    <row r="65" spans="1:17" x14ac:dyDescent="0.25">
      <c r="A65" s="8">
        <v>40634</v>
      </c>
      <c r="B65" s="9">
        <v>251072267.56657001</v>
      </c>
      <c r="C65" s="10">
        <v>330.4</v>
      </c>
      <c r="D65" s="10">
        <v>0</v>
      </c>
      <c r="E65" s="10">
        <v>30</v>
      </c>
      <c r="F65" s="6">
        <v>19</v>
      </c>
      <c r="G65">
        <f t="shared" si="8"/>
        <v>2011</v>
      </c>
      <c r="H65" s="29">
        <v>648681.90789847216</v>
      </c>
      <c r="J65">
        <f t="shared" si="9"/>
        <v>6733221371.4646521</v>
      </c>
      <c r="K65">
        <f t="shared" si="10"/>
        <v>22505034.037279848</v>
      </c>
      <c r="L65">
        <f t="shared" si="11"/>
        <v>0</v>
      </c>
      <c r="M65">
        <f t="shared" si="12"/>
        <v>140520435.68439931</v>
      </c>
      <c r="N65">
        <f t="shared" si="13"/>
        <v>39545823.843575753</v>
      </c>
      <c r="O65">
        <f t="shared" si="14"/>
        <v>-6958350014.3061104</v>
      </c>
      <c r="P65">
        <f t="shared" si="15"/>
        <v>276367137.22325462</v>
      </c>
      <c r="Q65">
        <f t="shared" si="16"/>
        <v>253809787.94705147</v>
      </c>
    </row>
    <row r="66" spans="1:17" x14ac:dyDescent="0.25">
      <c r="A66" s="8">
        <v>40664</v>
      </c>
      <c r="B66" s="9">
        <v>259668932.37447</v>
      </c>
      <c r="C66" s="10">
        <v>126.4</v>
      </c>
      <c r="D66" s="10">
        <v>17.399999999999999</v>
      </c>
      <c r="E66" s="10">
        <v>31</v>
      </c>
      <c r="F66" s="6">
        <v>21</v>
      </c>
      <c r="G66">
        <f t="shared" si="8"/>
        <v>2011</v>
      </c>
      <c r="H66" s="29">
        <v>649016.31541226769</v>
      </c>
      <c r="J66">
        <f t="shared" ref="J66:J97" si="17">WSkWh</f>
        <v>6733221371.4646521</v>
      </c>
      <c r="K66">
        <f t="shared" ref="K66:K97" si="18">LonHDD*C66</f>
        <v>8609674.0384751</v>
      </c>
      <c r="L66">
        <f t="shared" ref="L66:L97" si="19">LonCDD*D66</f>
        <v>12656971.7769672</v>
      </c>
      <c r="M66">
        <f t="shared" ref="M66:M97" si="20">MonthDays*E66</f>
        <v>145204450.2072126</v>
      </c>
      <c r="N66">
        <f t="shared" ref="N66:N97" si="21">PeakDays*F66</f>
        <v>43708542.142899513</v>
      </c>
      <c r="O66">
        <f t="shared" ref="O66:O97" si="22">Year*G66</f>
        <v>-6958350014.3061104</v>
      </c>
      <c r="P66">
        <f t="shared" ref="P66:P97" si="23">Population*H66</f>
        <v>276509609.59087938</v>
      </c>
      <c r="Q66">
        <f t="shared" ref="Q66:Q97" si="24">SUM(J66:P66)</f>
        <v>261560604.91497511</v>
      </c>
    </row>
    <row r="67" spans="1:17" x14ac:dyDescent="0.25">
      <c r="A67" s="8">
        <v>40695</v>
      </c>
      <c r="B67" s="9">
        <v>278903469.94766003</v>
      </c>
      <c r="C67" s="10">
        <v>27</v>
      </c>
      <c r="D67" s="10">
        <v>39.6</v>
      </c>
      <c r="E67" s="10">
        <v>30</v>
      </c>
      <c r="F67" s="6">
        <v>22</v>
      </c>
      <c r="G67">
        <f t="shared" ref="G67:G121" si="25">YEAR(A67)</f>
        <v>2011</v>
      </c>
      <c r="H67" s="29">
        <v>649350.89531931782</v>
      </c>
      <c r="J67">
        <f t="shared" si="17"/>
        <v>6733221371.4646521</v>
      </c>
      <c r="K67">
        <f t="shared" si="18"/>
        <v>1839091.7645476875</v>
      </c>
      <c r="L67">
        <f t="shared" si="19"/>
        <v>28805521.975166734</v>
      </c>
      <c r="M67">
        <f t="shared" si="20"/>
        <v>140520435.68439931</v>
      </c>
      <c r="N67">
        <f t="shared" si="21"/>
        <v>45789901.292561397</v>
      </c>
      <c r="O67">
        <f t="shared" si="22"/>
        <v>-6958350014.3061104</v>
      </c>
      <c r="P67">
        <f t="shared" si="23"/>
        <v>276652155.40564305</v>
      </c>
      <c r="Q67">
        <f t="shared" si="24"/>
        <v>268478463.28085953</v>
      </c>
    </row>
    <row r="68" spans="1:17" x14ac:dyDescent="0.25">
      <c r="A68" s="8">
        <v>40725</v>
      </c>
      <c r="B68" s="9">
        <v>342682880.64267004</v>
      </c>
      <c r="C68" s="10">
        <v>0</v>
      </c>
      <c r="D68" s="10">
        <v>160.9</v>
      </c>
      <c r="E68" s="10">
        <v>31</v>
      </c>
      <c r="F68" s="6">
        <v>20</v>
      </c>
      <c r="G68">
        <f t="shared" si="25"/>
        <v>2011</v>
      </c>
      <c r="H68" s="29">
        <v>649685.64770849433</v>
      </c>
      <c r="J68">
        <f t="shared" si="17"/>
        <v>6733221371.4646521</v>
      </c>
      <c r="K68">
        <f t="shared" si="18"/>
        <v>0</v>
      </c>
      <c r="L68">
        <f t="shared" si="19"/>
        <v>117040618.3283921</v>
      </c>
      <c r="M68">
        <f t="shared" si="20"/>
        <v>145204450.2072126</v>
      </c>
      <c r="N68">
        <f t="shared" si="21"/>
        <v>41627182.99323763</v>
      </c>
      <c r="O68">
        <f t="shared" si="22"/>
        <v>-6958350014.3061104</v>
      </c>
      <c r="P68">
        <f t="shared" si="23"/>
        <v>276794774.70540905</v>
      </c>
      <c r="Q68">
        <f t="shared" si="24"/>
        <v>355538383.3927927</v>
      </c>
    </row>
    <row r="69" spans="1:17" x14ac:dyDescent="0.25">
      <c r="A69" s="8">
        <v>40756</v>
      </c>
      <c r="B69" s="9">
        <v>311408949.97279</v>
      </c>
      <c r="C69" s="10">
        <v>1.5</v>
      </c>
      <c r="D69" s="10">
        <v>82.9</v>
      </c>
      <c r="E69" s="10">
        <v>31</v>
      </c>
      <c r="F69" s="6">
        <v>22</v>
      </c>
      <c r="G69">
        <f t="shared" si="25"/>
        <v>2011</v>
      </c>
      <c r="H69" s="29">
        <v>650020.57266871503</v>
      </c>
      <c r="J69">
        <f t="shared" si="17"/>
        <v>6733221371.4646521</v>
      </c>
      <c r="K69">
        <f t="shared" si="18"/>
        <v>102171.76469709375</v>
      </c>
      <c r="L69">
        <f t="shared" si="19"/>
        <v>60302468.98336672</v>
      </c>
      <c r="M69">
        <f t="shared" si="20"/>
        <v>145204450.2072126</v>
      </c>
      <c r="N69">
        <f t="shared" si="21"/>
        <v>45789901.292561397</v>
      </c>
      <c r="O69">
        <f t="shared" si="22"/>
        <v>-6958350014.3061104</v>
      </c>
      <c r="P69">
        <f t="shared" si="23"/>
        <v>276937467.52806026</v>
      </c>
      <c r="Q69">
        <f t="shared" si="24"/>
        <v>303207816.93443996</v>
      </c>
    </row>
    <row r="70" spans="1:17" x14ac:dyDescent="0.25">
      <c r="A70" s="8">
        <v>40787</v>
      </c>
      <c r="B70" s="9">
        <v>270531205.43578005</v>
      </c>
      <c r="C70" s="10">
        <v>71.900000000000006</v>
      </c>
      <c r="D70" s="10">
        <v>29</v>
      </c>
      <c r="E70" s="10">
        <v>30</v>
      </c>
      <c r="F70" s="6">
        <v>21</v>
      </c>
      <c r="G70">
        <f t="shared" si="25"/>
        <v>2011</v>
      </c>
      <c r="H70" s="29">
        <v>650355.67028894357</v>
      </c>
      <c r="J70">
        <f t="shared" si="17"/>
        <v>6733221371.4646521</v>
      </c>
      <c r="K70">
        <f t="shared" si="18"/>
        <v>4897433.2544806944</v>
      </c>
      <c r="L70">
        <f t="shared" si="19"/>
        <v>21094952.961612001</v>
      </c>
      <c r="M70">
        <f t="shared" si="20"/>
        <v>140520435.68439931</v>
      </c>
      <c r="N70">
        <f t="shared" si="21"/>
        <v>43708542.142899513</v>
      </c>
      <c r="O70">
        <f t="shared" si="22"/>
        <v>-6958350014.3061104</v>
      </c>
      <c r="P70">
        <f t="shared" si="23"/>
        <v>277080233.91149914</v>
      </c>
      <c r="Q70">
        <f t="shared" si="24"/>
        <v>262172955.11343205</v>
      </c>
    </row>
    <row r="71" spans="1:17" x14ac:dyDescent="0.25">
      <c r="A71" s="8">
        <v>40817</v>
      </c>
      <c r="B71" s="9">
        <v>257212837.85677001</v>
      </c>
      <c r="C71" s="10">
        <v>234.6</v>
      </c>
      <c r="D71" s="10">
        <v>0</v>
      </c>
      <c r="E71" s="10">
        <v>31</v>
      </c>
      <c r="F71" s="6">
        <v>20</v>
      </c>
      <c r="G71">
        <f t="shared" si="25"/>
        <v>2011</v>
      </c>
      <c r="H71" s="29">
        <v>650690.94065818924</v>
      </c>
      <c r="J71">
        <f t="shared" si="17"/>
        <v>6733221371.4646521</v>
      </c>
      <c r="K71">
        <f t="shared" si="18"/>
        <v>15979663.998625463</v>
      </c>
      <c r="L71">
        <f t="shared" si="19"/>
        <v>0</v>
      </c>
      <c r="M71">
        <f t="shared" si="20"/>
        <v>145204450.2072126</v>
      </c>
      <c r="N71">
        <f t="shared" si="21"/>
        <v>41627182.99323763</v>
      </c>
      <c r="O71">
        <f t="shared" si="22"/>
        <v>-6958350014.3061104</v>
      </c>
      <c r="P71">
        <f t="shared" si="23"/>
        <v>277223073.89364755</v>
      </c>
      <c r="Q71">
        <f t="shared" si="24"/>
        <v>254905728.25126493</v>
      </c>
    </row>
    <row r="72" spans="1:17" x14ac:dyDescent="0.25">
      <c r="A72" s="8">
        <v>40848</v>
      </c>
      <c r="B72" s="9">
        <v>256512690.70552</v>
      </c>
      <c r="C72" s="10">
        <v>347.9</v>
      </c>
      <c r="D72" s="10">
        <v>0</v>
      </c>
      <c r="E72" s="10">
        <v>30</v>
      </c>
      <c r="F72" s="6">
        <v>22</v>
      </c>
      <c r="G72">
        <f t="shared" si="25"/>
        <v>2011</v>
      </c>
      <c r="H72" s="29">
        <v>651026.38386550744</v>
      </c>
      <c r="J72">
        <f t="shared" si="17"/>
        <v>6733221371.4646521</v>
      </c>
      <c r="K72">
        <f t="shared" si="18"/>
        <v>23697037.958745942</v>
      </c>
      <c r="L72">
        <f t="shared" si="19"/>
        <v>0</v>
      </c>
      <c r="M72">
        <f t="shared" si="20"/>
        <v>140520435.68439931</v>
      </c>
      <c r="N72">
        <f t="shared" si="21"/>
        <v>45789901.292561397</v>
      </c>
      <c r="O72">
        <f t="shared" si="22"/>
        <v>-6958350014.3061104</v>
      </c>
      <c r="P72">
        <f t="shared" si="23"/>
        <v>277365987.512447</v>
      </c>
      <c r="Q72">
        <f t="shared" si="24"/>
        <v>262244719.60669577</v>
      </c>
    </row>
    <row r="73" spans="1:17" x14ac:dyDescent="0.25">
      <c r="A73" s="8">
        <v>40878</v>
      </c>
      <c r="B73" s="9">
        <v>277881320.22968</v>
      </c>
      <c r="C73" s="10">
        <v>548.4</v>
      </c>
      <c r="D73" s="10">
        <v>0</v>
      </c>
      <c r="E73" s="10">
        <v>31</v>
      </c>
      <c r="F73" s="6">
        <v>20</v>
      </c>
      <c r="G73">
        <f t="shared" si="25"/>
        <v>2011</v>
      </c>
      <c r="H73" s="29">
        <v>651361.99999999942</v>
      </c>
      <c r="J73">
        <f t="shared" si="17"/>
        <v>6733221371.4646521</v>
      </c>
      <c r="K73">
        <f t="shared" si="18"/>
        <v>37353997.17325747</v>
      </c>
      <c r="L73">
        <f t="shared" si="19"/>
        <v>0</v>
      </c>
      <c r="M73">
        <f t="shared" si="20"/>
        <v>145204450.2072126</v>
      </c>
      <c r="N73">
        <f t="shared" si="21"/>
        <v>41627182.99323763</v>
      </c>
      <c r="O73">
        <f t="shared" si="22"/>
        <v>-6958350014.3061104</v>
      </c>
      <c r="P73">
        <f t="shared" si="23"/>
        <v>277508974.80585861</v>
      </c>
      <c r="Q73">
        <f t="shared" si="24"/>
        <v>276565962.33810806</v>
      </c>
    </row>
    <row r="74" spans="1:17" x14ac:dyDescent="0.25">
      <c r="A74" s="8">
        <v>40909</v>
      </c>
      <c r="B74" s="9">
        <v>290374956.02315003</v>
      </c>
      <c r="C74" s="10">
        <v>644.79999999999995</v>
      </c>
      <c r="D74" s="10">
        <v>0</v>
      </c>
      <c r="E74" s="10">
        <v>31</v>
      </c>
      <c r="F74" s="6">
        <v>21</v>
      </c>
      <c r="G74">
        <f t="shared" si="25"/>
        <v>2012</v>
      </c>
      <c r="H74" s="29">
        <v>651876.26101622346</v>
      </c>
      <c r="J74">
        <f t="shared" si="17"/>
        <v>6733221371.4646521</v>
      </c>
      <c r="K74">
        <f t="shared" si="18"/>
        <v>43920235.917790696</v>
      </c>
      <c r="L74">
        <f t="shared" si="19"/>
        <v>0</v>
      </c>
      <c r="M74">
        <f t="shared" si="20"/>
        <v>145204450.2072126</v>
      </c>
      <c r="N74">
        <f t="shared" si="21"/>
        <v>43708542.142899513</v>
      </c>
      <c r="O74">
        <f t="shared" si="22"/>
        <v>-6961810158.5200863</v>
      </c>
      <c r="P74">
        <f t="shared" si="23"/>
        <v>277728072.70747858</v>
      </c>
      <c r="Q74">
        <f t="shared" si="24"/>
        <v>281972513.91994673</v>
      </c>
    </row>
    <row r="75" spans="1:17" x14ac:dyDescent="0.25">
      <c r="A75" s="8">
        <v>40940</v>
      </c>
      <c r="B75" s="9">
        <v>265047531.93023002</v>
      </c>
      <c r="C75" s="10">
        <v>553</v>
      </c>
      <c r="D75" s="10">
        <v>0</v>
      </c>
      <c r="E75" s="10">
        <v>29</v>
      </c>
      <c r="F75" s="6">
        <v>20</v>
      </c>
      <c r="G75">
        <f t="shared" si="25"/>
        <v>2012</v>
      </c>
      <c r="H75" s="29">
        <v>652390.92804998066</v>
      </c>
      <c r="J75">
        <f t="shared" si="17"/>
        <v>6733221371.4646521</v>
      </c>
      <c r="K75">
        <f t="shared" si="18"/>
        <v>37667323.918328561</v>
      </c>
      <c r="L75">
        <f t="shared" si="19"/>
        <v>0</v>
      </c>
      <c r="M75">
        <f t="shared" si="20"/>
        <v>135836421.16158599</v>
      </c>
      <c r="N75">
        <f t="shared" si="21"/>
        <v>41627182.99323763</v>
      </c>
      <c r="O75">
        <f t="shared" si="22"/>
        <v>-6961810158.5200863</v>
      </c>
      <c r="P75">
        <f t="shared" si="23"/>
        <v>277947343.59049648</v>
      </c>
      <c r="Q75">
        <f t="shared" si="24"/>
        <v>264489484.60821384</v>
      </c>
    </row>
    <row r="76" spans="1:17" x14ac:dyDescent="0.25">
      <c r="A76" s="8">
        <v>40969</v>
      </c>
      <c r="B76" s="9">
        <v>264589708.49737003</v>
      </c>
      <c r="C76" s="10">
        <v>331.1</v>
      </c>
      <c r="D76" s="10">
        <v>2.2000000000000002</v>
      </c>
      <c r="E76" s="10">
        <v>31</v>
      </c>
      <c r="F76" s="6">
        <v>22</v>
      </c>
      <c r="G76">
        <f t="shared" si="25"/>
        <v>2012</v>
      </c>
      <c r="H76" s="29">
        <v>652906.0014218291</v>
      </c>
      <c r="J76">
        <f t="shared" si="17"/>
        <v>6733221371.4646521</v>
      </c>
      <c r="K76">
        <f t="shared" si="18"/>
        <v>22552714.194138493</v>
      </c>
      <c r="L76">
        <f t="shared" si="19"/>
        <v>1600306.7763981519</v>
      </c>
      <c r="M76">
        <f t="shared" si="20"/>
        <v>145204450.2072126</v>
      </c>
      <c r="N76">
        <f t="shared" si="21"/>
        <v>45789901.292561397</v>
      </c>
      <c r="O76">
        <f t="shared" si="22"/>
        <v>-6961810158.5200863</v>
      </c>
      <c r="P76">
        <f t="shared" si="23"/>
        <v>278166787.59148437</v>
      </c>
      <c r="Q76">
        <f t="shared" si="24"/>
        <v>264725373.00636035</v>
      </c>
    </row>
    <row r="77" spans="1:17" x14ac:dyDescent="0.25">
      <c r="A77" s="8">
        <v>41000</v>
      </c>
      <c r="B77" s="9">
        <v>241856924.93334001</v>
      </c>
      <c r="C77" s="10">
        <v>334.6</v>
      </c>
      <c r="D77" s="10">
        <v>0</v>
      </c>
      <c r="E77" s="10">
        <v>30</v>
      </c>
      <c r="F77" s="6">
        <v>19</v>
      </c>
      <c r="G77">
        <f t="shared" si="25"/>
        <v>2012</v>
      </c>
      <c r="H77" s="29">
        <v>653421.48145257949</v>
      </c>
      <c r="J77">
        <f t="shared" si="17"/>
        <v>6733221371.4646521</v>
      </c>
      <c r="K77">
        <f t="shared" si="18"/>
        <v>22791114.978431713</v>
      </c>
      <c r="L77">
        <f t="shared" si="19"/>
        <v>0</v>
      </c>
      <c r="M77">
        <f t="shared" si="20"/>
        <v>140520435.68439931</v>
      </c>
      <c r="N77">
        <f t="shared" si="21"/>
        <v>39545823.843575753</v>
      </c>
      <c r="O77">
        <f t="shared" si="22"/>
        <v>-6961810158.5200863</v>
      </c>
      <c r="P77">
        <f t="shared" si="23"/>
        <v>278386404.84712166</v>
      </c>
      <c r="Q77">
        <f t="shared" si="24"/>
        <v>252654992.29809421</v>
      </c>
    </row>
    <row r="78" spans="1:17" x14ac:dyDescent="0.25">
      <c r="A78" s="8">
        <v>41030</v>
      </c>
      <c r="B78" s="9">
        <v>264293073.48114002</v>
      </c>
      <c r="C78" s="10">
        <v>87.2</v>
      </c>
      <c r="D78" s="10">
        <v>28.5</v>
      </c>
      <c r="E78" s="10">
        <v>31</v>
      </c>
      <c r="F78" s="6">
        <v>22</v>
      </c>
      <c r="G78">
        <f t="shared" si="25"/>
        <v>2012</v>
      </c>
      <c r="H78" s="29">
        <v>653937.36846329563</v>
      </c>
      <c r="J78">
        <f t="shared" si="17"/>
        <v>6733221371.4646521</v>
      </c>
      <c r="K78">
        <f t="shared" si="18"/>
        <v>5939585.25439105</v>
      </c>
      <c r="L78">
        <f t="shared" si="19"/>
        <v>20731246.876066968</v>
      </c>
      <c r="M78">
        <f t="shared" si="20"/>
        <v>145204450.2072126</v>
      </c>
      <c r="N78">
        <f t="shared" si="21"/>
        <v>45789901.292561397</v>
      </c>
      <c r="O78">
        <f t="shared" si="22"/>
        <v>-6961810158.5200863</v>
      </c>
      <c r="P78">
        <f t="shared" si="23"/>
        <v>278606195.49419582</v>
      </c>
      <c r="Q78">
        <f t="shared" si="24"/>
        <v>267682592.06899345</v>
      </c>
    </row>
    <row r="79" spans="1:17" x14ac:dyDescent="0.25">
      <c r="A79" s="8">
        <v>41061</v>
      </c>
      <c r="B79" s="9">
        <v>290940514.11059999</v>
      </c>
      <c r="C79" s="10">
        <v>28.2</v>
      </c>
      <c r="D79" s="10">
        <v>81.7</v>
      </c>
      <c r="E79" s="10">
        <v>30</v>
      </c>
      <c r="F79" s="6">
        <v>21</v>
      </c>
      <c r="G79">
        <f t="shared" si="25"/>
        <v>2012</v>
      </c>
      <c r="H79" s="29">
        <v>654453.66277529486</v>
      </c>
      <c r="J79">
        <f t="shared" si="17"/>
        <v>6733221371.4646521</v>
      </c>
      <c r="K79">
        <f t="shared" si="18"/>
        <v>1920829.1763053625</v>
      </c>
      <c r="L79">
        <f t="shared" si="19"/>
        <v>59429574.378058642</v>
      </c>
      <c r="M79">
        <f t="shared" si="20"/>
        <v>140520435.68439931</v>
      </c>
      <c r="N79">
        <f t="shared" si="21"/>
        <v>43708542.142899513</v>
      </c>
      <c r="O79">
        <f t="shared" si="22"/>
        <v>-6961810158.5200863</v>
      </c>
      <c r="P79">
        <f t="shared" si="23"/>
        <v>278826159.6696021</v>
      </c>
      <c r="Q79">
        <f t="shared" si="24"/>
        <v>295816753.99583119</v>
      </c>
    </row>
    <row r="80" spans="1:17" x14ac:dyDescent="0.25">
      <c r="A80" s="8">
        <v>41091</v>
      </c>
      <c r="B80" s="9">
        <v>340196199.36287999</v>
      </c>
      <c r="C80" s="10">
        <v>0</v>
      </c>
      <c r="D80" s="10">
        <v>161</v>
      </c>
      <c r="E80" s="10">
        <v>31</v>
      </c>
      <c r="F80" s="6">
        <v>21</v>
      </c>
      <c r="G80">
        <f t="shared" si="25"/>
        <v>2012</v>
      </c>
      <c r="H80" s="29">
        <v>654970.36471014831</v>
      </c>
      <c r="J80">
        <f t="shared" si="17"/>
        <v>6733221371.4646521</v>
      </c>
      <c r="K80">
        <f t="shared" si="18"/>
        <v>0</v>
      </c>
      <c r="L80">
        <f t="shared" si="19"/>
        <v>117113359.54550111</v>
      </c>
      <c r="M80">
        <f t="shared" si="20"/>
        <v>145204450.2072126</v>
      </c>
      <c r="N80">
        <f t="shared" si="21"/>
        <v>43708542.142899513</v>
      </c>
      <c r="O80">
        <f t="shared" si="22"/>
        <v>-6961810158.5200863</v>
      </c>
      <c r="P80">
        <f t="shared" si="23"/>
        <v>279046297.51034409</v>
      </c>
      <c r="Q80">
        <f t="shared" si="24"/>
        <v>356483862.35052258</v>
      </c>
    </row>
    <row r="81" spans="1:17" x14ac:dyDescent="0.25">
      <c r="A81" s="8">
        <v>41122</v>
      </c>
      <c r="B81" s="9">
        <v>304061556.83872002</v>
      </c>
      <c r="C81" s="10">
        <v>7.8</v>
      </c>
      <c r="D81" s="10">
        <v>79.599999999999994</v>
      </c>
      <c r="E81" s="10">
        <v>31</v>
      </c>
      <c r="F81" s="6">
        <v>22</v>
      </c>
      <c r="G81">
        <f t="shared" si="25"/>
        <v>2012</v>
      </c>
      <c r="H81" s="29">
        <v>655487.4745896809</v>
      </c>
      <c r="J81">
        <f t="shared" si="17"/>
        <v>6733221371.4646521</v>
      </c>
      <c r="K81">
        <f t="shared" si="18"/>
        <v>531293.1764248875</v>
      </c>
      <c r="L81">
        <f t="shared" si="19"/>
        <v>57902008.818769485</v>
      </c>
      <c r="M81">
        <f t="shared" si="20"/>
        <v>145204450.2072126</v>
      </c>
      <c r="N81">
        <f t="shared" si="21"/>
        <v>45789901.292561397</v>
      </c>
      <c r="O81">
        <f t="shared" si="22"/>
        <v>-6961810158.5200863</v>
      </c>
      <c r="P81">
        <f t="shared" si="23"/>
        <v>279266609.1535334</v>
      </c>
      <c r="Q81">
        <f t="shared" si="24"/>
        <v>300105475.59306759</v>
      </c>
    </row>
    <row r="82" spans="1:17" x14ac:dyDescent="0.25">
      <c r="A82" s="8">
        <v>41153</v>
      </c>
      <c r="B82" s="9">
        <v>261393756.03505</v>
      </c>
      <c r="C82" s="10">
        <v>103.4</v>
      </c>
      <c r="D82" s="10">
        <v>27.7</v>
      </c>
      <c r="E82" s="10">
        <v>30</v>
      </c>
      <c r="F82" s="6">
        <v>19</v>
      </c>
      <c r="G82">
        <f t="shared" si="25"/>
        <v>2012</v>
      </c>
      <c r="H82" s="29">
        <v>656004.9927359717</v>
      </c>
      <c r="J82">
        <f t="shared" si="17"/>
        <v>6733221371.4646521</v>
      </c>
      <c r="K82">
        <f t="shared" si="18"/>
        <v>7043040.3131196629</v>
      </c>
      <c r="L82">
        <f t="shared" si="19"/>
        <v>20149317.139194909</v>
      </c>
      <c r="M82">
        <f t="shared" si="20"/>
        <v>140520435.68439931</v>
      </c>
      <c r="N82">
        <f t="shared" si="21"/>
        <v>39545823.843575753</v>
      </c>
      <c r="O82">
        <f t="shared" si="22"/>
        <v>-6961810158.5200863</v>
      </c>
      <c r="P82">
        <f t="shared" si="23"/>
        <v>279487094.73638994</v>
      </c>
      <c r="Q82">
        <f t="shared" si="24"/>
        <v>258156924.66124517</v>
      </c>
    </row>
    <row r="83" spans="1:17" x14ac:dyDescent="0.25">
      <c r="A83" s="8">
        <v>41183</v>
      </c>
      <c r="B83" s="9">
        <v>253052401.80328</v>
      </c>
      <c r="C83" s="10">
        <v>250.5</v>
      </c>
      <c r="D83" s="10">
        <v>0.7</v>
      </c>
      <c r="E83" s="10">
        <v>31</v>
      </c>
      <c r="F83" s="6">
        <v>22</v>
      </c>
      <c r="G83">
        <f t="shared" si="25"/>
        <v>2012</v>
      </c>
      <c r="H83" s="29">
        <v>656522.91947135399</v>
      </c>
      <c r="J83">
        <f t="shared" si="17"/>
        <v>6733221371.4646521</v>
      </c>
      <c r="K83">
        <f t="shared" si="18"/>
        <v>17062684.704414655</v>
      </c>
      <c r="L83">
        <f t="shared" si="19"/>
        <v>509188.51976304827</v>
      </c>
      <c r="M83">
        <f t="shared" si="20"/>
        <v>145204450.2072126</v>
      </c>
      <c r="N83">
        <f t="shared" si="21"/>
        <v>45789901.292561397</v>
      </c>
      <c r="O83">
        <f t="shared" si="22"/>
        <v>-6961810158.5200863</v>
      </c>
      <c r="P83">
        <f t="shared" si="23"/>
        <v>279707754.39624184</v>
      </c>
      <c r="Q83">
        <f t="shared" si="24"/>
        <v>259685192.06475896</v>
      </c>
    </row>
    <row r="84" spans="1:17" x14ac:dyDescent="0.25">
      <c r="A84" s="8">
        <v>41214</v>
      </c>
      <c r="B84" s="9">
        <v>260224799.99487001</v>
      </c>
      <c r="C84" s="10">
        <v>420.4</v>
      </c>
      <c r="D84" s="10">
        <v>0</v>
      </c>
      <c r="E84" s="10">
        <v>30</v>
      </c>
      <c r="F84" s="6">
        <v>22</v>
      </c>
      <c r="G84">
        <f t="shared" si="25"/>
        <v>2012</v>
      </c>
      <c r="H84" s="29">
        <v>657041.25511841557</v>
      </c>
      <c r="J84">
        <f t="shared" si="17"/>
        <v>6733221371.4646521</v>
      </c>
      <c r="K84">
        <f t="shared" si="18"/>
        <v>28635339.919105474</v>
      </c>
      <c r="L84">
        <f t="shared" si="19"/>
        <v>0</v>
      </c>
      <c r="M84">
        <f t="shared" si="20"/>
        <v>140520435.68439931</v>
      </c>
      <c r="N84">
        <f t="shared" si="21"/>
        <v>45789901.292561397</v>
      </c>
      <c r="O84">
        <f t="shared" si="22"/>
        <v>-6961810158.5200863</v>
      </c>
      <c r="P84">
        <f t="shared" si="23"/>
        <v>279928588.27052587</v>
      </c>
      <c r="Q84">
        <f t="shared" si="24"/>
        <v>266285478.11115831</v>
      </c>
    </row>
    <row r="85" spans="1:17" x14ac:dyDescent="0.25">
      <c r="A85" s="8">
        <v>41244</v>
      </c>
      <c r="B85" s="9">
        <v>271295249.79123002</v>
      </c>
      <c r="C85" s="10">
        <v>535.9</v>
      </c>
      <c r="D85" s="10">
        <v>0</v>
      </c>
      <c r="E85" s="10">
        <v>31</v>
      </c>
      <c r="F85" s="6">
        <v>19</v>
      </c>
      <c r="G85">
        <f t="shared" si="25"/>
        <v>2012</v>
      </c>
      <c r="H85" s="29">
        <v>657559.99999999907</v>
      </c>
      <c r="J85">
        <f t="shared" si="17"/>
        <v>6733221371.4646521</v>
      </c>
      <c r="K85">
        <f t="shared" si="18"/>
        <v>36502565.80078169</v>
      </c>
      <c r="L85">
        <f t="shared" si="19"/>
        <v>0</v>
      </c>
      <c r="M85">
        <f t="shared" si="20"/>
        <v>145204450.2072126</v>
      </c>
      <c r="N85">
        <f t="shared" si="21"/>
        <v>39545823.843575753</v>
      </c>
      <c r="O85">
        <f t="shared" si="22"/>
        <v>-6961810158.5200863</v>
      </c>
      <c r="P85">
        <f t="shared" si="23"/>
        <v>280149596.49678719</v>
      </c>
      <c r="Q85">
        <f t="shared" si="24"/>
        <v>272813649.29292214</v>
      </c>
    </row>
    <row r="86" spans="1:17" x14ac:dyDescent="0.25">
      <c r="A86" s="8">
        <v>41275</v>
      </c>
      <c r="B86" s="9">
        <v>288991701.29513001</v>
      </c>
      <c r="C86" s="10">
        <v>657.4</v>
      </c>
      <c r="D86" s="10">
        <v>0</v>
      </c>
      <c r="E86" s="10">
        <v>31</v>
      </c>
      <c r="F86" s="6">
        <v>22</v>
      </c>
      <c r="G86">
        <f t="shared" si="25"/>
        <v>2013</v>
      </c>
      <c r="H86" s="29">
        <v>657954.1148766852</v>
      </c>
      <c r="J86">
        <f t="shared" si="17"/>
        <v>6733221371.4646521</v>
      </c>
      <c r="K86">
        <f t="shared" si="18"/>
        <v>44778478.741246283</v>
      </c>
      <c r="L86">
        <f t="shared" si="19"/>
        <v>0</v>
      </c>
      <c r="M86">
        <f t="shared" si="20"/>
        <v>145204450.2072126</v>
      </c>
      <c r="N86">
        <f t="shared" si="21"/>
        <v>45789901.292561397</v>
      </c>
      <c r="O86">
        <f t="shared" si="22"/>
        <v>-6965270302.7340631</v>
      </c>
      <c r="P86">
        <f t="shared" si="23"/>
        <v>280317506.83755761</v>
      </c>
      <c r="Q86">
        <f t="shared" si="24"/>
        <v>284041405.80916673</v>
      </c>
    </row>
    <row r="87" spans="1:17" x14ac:dyDescent="0.25">
      <c r="A87" s="8">
        <v>41306</v>
      </c>
      <c r="B87" s="9">
        <v>262888750.95611</v>
      </c>
      <c r="C87" s="10">
        <v>657</v>
      </c>
      <c r="D87" s="10">
        <v>0</v>
      </c>
      <c r="E87" s="10">
        <v>28</v>
      </c>
      <c r="F87" s="6">
        <v>19</v>
      </c>
      <c r="G87">
        <f t="shared" si="25"/>
        <v>2013</v>
      </c>
      <c r="H87" s="29">
        <v>658348.4659698921</v>
      </c>
      <c r="J87">
        <f t="shared" si="17"/>
        <v>6733221371.4646521</v>
      </c>
      <c r="K87">
        <f t="shared" si="18"/>
        <v>44751232.937327065</v>
      </c>
      <c r="L87">
        <f t="shared" si="19"/>
        <v>0</v>
      </c>
      <c r="M87">
        <f t="shared" si="20"/>
        <v>131152406.63877268</v>
      </c>
      <c r="N87">
        <f t="shared" si="21"/>
        <v>39545823.843575753</v>
      </c>
      <c r="O87">
        <f t="shared" si="22"/>
        <v>-6965270302.7340631</v>
      </c>
      <c r="P87">
        <f t="shared" si="23"/>
        <v>280485517.81699675</v>
      </c>
      <c r="Q87">
        <f t="shared" si="24"/>
        <v>263886049.96726149</v>
      </c>
    </row>
    <row r="88" spans="1:17" x14ac:dyDescent="0.25">
      <c r="A88" s="8">
        <v>41334</v>
      </c>
      <c r="B88" s="9">
        <v>276366259.18483996</v>
      </c>
      <c r="C88" s="10">
        <v>581.9</v>
      </c>
      <c r="D88" s="10">
        <v>0</v>
      </c>
      <c r="E88" s="10">
        <v>31</v>
      </c>
      <c r="F88" s="6">
        <v>20</v>
      </c>
      <c r="G88">
        <f t="shared" si="25"/>
        <v>2013</v>
      </c>
      <c r="H88" s="29">
        <v>658743.05342119944</v>
      </c>
      <c r="J88">
        <f t="shared" si="17"/>
        <v>6733221371.4646521</v>
      </c>
      <c r="K88">
        <f t="shared" si="18"/>
        <v>39635833.251492567</v>
      </c>
      <c r="L88">
        <f t="shared" si="19"/>
        <v>0</v>
      </c>
      <c r="M88">
        <f t="shared" si="20"/>
        <v>145204450.2072126</v>
      </c>
      <c r="N88">
        <f t="shared" si="21"/>
        <v>41627182.99323763</v>
      </c>
      <c r="O88">
        <f t="shared" si="22"/>
        <v>-6965270302.7340631</v>
      </c>
      <c r="P88">
        <f t="shared" si="23"/>
        <v>280653629.49542373</v>
      </c>
      <c r="Q88">
        <f t="shared" si="24"/>
        <v>275072164.67795509</v>
      </c>
    </row>
    <row r="89" spans="1:17" x14ac:dyDescent="0.25">
      <c r="A89" s="8">
        <v>41365</v>
      </c>
      <c r="B89" s="9">
        <v>251523569.77759001</v>
      </c>
      <c r="C89" s="10">
        <v>362.2</v>
      </c>
      <c r="D89" s="10">
        <v>0</v>
      </c>
      <c r="E89" s="10">
        <v>30</v>
      </c>
      <c r="F89" s="6">
        <v>21</v>
      </c>
      <c r="G89">
        <f t="shared" si="25"/>
        <v>2013</v>
      </c>
      <c r="H89" s="29">
        <v>659137.87737227057</v>
      </c>
      <c r="J89">
        <f t="shared" si="17"/>
        <v>6733221371.4646521</v>
      </c>
      <c r="K89">
        <f t="shared" si="18"/>
        <v>24671075.448858235</v>
      </c>
      <c r="L89">
        <f t="shared" si="19"/>
        <v>0</v>
      </c>
      <c r="M89">
        <f t="shared" si="20"/>
        <v>140520435.68439931</v>
      </c>
      <c r="N89">
        <f t="shared" si="21"/>
        <v>43708542.142899513</v>
      </c>
      <c r="O89">
        <f t="shared" si="22"/>
        <v>-6965270302.7340631</v>
      </c>
      <c r="P89">
        <f t="shared" si="23"/>
        <v>280821841.93319345</v>
      </c>
      <c r="Q89">
        <f t="shared" si="24"/>
        <v>257672963.93993974</v>
      </c>
    </row>
    <row r="90" spans="1:17" x14ac:dyDescent="0.25">
      <c r="A90" s="8">
        <v>41395</v>
      </c>
      <c r="B90" s="9">
        <v>259256155.34336001</v>
      </c>
      <c r="C90" s="10">
        <v>122.2</v>
      </c>
      <c r="D90" s="10">
        <v>27</v>
      </c>
      <c r="E90" s="10">
        <v>31</v>
      </c>
      <c r="F90" s="6">
        <v>22</v>
      </c>
      <c r="G90">
        <f t="shared" si="25"/>
        <v>2013</v>
      </c>
      <c r="H90" s="29">
        <v>659532.93796485395</v>
      </c>
      <c r="J90">
        <f t="shared" si="17"/>
        <v>6733221371.4646521</v>
      </c>
      <c r="K90">
        <f t="shared" si="18"/>
        <v>8323593.0973232379</v>
      </c>
      <c r="L90">
        <f t="shared" si="19"/>
        <v>19640128.619431864</v>
      </c>
      <c r="M90">
        <f t="shared" si="20"/>
        <v>145204450.2072126</v>
      </c>
      <c r="N90">
        <f t="shared" si="21"/>
        <v>45789901.292561397</v>
      </c>
      <c r="O90">
        <f t="shared" si="22"/>
        <v>-6965270302.7340631</v>
      </c>
      <c r="P90">
        <f t="shared" si="23"/>
        <v>280990155.19069695</v>
      </c>
      <c r="Q90">
        <f t="shared" si="24"/>
        <v>267899297.13781476</v>
      </c>
    </row>
    <row r="91" spans="1:17" x14ac:dyDescent="0.25">
      <c r="A91" s="8">
        <v>41426</v>
      </c>
      <c r="B91" s="9">
        <v>276460042.34591997</v>
      </c>
      <c r="C91" s="10">
        <v>41.1</v>
      </c>
      <c r="D91" s="10">
        <v>52.7</v>
      </c>
      <c r="E91" s="10">
        <v>30</v>
      </c>
      <c r="F91" s="6">
        <v>20</v>
      </c>
      <c r="G91">
        <f t="shared" si="25"/>
        <v>2013</v>
      </c>
      <c r="H91" s="29">
        <v>659928.23534078291</v>
      </c>
      <c r="J91">
        <f t="shared" si="17"/>
        <v>6733221371.4646521</v>
      </c>
      <c r="K91">
        <f t="shared" si="18"/>
        <v>2799506.352700369</v>
      </c>
      <c r="L91">
        <f t="shared" si="19"/>
        <v>38334621.416446641</v>
      </c>
      <c r="M91">
        <f t="shared" si="20"/>
        <v>140520435.68439931</v>
      </c>
      <c r="N91">
        <f t="shared" si="21"/>
        <v>41627182.99323763</v>
      </c>
      <c r="O91">
        <f t="shared" si="22"/>
        <v>-6965270302.7340631</v>
      </c>
      <c r="P91">
        <f t="shared" si="23"/>
        <v>281158569.32836157</v>
      </c>
      <c r="Q91">
        <f t="shared" si="24"/>
        <v>272391384.5057345</v>
      </c>
    </row>
    <row r="92" spans="1:17" x14ac:dyDescent="0.25">
      <c r="A92" s="8">
        <v>41456</v>
      </c>
      <c r="B92" s="9">
        <v>321327185.60056001</v>
      </c>
      <c r="C92" s="10">
        <v>7.1</v>
      </c>
      <c r="D92" s="10">
        <v>112.9</v>
      </c>
      <c r="E92" s="10">
        <v>31</v>
      </c>
      <c r="F92" s="6">
        <v>22</v>
      </c>
      <c r="G92">
        <f t="shared" si="25"/>
        <v>2013</v>
      </c>
      <c r="H92" s="29">
        <v>660323.76964197587</v>
      </c>
      <c r="J92">
        <f t="shared" si="17"/>
        <v>6733221371.4646521</v>
      </c>
      <c r="K92">
        <f t="shared" si="18"/>
        <v>483613.01956624375</v>
      </c>
      <c r="L92">
        <f t="shared" si="19"/>
        <v>82124834.116068795</v>
      </c>
      <c r="M92">
        <f t="shared" si="20"/>
        <v>145204450.2072126</v>
      </c>
      <c r="N92">
        <f t="shared" si="21"/>
        <v>45789901.292561397</v>
      </c>
      <c r="O92">
        <f t="shared" si="22"/>
        <v>-6965270302.7340631</v>
      </c>
      <c r="P92">
        <f t="shared" si="23"/>
        <v>281327084.40665078</v>
      </c>
      <c r="Q92">
        <f t="shared" si="24"/>
        <v>322880951.77264905</v>
      </c>
    </row>
    <row r="93" spans="1:17" x14ac:dyDescent="0.25">
      <c r="A93" s="8">
        <v>41487</v>
      </c>
      <c r="B93" s="9">
        <v>294037259.60016</v>
      </c>
      <c r="C93" s="10">
        <v>18.399999999999999</v>
      </c>
      <c r="D93" s="10">
        <v>63.4</v>
      </c>
      <c r="E93" s="10">
        <v>31</v>
      </c>
      <c r="F93" s="6">
        <v>21</v>
      </c>
      <c r="G93">
        <f t="shared" si="25"/>
        <v>2013</v>
      </c>
      <c r="H93" s="29">
        <v>660719.54101043625</v>
      </c>
      <c r="J93">
        <f t="shared" si="17"/>
        <v>6733221371.4646521</v>
      </c>
      <c r="K93">
        <f t="shared" si="18"/>
        <v>1253306.98028435</v>
      </c>
      <c r="L93">
        <f t="shared" si="19"/>
        <v>46117931.647110373</v>
      </c>
      <c r="M93">
        <f t="shared" si="20"/>
        <v>145204450.2072126</v>
      </c>
      <c r="N93">
        <f t="shared" si="21"/>
        <v>43708542.142899513</v>
      </c>
      <c r="O93">
        <f t="shared" si="22"/>
        <v>-6965270302.7340631</v>
      </c>
      <c r="P93">
        <f t="shared" si="23"/>
        <v>281495700.48606426</v>
      </c>
      <c r="Q93">
        <f t="shared" si="24"/>
        <v>285731000.19415981</v>
      </c>
    </row>
    <row r="94" spans="1:17" x14ac:dyDescent="0.25">
      <c r="A94" s="8">
        <v>41518</v>
      </c>
      <c r="B94" s="9">
        <v>263616852.67688</v>
      </c>
      <c r="C94" s="10">
        <v>94.9</v>
      </c>
      <c r="D94" s="10">
        <v>26</v>
      </c>
      <c r="E94" s="10">
        <v>30</v>
      </c>
      <c r="F94" s="6">
        <v>20</v>
      </c>
      <c r="G94">
        <f t="shared" si="25"/>
        <v>2013</v>
      </c>
      <c r="H94" s="29">
        <v>661115.54958825244</v>
      </c>
      <c r="J94">
        <f t="shared" si="17"/>
        <v>6733221371.4646521</v>
      </c>
      <c r="K94">
        <f t="shared" si="18"/>
        <v>6464066.9798361314</v>
      </c>
      <c r="L94">
        <f t="shared" si="19"/>
        <v>18912716.448341794</v>
      </c>
      <c r="M94">
        <f t="shared" si="20"/>
        <v>140520435.68439931</v>
      </c>
      <c r="N94">
        <f t="shared" si="21"/>
        <v>41627182.99323763</v>
      </c>
      <c r="O94">
        <f t="shared" si="22"/>
        <v>-6965270302.7340631</v>
      </c>
      <c r="P94">
        <f t="shared" si="23"/>
        <v>281664417.62713808</v>
      </c>
      <c r="Q94">
        <f t="shared" si="24"/>
        <v>257139888.46354192</v>
      </c>
    </row>
    <row r="95" spans="1:17" x14ac:dyDescent="0.25">
      <c r="A95" s="8">
        <v>41548</v>
      </c>
      <c r="B95" s="9">
        <v>260620451.12983999</v>
      </c>
      <c r="C95" s="10">
        <v>226.6</v>
      </c>
      <c r="D95" s="10">
        <v>2.6</v>
      </c>
      <c r="E95" s="10">
        <v>31</v>
      </c>
      <c r="F95" s="6">
        <v>22</v>
      </c>
      <c r="G95">
        <f t="shared" si="25"/>
        <v>2013</v>
      </c>
      <c r="H95" s="29">
        <v>661511.79551759828</v>
      </c>
      <c r="J95">
        <f t="shared" si="17"/>
        <v>6733221371.4646521</v>
      </c>
      <c r="K95">
        <f t="shared" si="18"/>
        <v>15434747.920240963</v>
      </c>
      <c r="L95">
        <f t="shared" si="19"/>
        <v>1891271.6448341794</v>
      </c>
      <c r="M95">
        <f t="shared" si="20"/>
        <v>145204450.2072126</v>
      </c>
      <c r="N95">
        <f t="shared" si="21"/>
        <v>45789901.292561397</v>
      </c>
      <c r="O95">
        <f t="shared" si="22"/>
        <v>-6965270302.7340631</v>
      </c>
      <c r="P95">
        <f t="shared" si="23"/>
        <v>281833235.8904444</v>
      </c>
      <c r="Q95">
        <f t="shared" si="24"/>
        <v>258104675.68588316</v>
      </c>
    </row>
    <row r="96" spans="1:17" x14ac:dyDescent="0.25">
      <c r="A96" s="8">
        <v>41579</v>
      </c>
      <c r="B96" s="9">
        <v>264051626.00784001</v>
      </c>
      <c r="C96" s="10">
        <v>492.1</v>
      </c>
      <c r="D96" s="10">
        <v>0</v>
      </c>
      <c r="E96" s="10">
        <v>30</v>
      </c>
      <c r="F96" s="6">
        <v>21</v>
      </c>
      <c r="G96">
        <f t="shared" si="25"/>
        <v>2013</v>
      </c>
      <c r="H96" s="29">
        <v>661908.27894073271</v>
      </c>
      <c r="J96">
        <f t="shared" si="17"/>
        <v>6733221371.4646521</v>
      </c>
      <c r="K96">
        <f t="shared" si="18"/>
        <v>33519150.271626558</v>
      </c>
      <c r="L96">
        <f t="shared" si="19"/>
        <v>0</v>
      </c>
      <c r="M96">
        <f t="shared" si="20"/>
        <v>140520435.68439931</v>
      </c>
      <c r="N96">
        <f t="shared" si="21"/>
        <v>43708542.142899513</v>
      </c>
      <c r="O96">
        <f t="shared" si="22"/>
        <v>-6965270302.7340631</v>
      </c>
      <c r="P96">
        <f t="shared" si="23"/>
        <v>282002155.33659196</v>
      </c>
      <c r="Q96">
        <f t="shared" si="24"/>
        <v>267701352.16610646</v>
      </c>
    </row>
    <row r="97" spans="1:17" x14ac:dyDescent="0.25">
      <c r="A97" s="8">
        <v>41609</v>
      </c>
      <c r="B97" s="9">
        <v>286523069.48232001</v>
      </c>
      <c r="C97" s="10">
        <v>687.7</v>
      </c>
      <c r="D97" s="10">
        <v>0</v>
      </c>
      <c r="E97" s="10">
        <v>31</v>
      </c>
      <c r="F97" s="6">
        <v>20</v>
      </c>
      <c r="G97">
        <f t="shared" si="25"/>
        <v>2013</v>
      </c>
      <c r="H97" s="29">
        <v>662304.99999999977</v>
      </c>
      <c r="J97">
        <f t="shared" si="17"/>
        <v>6733221371.4646521</v>
      </c>
      <c r="K97">
        <f t="shared" si="18"/>
        <v>46842348.388127588</v>
      </c>
      <c r="L97">
        <f t="shared" si="19"/>
        <v>0</v>
      </c>
      <c r="M97">
        <f t="shared" si="20"/>
        <v>145204450.2072126</v>
      </c>
      <c r="N97">
        <f t="shared" si="21"/>
        <v>41627182.99323763</v>
      </c>
      <c r="O97">
        <f t="shared" si="22"/>
        <v>-6965270302.7340631</v>
      </c>
      <c r="P97">
        <f t="shared" si="23"/>
        <v>282171176.02622551</v>
      </c>
      <c r="Q97">
        <f t="shared" si="24"/>
        <v>283796226.34539169</v>
      </c>
    </row>
    <row r="98" spans="1:17" x14ac:dyDescent="0.25">
      <c r="A98" s="8">
        <v>41640</v>
      </c>
      <c r="B98" s="9">
        <v>305527740.50727999</v>
      </c>
      <c r="C98" s="10">
        <v>843.9</v>
      </c>
      <c r="D98" s="10">
        <v>0</v>
      </c>
      <c r="E98" s="10">
        <v>31</v>
      </c>
      <c r="F98" s="6">
        <v>22</v>
      </c>
      <c r="G98">
        <f t="shared" si="25"/>
        <v>2014</v>
      </c>
      <c r="H98" s="29">
        <v>662715.6798430573</v>
      </c>
      <c r="J98">
        <f t="shared" ref="J98:J121" si="26">WSkWh</f>
        <v>6733221371.4646521</v>
      </c>
      <c r="K98">
        <f t="shared" ref="K98:K121" si="27">LonHDD*C98</f>
        <v>57481834.818584941</v>
      </c>
      <c r="L98">
        <f t="shared" ref="L98:L121" si="28">LonCDD*D98</f>
        <v>0</v>
      </c>
      <c r="M98">
        <f t="shared" ref="M98:M121" si="29">MonthDays*E98</f>
        <v>145204450.2072126</v>
      </c>
      <c r="N98">
        <f t="shared" ref="N98:N121" si="30">PeakDays*F98</f>
        <v>45789901.292561397</v>
      </c>
      <c r="O98">
        <f t="shared" ref="O98:O121" si="31">Year*G98</f>
        <v>-6968730446.9480391</v>
      </c>
      <c r="P98">
        <f t="shared" ref="P98:P121" si="32">Population*H98</f>
        <v>282346143.77414501</v>
      </c>
      <c r="Q98">
        <f t="shared" ref="Q98:Q121" si="33">SUM(J98:P98)</f>
        <v>295313254.60911739</v>
      </c>
    </row>
    <row r="99" spans="1:17" x14ac:dyDescent="0.25">
      <c r="A99" s="8">
        <v>41671</v>
      </c>
      <c r="B99" s="9">
        <v>270783682.37704003</v>
      </c>
      <c r="C99" s="10">
        <v>790</v>
      </c>
      <c r="D99" s="10">
        <v>0</v>
      </c>
      <c r="E99" s="10">
        <v>28</v>
      </c>
      <c r="F99" s="6">
        <v>19</v>
      </c>
      <c r="G99">
        <f t="shared" si="25"/>
        <v>2014</v>
      </c>
      <c r="H99" s="29">
        <v>663126.6143390818</v>
      </c>
      <c r="J99">
        <f t="shared" si="26"/>
        <v>6733221371.4646521</v>
      </c>
      <c r="K99">
        <f t="shared" si="27"/>
        <v>53810462.740469374</v>
      </c>
      <c r="L99">
        <f t="shared" si="28"/>
        <v>0</v>
      </c>
      <c r="M99">
        <f t="shared" si="29"/>
        <v>131152406.63877268</v>
      </c>
      <c r="N99">
        <f t="shared" si="30"/>
        <v>39545823.843575753</v>
      </c>
      <c r="O99">
        <f t="shared" si="31"/>
        <v>-6968730446.9480391</v>
      </c>
      <c r="P99">
        <f t="shared" si="32"/>
        <v>282521220.01547337</v>
      </c>
      <c r="Q99">
        <f t="shared" si="33"/>
        <v>271520837.75490379</v>
      </c>
    </row>
    <row r="100" spans="1:17" x14ac:dyDescent="0.25">
      <c r="A100" s="8">
        <v>41699</v>
      </c>
      <c r="B100" s="9">
        <v>288299673.04279995</v>
      </c>
      <c r="C100" s="10">
        <v>716.8</v>
      </c>
      <c r="D100" s="10">
        <v>0</v>
      </c>
      <c r="E100" s="10">
        <v>31</v>
      </c>
      <c r="F100" s="6">
        <v>21</v>
      </c>
      <c r="G100">
        <f t="shared" si="25"/>
        <v>2014</v>
      </c>
      <c r="H100" s="29">
        <v>663537.80364597798</v>
      </c>
      <c r="J100">
        <f t="shared" si="26"/>
        <v>6733221371.4646521</v>
      </c>
      <c r="K100">
        <f t="shared" si="27"/>
        <v>48824480.6232512</v>
      </c>
      <c r="L100">
        <f t="shared" si="28"/>
        <v>0</v>
      </c>
      <c r="M100">
        <f t="shared" si="29"/>
        <v>145204450.2072126</v>
      </c>
      <c r="N100">
        <f t="shared" si="30"/>
        <v>43708542.142899513</v>
      </c>
      <c r="O100">
        <f t="shared" si="31"/>
        <v>-6968730446.9480391</v>
      </c>
      <c r="P100">
        <f t="shared" si="32"/>
        <v>282696404.81748497</v>
      </c>
      <c r="Q100">
        <f t="shared" si="33"/>
        <v>284924802.3074609</v>
      </c>
    </row>
    <row r="101" spans="1:17" x14ac:dyDescent="0.25">
      <c r="A101" s="8">
        <v>41730</v>
      </c>
      <c r="B101" s="9">
        <v>244855513.01592001</v>
      </c>
      <c r="C101" s="10">
        <v>353.8</v>
      </c>
      <c r="D101" s="10">
        <v>0</v>
      </c>
      <c r="E101" s="10">
        <v>30</v>
      </c>
      <c r="F101" s="6">
        <v>20</v>
      </c>
      <c r="G101">
        <f t="shared" si="25"/>
        <v>2014</v>
      </c>
      <c r="H101" s="29">
        <v>663949.24792174809</v>
      </c>
      <c r="J101">
        <f t="shared" si="26"/>
        <v>6733221371.4646521</v>
      </c>
      <c r="K101">
        <f t="shared" si="27"/>
        <v>24098913.566554513</v>
      </c>
      <c r="L101">
        <f t="shared" si="28"/>
        <v>0</v>
      </c>
      <c r="M101">
        <f t="shared" si="29"/>
        <v>140520435.68439931</v>
      </c>
      <c r="N101">
        <f t="shared" si="30"/>
        <v>41627182.99323763</v>
      </c>
      <c r="O101">
        <f t="shared" si="31"/>
        <v>-6968730446.9480391</v>
      </c>
      <c r="P101">
        <f t="shared" si="32"/>
        <v>282871698.24749577</v>
      </c>
      <c r="Q101">
        <f t="shared" si="33"/>
        <v>253609155.00829995</v>
      </c>
    </row>
    <row r="102" spans="1:17" x14ac:dyDescent="0.25">
      <c r="A102" s="8">
        <v>41760</v>
      </c>
      <c r="B102" s="9">
        <v>251891961.47196001</v>
      </c>
      <c r="C102" s="10">
        <v>142.5</v>
      </c>
      <c r="D102" s="10">
        <v>12.2</v>
      </c>
      <c r="E102" s="10">
        <v>31</v>
      </c>
      <c r="F102" s="6">
        <v>21</v>
      </c>
      <c r="G102">
        <f t="shared" si="25"/>
        <v>2014</v>
      </c>
      <c r="H102" s="29">
        <v>664360.94732449227</v>
      </c>
      <c r="J102">
        <f t="shared" si="26"/>
        <v>6733221371.4646521</v>
      </c>
      <c r="K102">
        <f t="shared" si="27"/>
        <v>9706317.6462239064</v>
      </c>
      <c r="L102">
        <f t="shared" si="28"/>
        <v>8874428.4872988407</v>
      </c>
      <c r="M102">
        <f t="shared" si="29"/>
        <v>145204450.2072126</v>
      </c>
      <c r="N102">
        <f t="shared" si="30"/>
        <v>43708542.142899513</v>
      </c>
      <c r="O102">
        <f t="shared" si="31"/>
        <v>-6968730446.9480391</v>
      </c>
      <c r="P102">
        <f t="shared" si="32"/>
        <v>283047100.37286341</v>
      </c>
      <c r="Q102">
        <f t="shared" si="33"/>
        <v>255031763.37311137</v>
      </c>
    </row>
    <row r="103" spans="1:17" x14ac:dyDescent="0.25">
      <c r="A103" s="8">
        <v>41791</v>
      </c>
      <c r="B103" s="9">
        <v>283978631.817375</v>
      </c>
      <c r="C103" s="10">
        <v>19.7</v>
      </c>
      <c r="D103" s="10">
        <v>71.900000000000006</v>
      </c>
      <c r="E103" s="10">
        <v>30</v>
      </c>
      <c r="F103" s="6">
        <v>21</v>
      </c>
      <c r="G103">
        <f t="shared" si="25"/>
        <v>2014</v>
      </c>
      <c r="H103" s="29">
        <v>664772.90201240883</v>
      </c>
      <c r="J103">
        <f t="shared" si="26"/>
        <v>6733221371.4646521</v>
      </c>
      <c r="K103">
        <f t="shared" si="27"/>
        <v>1341855.8430218312</v>
      </c>
      <c r="L103">
        <f t="shared" si="28"/>
        <v>52300935.101375967</v>
      </c>
      <c r="M103">
        <f t="shared" si="29"/>
        <v>140520435.68439931</v>
      </c>
      <c r="N103">
        <f t="shared" si="30"/>
        <v>43708542.142899513</v>
      </c>
      <c r="O103">
        <f t="shared" si="31"/>
        <v>-6968730446.9480391</v>
      </c>
      <c r="P103">
        <f t="shared" si="32"/>
        <v>283222611.2609874</v>
      </c>
      <c r="Q103">
        <f t="shared" si="33"/>
        <v>285585304.5492965</v>
      </c>
    </row>
    <row r="104" spans="1:17" x14ac:dyDescent="0.25">
      <c r="A104" s="8">
        <v>41821</v>
      </c>
      <c r="B104" s="9">
        <v>286546351.34231502</v>
      </c>
      <c r="C104" s="10">
        <v>21.5</v>
      </c>
      <c r="D104" s="10">
        <v>47.6</v>
      </c>
      <c r="E104" s="10">
        <v>31</v>
      </c>
      <c r="F104" s="6">
        <v>22</v>
      </c>
      <c r="G104">
        <f t="shared" si="25"/>
        <v>2014</v>
      </c>
      <c r="H104" s="29">
        <v>665185.11214379419</v>
      </c>
      <c r="J104">
        <f t="shared" si="26"/>
        <v>6733221371.4646521</v>
      </c>
      <c r="K104">
        <f t="shared" si="27"/>
        <v>1464461.9606583437</v>
      </c>
      <c r="L104">
        <f t="shared" si="28"/>
        <v>34624819.343887284</v>
      </c>
      <c r="M104">
        <f t="shared" si="29"/>
        <v>145204450.2072126</v>
      </c>
      <c r="N104">
        <f t="shared" si="30"/>
        <v>45789901.292561397</v>
      </c>
      <c r="O104">
        <f t="shared" si="31"/>
        <v>-6968730446.9480391</v>
      </c>
      <c r="P104">
        <f t="shared" si="32"/>
        <v>283398230.9793089</v>
      </c>
      <c r="Q104">
        <f t="shared" si="33"/>
        <v>274972788.30024129</v>
      </c>
    </row>
    <row r="105" spans="1:17" x14ac:dyDescent="0.25">
      <c r="A105" s="8">
        <v>41852</v>
      </c>
      <c r="B105" s="9">
        <v>283846898.55574501</v>
      </c>
      <c r="C105" s="10">
        <v>14.5</v>
      </c>
      <c r="D105" s="10">
        <v>53.4</v>
      </c>
      <c r="E105" s="10">
        <v>31</v>
      </c>
      <c r="F105" s="6">
        <v>20</v>
      </c>
      <c r="G105">
        <f t="shared" si="25"/>
        <v>2014</v>
      </c>
      <c r="H105" s="29">
        <v>665597.57787704282</v>
      </c>
      <c r="J105">
        <f t="shared" si="26"/>
        <v>6733221371.4646521</v>
      </c>
      <c r="K105">
        <f t="shared" si="27"/>
        <v>987660.39207190624</v>
      </c>
      <c r="L105">
        <f t="shared" si="28"/>
        <v>38843809.936209686</v>
      </c>
      <c r="M105">
        <f t="shared" si="29"/>
        <v>145204450.2072126</v>
      </c>
      <c r="N105">
        <f t="shared" si="30"/>
        <v>41627182.99323763</v>
      </c>
      <c r="O105">
        <f t="shared" si="31"/>
        <v>-6968730446.9480391</v>
      </c>
      <c r="P105">
        <f t="shared" si="32"/>
        <v>283573959.59531099</v>
      </c>
      <c r="Q105">
        <f t="shared" si="33"/>
        <v>274727987.64065534</v>
      </c>
    </row>
    <row r="106" spans="1:17" x14ac:dyDescent="0.25">
      <c r="A106" s="8">
        <v>41883</v>
      </c>
      <c r="B106" s="9">
        <v>261882965.454395</v>
      </c>
      <c r="C106" s="10">
        <v>86.2</v>
      </c>
      <c r="D106" s="10">
        <v>17.600000000000001</v>
      </c>
      <c r="E106" s="10">
        <v>30</v>
      </c>
      <c r="F106" s="6">
        <v>21</v>
      </c>
      <c r="G106">
        <f t="shared" si="25"/>
        <v>2014</v>
      </c>
      <c r="H106" s="29">
        <v>666010.29937064752</v>
      </c>
      <c r="J106">
        <f t="shared" si="26"/>
        <v>6733221371.4646521</v>
      </c>
      <c r="K106">
        <f t="shared" si="27"/>
        <v>5871470.7445929879</v>
      </c>
      <c r="L106">
        <f t="shared" si="28"/>
        <v>12802454.211185215</v>
      </c>
      <c r="M106">
        <f t="shared" si="29"/>
        <v>140520435.68439931</v>
      </c>
      <c r="N106">
        <f t="shared" si="30"/>
        <v>43708542.142899513</v>
      </c>
      <c r="O106">
        <f t="shared" si="31"/>
        <v>-6968730446.9480391</v>
      </c>
      <c r="P106">
        <f t="shared" si="32"/>
        <v>283749797.17651868</v>
      </c>
      <c r="Q106">
        <f t="shared" si="33"/>
        <v>251143624.47620893</v>
      </c>
    </row>
    <row r="107" spans="1:17" x14ac:dyDescent="0.25">
      <c r="A107" s="8">
        <v>41913</v>
      </c>
      <c r="B107" s="9">
        <v>246291396.49902502</v>
      </c>
      <c r="C107" s="10">
        <v>247.1</v>
      </c>
      <c r="D107" s="10">
        <v>0</v>
      </c>
      <c r="E107" s="10">
        <v>31</v>
      </c>
      <c r="F107" s="6">
        <v>22</v>
      </c>
      <c r="G107">
        <f t="shared" si="25"/>
        <v>2014</v>
      </c>
      <c r="H107" s="29">
        <v>666423.27678319928</v>
      </c>
      <c r="J107">
        <f t="shared" si="26"/>
        <v>6733221371.4646521</v>
      </c>
      <c r="K107">
        <f t="shared" si="27"/>
        <v>16831095.371101242</v>
      </c>
      <c r="L107">
        <f t="shared" si="28"/>
        <v>0</v>
      </c>
      <c r="M107">
        <f t="shared" si="29"/>
        <v>145204450.2072126</v>
      </c>
      <c r="N107">
        <f t="shared" si="30"/>
        <v>45789901.292561397</v>
      </c>
      <c r="O107">
        <f t="shared" si="31"/>
        <v>-6968730446.9480391</v>
      </c>
      <c r="P107">
        <f t="shared" si="32"/>
        <v>283925743.79049861</v>
      </c>
      <c r="Q107">
        <f t="shared" si="33"/>
        <v>256242115.17798698</v>
      </c>
    </row>
    <row r="108" spans="1:17" x14ac:dyDescent="0.25">
      <c r="A108" s="8">
        <v>41944</v>
      </c>
      <c r="B108" s="9">
        <v>259203542.59719998</v>
      </c>
      <c r="C108" s="10">
        <v>503.7</v>
      </c>
      <c r="D108" s="10">
        <v>0</v>
      </c>
      <c r="E108" s="10">
        <v>30</v>
      </c>
      <c r="F108" s="6">
        <v>20</v>
      </c>
      <c r="G108">
        <f t="shared" si="25"/>
        <v>2014</v>
      </c>
      <c r="H108" s="29">
        <v>666836.51027338742</v>
      </c>
      <c r="J108">
        <f t="shared" si="26"/>
        <v>6733221371.4646521</v>
      </c>
      <c r="K108">
        <f t="shared" si="27"/>
        <v>34309278.585284077</v>
      </c>
      <c r="L108">
        <f t="shared" si="28"/>
        <v>0</v>
      </c>
      <c r="M108">
        <f t="shared" si="29"/>
        <v>140520435.68439931</v>
      </c>
      <c r="N108">
        <f t="shared" si="30"/>
        <v>41627182.99323763</v>
      </c>
      <c r="O108">
        <f t="shared" si="31"/>
        <v>-6968730446.9480391</v>
      </c>
      <c r="P108">
        <f t="shared" si="32"/>
        <v>284101799.50485957</v>
      </c>
      <c r="Q108">
        <f t="shared" si="33"/>
        <v>265049621.28439391</v>
      </c>
    </row>
    <row r="109" spans="1:17" x14ac:dyDescent="0.25">
      <c r="A109" s="8">
        <v>41974</v>
      </c>
      <c r="B109" s="9">
        <v>264968874.82748997</v>
      </c>
      <c r="C109" s="10">
        <v>567.5</v>
      </c>
      <c r="D109" s="10">
        <v>0</v>
      </c>
      <c r="E109" s="10">
        <v>31</v>
      </c>
      <c r="F109" s="6">
        <v>21</v>
      </c>
      <c r="G109">
        <f t="shared" si="25"/>
        <v>2014</v>
      </c>
      <c r="H109" s="29">
        <v>667249.99999999965</v>
      </c>
      <c r="J109">
        <f t="shared" si="26"/>
        <v>6733221371.4646521</v>
      </c>
      <c r="K109">
        <f t="shared" si="27"/>
        <v>38654984.310400471</v>
      </c>
      <c r="L109">
        <f t="shared" si="28"/>
        <v>0</v>
      </c>
      <c r="M109">
        <f t="shared" si="29"/>
        <v>145204450.2072126</v>
      </c>
      <c r="N109">
        <f t="shared" si="30"/>
        <v>43708542.142899513</v>
      </c>
      <c r="O109">
        <f t="shared" si="31"/>
        <v>-6968730446.9480391</v>
      </c>
      <c r="P109">
        <f t="shared" si="32"/>
        <v>284277964.38725203</v>
      </c>
      <c r="Q109">
        <f t="shared" si="33"/>
        <v>276336865.56437701</v>
      </c>
    </row>
    <row r="110" spans="1:17" x14ac:dyDescent="0.25">
      <c r="A110" s="8">
        <v>42005</v>
      </c>
      <c r="B110" s="9">
        <v>295598619.00983995</v>
      </c>
      <c r="C110" s="10">
        <v>812.9</v>
      </c>
      <c r="D110" s="10">
        <v>0</v>
      </c>
      <c r="E110" s="10">
        <v>31</v>
      </c>
      <c r="F110">
        <v>21</v>
      </c>
      <c r="G110">
        <f t="shared" si="25"/>
        <v>2015</v>
      </c>
      <c r="H110" s="29">
        <v>667637.09581631713</v>
      </c>
      <c r="J110">
        <f t="shared" si="26"/>
        <v>6733221371.4646521</v>
      </c>
      <c r="K110">
        <f t="shared" si="27"/>
        <v>55370285.014845006</v>
      </c>
      <c r="L110">
        <f t="shared" si="28"/>
        <v>0</v>
      </c>
      <c r="M110">
        <f t="shared" si="29"/>
        <v>145204450.2072126</v>
      </c>
      <c r="N110">
        <f t="shared" si="30"/>
        <v>43708542.142899513</v>
      </c>
      <c r="O110">
        <f t="shared" si="31"/>
        <v>-6972190591.162015</v>
      </c>
      <c r="P110">
        <f t="shared" si="32"/>
        <v>284442884.29835814</v>
      </c>
      <c r="Q110">
        <f t="shared" si="33"/>
        <v>289756941.9659521</v>
      </c>
    </row>
    <row r="111" spans="1:17" x14ac:dyDescent="0.25">
      <c r="A111" s="8">
        <v>42036</v>
      </c>
      <c r="B111" s="9">
        <v>273784130.83127999</v>
      </c>
      <c r="C111" s="10">
        <v>872.9</v>
      </c>
      <c r="D111" s="10">
        <v>0</v>
      </c>
      <c r="E111" s="10">
        <v>28</v>
      </c>
      <c r="F111">
        <v>19</v>
      </c>
      <c r="G111">
        <f t="shared" si="25"/>
        <v>2015</v>
      </c>
      <c r="H111" s="29">
        <v>668024.41620089347</v>
      </c>
      <c r="J111">
        <f t="shared" si="26"/>
        <v>6733221371.4646521</v>
      </c>
      <c r="K111">
        <f t="shared" si="27"/>
        <v>59457155.602728754</v>
      </c>
      <c r="L111">
        <f t="shared" si="28"/>
        <v>0</v>
      </c>
      <c r="M111">
        <f t="shared" si="29"/>
        <v>131152406.63877268</v>
      </c>
      <c r="N111">
        <f t="shared" si="30"/>
        <v>39545823.843575753</v>
      </c>
      <c r="O111">
        <f t="shared" si="31"/>
        <v>-6972190591.162015</v>
      </c>
      <c r="P111">
        <f t="shared" si="32"/>
        <v>284607899.88545901</v>
      </c>
      <c r="Q111">
        <f t="shared" si="33"/>
        <v>275794066.27317339</v>
      </c>
    </row>
    <row r="112" spans="1:17" x14ac:dyDescent="0.25">
      <c r="A112" s="8">
        <v>42064</v>
      </c>
      <c r="B112" s="9">
        <v>274934256.05799997</v>
      </c>
      <c r="C112" s="10">
        <v>640.1</v>
      </c>
      <c r="D112" s="10">
        <v>0</v>
      </c>
      <c r="E112" s="10">
        <v>31</v>
      </c>
      <c r="F112">
        <v>22</v>
      </c>
      <c r="G112">
        <f t="shared" si="25"/>
        <v>2015</v>
      </c>
      <c r="H112" s="29">
        <v>668411.96128400927</v>
      </c>
      <c r="J112">
        <f t="shared" si="26"/>
        <v>6733221371.4646521</v>
      </c>
      <c r="K112">
        <f t="shared" si="27"/>
        <v>43600097.721739806</v>
      </c>
      <c r="L112">
        <f t="shared" si="28"/>
        <v>0</v>
      </c>
      <c r="M112">
        <f t="shared" si="29"/>
        <v>145204450.2072126</v>
      </c>
      <c r="N112">
        <f t="shared" si="30"/>
        <v>45789901.292561397</v>
      </c>
      <c r="O112">
        <f t="shared" si="31"/>
        <v>-6972190591.162015</v>
      </c>
      <c r="P112">
        <f t="shared" si="32"/>
        <v>284773011.2040599</v>
      </c>
      <c r="Q112">
        <f t="shared" si="33"/>
        <v>280398240.72821075</v>
      </c>
    </row>
    <row r="113" spans="1:17" x14ac:dyDescent="0.25">
      <c r="A113" s="8">
        <v>42095</v>
      </c>
      <c r="B113" s="9">
        <v>243458062.73736</v>
      </c>
      <c r="C113" s="10">
        <v>336.6</v>
      </c>
      <c r="D113" s="10">
        <v>0</v>
      </c>
      <c r="E113" s="10">
        <v>30</v>
      </c>
      <c r="F113">
        <v>20</v>
      </c>
      <c r="G113">
        <f t="shared" si="25"/>
        <v>2015</v>
      </c>
      <c r="H113" s="29">
        <v>668799.73119602026</v>
      </c>
      <c r="J113">
        <f t="shared" si="26"/>
        <v>6733221371.4646521</v>
      </c>
      <c r="K113">
        <f t="shared" si="27"/>
        <v>22927343.998027839</v>
      </c>
      <c r="L113">
        <f t="shared" si="28"/>
        <v>0</v>
      </c>
      <c r="M113">
        <f t="shared" si="29"/>
        <v>140520435.68439931</v>
      </c>
      <c r="N113">
        <f t="shared" si="30"/>
        <v>41627182.99323763</v>
      </c>
      <c r="O113">
        <f t="shared" si="31"/>
        <v>-6972190591.162015</v>
      </c>
      <c r="P113">
        <f t="shared" si="32"/>
        <v>284938218.3096981</v>
      </c>
      <c r="Q113">
        <f t="shared" si="33"/>
        <v>251043961.28800011</v>
      </c>
    </row>
    <row r="114" spans="1:17" x14ac:dyDescent="0.25">
      <c r="A114" s="8">
        <v>42125</v>
      </c>
      <c r="B114" s="9">
        <v>259161560.15008003</v>
      </c>
      <c r="C114" s="10">
        <v>104.7</v>
      </c>
      <c r="D114" s="10">
        <v>34.9</v>
      </c>
      <c r="E114" s="10">
        <v>31</v>
      </c>
      <c r="F114">
        <v>20</v>
      </c>
      <c r="G114">
        <f t="shared" si="25"/>
        <v>2015</v>
      </c>
      <c r="H114" s="29">
        <v>669187.72606735781</v>
      </c>
      <c r="J114">
        <f t="shared" si="26"/>
        <v>6733221371.4646521</v>
      </c>
      <c r="K114">
        <f t="shared" si="27"/>
        <v>7131589.1758571435</v>
      </c>
      <c r="L114">
        <f t="shared" si="28"/>
        <v>25386684.771043409</v>
      </c>
      <c r="M114">
        <f t="shared" si="29"/>
        <v>145204450.2072126</v>
      </c>
      <c r="N114">
        <f t="shared" si="30"/>
        <v>41627182.99323763</v>
      </c>
      <c r="O114">
        <f t="shared" si="31"/>
        <v>-6972190591.162015</v>
      </c>
      <c r="P114">
        <f t="shared" si="32"/>
        <v>285103521.25794321</v>
      </c>
      <c r="Q114">
        <f t="shared" si="33"/>
        <v>265484208.70793158</v>
      </c>
    </row>
    <row r="115" spans="1:17" x14ac:dyDescent="0.25">
      <c r="A115" s="8">
        <v>42156</v>
      </c>
      <c r="B115" s="9">
        <v>267546627.47380927</v>
      </c>
      <c r="C115" s="10">
        <v>29.7</v>
      </c>
      <c r="D115" s="10">
        <v>30.4</v>
      </c>
      <c r="E115" s="10">
        <v>30</v>
      </c>
      <c r="F115">
        <v>22</v>
      </c>
      <c r="G115">
        <f t="shared" si="25"/>
        <v>2015</v>
      </c>
      <c r="H115" s="29">
        <v>669575.94602852897</v>
      </c>
      <c r="J115">
        <f t="shared" si="26"/>
        <v>6733221371.4646521</v>
      </c>
      <c r="K115">
        <f t="shared" si="27"/>
        <v>2023000.9410024562</v>
      </c>
      <c r="L115">
        <f t="shared" si="28"/>
        <v>22113330.001138095</v>
      </c>
      <c r="M115">
        <f t="shared" si="29"/>
        <v>140520435.68439931</v>
      </c>
      <c r="N115">
        <f t="shared" si="30"/>
        <v>45789901.292561397</v>
      </c>
      <c r="O115">
        <f t="shared" si="31"/>
        <v>-6972190591.162015</v>
      </c>
      <c r="P115">
        <f t="shared" si="32"/>
        <v>285268920.10439688</v>
      </c>
      <c r="Q115">
        <f t="shared" si="33"/>
        <v>256746368.32613569</v>
      </c>
    </row>
    <row r="116" spans="1:17" x14ac:dyDescent="0.25">
      <c r="A116" s="8">
        <v>42186</v>
      </c>
      <c r="B116" s="9">
        <v>301589192.47099692</v>
      </c>
      <c r="C116" s="10">
        <v>7</v>
      </c>
      <c r="D116" s="10">
        <v>76.400000000000006</v>
      </c>
      <c r="E116" s="10">
        <v>31</v>
      </c>
      <c r="F116">
        <v>22</v>
      </c>
      <c r="G116">
        <f t="shared" si="25"/>
        <v>2015</v>
      </c>
      <c r="H116" s="29">
        <v>669964.39121011633</v>
      </c>
      <c r="J116">
        <f t="shared" si="26"/>
        <v>6733221371.4646521</v>
      </c>
      <c r="K116">
        <f t="shared" si="27"/>
        <v>476801.5685864375</v>
      </c>
      <c r="L116">
        <f t="shared" si="28"/>
        <v>55574289.871281274</v>
      </c>
      <c r="M116">
        <f t="shared" si="29"/>
        <v>145204450.2072126</v>
      </c>
      <c r="N116">
        <f t="shared" si="30"/>
        <v>45789901.292561397</v>
      </c>
      <c r="O116">
        <f t="shared" si="31"/>
        <v>-6972190591.162015</v>
      </c>
      <c r="P116">
        <f t="shared" si="32"/>
        <v>285434414.90469319</v>
      </c>
      <c r="Q116">
        <f t="shared" si="33"/>
        <v>293510638.14697224</v>
      </c>
    </row>
    <row r="117" spans="1:17" x14ac:dyDescent="0.25">
      <c r="A117" s="8">
        <v>42217</v>
      </c>
      <c r="B117" s="9">
        <v>290629200.91832</v>
      </c>
      <c r="C117" s="10">
        <v>14</v>
      </c>
      <c r="D117" s="10">
        <v>61.6</v>
      </c>
      <c r="E117" s="10">
        <v>31</v>
      </c>
      <c r="F117">
        <v>20</v>
      </c>
      <c r="G117">
        <f t="shared" si="25"/>
        <v>2015</v>
      </c>
      <c r="H117" s="29">
        <v>670353.06174277852</v>
      </c>
      <c r="J117">
        <f t="shared" si="26"/>
        <v>6733221371.4646521</v>
      </c>
      <c r="K117">
        <f t="shared" si="27"/>
        <v>953603.13717287499</v>
      </c>
      <c r="L117">
        <f t="shared" si="28"/>
        <v>44808589.739148252</v>
      </c>
      <c r="M117">
        <f t="shared" si="29"/>
        <v>145204450.2072126</v>
      </c>
      <c r="N117">
        <f t="shared" si="30"/>
        <v>41627182.99323763</v>
      </c>
      <c r="O117">
        <f t="shared" si="31"/>
        <v>-6972190591.162015</v>
      </c>
      <c r="P117">
        <f t="shared" si="32"/>
        <v>285600005.7144984</v>
      </c>
      <c r="Q117">
        <f t="shared" si="33"/>
        <v>279224612.09390628</v>
      </c>
    </row>
    <row r="118" spans="1:17" x14ac:dyDescent="0.25">
      <c r="A118" s="8">
        <v>42248</v>
      </c>
      <c r="B118" s="9">
        <v>282605551.88294774</v>
      </c>
      <c r="C118" s="10">
        <v>34.6</v>
      </c>
      <c r="D118" s="10">
        <v>54.2</v>
      </c>
      <c r="E118" s="10">
        <v>30</v>
      </c>
      <c r="F118">
        <v>21</v>
      </c>
      <c r="G118">
        <f t="shared" si="25"/>
        <v>2015</v>
      </c>
      <c r="H118" s="29">
        <v>670741.95775724982</v>
      </c>
      <c r="J118">
        <f t="shared" si="26"/>
        <v>6733221371.4646521</v>
      </c>
      <c r="K118">
        <f t="shared" si="27"/>
        <v>2356762.0390129625</v>
      </c>
      <c r="L118">
        <f t="shared" si="28"/>
        <v>39425739.673081741</v>
      </c>
      <c r="M118">
        <f t="shared" si="29"/>
        <v>140520435.68439931</v>
      </c>
      <c r="N118">
        <f t="shared" si="30"/>
        <v>43708542.142899513</v>
      </c>
      <c r="O118">
        <f t="shared" si="31"/>
        <v>-6972190591.162015</v>
      </c>
      <c r="P118">
        <f t="shared" si="32"/>
        <v>285765692.58951104</v>
      </c>
      <c r="Q118">
        <f t="shared" si="33"/>
        <v>272807952.43154156</v>
      </c>
    </row>
    <row r="119" spans="1:17" x14ac:dyDescent="0.25">
      <c r="A119" s="8">
        <v>42278</v>
      </c>
      <c r="B119" s="9">
        <v>248709445.01775387</v>
      </c>
      <c r="C119" s="10">
        <v>254.9</v>
      </c>
      <c r="D119" s="10">
        <v>0</v>
      </c>
      <c r="E119" s="10">
        <v>31</v>
      </c>
      <c r="F119">
        <v>21</v>
      </c>
      <c r="G119">
        <f t="shared" si="25"/>
        <v>2015</v>
      </c>
      <c r="H119" s="29">
        <v>671131.07938434032</v>
      </c>
      <c r="J119">
        <f t="shared" si="26"/>
        <v>6733221371.4646521</v>
      </c>
      <c r="K119">
        <f t="shared" si="27"/>
        <v>17362388.547526132</v>
      </c>
      <c r="L119">
        <f t="shared" si="28"/>
        <v>0</v>
      </c>
      <c r="M119">
        <f t="shared" si="29"/>
        <v>145204450.2072126</v>
      </c>
      <c r="N119">
        <f t="shared" si="30"/>
        <v>43708542.142899513</v>
      </c>
      <c r="O119">
        <f t="shared" si="31"/>
        <v>-6972190591.162015</v>
      </c>
      <c r="P119">
        <f t="shared" si="32"/>
        <v>285931475.58546209</v>
      </c>
      <c r="Q119">
        <f t="shared" si="33"/>
        <v>253237636.78573751</v>
      </c>
    </row>
    <row r="120" spans="1:17" x14ac:dyDescent="0.25">
      <c r="A120" s="8">
        <v>42309</v>
      </c>
      <c r="B120" s="9">
        <v>248717807.65306461</v>
      </c>
      <c r="C120" s="10">
        <v>353.2</v>
      </c>
      <c r="D120" s="10">
        <v>0</v>
      </c>
      <c r="E120" s="10">
        <v>30</v>
      </c>
      <c r="F120">
        <v>21</v>
      </c>
      <c r="G120">
        <f t="shared" si="25"/>
        <v>2015</v>
      </c>
      <c r="H120" s="29">
        <v>671520.42675493611</v>
      </c>
      <c r="J120">
        <f t="shared" si="26"/>
        <v>6733221371.4646521</v>
      </c>
      <c r="K120">
        <f t="shared" si="27"/>
        <v>24058044.860675674</v>
      </c>
      <c r="L120">
        <f t="shared" si="28"/>
        <v>0</v>
      </c>
      <c r="M120">
        <f t="shared" si="29"/>
        <v>140520435.68439931</v>
      </c>
      <c r="N120">
        <f t="shared" si="30"/>
        <v>43708542.142899513</v>
      </c>
      <c r="O120">
        <f t="shared" si="31"/>
        <v>-6972190591.162015</v>
      </c>
      <c r="P120">
        <f t="shared" si="32"/>
        <v>286097354.75811481</v>
      </c>
      <c r="Q120">
        <f t="shared" si="33"/>
        <v>255415157.74872684</v>
      </c>
    </row>
    <row r="121" spans="1:17" x14ac:dyDescent="0.25">
      <c r="A121" s="8">
        <v>42339</v>
      </c>
      <c r="B121" s="9">
        <v>260362308.73120618</v>
      </c>
      <c r="C121" s="10">
        <v>447.8</v>
      </c>
      <c r="D121" s="10">
        <v>0</v>
      </c>
      <c r="E121" s="10">
        <v>31</v>
      </c>
      <c r="F121">
        <v>21</v>
      </c>
      <c r="G121">
        <f t="shared" si="25"/>
        <v>2015</v>
      </c>
      <c r="H121" s="29">
        <v>671909.99999999919</v>
      </c>
      <c r="J121">
        <f t="shared" si="26"/>
        <v>6733221371.4646521</v>
      </c>
      <c r="K121">
        <f t="shared" si="27"/>
        <v>30501677.487572387</v>
      </c>
      <c r="L121">
        <f t="shared" si="28"/>
        <v>0</v>
      </c>
      <c r="M121">
        <f t="shared" si="29"/>
        <v>145204450.2072126</v>
      </c>
      <c r="N121">
        <f t="shared" si="30"/>
        <v>43708542.142899513</v>
      </c>
      <c r="O121">
        <f t="shared" si="31"/>
        <v>-6972190591.162015</v>
      </c>
      <c r="P121">
        <f t="shared" si="32"/>
        <v>286263330.16326469</v>
      </c>
      <c r="Q121">
        <f t="shared" si="33"/>
        <v>266708780.30358642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22"/>
  <sheetViews>
    <sheetView workbookViewId="0"/>
  </sheetViews>
  <sheetFormatPr defaultRowHeight="15" x14ac:dyDescent="0.25"/>
  <cols>
    <col min="3" max="3" width="14.5703125" bestFit="1" customWidth="1"/>
  </cols>
  <sheetData>
    <row r="1" spans="1:5" x14ac:dyDescent="0.25">
      <c r="A1" s="7" t="s">
        <v>1</v>
      </c>
      <c r="B1" s="7" t="s">
        <v>0</v>
      </c>
      <c r="C1" s="7" t="s">
        <v>23</v>
      </c>
      <c r="D1" t="s">
        <v>28</v>
      </c>
      <c r="E1" t="s">
        <v>29</v>
      </c>
    </row>
    <row r="2" spans="1:5" x14ac:dyDescent="0.25">
      <c r="A2" s="8">
        <v>38718</v>
      </c>
      <c r="B2" s="14">
        <f t="shared" ref="B2:B33" si="0">YEAR(A2)</f>
        <v>2006</v>
      </c>
      <c r="C2" s="9">
        <v>293367364.21543998</v>
      </c>
      <c r="D2">
        <v>287848525.61951607</v>
      </c>
      <c r="E2" s="13">
        <f t="shared" ref="E2:E33" si="1">ABS(D2-C2)/C2</f>
        <v>1.8812040019117585E-2</v>
      </c>
    </row>
    <row r="3" spans="1:5" x14ac:dyDescent="0.25">
      <c r="A3" s="8">
        <v>38749</v>
      </c>
      <c r="B3" s="14">
        <f t="shared" si="0"/>
        <v>2006</v>
      </c>
      <c r="C3" s="9">
        <v>273298001.47376001</v>
      </c>
      <c r="D3">
        <v>275608027.05098909</v>
      </c>
      <c r="E3" s="13">
        <f t="shared" si="1"/>
        <v>8.452405669899762E-3</v>
      </c>
    </row>
    <row r="4" spans="1:5" x14ac:dyDescent="0.25">
      <c r="A4" s="8">
        <v>38777</v>
      </c>
      <c r="B4" s="14">
        <f t="shared" si="0"/>
        <v>2006</v>
      </c>
      <c r="C4" s="9">
        <v>286819878.50223202</v>
      </c>
      <c r="D4">
        <v>291746029.52676409</v>
      </c>
      <c r="E4" s="13">
        <f t="shared" si="1"/>
        <v>1.7175068374815396E-2</v>
      </c>
    </row>
    <row r="5" spans="1:5" x14ac:dyDescent="0.25">
      <c r="A5" s="8">
        <v>38808</v>
      </c>
      <c r="B5" s="14">
        <f t="shared" si="0"/>
        <v>2006</v>
      </c>
      <c r="C5" s="9">
        <v>252565044.23746601</v>
      </c>
      <c r="D5">
        <v>259146769.23310387</v>
      </c>
      <c r="E5" s="13">
        <f t="shared" si="1"/>
        <v>2.6059524648429228E-2</v>
      </c>
    </row>
    <row r="6" spans="1:5" x14ac:dyDescent="0.25">
      <c r="A6" s="8">
        <v>38838</v>
      </c>
      <c r="B6" s="14">
        <f t="shared" si="0"/>
        <v>2006</v>
      </c>
      <c r="C6" s="9">
        <v>269392545.02871197</v>
      </c>
      <c r="D6">
        <v>279847181.09087354</v>
      </c>
      <c r="E6" s="13">
        <f t="shared" si="1"/>
        <v>3.8808186251209381E-2</v>
      </c>
    </row>
    <row r="7" spans="1:5" x14ac:dyDescent="0.25">
      <c r="A7" s="8">
        <v>38869</v>
      </c>
      <c r="B7" s="14">
        <f t="shared" si="0"/>
        <v>2006</v>
      </c>
      <c r="C7" s="9">
        <v>287975078.90693802</v>
      </c>
      <c r="D7">
        <v>282448893.43795544</v>
      </c>
      <c r="E7" s="13">
        <f t="shared" si="1"/>
        <v>1.9189804513495484E-2</v>
      </c>
    </row>
    <row r="8" spans="1:5" x14ac:dyDescent="0.25">
      <c r="A8" s="8">
        <v>38899</v>
      </c>
      <c r="B8" s="14">
        <f t="shared" si="0"/>
        <v>2006</v>
      </c>
      <c r="C8" s="9">
        <v>333043063.74960798</v>
      </c>
      <c r="D8">
        <v>346508631.48638141</v>
      </c>
      <c r="E8" s="13">
        <f t="shared" si="1"/>
        <v>4.043191167283177E-2</v>
      </c>
    </row>
    <row r="9" spans="1:5" x14ac:dyDescent="0.25">
      <c r="A9" s="8">
        <v>38930</v>
      </c>
      <c r="B9" s="14">
        <f t="shared" si="0"/>
        <v>2006</v>
      </c>
      <c r="C9" s="9">
        <v>312185503.224558</v>
      </c>
      <c r="D9">
        <v>303336608.80528224</v>
      </c>
      <c r="E9" s="13">
        <f t="shared" si="1"/>
        <v>2.8344988245372391E-2</v>
      </c>
    </row>
    <row r="10" spans="1:5" x14ac:dyDescent="0.25">
      <c r="A10" s="8">
        <v>38961</v>
      </c>
      <c r="B10" s="14">
        <f t="shared" si="0"/>
        <v>2006</v>
      </c>
      <c r="C10" s="9">
        <v>260653838.61909801</v>
      </c>
      <c r="D10">
        <v>255040339.09318364</v>
      </c>
      <c r="E10" s="13">
        <f t="shared" si="1"/>
        <v>2.1536224272214008E-2</v>
      </c>
    </row>
    <row r="11" spans="1:5" x14ac:dyDescent="0.25">
      <c r="A11" s="8">
        <v>38991</v>
      </c>
      <c r="B11" s="14">
        <f t="shared" si="0"/>
        <v>2006</v>
      </c>
      <c r="C11" s="9">
        <v>270564368.43940598</v>
      </c>
      <c r="D11">
        <v>273115771.66771781</v>
      </c>
      <c r="E11" s="13">
        <f t="shared" si="1"/>
        <v>9.4299306410083866E-3</v>
      </c>
    </row>
    <row r="12" spans="1:5" x14ac:dyDescent="0.25">
      <c r="A12" s="8">
        <v>39022</v>
      </c>
      <c r="B12" s="14">
        <f t="shared" si="0"/>
        <v>2006</v>
      </c>
      <c r="C12" s="9">
        <v>272439193.46248603</v>
      </c>
      <c r="D12">
        <v>275321439.09982777</v>
      </c>
      <c r="E12" s="13">
        <f t="shared" si="1"/>
        <v>1.0579408934194387E-2</v>
      </c>
    </row>
    <row r="13" spans="1:5" x14ac:dyDescent="0.25">
      <c r="A13" s="8">
        <v>39052</v>
      </c>
      <c r="B13" s="14">
        <f t="shared" si="0"/>
        <v>2006</v>
      </c>
      <c r="C13" s="9">
        <v>288148645.78619999</v>
      </c>
      <c r="D13">
        <v>282689069.54021633</v>
      </c>
      <c r="E13" s="13">
        <f t="shared" si="1"/>
        <v>1.8947082784607452E-2</v>
      </c>
    </row>
    <row r="14" spans="1:5" x14ac:dyDescent="0.25">
      <c r="A14" s="8">
        <v>39083</v>
      </c>
      <c r="B14" s="14">
        <f t="shared" si="0"/>
        <v>2007</v>
      </c>
      <c r="C14" s="9">
        <v>300073559.97788602</v>
      </c>
      <c r="D14">
        <v>295336210.85871571</v>
      </c>
      <c r="E14" s="13">
        <f t="shared" si="1"/>
        <v>1.5787292687564437E-2</v>
      </c>
    </row>
    <row r="15" spans="1:5" x14ac:dyDescent="0.25">
      <c r="A15" s="8">
        <v>39114</v>
      </c>
      <c r="B15" s="14">
        <f t="shared" si="0"/>
        <v>2007</v>
      </c>
      <c r="C15" s="9">
        <v>289732838.43879998</v>
      </c>
      <c r="D15">
        <v>284219228.82566255</v>
      </c>
      <c r="E15" s="13">
        <f t="shared" si="1"/>
        <v>1.9029978247709255E-2</v>
      </c>
    </row>
    <row r="16" spans="1:5" x14ac:dyDescent="0.25">
      <c r="A16" s="8">
        <v>39142</v>
      </c>
      <c r="B16" s="14">
        <f t="shared" si="0"/>
        <v>2007</v>
      </c>
      <c r="C16" s="9">
        <v>288143354.59762597</v>
      </c>
      <c r="D16">
        <v>286727053.50255179</v>
      </c>
      <c r="E16" s="13">
        <f t="shared" si="1"/>
        <v>4.9152655179292683E-3</v>
      </c>
    </row>
    <row r="17" spans="1:5" x14ac:dyDescent="0.25">
      <c r="A17" s="8">
        <v>39173</v>
      </c>
      <c r="B17" s="14">
        <f t="shared" si="0"/>
        <v>2007</v>
      </c>
      <c r="C17" s="9">
        <v>260543396.47679999</v>
      </c>
      <c r="D17">
        <v>265255125.04316294</v>
      </c>
      <c r="E17" s="13">
        <f t="shared" si="1"/>
        <v>1.8084237136988816E-2</v>
      </c>
    </row>
    <row r="18" spans="1:5" x14ac:dyDescent="0.25">
      <c r="A18" s="8">
        <v>39203</v>
      </c>
      <c r="B18" s="14">
        <f t="shared" si="0"/>
        <v>2007</v>
      </c>
      <c r="C18" s="9">
        <v>268501831.21296602</v>
      </c>
      <c r="D18">
        <v>276477719.01131809</v>
      </c>
      <c r="E18" s="13">
        <f t="shared" si="1"/>
        <v>2.9705152334793108E-2</v>
      </c>
    </row>
    <row r="19" spans="1:5" x14ac:dyDescent="0.25">
      <c r="A19" s="8">
        <v>39234</v>
      </c>
      <c r="B19" s="14">
        <f t="shared" si="0"/>
        <v>2007</v>
      </c>
      <c r="C19" s="9">
        <v>304679126.96210599</v>
      </c>
      <c r="D19">
        <v>296935633.57904762</v>
      </c>
      <c r="E19" s="13">
        <f t="shared" si="1"/>
        <v>2.5415240815040981E-2</v>
      </c>
    </row>
    <row r="20" spans="1:5" x14ac:dyDescent="0.25">
      <c r="A20" s="8">
        <v>39264</v>
      </c>
      <c r="B20" s="14">
        <f t="shared" si="0"/>
        <v>2007</v>
      </c>
      <c r="C20" s="9">
        <v>302183688.77514601</v>
      </c>
      <c r="D20">
        <v>301902740.68122387</v>
      </c>
      <c r="E20" s="13">
        <f t="shared" si="1"/>
        <v>9.2972620415389417E-4</v>
      </c>
    </row>
    <row r="21" spans="1:5" x14ac:dyDescent="0.25">
      <c r="A21" s="8">
        <v>39295</v>
      </c>
      <c r="B21" s="14">
        <f t="shared" si="0"/>
        <v>2007</v>
      </c>
      <c r="C21" s="9">
        <v>317756806.98433799</v>
      </c>
      <c r="D21">
        <v>316802734.81710511</v>
      </c>
      <c r="E21" s="13">
        <f t="shared" si="1"/>
        <v>3.0025231443111039E-3</v>
      </c>
    </row>
    <row r="22" spans="1:5" x14ac:dyDescent="0.25">
      <c r="A22" s="8">
        <v>39326</v>
      </c>
      <c r="B22" s="14">
        <f t="shared" si="0"/>
        <v>2007</v>
      </c>
      <c r="C22" s="9">
        <v>280873709.66341197</v>
      </c>
      <c r="D22">
        <v>269968632.6040659</v>
      </c>
      <c r="E22" s="13">
        <f t="shared" si="1"/>
        <v>3.8825552852256251E-2</v>
      </c>
    </row>
    <row r="23" spans="1:5" x14ac:dyDescent="0.25">
      <c r="A23" s="8">
        <v>39356</v>
      </c>
      <c r="B23" s="14">
        <f t="shared" si="0"/>
        <v>2007</v>
      </c>
      <c r="C23" s="9">
        <v>275821162.12958002</v>
      </c>
      <c r="D23">
        <v>277207381.06226277</v>
      </c>
      <c r="E23" s="13">
        <f t="shared" si="1"/>
        <v>5.0257888915409285E-3</v>
      </c>
    </row>
    <row r="24" spans="1:5" x14ac:dyDescent="0.25">
      <c r="A24" s="8">
        <v>39387</v>
      </c>
      <c r="B24" s="14">
        <f t="shared" si="0"/>
        <v>2007</v>
      </c>
      <c r="C24" s="9">
        <v>274311353.64484</v>
      </c>
      <c r="D24">
        <v>278674272.36083883</v>
      </c>
      <c r="E24" s="13">
        <f t="shared" si="1"/>
        <v>1.5904987737575177E-2</v>
      </c>
    </row>
    <row r="25" spans="1:5" x14ac:dyDescent="0.25">
      <c r="A25" s="8">
        <v>39417</v>
      </c>
      <c r="B25" s="14">
        <f t="shared" si="0"/>
        <v>2007</v>
      </c>
      <c r="C25" s="9">
        <v>294695847.80001998</v>
      </c>
      <c r="D25">
        <v>290015554.31277859</v>
      </c>
      <c r="E25" s="13">
        <f t="shared" si="1"/>
        <v>1.5881776150498818E-2</v>
      </c>
    </row>
    <row r="26" spans="1:5" x14ac:dyDescent="0.25">
      <c r="A26" s="8">
        <v>39448</v>
      </c>
      <c r="B26" s="14">
        <f t="shared" si="0"/>
        <v>2008</v>
      </c>
      <c r="C26" s="9">
        <v>301541879.89762002</v>
      </c>
      <c r="D26">
        <v>291686283.00884598</v>
      </c>
      <c r="E26" s="13">
        <f t="shared" si="1"/>
        <v>3.2684006918442719E-2</v>
      </c>
    </row>
    <row r="27" spans="1:5" x14ac:dyDescent="0.25">
      <c r="A27" s="8">
        <v>39479</v>
      </c>
      <c r="B27" s="14">
        <f t="shared" si="0"/>
        <v>2008</v>
      </c>
      <c r="C27" s="9">
        <v>286013196.38046002</v>
      </c>
      <c r="D27">
        <v>281912565.43541819</v>
      </c>
      <c r="E27" s="13">
        <f t="shared" si="1"/>
        <v>1.4337208901323211E-2</v>
      </c>
    </row>
    <row r="28" spans="1:5" x14ac:dyDescent="0.25">
      <c r="A28" s="8">
        <v>39508</v>
      </c>
      <c r="B28" s="14">
        <f t="shared" si="0"/>
        <v>2008</v>
      </c>
      <c r="C28" s="9">
        <v>285378792.27587998</v>
      </c>
      <c r="D28">
        <v>284871119.66923523</v>
      </c>
      <c r="E28" s="13">
        <f t="shared" si="1"/>
        <v>1.7789430062272282E-3</v>
      </c>
    </row>
    <row r="29" spans="1:5" x14ac:dyDescent="0.25">
      <c r="A29" s="8">
        <v>39539</v>
      </c>
      <c r="B29" s="14">
        <f t="shared" si="0"/>
        <v>2008</v>
      </c>
      <c r="C29" s="9">
        <v>255049710.73708001</v>
      </c>
      <c r="D29">
        <v>261866292.97108084</v>
      </c>
      <c r="E29" s="13">
        <f t="shared" si="1"/>
        <v>2.6726484865641581E-2</v>
      </c>
    </row>
    <row r="30" spans="1:5" x14ac:dyDescent="0.25">
      <c r="A30" s="8">
        <v>39569</v>
      </c>
      <c r="B30" s="14">
        <f t="shared" si="0"/>
        <v>2008</v>
      </c>
      <c r="C30" s="9">
        <v>248546059.22372001</v>
      </c>
      <c r="D30">
        <v>262281522.64667934</v>
      </c>
      <c r="E30" s="13">
        <f t="shared" si="1"/>
        <v>5.5263251671980172E-2</v>
      </c>
    </row>
    <row r="31" spans="1:5" x14ac:dyDescent="0.25">
      <c r="A31" s="8">
        <v>39600</v>
      </c>
      <c r="B31" s="14">
        <f t="shared" si="0"/>
        <v>2008</v>
      </c>
      <c r="C31" s="9">
        <v>287944901.33534002</v>
      </c>
      <c r="D31">
        <v>291902451.89684355</v>
      </c>
      <c r="E31" s="13">
        <f t="shared" si="1"/>
        <v>1.3744124459750633E-2</v>
      </c>
    </row>
    <row r="32" spans="1:5" x14ac:dyDescent="0.25">
      <c r="A32" s="8">
        <v>39630</v>
      </c>
      <c r="B32" s="14">
        <f t="shared" si="0"/>
        <v>2008</v>
      </c>
      <c r="C32" s="9">
        <v>319461681.27983999</v>
      </c>
      <c r="D32">
        <v>319670674.44659007</v>
      </c>
      <c r="E32" s="13">
        <f t="shared" si="1"/>
        <v>6.5420417845669866E-4</v>
      </c>
    </row>
    <row r="33" spans="1:5" x14ac:dyDescent="0.25">
      <c r="A33" s="8">
        <v>39661</v>
      </c>
      <c r="B33" s="14">
        <f t="shared" si="0"/>
        <v>2008</v>
      </c>
      <c r="C33" s="9">
        <v>293716156.25855798</v>
      </c>
      <c r="D33">
        <v>284332650.00144768</v>
      </c>
      <c r="E33" s="13">
        <f t="shared" si="1"/>
        <v>3.1947531850614337E-2</v>
      </c>
    </row>
    <row r="34" spans="1:5" x14ac:dyDescent="0.25">
      <c r="A34" s="8">
        <v>39692</v>
      </c>
      <c r="B34" s="14">
        <f t="shared" ref="B34:B65" si="2">YEAR(A34)</f>
        <v>2008</v>
      </c>
      <c r="C34" s="9">
        <v>283916906.35448599</v>
      </c>
      <c r="D34">
        <v>261728992.43358117</v>
      </c>
      <c r="E34" s="13">
        <f t="shared" ref="E34:E65" si="3">ABS(D34-C34)/C34</f>
        <v>7.814932265147316E-2</v>
      </c>
    </row>
    <row r="35" spans="1:5" x14ac:dyDescent="0.25">
      <c r="A35" s="8">
        <v>39722</v>
      </c>
      <c r="B35" s="14">
        <f t="shared" si="2"/>
        <v>2008</v>
      </c>
      <c r="C35" s="9">
        <v>262065574.00648001</v>
      </c>
      <c r="D35">
        <v>268714173.42694229</v>
      </c>
      <c r="E35" s="13">
        <f t="shared" si="3"/>
        <v>2.5369984003690171E-2</v>
      </c>
    </row>
    <row r="36" spans="1:5" x14ac:dyDescent="0.25">
      <c r="A36" s="8">
        <v>39753</v>
      </c>
      <c r="B36" s="14">
        <f t="shared" si="2"/>
        <v>2008</v>
      </c>
      <c r="C36" s="9">
        <v>268677317.44528002</v>
      </c>
      <c r="D36">
        <v>272343550.24613959</v>
      </c>
      <c r="E36" s="13">
        <f t="shared" si="3"/>
        <v>1.3645486845409834E-2</v>
      </c>
    </row>
    <row r="37" spans="1:5" x14ac:dyDescent="0.25">
      <c r="A37" s="8">
        <v>39783</v>
      </c>
      <c r="B37" s="14">
        <f t="shared" si="2"/>
        <v>2008</v>
      </c>
      <c r="C37" s="9">
        <v>298039893.54677999</v>
      </c>
      <c r="D37">
        <v>293029108.22250462</v>
      </c>
      <c r="E37" s="13">
        <f t="shared" si="3"/>
        <v>1.681246515238366E-2</v>
      </c>
    </row>
    <row r="38" spans="1:5" x14ac:dyDescent="0.25">
      <c r="A38" s="8">
        <v>39814</v>
      </c>
      <c r="B38" s="14">
        <f t="shared" si="2"/>
        <v>2009</v>
      </c>
      <c r="C38" s="9">
        <v>307276829.89279997</v>
      </c>
      <c r="D38">
        <v>301803492.93298811</v>
      </c>
      <c r="E38" s="13">
        <f t="shared" si="3"/>
        <v>1.7812397250132252E-2</v>
      </c>
    </row>
    <row r="39" spans="1:5" x14ac:dyDescent="0.25">
      <c r="A39" s="8">
        <v>39845</v>
      </c>
      <c r="B39" s="14">
        <f t="shared" si="2"/>
        <v>2009</v>
      </c>
      <c r="C39" s="9">
        <v>264065998.38260001</v>
      </c>
      <c r="D39">
        <v>267521698.73842943</v>
      </c>
      <c r="E39" s="13">
        <f t="shared" si="3"/>
        <v>1.3086502529653673E-2</v>
      </c>
    </row>
    <row r="40" spans="1:5" x14ac:dyDescent="0.25">
      <c r="A40" s="8">
        <v>39873</v>
      </c>
      <c r="B40" s="14">
        <f t="shared" si="2"/>
        <v>2009</v>
      </c>
      <c r="C40" s="9">
        <v>278082458.00470001</v>
      </c>
      <c r="D40">
        <v>282478840.29655135</v>
      </c>
      <c r="E40" s="13">
        <f t="shared" si="3"/>
        <v>1.5809635470702854E-2</v>
      </c>
    </row>
    <row r="41" spans="1:5" x14ac:dyDescent="0.25">
      <c r="A41" s="8">
        <v>39904</v>
      </c>
      <c r="B41" s="14">
        <f t="shared" si="2"/>
        <v>2009</v>
      </c>
      <c r="C41" s="9">
        <v>250781054.79998001</v>
      </c>
      <c r="D41">
        <v>260614843.05201548</v>
      </c>
      <c r="E41" s="13">
        <f t="shared" si="3"/>
        <v>3.9212644112525889E-2</v>
      </c>
    </row>
    <row r="42" spans="1:5" x14ac:dyDescent="0.25">
      <c r="A42" s="8">
        <v>39934</v>
      </c>
      <c r="B42" s="14">
        <f t="shared" si="2"/>
        <v>2009</v>
      </c>
      <c r="C42" s="9">
        <v>250742745.14269</v>
      </c>
      <c r="D42">
        <v>255071476.21765614</v>
      </c>
      <c r="E42" s="13">
        <f t="shared" si="3"/>
        <v>1.7263634377548132E-2</v>
      </c>
    </row>
    <row r="43" spans="1:5" x14ac:dyDescent="0.25">
      <c r="A43" s="8">
        <v>39965</v>
      </c>
      <c r="B43" s="14">
        <f t="shared" si="2"/>
        <v>2009</v>
      </c>
      <c r="C43" s="9">
        <v>265479494.76989001</v>
      </c>
      <c r="D43">
        <v>270885824.25543022</v>
      </c>
      <c r="E43" s="13">
        <f t="shared" si="3"/>
        <v>2.0364395714351731E-2</v>
      </c>
    </row>
    <row r="44" spans="1:5" x14ac:dyDescent="0.25">
      <c r="A44" s="8">
        <v>39995</v>
      </c>
      <c r="B44" s="14">
        <f t="shared" si="2"/>
        <v>2009</v>
      </c>
      <c r="C44" s="9">
        <v>274906308.27781999</v>
      </c>
      <c r="D44">
        <v>269192629.45597774</v>
      </c>
      <c r="E44" s="13">
        <f t="shared" si="3"/>
        <v>2.0784094979981384E-2</v>
      </c>
    </row>
    <row r="45" spans="1:5" x14ac:dyDescent="0.25">
      <c r="A45" s="8">
        <v>40026</v>
      </c>
      <c r="B45" s="14">
        <f t="shared" si="2"/>
        <v>2009</v>
      </c>
      <c r="C45" s="9">
        <v>300712862.66684002</v>
      </c>
      <c r="D45">
        <v>295857665.61246723</v>
      </c>
      <c r="E45" s="13">
        <f t="shared" si="3"/>
        <v>1.6145624804057231E-2</v>
      </c>
    </row>
    <row r="46" spans="1:5" x14ac:dyDescent="0.25">
      <c r="A46" s="8">
        <v>40057</v>
      </c>
      <c r="B46" s="14">
        <f t="shared" si="2"/>
        <v>2009</v>
      </c>
      <c r="C46" s="9">
        <v>263969677.20096001</v>
      </c>
      <c r="D46">
        <v>256219850.18858504</v>
      </c>
      <c r="E46" s="13">
        <f t="shared" si="3"/>
        <v>2.9358777472289089E-2</v>
      </c>
    </row>
    <row r="47" spans="1:5" x14ac:dyDescent="0.25">
      <c r="A47" s="8">
        <v>40087</v>
      </c>
      <c r="B47" s="14">
        <f t="shared" si="2"/>
        <v>2009</v>
      </c>
      <c r="C47" s="9">
        <v>258962858.78830001</v>
      </c>
      <c r="D47">
        <v>265073784.20821494</v>
      </c>
      <c r="E47" s="13">
        <f t="shared" si="3"/>
        <v>2.3597690605163431E-2</v>
      </c>
    </row>
    <row r="48" spans="1:5" x14ac:dyDescent="0.25">
      <c r="A48" s="8">
        <v>40118</v>
      </c>
      <c r="B48" s="14">
        <f t="shared" si="2"/>
        <v>2009</v>
      </c>
      <c r="C48" s="9">
        <v>258162607.58963999</v>
      </c>
      <c r="D48">
        <v>264239578.35277414</v>
      </c>
      <c r="E48" s="13">
        <f t="shared" si="3"/>
        <v>2.3539314309970655E-2</v>
      </c>
    </row>
    <row r="49" spans="1:5" x14ac:dyDescent="0.25">
      <c r="A49" s="8">
        <v>40148</v>
      </c>
      <c r="B49" s="14">
        <f t="shared" si="2"/>
        <v>2009</v>
      </c>
      <c r="C49" s="9">
        <v>292766418.03745002</v>
      </c>
      <c r="D49">
        <v>288105995.31295288</v>
      </c>
      <c r="E49" s="13">
        <f t="shared" si="3"/>
        <v>1.5918570018167141E-2</v>
      </c>
    </row>
    <row r="50" spans="1:5" x14ac:dyDescent="0.25">
      <c r="A50" s="8">
        <v>40179</v>
      </c>
      <c r="B50" s="14">
        <f t="shared" si="2"/>
        <v>2010</v>
      </c>
      <c r="C50" s="9">
        <v>301373371.72127002</v>
      </c>
      <c r="D50">
        <v>289239909.3201133</v>
      </c>
      <c r="E50" s="13">
        <f t="shared" si="3"/>
        <v>4.0260565596281515E-2</v>
      </c>
    </row>
    <row r="51" spans="1:5" x14ac:dyDescent="0.25">
      <c r="A51" s="8">
        <v>40210</v>
      </c>
      <c r="B51" s="14">
        <f t="shared" si="2"/>
        <v>2010</v>
      </c>
      <c r="C51" s="9">
        <v>268164437.27344999</v>
      </c>
      <c r="D51">
        <v>266465619.47831482</v>
      </c>
      <c r="E51" s="13">
        <f t="shared" si="3"/>
        <v>6.3349854007780631E-3</v>
      </c>
    </row>
    <row r="52" spans="1:5" x14ac:dyDescent="0.25">
      <c r="A52" s="8">
        <v>40238</v>
      </c>
      <c r="B52" s="14">
        <f t="shared" si="2"/>
        <v>2010</v>
      </c>
      <c r="C52" s="9">
        <v>269584961.72100997</v>
      </c>
      <c r="D52">
        <v>276514733.16959107</v>
      </c>
      <c r="E52" s="13">
        <f t="shared" si="3"/>
        <v>2.5705333874493457E-2</v>
      </c>
    </row>
    <row r="53" spans="1:5" x14ac:dyDescent="0.25">
      <c r="A53" s="8">
        <v>40269</v>
      </c>
      <c r="B53" s="14">
        <f t="shared" si="2"/>
        <v>2010</v>
      </c>
      <c r="C53" s="9">
        <v>242909549.61668</v>
      </c>
      <c r="D53">
        <v>251174052.98321015</v>
      </c>
      <c r="E53" s="13">
        <f t="shared" si="3"/>
        <v>3.4022966077586633E-2</v>
      </c>
    </row>
    <row r="54" spans="1:5" x14ac:dyDescent="0.25">
      <c r="A54" s="8">
        <v>40299</v>
      </c>
      <c r="B54" s="14">
        <f t="shared" si="2"/>
        <v>2010</v>
      </c>
      <c r="C54" s="9">
        <v>269054896.24094999</v>
      </c>
      <c r="D54">
        <v>273541525.58369064</v>
      </c>
      <c r="E54" s="13">
        <f t="shared" si="3"/>
        <v>1.6675516429638541E-2</v>
      </c>
    </row>
    <row r="55" spans="1:5" x14ac:dyDescent="0.25">
      <c r="A55" s="8">
        <v>40330</v>
      </c>
      <c r="B55" s="14">
        <f t="shared" si="2"/>
        <v>2010</v>
      </c>
      <c r="C55" s="9">
        <v>288397187.62551999</v>
      </c>
      <c r="D55">
        <v>282969038.35903883</v>
      </c>
      <c r="E55" s="13">
        <f t="shared" si="3"/>
        <v>1.8821782941689232E-2</v>
      </c>
    </row>
    <row r="56" spans="1:5" x14ac:dyDescent="0.25">
      <c r="A56" s="8">
        <v>40360</v>
      </c>
      <c r="B56" s="14">
        <f t="shared" si="2"/>
        <v>2010</v>
      </c>
      <c r="C56" s="9">
        <v>334725938.08823001</v>
      </c>
      <c r="D56">
        <v>337015332.34231007</v>
      </c>
      <c r="E56" s="13">
        <f t="shared" si="3"/>
        <v>6.8396081497472672E-3</v>
      </c>
    </row>
    <row r="57" spans="1:5" x14ac:dyDescent="0.25">
      <c r="A57" s="8">
        <v>40391</v>
      </c>
      <c r="B57" s="14">
        <f t="shared" si="2"/>
        <v>2010</v>
      </c>
      <c r="C57" s="9">
        <v>325611196.93184</v>
      </c>
      <c r="D57">
        <v>331373904.25268435</v>
      </c>
      <c r="E57" s="13">
        <f t="shared" si="3"/>
        <v>1.7698123943970686E-2</v>
      </c>
    </row>
    <row r="58" spans="1:5" x14ac:dyDescent="0.25">
      <c r="A58" s="8">
        <v>40422</v>
      </c>
      <c r="B58" s="14">
        <f t="shared" si="2"/>
        <v>2010</v>
      </c>
      <c r="C58" s="9">
        <v>264224371.98183998</v>
      </c>
      <c r="D58">
        <v>261423746.14565867</v>
      </c>
      <c r="E58" s="13">
        <f t="shared" si="3"/>
        <v>1.0599422813175609E-2</v>
      </c>
    </row>
    <row r="59" spans="1:5" x14ac:dyDescent="0.25">
      <c r="A59" s="8">
        <v>40452</v>
      </c>
      <c r="B59" s="14">
        <f t="shared" si="2"/>
        <v>2010</v>
      </c>
      <c r="C59" s="9">
        <v>254480106.5099</v>
      </c>
      <c r="D59">
        <v>256972716.37435353</v>
      </c>
      <c r="E59" s="13">
        <f t="shared" si="3"/>
        <v>9.7949104888344369E-3</v>
      </c>
    </row>
    <row r="60" spans="1:5" x14ac:dyDescent="0.25">
      <c r="A60" s="8">
        <v>40483</v>
      </c>
      <c r="B60" s="14">
        <f t="shared" si="2"/>
        <v>2010</v>
      </c>
      <c r="C60" s="9">
        <v>262982872.56432</v>
      </c>
      <c r="D60">
        <v>268461027.37704688</v>
      </c>
      <c r="E60" s="13">
        <f t="shared" si="3"/>
        <v>2.0830842553775229E-2</v>
      </c>
    </row>
    <row r="61" spans="1:5" x14ac:dyDescent="0.25">
      <c r="A61" s="8">
        <v>40513</v>
      </c>
      <c r="B61" s="14">
        <f t="shared" si="2"/>
        <v>2010</v>
      </c>
      <c r="C61" s="9">
        <v>293281443.41191</v>
      </c>
      <c r="D61">
        <v>291642177.93110782</v>
      </c>
      <c r="E61" s="13">
        <f t="shared" si="3"/>
        <v>5.5893937977516406E-3</v>
      </c>
    </row>
    <row r="62" spans="1:5" x14ac:dyDescent="0.25">
      <c r="A62" s="8">
        <v>40544</v>
      </c>
      <c r="B62" s="14">
        <f t="shared" si="2"/>
        <v>2011</v>
      </c>
      <c r="C62" s="9">
        <v>300666159.26084</v>
      </c>
      <c r="D62">
        <v>292053021.21055704</v>
      </c>
      <c r="E62" s="13">
        <f t="shared" si="3"/>
        <v>2.8646848955191897E-2</v>
      </c>
    </row>
    <row r="63" spans="1:5" x14ac:dyDescent="0.25">
      <c r="A63" s="8">
        <v>40575</v>
      </c>
      <c r="B63" s="14">
        <f t="shared" si="2"/>
        <v>2011</v>
      </c>
      <c r="C63" s="9">
        <v>269236699.82142001</v>
      </c>
      <c r="D63">
        <v>267820015.06008345</v>
      </c>
      <c r="E63" s="13">
        <f t="shared" si="3"/>
        <v>5.2618560629967134E-3</v>
      </c>
    </row>
    <row r="64" spans="1:5" x14ac:dyDescent="0.25">
      <c r="A64" s="8">
        <v>40603</v>
      </c>
      <c r="B64" s="14">
        <f t="shared" si="2"/>
        <v>2011</v>
      </c>
      <c r="C64" s="9">
        <v>282763557.58645999</v>
      </c>
      <c r="D64">
        <v>285013266.14782149</v>
      </c>
      <c r="E64" s="13">
        <f t="shared" si="3"/>
        <v>7.9561474631454354E-3</v>
      </c>
    </row>
    <row r="65" spans="1:5" x14ac:dyDescent="0.25">
      <c r="A65" s="8">
        <v>40634</v>
      </c>
      <c r="B65" s="14">
        <f t="shared" si="2"/>
        <v>2011</v>
      </c>
      <c r="C65" s="9">
        <v>251072267.56657001</v>
      </c>
      <c r="D65">
        <v>253809787.94705147</v>
      </c>
      <c r="E65" s="13">
        <f t="shared" si="3"/>
        <v>1.0903316431615124E-2</v>
      </c>
    </row>
    <row r="66" spans="1:5" x14ac:dyDescent="0.25">
      <c r="A66" s="8">
        <v>40664</v>
      </c>
      <c r="B66" s="14">
        <f t="shared" ref="B66:B97" si="4">YEAR(A66)</f>
        <v>2011</v>
      </c>
      <c r="C66" s="9">
        <v>259668932.37447</v>
      </c>
      <c r="D66">
        <v>261560604.91497511</v>
      </c>
      <c r="E66" s="13">
        <f t="shared" ref="E66:E97" si="5">ABS(D66-C66)/C66</f>
        <v>7.284939800873521E-3</v>
      </c>
    </row>
    <row r="67" spans="1:5" x14ac:dyDescent="0.25">
      <c r="A67" s="8">
        <v>40695</v>
      </c>
      <c r="B67" s="14">
        <f t="shared" si="4"/>
        <v>2011</v>
      </c>
      <c r="C67" s="9">
        <v>278903469.94766003</v>
      </c>
      <c r="D67">
        <v>268478463.28085953</v>
      </c>
      <c r="E67" s="13">
        <f t="shared" si="5"/>
        <v>3.7378547741829429E-2</v>
      </c>
    </row>
    <row r="68" spans="1:5" x14ac:dyDescent="0.25">
      <c r="A68" s="8">
        <v>40725</v>
      </c>
      <c r="B68" s="14">
        <f t="shared" si="4"/>
        <v>2011</v>
      </c>
      <c r="C68" s="9">
        <v>342682880.64267004</v>
      </c>
      <c r="D68">
        <v>355538383.3927927</v>
      </c>
      <c r="E68" s="13">
        <f t="shared" si="5"/>
        <v>3.7514283544054956E-2</v>
      </c>
    </row>
    <row r="69" spans="1:5" x14ac:dyDescent="0.25">
      <c r="A69" s="8">
        <v>40756</v>
      </c>
      <c r="B69" s="14">
        <f t="shared" si="4"/>
        <v>2011</v>
      </c>
      <c r="C69" s="9">
        <v>311408949.97279</v>
      </c>
      <c r="D69">
        <v>303207816.93443996</v>
      </c>
      <c r="E69" s="13">
        <f t="shared" si="5"/>
        <v>2.6335572690080477E-2</v>
      </c>
    </row>
    <row r="70" spans="1:5" x14ac:dyDescent="0.25">
      <c r="A70" s="8">
        <v>40787</v>
      </c>
      <c r="B70" s="14">
        <f t="shared" si="4"/>
        <v>2011</v>
      </c>
      <c r="C70" s="9">
        <v>270531205.43578005</v>
      </c>
      <c r="D70">
        <v>262172955.11343205</v>
      </c>
      <c r="E70" s="13">
        <f t="shared" si="5"/>
        <v>3.0895697628982467E-2</v>
      </c>
    </row>
    <row r="71" spans="1:5" x14ac:dyDescent="0.25">
      <c r="A71" s="8">
        <v>40817</v>
      </c>
      <c r="B71" s="14">
        <f t="shared" si="4"/>
        <v>2011</v>
      </c>
      <c r="C71" s="9">
        <v>257212837.85677001</v>
      </c>
      <c r="D71">
        <v>254905728.25126493</v>
      </c>
      <c r="E71" s="13">
        <f t="shared" si="5"/>
        <v>8.9696518444767597E-3</v>
      </c>
    </row>
    <row r="72" spans="1:5" x14ac:dyDescent="0.25">
      <c r="A72" s="8">
        <v>40848</v>
      </c>
      <c r="B72" s="14">
        <f t="shared" si="4"/>
        <v>2011</v>
      </c>
      <c r="C72" s="9">
        <v>256512690.70552</v>
      </c>
      <c r="D72">
        <v>262244719.60669577</v>
      </c>
      <c r="E72" s="13">
        <f t="shared" si="5"/>
        <v>2.2345985632953393E-2</v>
      </c>
    </row>
    <row r="73" spans="1:5" x14ac:dyDescent="0.25">
      <c r="A73" s="8">
        <v>40878</v>
      </c>
      <c r="B73" s="14">
        <f t="shared" si="4"/>
        <v>2011</v>
      </c>
      <c r="C73" s="9">
        <v>277881320.22968</v>
      </c>
      <c r="D73">
        <v>276565962.33810806</v>
      </c>
      <c r="E73" s="13">
        <f t="shared" si="5"/>
        <v>4.7335239752162653E-3</v>
      </c>
    </row>
    <row r="74" spans="1:5" x14ac:dyDescent="0.25">
      <c r="A74" s="8">
        <v>40909</v>
      </c>
      <c r="B74" s="14">
        <f t="shared" si="4"/>
        <v>2012</v>
      </c>
      <c r="C74" s="9">
        <v>290374956.02315003</v>
      </c>
      <c r="D74">
        <v>281972513.91994673</v>
      </c>
      <c r="E74" s="13">
        <f t="shared" si="5"/>
        <v>2.8936524755025415E-2</v>
      </c>
    </row>
    <row r="75" spans="1:5" x14ac:dyDescent="0.25">
      <c r="A75" s="8">
        <v>40940</v>
      </c>
      <c r="B75" s="14">
        <f t="shared" si="4"/>
        <v>2012</v>
      </c>
      <c r="C75" s="9">
        <v>265047531.93023002</v>
      </c>
      <c r="D75">
        <v>264489484.60821384</v>
      </c>
      <c r="E75" s="13">
        <f t="shared" si="5"/>
        <v>2.105461303307203E-3</v>
      </c>
    </row>
    <row r="76" spans="1:5" x14ac:dyDescent="0.25">
      <c r="A76" s="8">
        <v>40969</v>
      </c>
      <c r="B76" s="14">
        <f t="shared" si="4"/>
        <v>2012</v>
      </c>
      <c r="C76" s="9">
        <v>264589708.49737003</v>
      </c>
      <c r="D76">
        <v>264725373.00636035</v>
      </c>
      <c r="E76" s="13">
        <f t="shared" si="5"/>
        <v>5.127353960997544E-4</v>
      </c>
    </row>
    <row r="77" spans="1:5" x14ac:dyDescent="0.25">
      <c r="A77" s="8">
        <v>41000</v>
      </c>
      <c r="B77" s="14">
        <f t="shared" si="4"/>
        <v>2012</v>
      </c>
      <c r="C77" s="9">
        <v>241856924.93334001</v>
      </c>
      <c r="D77">
        <v>252654992.29809421</v>
      </c>
      <c r="E77" s="13">
        <f t="shared" si="5"/>
        <v>4.464650895454135E-2</v>
      </c>
    </row>
    <row r="78" spans="1:5" x14ac:dyDescent="0.25">
      <c r="A78" s="8">
        <v>41030</v>
      </c>
      <c r="B78" s="14">
        <f t="shared" si="4"/>
        <v>2012</v>
      </c>
      <c r="C78" s="9">
        <v>264293073.48114002</v>
      </c>
      <c r="D78">
        <v>267682592.06899345</v>
      </c>
      <c r="E78" s="13">
        <f t="shared" si="5"/>
        <v>1.2824848351900937E-2</v>
      </c>
    </row>
    <row r="79" spans="1:5" x14ac:dyDescent="0.25">
      <c r="A79" s="8">
        <v>41061</v>
      </c>
      <c r="B79" s="14">
        <f t="shared" si="4"/>
        <v>2012</v>
      </c>
      <c r="C79" s="9">
        <v>290940514.11059999</v>
      </c>
      <c r="D79">
        <v>295816753.99583119</v>
      </c>
      <c r="E79" s="13">
        <f t="shared" si="5"/>
        <v>1.6760264207746303E-2</v>
      </c>
    </row>
    <row r="80" spans="1:5" x14ac:dyDescent="0.25">
      <c r="A80" s="8">
        <v>41091</v>
      </c>
      <c r="B80" s="14">
        <f t="shared" si="4"/>
        <v>2012</v>
      </c>
      <c r="C80" s="9">
        <v>340196199.36287999</v>
      </c>
      <c r="D80">
        <v>356483862.35052258</v>
      </c>
      <c r="E80" s="13">
        <f t="shared" si="5"/>
        <v>4.7877263232646773E-2</v>
      </c>
    </row>
    <row r="81" spans="1:5" x14ac:dyDescent="0.25">
      <c r="A81" s="8">
        <v>41122</v>
      </c>
      <c r="B81" s="14">
        <f t="shared" si="4"/>
        <v>2012</v>
      </c>
      <c r="C81" s="9">
        <v>304061556.83872002</v>
      </c>
      <c r="D81">
        <v>300105475.59306759</v>
      </c>
      <c r="E81" s="13">
        <f t="shared" si="5"/>
        <v>1.3010790600374441E-2</v>
      </c>
    </row>
    <row r="82" spans="1:5" x14ac:dyDescent="0.25">
      <c r="A82" s="8">
        <v>41153</v>
      </c>
      <c r="B82" s="14">
        <f t="shared" si="4"/>
        <v>2012</v>
      </c>
      <c r="C82" s="9">
        <v>261393756.03505</v>
      </c>
      <c r="D82">
        <v>258156924.66124517</v>
      </c>
      <c r="E82" s="13">
        <f t="shared" si="5"/>
        <v>1.2382971280196969E-2</v>
      </c>
    </row>
    <row r="83" spans="1:5" x14ac:dyDescent="0.25">
      <c r="A83" s="8">
        <v>41183</v>
      </c>
      <c r="B83" s="14">
        <f t="shared" si="4"/>
        <v>2012</v>
      </c>
      <c r="C83" s="9">
        <v>253052401.80328</v>
      </c>
      <c r="D83">
        <v>259685192.06475896</v>
      </c>
      <c r="E83" s="13">
        <f t="shared" si="5"/>
        <v>2.6211133402461104E-2</v>
      </c>
    </row>
    <row r="84" spans="1:5" x14ac:dyDescent="0.25">
      <c r="A84" s="8">
        <v>41214</v>
      </c>
      <c r="B84" s="14">
        <f t="shared" si="4"/>
        <v>2012</v>
      </c>
      <c r="C84" s="9">
        <v>260224799.99487001</v>
      </c>
      <c r="D84">
        <v>266285478.11115831</v>
      </c>
      <c r="E84" s="13">
        <f t="shared" si="5"/>
        <v>2.3290163414124182E-2</v>
      </c>
    </row>
    <row r="85" spans="1:5" x14ac:dyDescent="0.25">
      <c r="A85" s="8">
        <v>41244</v>
      </c>
      <c r="B85" s="14">
        <f t="shared" si="4"/>
        <v>2012</v>
      </c>
      <c r="C85" s="9">
        <v>271295249.79123002</v>
      </c>
      <c r="D85">
        <v>272813649.29292214</v>
      </c>
      <c r="E85" s="13">
        <f t="shared" si="5"/>
        <v>5.5968525171766594E-3</v>
      </c>
    </row>
    <row r="86" spans="1:5" x14ac:dyDescent="0.25">
      <c r="A86" s="8">
        <v>41275</v>
      </c>
      <c r="B86" s="14">
        <f t="shared" si="4"/>
        <v>2013</v>
      </c>
      <c r="C86" s="9">
        <v>288991701.29513001</v>
      </c>
      <c r="D86">
        <v>284041405.80916673</v>
      </c>
      <c r="E86" s="13">
        <f t="shared" si="5"/>
        <v>1.7129542003380377E-2</v>
      </c>
    </row>
    <row r="87" spans="1:5" x14ac:dyDescent="0.25">
      <c r="A87" s="8">
        <v>41306</v>
      </c>
      <c r="B87" s="14">
        <f t="shared" si="4"/>
        <v>2013</v>
      </c>
      <c r="C87" s="9">
        <v>262888750.95611</v>
      </c>
      <c r="D87">
        <v>263886049.96726149</v>
      </c>
      <c r="E87" s="13">
        <f t="shared" si="5"/>
        <v>3.7936161495095481E-3</v>
      </c>
    </row>
    <row r="88" spans="1:5" x14ac:dyDescent="0.25">
      <c r="A88" s="8">
        <v>41334</v>
      </c>
      <c r="B88" s="14">
        <f t="shared" si="4"/>
        <v>2013</v>
      </c>
      <c r="C88" s="9">
        <v>276366259.18483996</v>
      </c>
      <c r="D88">
        <v>275072164.67795509</v>
      </c>
      <c r="E88" s="13">
        <f t="shared" si="5"/>
        <v>4.6825343683483209E-3</v>
      </c>
    </row>
    <row r="89" spans="1:5" x14ac:dyDescent="0.25">
      <c r="A89" s="8">
        <v>41365</v>
      </c>
      <c r="B89" s="14">
        <f t="shared" si="4"/>
        <v>2013</v>
      </c>
      <c r="C89" s="9">
        <v>251523569.77759001</v>
      </c>
      <c r="D89">
        <v>257672963.93993974</v>
      </c>
      <c r="E89" s="13">
        <f t="shared" si="5"/>
        <v>2.4448580177942526E-2</v>
      </c>
    </row>
    <row r="90" spans="1:5" x14ac:dyDescent="0.25">
      <c r="A90" s="8">
        <v>41395</v>
      </c>
      <c r="B90" s="14">
        <f t="shared" si="4"/>
        <v>2013</v>
      </c>
      <c r="C90" s="9">
        <v>259256155.34336001</v>
      </c>
      <c r="D90">
        <v>267899297.13781476</v>
      </c>
      <c r="E90" s="13">
        <f t="shared" si="5"/>
        <v>3.3338231769300668E-2</v>
      </c>
    </row>
    <row r="91" spans="1:5" x14ac:dyDescent="0.25">
      <c r="A91" s="8">
        <v>41426</v>
      </c>
      <c r="B91" s="14">
        <f t="shared" si="4"/>
        <v>2013</v>
      </c>
      <c r="C91" s="9">
        <v>276460042.34591997</v>
      </c>
      <c r="D91">
        <v>272391384.5057345</v>
      </c>
      <c r="E91" s="13">
        <f t="shared" si="5"/>
        <v>1.4716983350145643E-2</v>
      </c>
    </row>
    <row r="92" spans="1:5" x14ac:dyDescent="0.25">
      <c r="A92" s="8">
        <v>41456</v>
      </c>
      <c r="B92" s="14">
        <f t="shared" si="4"/>
        <v>2013</v>
      </c>
      <c r="C92" s="9">
        <v>321327185.60056001</v>
      </c>
      <c r="D92">
        <v>322880951.77264905</v>
      </c>
      <c r="E92" s="13">
        <f t="shared" si="5"/>
        <v>4.8354644166974346E-3</v>
      </c>
    </row>
    <row r="93" spans="1:5" x14ac:dyDescent="0.25">
      <c r="A93" s="8">
        <v>41487</v>
      </c>
      <c r="B93" s="14">
        <f t="shared" si="4"/>
        <v>2013</v>
      </c>
      <c r="C93" s="9">
        <v>294037259.60016</v>
      </c>
      <c r="D93">
        <v>285731000.19415981</v>
      </c>
      <c r="E93" s="13">
        <f t="shared" si="5"/>
        <v>2.8249002923286928E-2</v>
      </c>
    </row>
    <row r="94" spans="1:5" x14ac:dyDescent="0.25">
      <c r="A94" s="8">
        <v>41518</v>
      </c>
      <c r="B94" s="14">
        <f t="shared" si="4"/>
        <v>2013</v>
      </c>
      <c r="C94" s="9">
        <v>263616852.67688</v>
      </c>
      <c r="D94">
        <v>257139888.46354192</v>
      </c>
      <c r="E94" s="13">
        <f t="shared" si="5"/>
        <v>2.456961361752168E-2</v>
      </c>
    </row>
    <row r="95" spans="1:5" x14ac:dyDescent="0.25">
      <c r="A95" s="8">
        <v>41548</v>
      </c>
      <c r="B95" s="14">
        <f t="shared" si="4"/>
        <v>2013</v>
      </c>
      <c r="C95" s="9">
        <v>260620451.12983999</v>
      </c>
      <c r="D95">
        <v>258104675.68588316</v>
      </c>
      <c r="E95" s="13">
        <f t="shared" si="5"/>
        <v>9.6530239014261925E-3</v>
      </c>
    </row>
    <row r="96" spans="1:5" x14ac:dyDescent="0.25">
      <c r="A96" s="8">
        <v>41579</v>
      </c>
      <c r="B96" s="14">
        <f t="shared" si="4"/>
        <v>2013</v>
      </c>
      <c r="C96" s="9">
        <v>264051626.00784001</v>
      </c>
      <c r="D96">
        <v>267701352.16610646</v>
      </c>
      <c r="E96" s="13">
        <f t="shared" si="5"/>
        <v>1.3822017358673982E-2</v>
      </c>
    </row>
    <row r="97" spans="1:5" x14ac:dyDescent="0.25">
      <c r="A97" s="8">
        <v>41609</v>
      </c>
      <c r="B97" s="14">
        <f t="shared" si="4"/>
        <v>2013</v>
      </c>
      <c r="C97" s="9">
        <v>286523069.48232001</v>
      </c>
      <c r="D97">
        <v>283796226.34539169</v>
      </c>
      <c r="E97" s="13">
        <f t="shared" si="5"/>
        <v>9.5170107658524173E-3</v>
      </c>
    </row>
    <row r="98" spans="1:5" x14ac:dyDescent="0.25">
      <c r="A98" s="8">
        <v>41640</v>
      </c>
      <c r="B98" s="14">
        <f t="shared" ref="B98:B121" si="6">YEAR(A98)</f>
        <v>2014</v>
      </c>
      <c r="C98" s="9">
        <v>305527740.50727999</v>
      </c>
      <c r="D98">
        <v>295313254.60911739</v>
      </c>
      <c r="E98" s="13">
        <f t="shared" ref="E98:E121" si="7">ABS(D98-C98)/C98</f>
        <v>3.3432269951013553E-2</v>
      </c>
    </row>
    <row r="99" spans="1:5" x14ac:dyDescent="0.25">
      <c r="A99" s="8">
        <v>41671</v>
      </c>
      <c r="B99" s="14">
        <f t="shared" si="6"/>
        <v>2014</v>
      </c>
      <c r="C99" s="9">
        <v>270783682.37704003</v>
      </c>
      <c r="D99">
        <v>271520837.75490379</v>
      </c>
      <c r="E99" s="13">
        <f t="shared" si="7"/>
        <v>2.7223035427864054E-3</v>
      </c>
    </row>
    <row r="100" spans="1:5" x14ac:dyDescent="0.25">
      <c r="A100" s="8">
        <v>41699</v>
      </c>
      <c r="B100" s="14">
        <f t="shared" si="6"/>
        <v>2014</v>
      </c>
      <c r="C100" s="9">
        <v>288299673.04279995</v>
      </c>
      <c r="D100">
        <v>284924802.3074609</v>
      </c>
      <c r="E100" s="13">
        <f t="shared" si="7"/>
        <v>1.1706120578353983E-2</v>
      </c>
    </row>
    <row r="101" spans="1:5" x14ac:dyDescent="0.25">
      <c r="A101" s="8">
        <v>41730</v>
      </c>
      <c r="B101" s="14">
        <f t="shared" si="6"/>
        <v>2014</v>
      </c>
      <c r="C101" s="9">
        <v>244855513.01592001</v>
      </c>
      <c r="D101">
        <v>253609155.00829995</v>
      </c>
      <c r="E101" s="13">
        <f t="shared" si="7"/>
        <v>3.5750234432380491E-2</v>
      </c>
    </row>
    <row r="102" spans="1:5" x14ac:dyDescent="0.25">
      <c r="A102" s="8">
        <v>41760</v>
      </c>
      <c r="B102" s="14">
        <f t="shared" si="6"/>
        <v>2014</v>
      </c>
      <c r="C102" s="9">
        <v>251891961.47196001</v>
      </c>
      <c r="D102">
        <v>255031763.37311137</v>
      </c>
      <c r="E102" s="13">
        <f t="shared" si="7"/>
        <v>1.246487534895342E-2</v>
      </c>
    </row>
    <row r="103" spans="1:5" x14ac:dyDescent="0.25">
      <c r="A103" s="8">
        <v>41791</v>
      </c>
      <c r="B103" s="14">
        <f t="shared" si="6"/>
        <v>2014</v>
      </c>
      <c r="C103" s="9">
        <v>283978631.817375</v>
      </c>
      <c r="D103">
        <v>285585304.5492965</v>
      </c>
      <c r="E103" s="13">
        <f t="shared" si="7"/>
        <v>5.6577240394436994E-3</v>
      </c>
    </row>
    <row r="104" spans="1:5" x14ac:dyDescent="0.25">
      <c r="A104" s="8">
        <v>41821</v>
      </c>
      <c r="B104" s="14">
        <f t="shared" si="6"/>
        <v>2014</v>
      </c>
      <c r="C104" s="9">
        <v>286546351.34231502</v>
      </c>
      <c r="D104">
        <v>274972788.30024129</v>
      </c>
      <c r="E104" s="13">
        <f t="shared" si="7"/>
        <v>4.0389846137833654E-2</v>
      </c>
    </row>
    <row r="105" spans="1:5" x14ac:dyDescent="0.25">
      <c r="A105" s="8">
        <v>41852</v>
      </c>
      <c r="B105" s="14">
        <f t="shared" si="6"/>
        <v>2014</v>
      </c>
      <c r="C105" s="9">
        <v>283846898.55574501</v>
      </c>
      <c r="D105">
        <v>274727987.64065534</v>
      </c>
      <c r="E105" s="13">
        <f t="shared" si="7"/>
        <v>3.21261601288865E-2</v>
      </c>
    </row>
    <row r="106" spans="1:5" x14ac:dyDescent="0.25">
      <c r="A106" s="8">
        <v>41883</v>
      </c>
      <c r="B106" s="14">
        <f t="shared" si="6"/>
        <v>2014</v>
      </c>
      <c r="C106" s="9">
        <v>261882965.454395</v>
      </c>
      <c r="D106">
        <v>251143624.47620893</v>
      </c>
      <c r="E106" s="13">
        <f t="shared" si="7"/>
        <v>4.1008169277265374E-2</v>
      </c>
    </row>
    <row r="107" spans="1:5" x14ac:dyDescent="0.25">
      <c r="A107" s="8">
        <v>41913</v>
      </c>
      <c r="B107" s="14">
        <f t="shared" si="6"/>
        <v>2014</v>
      </c>
      <c r="C107" s="9">
        <v>246291396.49902502</v>
      </c>
      <c r="D107">
        <v>256242115.17798698</v>
      </c>
      <c r="E107" s="13">
        <f t="shared" si="7"/>
        <v>4.0402217943497486E-2</v>
      </c>
    </row>
    <row r="108" spans="1:5" x14ac:dyDescent="0.25">
      <c r="A108" s="8">
        <v>41944</v>
      </c>
      <c r="B108" s="14">
        <f t="shared" si="6"/>
        <v>2014</v>
      </c>
      <c r="C108" s="9">
        <v>259203542.59719998</v>
      </c>
      <c r="D108">
        <v>265049621.28439391</v>
      </c>
      <c r="E108" s="13">
        <f t="shared" si="7"/>
        <v>2.2554007667552157E-2</v>
      </c>
    </row>
    <row r="109" spans="1:5" x14ac:dyDescent="0.25">
      <c r="A109" s="8">
        <v>41974</v>
      </c>
      <c r="B109" s="14">
        <f t="shared" si="6"/>
        <v>2014</v>
      </c>
      <c r="C109" s="9">
        <v>264968874.82748997</v>
      </c>
      <c r="D109">
        <v>276336865.56437701</v>
      </c>
      <c r="E109" s="13">
        <f t="shared" si="7"/>
        <v>4.2903117372892402E-2</v>
      </c>
    </row>
    <row r="110" spans="1:5" x14ac:dyDescent="0.25">
      <c r="A110" s="8">
        <v>42005</v>
      </c>
      <c r="B110" s="14">
        <f t="shared" si="6"/>
        <v>2015</v>
      </c>
      <c r="C110" s="9">
        <v>295598619.00983995</v>
      </c>
      <c r="D110">
        <v>289756941.9659521</v>
      </c>
      <c r="E110" s="13">
        <f t="shared" si="7"/>
        <v>1.9762193285799465E-2</v>
      </c>
    </row>
    <row r="111" spans="1:5" x14ac:dyDescent="0.25">
      <c r="A111" s="8">
        <v>42036</v>
      </c>
      <c r="B111" s="14">
        <f t="shared" si="6"/>
        <v>2015</v>
      </c>
      <c r="C111" s="9">
        <v>273784130.83127999</v>
      </c>
      <c r="D111">
        <v>275794066.27317339</v>
      </c>
      <c r="E111" s="13">
        <f t="shared" si="7"/>
        <v>7.3413146181654535E-3</v>
      </c>
    </row>
    <row r="112" spans="1:5" x14ac:dyDescent="0.25">
      <c r="A112" s="8">
        <v>42064</v>
      </c>
      <c r="B112" s="14">
        <f t="shared" si="6"/>
        <v>2015</v>
      </c>
      <c r="C112" s="9">
        <v>274934256.05799997</v>
      </c>
      <c r="D112">
        <v>280398240.72821075</v>
      </c>
      <c r="E112" s="13">
        <f t="shared" si="7"/>
        <v>1.987378636825125E-2</v>
      </c>
    </row>
    <row r="113" spans="1:5" x14ac:dyDescent="0.25">
      <c r="A113" s="8">
        <v>42095</v>
      </c>
      <c r="B113" s="14">
        <f t="shared" si="6"/>
        <v>2015</v>
      </c>
      <c r="C113" s="9">
        <v>243458062.73736</v>
      </c>
      <c r="D113">
        <v>251043961.28800011</v>
      </c>
      <c r="E113" s="13">
        <f t="shared" si="7"/>
        <v>3.1158953888595152E-2</v>
      </c>
    </row>
    <row r="114" spans="1:5" x14ac:dyDescent="0.25">
      <c r="A114" s="8">
        <v>42125</v>
      </c>
      <c r="B114" s="14">
        <f t="shared" si="6"/>
        <v>2015</v>
      </c>
      <c r="C114" s="9">
        <v>259161560.15008003</v>
      </c>
      <c r="D114">
        <v>265484208.70793158</v>
      </c>
      <c r="E114" s="13">
        <f t="shared" si="7"/>
        <v>2.439655230578994E-2</v>
      </c>
    </row>
    <row r="115" spans="1:5" x14ac:dyDescent="0.25">
      <c r="A115" s="8">
        <v>42156</v>
      </c>
      <c r="B115" s="14">
        <f t="shared" si="6"/>
        <v>2015</v>
      </c>
      <c r="C115" s="9">
        <v>267546627.47380927</v>
      </c>
      <c r="D115">
        <v>256746368.32613569</v>
      </c>
      <c r="E115" s="13">
        <f t="shared" si="7"/>
        <v>4.0367764115175918E-2</v>
      </c>
    </row>
    <row r="116" spans="1:5" x14ac:dyDescent="0.25">
      <c r="A116" s="8">
        <v>42186</v>
      </c>
      <c r="B116" s="14">
        <f t="shared" si="6"/>
        <v>2015</v>
      </c>
      <c r="C116" s="9">
        <v>301589192.47099692</v>
      </c>
      <c r="D116">
        <v>293510638.14697224</v>
      </c>
      <c r="E116" s="13">
        <f t="shared" si="7"/>
        <v>2.6786617444196286E-2</v>
      </c>
    </row>
    <row r="117" spans="1:5" x14ac:dyDescent="0.25">
      <c r="A117" s="8">
        <v>42217</v>
      </c>
      <c r="B117" s="14">
        <f t="shared" si="6"/>
        <v>2015</v>
      </c>
      <c r="C117" s="9">
        <v>290629200.91832</v>
      </c>
      <c r="D117">
        <v>279224612.09390628</v>
      </c>
      <c r="E117" s="13">
        <f t="shared" si="7"/>
        <v>3.9241028734820507E-2</v>
      </c>
    </row>
    <row r="118" spans="1:5" x14ac:dyDescent="0.25">
      <c r="A118" s="8">
        <v>42248</v>
      </c>
      <c r="B118" s="14">
        <f t="shared" si="6"/>
        <v>2015</v>
      </c>
      <c r="C118" s="9">
        <v>282605551.88294774</v>
      </c>
      <c r="D118">
        <v>272807952.43154156</v>
      </c>
      <c r="E118" s="13">
        <f t="shared" si="7"/>
        <v>3.4668814487636972E-2</v>
      </c>
    </row>
    <row r="119" spans="1:5" x14ac:dyDescent="0.25">
      <c r="A119" s="8">
        <v>42278</v>
      </c>
      <c r="B119" s="14">
        <f t="shared" si="6"/>
        <v>2015</v>
      </c>
      <c r="C119" s="9">
        <v>248709445.01775387</v>
      </c>
      <c r="D119">
        <v>253237636.78573751</v>
      </c>
      <c r="E119" s="13">
        <f t="shared" si="7"/>
        <v>1.8206754342041193E-2</v>
      </c>
    </row>
    <row r="120" spans="1:5" x14ac:dyDescent="0.25">
      <c r="A120" s="8">
        <v>42309</v>
      </c>
      <c r="B120" s="14">
        <f t="shared" si="6"/>
        <v>2015</v>
      </c>
      <c r="C120" s="9">
        <v>248717807.65306461</v>
      </c>
      <c r="D120">
        <v>255415157.74872684</v>
      </c>
      <c r="E120" s="13">
        <f t="shared" si="7"/>
        <v>2.6927505347764807E-2</v>
      </c>
    </row>
    <row r="121" spans="1:5" x14ac:dyDescent="0.25">
      <c r="A121" s="8">
        <v>42339</v>
      </c>
      <c r="B121" s="14">
        <f t="shared" si="6"/>
        <v>2015</v>
      </c>
      <c r="C121" s="9">
        <v>260362308.73120618</v>
      </c>
      <c r="D121">
        <v>266708780.30358642</v>
      </c>
      <c r="E121" s="13">
        <f t="shared" si="7"/>
        <v>2.4375538853176476E-2</v>
      </c>
    </row>
    <row r="122" spans="1:5" x14ac:dyDescent="0.25">
      <c r="E122" s="17">
        <f>AVERAGE(E2:E121)</f>
        <v>2.0940126884721594E-2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13.28515625" customWidth="1"/>
    <col min="3" max="3" width="15.7109375" customWidth="1"/>
    <col min="4" max="4" width="16.7109375" customWidth="1"/>
  </cols>
  <sheetData>
    <row r="2" spans="1:4" x14ac:dyDescent="0.25">
      <c r="A2" s="19" t="s">
        <v>33</v>
      </c>
    </row>
    <row r="3" spans="1:4" x14ac:dyDescent="0.25">
      <c r="B3" t="s">
        <v>30</v>
      </c>
      <c r="C3" t="s">
        <v>31</v>
      </c>
      <c r="D3" t="s">
        <v>32</v>
      </c>
    </row>
    <row r="4" spans="1:4" x14ac:dyDescent="0.25">
      <c r="A4" s="15">
        <v>2006</v>
      </c>
      <c r="B4" s="16">
        <v>3400452525.6459041</v>
      </c>
      <c r="C4" s="16">
        <v>3412657285.6518111</v>
      </c>
      <c r="D4" s="17">
        <v>3.5891575941319185E-3</v>
      </c>
    </row>
    <row r="5" spans="1:4" x14ac:dyDescent="0.25">
      <c r="A5" s="15">
        <v>2007</v>
      </c>
      <c r="B5" s="16">
        <v>3457316676.6635199</v>
      </c>
      <c r="C5" s="16">
        <v>3439522286.6587343</v>
      </c>
      <c r="D5" s="17">
        <v>5.1468788279926958E-3</v>
      </c>
    </row>
    <row r="6" spans="1:4" x14ac:dyDescent="0.25">
      <c r="A6" s="15">
        <v>2008</v>
      </c>
      <c r="B6" s="16">
        <v>3390352068.7415242</v>
      </c>
      <c r="C6" s="16">
        <v>3374339384.4053087</v>
      </c>
      <c r="D6" s="17">
        <v>4.7230151947491687E-3</v>
      </c>
    </row>
    <row r="7" spans="1:4" x14ac:dyDescent="0.25">
      <c r="A7" s="15">
        <v>2009</v>
      </c>
      <c r="B7" s="16">
        <v>3265909313.5536699</v>
      </c>
      <c r="C7" s="16">
        <v>3277065678.624042</v>
      </c>
      <c r="D7" s="17">
        <v>3.4160057733607879E-3</v>
      </c>
    </row>
    <row r="8" spans="1:4" x14ac:dyDescent="0.25">
      <c r="A8" s="15">
        <v>2010</v>
      </c>
      <c r="B8" s="16">
        <v>3374790333.6869202</v>
      </c>
      <c r="C8" s="16">
        <v>3386793783.3171206</v>
      </c>
      <c r="D8" s="17">
        <v>3.556798628460795E-3</v>
      </c>
    </row>
    <row r="9" spans="1:4" x14ac:dyDescent="0.25">
      <c r="A9" s="15">
        <v>2011</v>
      </c>
      <c r="B9" s="16">
        <v>3358540971.4006305</v>
      </c>
      <c r="C9" s="16">
        <v>3343370724.1980815</v>
      </c>
      <c r="D9" s="17">
        <v>4.5169159262101995E-3</v>
      </c>
    </row>
    <row r="10" spans="1:4" x14ac:dyDescent="0.25">
      <c r="A10" s="15">
        <v>2012</v>
      </c>
      <c r="B10" s="16">
        <v>3307326672.8018603</v>
      </c>
      <c r="C10" s="16">
        <v>3340872291.9711142</v>
      </c>
      <c r="D10" s="17">
        <v>1.01428200138558E-2</v>
      </c>
    </row>
    <row r="11" spans="1:4" x14ac:dyDescent="0.25">
      <c r="A11" s="15">
        <v>2013</v>
      </c>
      <c r="B11" s="16">
        <v>3305662923.4005494</v>
      </c>
      <c r="C11" s="16">
        <v>3296317360.6656041</v>
      </c>
      <c r="D11" s="17">
        <v>2.8271372343467729E-3</v>
      </c>
    </row>
    <row r="12" spans="1:4" x14ac:dyDescent="0.25">
      <c r="A12" s="15">
        <v>2014</v>
      </c>
      <c r="B12" s="16">
        <v>3248077231.5085444</v>
      </c>
      <c r="C12" s="16">
        <v>3244458120.0460525</v>
      </c>
      <c r="D12" s="17">
        <v>1.1142319607995038E-3</v>
      </c>
    </row>
    <row r="13" spans="1:4" x14ac:dyDescent="0.25">
      <c r="A13" s="15">
        <v>2015</v>
      </c>
      <c r="B13" s="16">
        <v>3247096762.934659</v>
      </c>
      <c r="C13" s="16">
        <v>3240128564.7998743</v>
      </c>
      <c r="D13" s="17">
        <v>2.1459779746406402E-3</v>
      </c>
    </row>
    <row r="14" spans="1:4" x14ac:dyDescent="0.25">
      <c r="C14" s="20" t="s">
        <v>34</v>
      </c>
      <c r="D14" s="18">
        <f>AVERAGE(D4:D13)</f>
        <v>4.1178939128548274E-3</v>
      </c>
    </row>
    <row r="15" spans="1:4" x14ac:dyDescent="0.25">
      <c r="C15" s="20" t="s">
        <v>35</v>
      </c>
      <c r="D15" s="18">
        <v>2.0940126884721594E-2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3"/>
  <sheetViews>
    <sheetView workbookViewId="0">
      <selection activeCell="A3" sqref="A3"/>
    </sheetView>
  </sheetViews>
  <sheetFormatPr defaultRowHeight="15" x14ac:dyDescent="0.25"/>
  <cols>
    <col min="1" max="1" width="5" customWidth="1"/>
    <col min="2" max="2" width="13.28515625" customWidth="1"/>
    <col min="3" max="3" width="15.7109375" customWidth="1"/>
  </cols>
  <sheetData>
    <row r="3" spans="1:3" x14ac:dyDescent="0.25">
      <c r="B3" t="s">
        <v>30</v>
      </c>
      <c r="C3" t="s">
        <v>31</v>
      </c>
    </row>
    <row r="4" spans="1:3" x14ac:dyDescent="0.25">
      <c r="A4" s="15">
        <v>2006</v>
      </c>
      <c r="B4" s="16">
        <v>3400452525.6459041</v>
      </c>
      <c r="C4" s="16">
        <v>3412657285.6518111</v>
      </c>
    </row>
    <row r="5" spans="1:3" x14ac:dyDescent="0.25">
      <c r="A5" s="15">
        <v>2007</v>
      </c>
      <c r="B5" s="16">
        <v>3457316676.6635199</v>
      </c>
      <c r="C5" s="16">
        <v>3439522286.6587343</v>
      </c>
    </row>
    <row r="6" spans="1:3" x14ac:dyDescent="0.25">
      <c r="A6" s="15">
        <v>2008</v>
      </c>
      <c r="B6" s="16">
        <v>3390352068.7415242</v>
      </c>
      <c r="C6" s="16">
        <v>3374339384.4053087</v>
      </c>
    </row>
    <row r="7" spans="1:3" x14ac:dyDescent="0.25">
      <c r="A7" s="15">
        <v>2009</v>
      </c>
      <c r="B7" s="16">
        <v>3265909313.5536699</v>
      </c>
      <c r="C7" s="16">
        <v>3277065678.624042</v>
      </c>
    </row>
    <row r="8" spans="1:3" x14ac:dyDescent="0.25">
      <c r="A8" s="15">
        <v>2010</v>
      </c>
      <c r="B8" s="16">
        <v>3374790333.6869202</v>
      </c>
      <c r="C8" s="16">
        <v>3386793783.3171206</v>
      </c>
    </row>
    <row r="9" spans="1:3" x14ac:dyDescent="0.25">
      <c r="A9" s="15">
        <v>2011</v>
      </c>
      <c r="B9" s="16">
        <v>3358540971.4006305</v>
      </c>
      <c r="C9" s="16">
        <v>3343370724.1980815</v>
      </c>
    </row>
    <row r="10" spans="1:3" x14ac:dyDescent="0.25">
      <c r="A10" s="15">
        <v>2012</v>
      </c>
      <c r="B10" s="16">
        <v>3307326672.8018603</v>
      </c>
      <c r="C10" s="16">
        <v>3340872291.9711142</v>
      </c>
    </row>
    <row r="11" spans="1:3" x14ac:dyDescent="0.25">
      <c r="A11" s="15">
        <v>2013</v>
      </c>
      <c r="B11" s="16">
        <v>3305662923.4005494</v>
      </c>
      <c r="C11" s="16">
        <v>3296317360.6656041</v>
      </c>
    </row>
    <row r="12" spans="1:3" x14ac:dyDescent="0.25">
      <c r="A12" s="15">
        <v>2014</v>
      </c>
      <c r="B12" s="16">
        <v>3248077231.5085444</v>
      </c>
      <c r="C12" s="16">
        <v>3244458120.0460525</v>
      </c>
    </row>
    <row r="13" spans="1:3" x14ac:dyDescent="0.25">
      <c r="A13" s="15">
        <v>2015</v>
      </c>
      <c r="B13" s="16">
        <v>3247096762.934659</v>
      </c>
      <c r="C13" s="16">
        <v>3240128564.7998743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145"/>
  <sheetViews>
    <sheetView workbookViewId="0">
      <selection activeCell="K1" sqref="K1:P1"/>
    </sheetView>
  </sheetViews>
  <sheetFormatPr defaultRowHeight="15" x14ac:dyDescent="0.25"/>
  <cols>
    <col min="2" max="2" width="14.5703125" bestFit="1" customWidth="1"/>
    <col min="3" max="4" width="12.140625" customWidth="1"/>
    <col min="5" max="5" width="10" bestFit="1" customWidth="1"/>
    <col min="8" max="8" width="13.28515625" customWidth="1"/>
  </cols>
  <sheetData>
    <row r="1" spans="1:17" x14ac:dyDescent="0.25">
      <c r="A1" s="7" t="s">
        <v>1</v>
      </c>
      <c r="B1" s="7" t="s">
        <v>23</v>
      </c>
      <c r="C1" s="7" t="s">
        <v>24</v>
      </c>
      <c r="D1" s="7" t="s">
        <v>25</v>
      </c>
      <c r="E1" s="7" t="s">
        <v>26</v>
      </c>
      <c r="F1" s="6" t="s">
        <v>27</v>
      </c>
      <c r="G1" s="7" t="s">
        <v>0</v>
      </c>
      <c r="H1" s="28" t="s">
        <v>44</v>
      </c>
      <c r="J1" t="s">
        <v>23</v>
      </c>
      <c r="K1" s="7" t="s">
        <v>24</v>
      </c>
      <c r="L1" s="7" t="s">
        <v>25</v>
      </c>
      <c r="M1" s="7" t="s">
        <v>26</v>
      </c>
      <c r="N1" s="6" t="s">
        <v>27</v>
      </c>
      <c r="O1" s="7" t="s">
        <v>0</v>
      </c>
      <c r="P1" s="28" t="s">
        <v>44</v>
      </c>
      <c r="Q1" t="s">
        <v>36</v>
      </c>
    </row>
    <row r="2" spans="1:17" x14ac:dyDescent="0.25">
      <c r="A2" s="8">
        <v>38718</v>
      </c>
      <c r="B2" s="9">
        <v>293367364.21543998</v>
      </c>
      <c r="C2" s="10">
        <v>554.70000000000005</v>
      </c>
      <c r="D2" s="10">
        <v>0</v>
      </c>
      <c r="E2" s="10">
        <v>31</v>
      </c>
      <c r="F2" s="6">
        <v>21</v>
      </c>
      <c r="G2">
        <f>YEAR(A2)</f>
        <v>2006</v>
      </c>
      <c r="H2" s="29">
        <v>631343.79721311864</v>
      </c>
      <c r="J2">
        <f t="shared" ref="J2:J33" si="0">WSkWh</f>
        <v>6733221371.4646521</v>
      </c>
      <c r="K2">
        <f t="shared" ref="K2:K33" si="1">LonHDD*C2</f>
        <v>37783118.584985271</v>
      </c>
      <c r="L2">
        <f t="shared" ref="L2:L33" si="2">LonCDD*D2</f>
        <v>0</v>
      </c>
      <c r="M2">
        <f t="shared" ref="M2:M33" si="3">MonthDays*E2</f>
        <v>145204450.2072126</v>
      </c>
      <c r="N2">
        <f t="shared" ref="N2:N33" si="4">PeakDays*F2</f>
        <v>43708542.142899513</v>
      </c>
      <c r="O2">
        <f t="shared" ref="O2:O33" si="5">Year*G2</f>
        <v>-6941049293.2362299</v>
      </c>
      <c r="P2">
        <f t="shared" ref="P2:P33" si="6">Population*H2</f>
        <v>268980336.45599622</v>
      </c>
      <c r="Q2">
        <f t="shared" ref="Q2:Q33" si="7">SUM(J2:P2)</f>
        <v>287848525.61951607</v>
      </c>
    </row>
    <row r="3" spans="1:17" x14ac:dyDescent="0.25">
      <c r="A3" s="8">
        <v>38749</v>
      </c>
      <c r="B3" s="9">
        <v>273298001.47376001</v>
      </c>
      <c r="C3" s="10">
        <v>609.29999999999995</v>
      </c>
      <c r="D3" s="10">
        <v>0</v>
      </c>
      <c r="E3" s="10">
        <v>28</v>
      </c>
      <c r="F3" s="6">
        <v>20</v>
      </c>
      <c r="G3">
        <f t="shared" ref="G3:G66" si="8">YEAR(A3)</f>
        <v>2006</v>
      </c>
      <c r="H3" s="29">
        <v>631751.85800062038</v>
      </c>
      <c r="J3">
        <f t="shared" si="0"/>
        <v>6733221371.4646521</v>
      </c>
      <c r="K3">
        <f t="shared" si="1"/>
        <v>41502170.819959477</v>
      </c>
      <c r="L3">
        <f t="shared" si="2"/>
        <v>0</v>
      </c>
      <c r="M3">
        <f t="shared" si="3"/>
        <v>131152406.63877268</v>
      </c>
      <c r="N3">
        <f t="shared" si="4"/>
        <v>41627182.99323763</v>
      </c>
      <c r="O3">
        <f t="shared" si="5"/>
        <v>-6941049293.2362299</v>
      </c>
      <c r="P3">
        <f t="shared" si="6"/>
        <v>269154188.37059683</v>
      </c>
      <c r="Q3">
        <f t="shared" si="7"/>
        <v>275608027.05098909</v>
      </c>
    </row>
    <row r="4" spans="1:17" x14ac:dyDescent="0.25">
      <c r="A4" s="8">
        <v>38777</v>
      </c>
      <c r="B4" s="9">
        <v>286819878.50223202</v>
      </c>
      <c r="C4" s="10">
        <v>545.70000000000005</v>
      </c>
      <c r="D4" s="10">
        <v>0</v>
      </c>
      <c r="E4" s="10">
        <v>31</v>
      </c>
      <c r="F4" s="6">
        <v>23</v>
      </c>
      <c r="G4">
        <f t="shared" si="8"/>
        <v>2006</v>
      </c>
      <c r="H4" s="29">
        <v>632160.18253286323</v>
      </c>
      <c r="J4">
        <f t="shared" si="0"/>
        <v>6733221371.4646521</v>
      </c>
      <c r="K4">
        <f t="shared" si="1"/>
        <v>37170087.99680271</v>
      </c>
      <c r="L4">
        <f t="shared" si="2"/>
        <v>0</v>
      </c>
      <c r="M4">
        <f t="shared" si="3"/>
        <v>145204450.2072126</v>
      </c>
      <c r="N4">
        <f t="shared" si="4"/>
        <v>47871260.442223281</v>
      </c>
      <c r="O4">
        <f t="shared" si="5"/>
        <v>-6941049293.2362299</v>
      </c>
      <c r="P4">
        <f t="shared" si="6"/>
        <v>269328152.6521036</v>
      </c>
      <c r="Q4">
        <f t="shared" si="7"/>
        <v>291746029.52676409</v>
      </c>
    </row>
    <row r="5" spans="1:17" x14ac:dyDescent="0.25">
      <c r="A5" s="8">
        <v>38808</v>
      </c>
      <c r="B5" s="9">
        <v>252565044.23746601</v>
      </c>
      <c r="C5" s="10">
        <v>286.10000000000002</v>
      </c>
      <c r="D5" s="10">
        <v>0</v>
      </c>
      <c r="E5" s="10">
        <v>30</v>
      </c>
      <c r="F5" s="6">
        <v>18</v>
      </c>
      <c r="G5">
        <f t="shared" si="8"/>
        <v>2006</v>
      </c>
      <c r="H5" s="29">
        <v>632568.77098031505</v>
      </c>
      <c r="J5">
        <f t="shared" si="0"/>
        <v>6733221371.4646521</v>
      </c>
      <c r="K5">
        <f t="shared" si="1"/>
        <v>19487561.253225684</v>
      </c>
      <c r="L5">
        <f t="shared" si="2"/>
        <v>0</v>
      </c>
      <c r="M5">
        <f t="shared" si="3"/>
        <v>140520435.68439931</v>
      </c>
      <c r="N5">
        <f t="shared" si="4"/>
        <v>37464464.69391387</v>
      </c>
      <c r="O5">
        <f t="shared" si="5"/>
        <v>-6941049293.2362299</v>
      </c>
      <c r="P5">
        <f t="shared" si="6"/>
        <v>269502229.37314332</v>
      </c>
      <c r="Q5">
        <f t="shared" si="7"/>
        <v>259146769.23310387</v>
      </c>
    </row>
    <row r="6" spans="1:17" x14ac:dyDescent="0.25">
      <c r="A6" s="8">
        <v>38838</v>
      </c>
      <c r="B6" s="9">
        <v>269392545.02871197</v>
      </c>
      <c r="C6" s="10">
        <v>151.9</v>
      </c>
      <c r="D6" s="10">
        <v>22.9</v>
      </c>
      <c r="E6" s="10">
        <v>31</v>
      </c>
      <c r="F6" s="6">
        <v>22</v>
      </c>
      <c r="G6">
        <f t="shared" si="8"/>
        <v>2006</v>
      </c>
      <c r="H6" s="29">
        <v>632977.62351355399</v>
      </c>
      <c r="J6">
        <f t="shared" si="0"/>
        <v>6733221371.4646521</v>
      </c>
      <c r="K6">
        <f t="shared" si="1"/>
        <v>10346594.038325693</v>
      </c>
      <c r="L6">
        <f t="shared" si="2"/>
        <v>16657738.71796258</v>
      </c>
      <c r="M6">
        <f t="shared" si="3"/>
        <v>145204450.2072126</v>
      </c>
      <c r="N6">
        <f t="shared" si="4"/>
        <v>45789901.292561397</v>
      </c>
      <c r="O6">
        <f t="shared" si="5"/>
        <v>-6941049293.2362299</v>
      </c>
      <c r="P6">
        <f t="shared" si="6"/>
        <v>269676418.60638982</v>
      </c>
      <c r="Q6">
        <f t="shared" si="7"/>
        <v>279847181.09087354</v>
      </c>
    </row>
    <row r="7" spans="1:17" x14ac:dyDescent="0.25">
      <c r="A7" s="8">
        <v>38869</v>
      </c>
      <c r="B7" s="9">
        <v>287975078.90693802</v>
      </c>
      <c r="C7" s="10">
        <v>26.7</v>
      </c>
      <c r="D7" s="10">
        <v>44.4</v>
      </c>
      <c r="E7" s="10">
        <v>30</v>
      </c>
      <c r="F7" s="6">
        <v>22</v>
      </c>
      <c r="G7">
        <f t="shared" si="8"/>
        <v>2006</v>
      </c>
      <c r="H7" s="29">
        <v>633386.74030326842</v>
      </c>
      <c r="J7">
        <f t="shared" si="0"/>
        <v>6733221371.4646521</v>
      </c>
      <c r="K7">
        <f t="shared" si="1"/>
        <v>1818657.4116082687</v>
      </c>
      <c r="L7">
        <f t="shared" si="2"/>
        <v>32297100.396399062</v>
      </c>
      <c r="M7">
        <f t="shared" si="3"/>
        <v>140520435.68439931</v>
      </c>
      <c r="N7">
        <f t="shared" si="4"/>
        <v>45789901.292561397</v>
      </c>
      <c r="O7">
        <f t="shared" si="5"/>
        <v>-6941049293.2362299</v>
      </c>
      <c r="P7">
        <f t="shared" si="6"/>
        <v>269850720.42456394</v>
      </c>
      <c r="Q7">
        <f t="shared" si="7"/>
        <v>282448893.43795544</v>
      </c>
    </row>
    <row r="8" spans="1:17" x14ac:dyDescent="0.25">
      <c r="A8" s="8">
        <v>38899</v>
      </c>
      <c r="B8" s="9">
        <v>333043063.74960798</v>
      </c>
      <c r="C8" s="10">
        <v>3.3</v>
      </c>
      <c r="D8" s="10">
        <v>133.69999999999999</v>
      </c>
      <c r="E8" s="10">
        <v>31</v>
      </c>
      <c r="F8" s="6">
        <v>20</v>
      </c>
      <c r="G8">
        <f t="shared" si="8"/>
        <v>2006</v>
      </c>
      <c r="H8" s="29">
        <v>633796.12152025709</v>
      </c>
      <c r="J8">
        <f t="shared" si="0"/>
        <v>6733221371.4646521</v>
      </c>
      <c r="K8">
        <f t="shared" si="1"/>
        <v>224777.88233360625</v>
      </c>
      <c r="L8">
        <f t="shared" si="2"/>
        <v>97255007.274742216</v>
      </c>
      <c r="M8">
        <f t="shared" si="3"/>
        <v>145204450.2072126</v>
      </c>
      <c r="N8">
        <f t="shared" si="4"/>
        <v>41627182.99323763</v>
      </c>
      <c r="O8">
        <f t="shared" si="5"/>
        <v>-6941049293.2362299</v>
      </c>
      <c r="P8">
        <f t="shared" si="6"/>
        <v>270025134.90043342</v>
      </c>
      <c r="Q8">
        <f t="shared" si="7"/>
        <v>346508631.48638141</v>
      </c>
    </row>
    <row r="9" spans="1:17" x14ac:dyDescent="0.25">
      <c r="A9" s="8">
        <v>38930</v>
      </c>
      <c r="B9" s="9">
        <v>312185503.224558</v>
      </c>
      <c r="C9" s="10">
        <v>5.3</v>
      </c>
      <c r="D9" s="10">
        <v>68.2</v>
      </c>
      <c r="E9" s="10">
        <v>31</v>
      </c>
      <c r="F9" s="6">
        <v>22</v>
      </c>
      <c r="G9">
        <f t="shared" si="8"/>
        <v>2006</v>
      </c>
      <c r="H9" s="29">
        <v>634205.76733542909</v>
      </c>
      <c r="J9">
        <f t="shared" si="0"/>
        <v>6733221371.4646521</v>
      </c>
      <c r="K9">
        <f t="shared" si="1"/>
        <v>361006.90192973125</v>
      </c>
      <c r="L9">
        <f t="shared" si="2"/>
        <v>49609510.068342708</v>
      </c>
      <c r="M9">
        <f t="shared" si="3"/>
        <v>145204450.2072126</v>
      </c>
      <c r="N9">
        <f t="shared" si="4"/>
        <v>45789901.292561397</v>
      </c>
      <c r="O9">
        <f t="shared" si="5"/>
        <v>-6941049293.2362299</v>
      </c>
      <c r="P9">
        <f t="shared" si="6"/>
        <v>270199662.10681307</v>
      </c>
      <c r="Q9">
        <f t="shared" si="7"/>
        <v>303336608.80528224</v>
      </c>
    </row>
    <row r="10" spans="1:17" x14ac:dyDescent="0.25">
      <c r="A10" s="8">
        <v>38961</v>
      </c>
      <c r="B10" s="9">
        <v>260653838.61909801</v>
      </c>
      <c r="C10" s="10">
        <v>98.5</v>
      </c>
      <c r="D10" s="10">
        <v>5</v>
      </c>
      <c r="E10" s="10">
        <v>30</v>
      </c>
      <c r="F10" s="6">
        <v>20</v>
      </c>
      <c r="G10">
        <f t="shared" si="8"/>
        <v>2006</v>
      </c>
      <c r="H10" s="29">
        <v>634615.67791980389</v>
      </c>
      <c r="J10">
        <f t="shared" si="0"/>
        <v>6733221371.4646521</v>
      </c>
      <c r="K10">
        <f t="shared" si="1"/>
        <v>6709279.2151091564</v>
      </c>
      <c r="L10">
        <f t="shared" si="2"/>
        <v>3637060.8554503452</v>
      </c>
      <c r="M10">
        <f t="shared" si="3"/>
        <v>140520435.68439931</v>
      </c>
      <c r="N10">
        <f t="shared" si="4"/>
        <v>41627182.99323763</v>
      </c>
      <c r="O10">
        <f t="shared" si="5"/>
        <v>-6941049293.2362299</v>
      </c>
      <c r="P10">
        <f t="shared" si="6"/>
        <v>270374302.11656487</v>
      </c>
      <c r="Q10">
        <f t="shared" si="7"/>
        <v>255040339.09318364</v>
      </c>
    </row>
    <row r="11" spans="1:17" x14ac:dyDescent="0.25">
      <c r="A11" s="8">
        <v>38991</v>
      </c>
      <c r="B11" s="9">
        <v>270564368.43940598</v>
      </c>
      <c r="C11" s="10">
        <v>307.89999999999998</v>
      </c>
      <c r="D11" s="10">
        <v>0.7</v>
      </c>
      <c r="E11" s="10">
        <v>31</v>
      </c>
      <c r="F11" s="6">
        <v>21</v>
      </c>
      <c r="G11">
        <f t="shared" si="8"/>
        <v>2006</v>
      </c>
      <c r="H11" s="29">
        <v>635025.85344451177</v>
      </c>
      <c r="J11">
        <f t="shared" si="0"/>
        <v>6733221371.4646521</v>
      </c>
      <c r="K11">
        <f t="shared" si="1"/>
        <v>20972457.566823442</v>
      </c>
      <c r="L11">
        <f t="shared" si="2"/>
        <v>509188.51976304827</v>
      </c>
      <c r="M11">
        <f t="shared" si="3"/>
        <v>145204450.2072126</v>
      </c>
      <c r="N11">
        <f t="shared" si="4"/>
        <v>43708542.142899513</v>
      </c>
      <c r="O11">
        <f t="shared" si="5"/>
        <v>-6941049293.2362299</v>
      </c>
      <c r="P11">
        <f t="shared" si="6"/>
        <v>270549055.00259769</v>
      </c>
      <c r="Q11">
        <f t="shared" si="7"/>
        <v>273115771.66771781</v>
      </c>
    </row>
    <row r="12" spans="1:17" x14ac:dyDescent="0.25">
      <c r="A12" s="8">
        <v>39022</v>
      </c>
      <c r="B12" s="9">
        <v>272439193.46248603</v>
      </c>
      <c r="C12" s="10">
        <v>383.4</v>
      </c>
      <c r="D12" s="10">
        <v>0</v>
      </c>
      <c r="E12" s="10">
        <v>30</v>
      </c>
      <c r="F12" s="6">
        <v>22</v>
      </c>
      <c r="G12">
        <f t="shared" si="8"/>
        <v>2006</v>
      </c>
      <c r="H12" s="29">
        <v>635436.29408079328</v>
      </c>
      <c r="J12">
        <f t="shared" si="0"/>
        <v>6733221371.4646521</v>
      </c>
      <c r="K12">
        <f t="shared" si="1"/>
        <v>26115103.056577161</v>
      </c>
      <c r="L12">
        <f t="shared" si="2"/>
        <v>0</v>
      </c>
      <c r="M12">
        <f t="shared" si="3"/>
        <v>140520435.68439931</v>
      </c>
      <c r="N12">
        <f t="shared" si="4"/>
        <v>45789901.292561397</v>
      </c>
      <c r="O12">
        <f t="shared" si="5"/>
        <v>-6941049293.2362299</v>
      </c>
      <c r="P12">
        <f t="shared" si="6"/>
        <v>270723920.83786774</v>
      </c>
      <c r="Q12">
        <f t="shared" si="7"/>
        <v>275321439.09982777</v>
      </c>
    </row>
    <row r="13" spans="1:17" x14ac:dyDescent="0.25">
      <c r="A13" s="8">
        <v>39052</v>
      </c>
      <c r="B13" s="9">
        <v>288148645.78619999</v>
      </c>
      <c r="C13" s="10">
        <v>511.9</v>
      </c>
      <c r="D13" s="10">
        <v>0</v>
      </c>
      <c r="E13" s="10">
        <v>31</v>
      </c>
      <c r="F13" s="6">
        <v>19</v>
      </c>
      <c r="G13">
        <f t="shared" si="8"/>
        <v>2006</v>
      </c>
      <c r="H13" s="29">
        <v>635846.99999999988</v>
      </c>
      <c r="J13">
        <f t="shared" si="0"/>
        <v>6733221371.4646521</v>
      </c>
      <c r="K13">
        <f t="shared" si="1"/>
        <v>34867817.565628193</v>
      </c>
      <c r="L13">
        <f t="shared" si="2"/>
        <v>0</v>
      </c>
      <c r="M13">
        <f t="shared" si="3"/>
        <v>145204450.2072126</v>
      </c>
      <c r="N13">
        <f t="shared" si="4"/>
        <v>39545823.843575753</v>
      </c>
      <c r="O13">
        <f t="shared" si="5"/>
        <v>-6941049293.2362299</v>
      </c>
      <c r="P13">
        <f t="shared" si="6"/>
        <v>270898899.69537818</v>
      </c>
      <c r="Q13">
        <f t="shared" si="7"/>
        <v>282689069.54021633</v>
      </c>
    </row>
    <row r="14" spans="1:17" x14ac:dyDescent="0.25">
      <c r="A14" s="8">
        <v>39083</v>
      </c>
      <c r="B14" s="9">
        <v>300073559.97788602</v>
      </c>
      <c r="C14" s="10">
        <v>655.6</v>
      </c>
      <c r="D14" s="10">
        <v>0</v>
      </c>
      <c r="E14" s="10">
        <v>31</v>
      </c>
      <c r="F14" s="6">
        <v>22</v>
      </c>
      <c r="G14">
        <f t="shared" si="8"/>
        <v>2007</v>
      </c>
      <c r="H14" s="29">
        <v>636023.3972679982</v>
      </c>
      <c r="J14">
        <f t="shared" si="0"/>
        <v>6733221371.4646521</v>
      </c>
      <c r="K14">
        <f t="shared" si="1"/>
        <v>44655872.623609774</v>
      </c>
      <c r="L14">
        <f t="shared" si="2"/>
        <v>0</v>
      </c>
      <c r="M14">
        <f t="shared" si="3"/>
        <v>145204450.2072126</v>
      </c>
      <c r="N14">
        <f t="shared" si="4"/>
        <v>45789901.292561397</v>
      </c>
      <c r="O14">
        <f t="shared" si="5"/>
        <v>-6944509437.4502058</v>
      </c>
      <c r="P14">
        <f t="shared" si="6"/>
        <v>270974052.72088593</v>
      </c>
      <c r="Q14">
        <f t="shared" si="7"/>
        <v>295336210.85871571</v>
      </c>
    </row>
    <row r="15" spans="1:17" x14ac:dyDescent="0.25">
      <c r="A15" s="8">
        <v>39114</v>
      </c>
      <c r="B15" s="9">
        <v>289732838.43879998</v>
      </c>
      <c r="C15" s="10">
        <v>758.7</v>
      </c>
      <c r="D15" s="10">
        <v>0</v>
      </c>
      <c r="E15" s="10">
        <v>28</v>
      </c>
      <c r="F15" s="6">
        <v>20</v>
      </c>
      <c r="G15">
        <f t="shared" si="8"/>
        <v>2007</v>
      </c>
      <c r="H15" s="29">
        <v>636199.84347229102</v>
      </c>
      <c r="J15">
        <f t="shared" si="0"/>
        <v>6733221371.4646521</v>
      </c>
      <c r="K15">
        <f t="shared" si="1"/>
        <v>51678478.583790019</v>
      </c>
      <c r="L15">
        <f t="shared" si="2"/>
        <v>0</v>
      </c>
      <c r="M15">
        <f t="shared" si="3"/>
        <v>131152406.63877268</v>
      </c>
      <c r="N15">
        <f t="shared" si="4"/>
        <v>41627182.99323763</v>
      </c>
      <c r="O15">
        <f t="shared" si="5"/>
        <v>-6944509437.4502058</v>
      </c>
      <c r="P15">
        <f t="shared" si="6"/>
        <v>271049226.59541601</v>
      </c>
      <c r="Q15">
        <f t="shared" si="7"/>
        <v>284219228.82566255</v>
      </c>
    </row>
    <row r="16" spans="1:17" x14ac:dyDescent="0.25">
      <c r="A16" s="8">
        <v>39142</v>
      </c>
      <c r="B16" s="9">
        <v>288143354.59762597</v>
      </c>
      <c r="C16" s="10">
        <v>527</v>
      </c>
      <c r="D16" s="10">
        <v>0</v>
      </c>
      <c r="E16" s="10">
        <v>31</v>
      </c>
      <c r="F16" s="6">
        <v>22</v>
      </c>
      <c r="G16">
        <f t="shared" si="8"/>
        <v>2007</v>
      </c>
      <c r="H16" s="29">
        <v>636376.33862645447</v>
      </c>
      <c r="J16">
        <f t="shared" si="0"/>
        <v>6733221371.4646521</v>
      </c>
      <c r="K16">
        <f t="shared" si="1"/>
        <v>35896346.663578935</v>
      </c>
      <c r="L16">
        <f t="shared" si="2"/>
        <v>0</v>
      </c>
      <c r="M16">
        <f t="shared" si="3"/>
        <v>145204450.2072126</v>
      </c>
      <c r="N16">
        <f t="shared" si="4"/>
        <v>45789901.292561397</v>
      </c>
      <c r="O16">
        <f t="shared" si="5"/>
        <v>-6944509437.4502058</v>
      </c>
      <c r="P16">
        <f t="shared" si="6"/>
        <v>271124421.32475257</v>
      </c>
      <c r="Q16">
        <f t="shared" si="7"/>
        <v>286727053.50255179</v>
      </c>
    </row>
    <row r="17" spans="1:17" x14ac:dyDescent="0.25">
      <c r="A17" s="8">
        <v>39173</v>
      </c>
      <c r="B17" s="9">
        <v>260543396.47679999</v>
      </c>
      <c r="C17" s="10">
        <v>371.1</v>
      </c>
      <c r="D17" s="10">
        <v>0</v>
      </c>
      <c r="E17" s="10">
        <v>30</v>
      </c>
      <c r="F17" s="6">
        <v>19</v>
      </c>
      <c r="G17">
        <f t="shared" si="8"/>
        <v>2007</v>
      </c>
      <c r="H17" s="29">
        <v>636552.88274406828</v>
      </c>
      <c r="J17">
        <f t="shared" si="0"/>
        <v>6733221371.4646521</v>
      </c>
      <c r="K17">
        <f t="shared" si="1"/>
        <v>25277294.586060993</v>
      </c>
      <c r="L17">
        <f t="shared" si="2"/>
        <v>0</v>
      </c>
      <c r="M17">
        <f t="shared" si="3"/>
        <v>140520435.68439931</v>
      </c>
      <c r="N17">
        <f t="shared" si="4"/>
        <v>39545823.843575753</v>
      </c>
      <c r="O17">
        <f t="shared" si="5"/>
        <v>-6944509437.4502058</v>
      </c>
      <c r="P17">
        <f t="shared" si="6"/>
        <v>271199636.91468108</v>
      </c>
      <c r="Q17">
        <f t="shared" si="7"/>
        <v>265255125.04316294</v>
      </c>
    </row>
    <row r="18" spans="1:17" x14ac:dyDescent="0.25">
      <c r="A18" s="8">
        <v>39203</v>
      </c>
      <c r="B18" s="9">
        <v>268501831.21296602</v>
      </c>
      <c r="C18" s="10">
        <v>131.9</v>
      </c>
      <c r="D18" s="10">
        <v>22.7</v>
      </c>
      <c r="E18" s="10">
        <v>31</v>
      </c>
      <c r="F18" s="6">
        <v>22</v>
      </c>
      <c r="G18">
        <f t="shared" si="8"/>
        <v>2007</v>
      </c>
      <c r="H18" s="29">
        <v>636729.47583871591</v>
      </c>
      <c r="J18">
        <f t="shared" si="0"/>
        <v>6733221371.4646521</v>
      </c>
      <c r="K18">
        <f t="shared" si="1"/>
        <v>8984303.8423644435</v>
      </c>
      <c r="L18">
        <f t="shared" si="2"/>
        <v>16512256.283744566</v>
      </c>
      <c r="M18">
        <f t="shared" si="3"/>
        <v>145204450.2072126</v>
      </c>
      <c r="N18">
        <f t="shared" si="4"/>
        <v>45789901.292561397</v>
      </c>
      <c r="O18">
        <f t="shared" si="5"/>
        <v>-6944509437.4502058</v>
      </c>
      <c r="P18">
        <f t="shared" si="6"/>
        <v>271274873.37098873</v>
      </c>
      <c r="Q18">
        <f t="shared" si="7"/>
        <v>276477719.01131809</v>
      </c>
    </row>
    <row r="19" spans="1:17" x14ac:dyDescent="0.25">
      <c r="A19" s="8">
        <v>39234</v>
      </c>
      <c r="B19" s="9">
        <v>304679126.96210599</v>
      </c>
      <c r="C19" s="10">
        <v>23.2</v>
      </c>
      <c r="D19" s="10">
        <v>70.2</v>
      </c>
      <c r="E19" s="10">
        <v>30</v>
      </c>
      <c r="F19" s="6">
        <v>21</v>
      </c>
      <c r="G19">
        <f t="shared" si="8"/>
        <v>2007</v>
      </c>
      <c r="H19" s="29">
        <v>636906.11792398465</v>
      </c>
      <c r="J19">
        <f t="shared" si="0"/>
        <v>6733221371.4646521</v>
      </c>
      <c r="K19">
        <f t="shared" si="1"/>
        <v>1580256.62731505</v>
      </c>
      <c r="L19">
        <f t="shared" si="2"/>
        <v>51064334.410522848</v>
      </c>
      <c r="M19">
        <f t="shared" si="3"/>
        <v>140520435.68439931</v>
      </c>
      <c r="N19">
        <f t="shared" si="4"/>
        <v>43708542.142899513</v>
      </c>
      <c r="O19">
        <f t="shared" si="5"/>
        <v>-6944509437.4502058</v>
      </c>
      <c r="P19">
        <f t="shared" si="6"/>
        <v>271350130.69946426</v>
      </c>
      <c r="Q19">
        <f t="shared" si="7"/>
        <v>296935633.57904762</v>
      </c>
    </row>
    <row r="20" spans="1:17" x14ac:dyDescent="0.25">
      <c r="A20" s="8">
        <v>39264</v>
      </c>
      <c r="B20" s="9">
        <v>302183688.77514601</v>
      </c>
      <c r="C20" s="10">
        <v>11.3</v>
      </c>
      <c r="D20" s="10">
        <v>71.599999999999994</v>
      </c>
      <c r="E20" s="10">
        <v>31</v>
      </c>
      <c r="F20" s="6">
        <v>21</v>
      </c>
      <c r="G20">
        <f t="shared" si="8"/>
        <v>2007</v>
      </c>
      <c r="H20" s="29">
        <v>637082.80901346542</v>
      </c>
      <c r="J20">
        <f t="shared" si="0"/>
        <v>6733221371.4646521</v>
      </c>
      <c r="K20">
        <f t="shared" si="1"/>
        <v>769693.96071810625</v>
      </c>
      <c r="L20">
        <f t="shared" si="2"/>
        <v>52082711.450048938</v>
      </c>
      <c r="M20">
        <f t="shared" si="3"/>
        <v>145204450.2072126</v>
      </c>
      <c r="N20">
        <f t="shared" si="4"/>
        <v>43708542.142899513</v>
      </c>
      <c r="O20">
        <f t="shared" si="5"/>
        <v>-6944509437.4502058</v>
      </c>
      <c r="P20">
        <f t="shared" si="6"/>
        <v>271425408.90589809</v>
      </c>
      <c r="Q20">
        <f t="shared" si="7"/>
        <v>301902740.68122387</v>
      </c>
    </row>
    <row r="21" spans="1:17" x14ac:dyDescent="0.25">
      <c r="A21" s="8">
        <v>39295</v>
      </c>
      <c r="B21" s="9">
        <v>317756806.98433799</v>
      </c>
      <c r="C21" s="10">
        <v>11.5</v>
      </c>
      <c r="D21" s="10">
        <v>89.1</v>
      </c>
      <c r="E21" s="10">
        <v>31</v>
      </c>
      <c r="F21" s="6">
        <v>22</v>
      </c>
      <c r="G21">
        <f t="shared" si="8"/>
        <v>2007</v>
      </c>
      <c r="H21" s="29">
        <v>637259.54912075307</v>
      </c>
      <c r="J21">
        <f t="shared" si="0"/>
        <v>6733221371.4646521</v>
      </c>
      <c r="K21">
        <f t="shared" si="1"/>
        <v>783316.86267771875</v>
      </c>
      <c r="L21">
        <f t="shared" si="2"/>
        <v>64812424.444125146</v>
      </c>
      <c r="M21">
        <f t="shared" si="3"/>
        <v>145204450.2072126</v>
      </c>
      <c r="N21">
        <f t="shared" si="4"/>
        <v>45789901.292561397</v>
      </c>
      <c r="O21">
        <f t="shared" si="5"/>
        <v>-6944509437.4502058</v>
      </c>
      <c r="P21">
        <f t="shared" si="6"/>
        <v>271500707.99608213</v>
      </c>
      <c r="Q21">
        <f t="shared" si="7"/>
        <v>316802734.81710511</v>
      </c>
    </row>
    <row r="22" spans="1:17" x14ac:dyDescent="0.25">
      <c r="A22" s="8">
        <v>39326</v>
      </c>
      <c r="B22" s="9">
        <v>280873709.66341197</v>
      </c>
      <c r="C22" s="10">
        <v>61</v>
      </c>
      <c r="D22" s="10">
        <v>35</v>
      </c>
      <c r="E22" s="10">
        <v>30</v>
      </c>
      <c r="F22" s="6">
        <v>19</v>
      </c>
      <c r="G22">
        <f t="shared" si="8"/>
        <v>2007</v>
      </c>
      <c r="H22" s="29">
        <v>637436.3382594462</v>
      </c>
      <c r="J22">
        <f t="shared" si="0"/>
        <v>6733221371.4646521</v>
      </c>
      <c r="K22">
        <f t="shared" si="1"/>
        <v>4154985.0976818125</v>
      </c>
      <c r="L22">
        <f t="shared" si="2"/>
        <v>25459425.988152415</v>
      </c>
      <c r="M22">
        <f t="shared" si="3"/>
        <v>140520435.68439931</v>
      </c>
      <c r="N22">
        <f t="shared" si="4"/>
        <v>39545823.843575753</v>
      </c>
      <c r="O22">
        <f t="shared" si="5"/>
        <v>-6944509437.4502058</v>
      </c>
      <c r="P22">
        <f t="shared" si="6"/>
        <v>271576027.97581005</v>
      </c>
      <c r="Q22">
        <f t="shared" si="7"/>
        <v>269968632.6040659</v>
      </c>
    </row>
    <row r="23" spans="1:17" x14ac:dyDescent="0.25">
      <c r="A23" s="8">
        <v>39356</v>
      </c>
      <c r="B23" s="9">
        <v>275821162.12958002</v>
      </c>
      <c r="C23" s="10">
        <v>149.9</v>
      </c>
      <c r="D23" s="10">
        <v>21.5</v>
      </c>
      <c r="E23" s="10">
        <v>31</v>
      </c>
      <c r="F23" s="6">
        <v>22</v>
      </c>
      <c r="G23">
        <f t="shared" si="8"/>
        <v>2007</v>
      </c>
      <c r="H23" s="29">
        <v>637613.17644314712</v>
      </c>
      <c r="J23">
        <f t="shared" si="0"/>
        <v>6733221371.4646521</v>
      </c>
      <c r="K23">
        <f t="shared" si="1"/>
        <v>10210365.018729569</v>
      </c>
      <c r="L23">
        <f t="shared" si="2"/>
        <v>15639361.678436484</v>
      </c>
      <c r="M23">
        <f t="shared" si="3"/>
        <v>145204450.2072126</v>
      </c>
      <c r="N23">
        <f t="shared" si="4"/>
        <v>45789901.292561397</v>
      </c>
      <c r="O23">
        <f t="shared" si="5"/>
        <v>-6944509437.4502058</v>
      </c>
      <c r="P23">
        <f t="shared" si="6"/>
        <v>271651368.85087705</v>
      </c>
      <c r="Q23">
        <f t="shared" si="7"/>
        <v>277207381.06226277</v>
      </c>
    </row>
    <row r="24" spans="1:17" x14ac:dyDescent="0.25">
      <c r="A24" s="8">
        <v>39387</v>
      </c>
      <c r="B24" s="9">
        <v>274311353.64484</v>
      </c>
      <c r="C24" s="10">
        <v>468.7</v>
      </c>
      <c r="D24" s="10">
        <v>0</v>
      </c>
      <c r="E24" s="10">
        <v>30</v>
      </c>
      <c r="F24" s="6">
        <v>22</v>
      </c>
      <c r="G24">
        <f t="shared" si="8"/>
        <v>2007</v>
      </c>
      <c r="H24" s="29">
        <v>637790.063685462</v>
      </c>
      <c r="J24">
        <f t="shared" si="0"/>
        <v>6733221371.4646521</v>
      </c>
      <c r="K24">
        <f t="shared" si="1"/>
        <v>31925270.742351893</v>
      </c>
      <c r="L24">
        <f t="shared" si="2"/>
        <v>0</v>
      </c>
      <c r="M24">
        <f t="shared" si="3"/>
        <v>140520435.68439931</v>
      </c>
      <c r="N24">
        <f t="shared" si="4"/>
        <v>45789901.292561397</v>
      </c>
      <c r="O24">
        <f t="shared" si="5"/>
        <v>-6944509437.4502058</v>
      </c>
      <c r="P24">
        <f t="shared" si="6"/>
        <v>271726730.6270799</v>
      </c>
      <c r="Q24">
        <f t="shared" si="7"/>
        <v>278674272.36083883</v>
      </c>
    </row>
    <row r="25" spans="1:17" x14ac:dyDescent="0.25">
      <c r="A25" s="8">
        <v>39417</v>
      </c>
      <c r="B25" s="9">
        <v>294695847.80001998</v>
      </c>
      <c r="C25" s="10">
        <v>657</v>
      </c>
      <c r="D25" s="10">
        <v>0</v>
      </c>
      <c r="E25" s="10">
        <v>31</v>
      </c>
      <c r="F25" s="6">
        <v>19</v>
      </c>
      <c r="G25">
        <f t="shared" si="8"/>
        <v>2007</v>
      </c>
      <c r="H25" s="29">
        <v>637967.0000000007</v>
      </c>
      <c r="J25">
        <f t="shared" si="0"/>
        <v>6733221371.4646521</v>
      </c>
      <c r="K25">
        <f t="shared" si="1"/>
        <v>44751232.937327065</v>
      </c>
      <c r="L25">
        <f t="shared" si="2"/>
        <v>0</v>
      </c>
      <c r="M25">
        <f t="shared" si="3"/>
        <v>145204450.2072126</v>
      </c>
      <c r="N25">
        <f t="shared" si="4"/>
        <v>39545823.843575753</v>
      </c>
      <c r="O25">
        <f t="shared" si="5"/>
        <v>-6944509437.4502058</v>
      </c>
      <c r="P25">
        <f t="shared" si="6"/>
        <v>271802113.31021702</v>
      </c>
      <c r="Q25">
        <f t="shared" si="7"/>
        <v>290015554.31277859</v>
      </c>
    </row>
    <row r="26" spans="1:17" x14ac:dyDescent="0.25">
      <c r="A26" s="8">
        <v>39448</v>
      </c>
      <c r="B26" s="9">
        <v>301541879.89762002</v>
      </c>
      <c r="C26" s="10">
        <v>639</v>
      </c>
      <c r="D26" s="10">
        <v>0</v>
      </c>
      <c r="E26" s="10">
        <v>31</v>
      </c>
      <c r="F26" s="6">
        <v>22</v>
      </c>
      <c r="G26">
        <f t="shared" si="8"/>
        <v>2008</v>
      </c>
      <c r="H26" s="29">
        <v>638231.89422591403</v>
      </c>
      <c r="J26">
        <f t="shared" si="0"/>
        <v>6733221371.4646521</v>
      </c>
      <c r="K26">
        <f t="shared" si="1"/>
        <v>43525171.760961935</v>
      </c>
      <c r="L26">
        <f t="shared" si="2"/>
        <v>0</v>
      </c>
      <c r="M26">
        <f t="shared" si="3"/>
        <v>145204450.2072126</v>
      </c>
      <c r="N26">
        <f t="shared" si="4"/>
        <v>45789901.292561397</v>
      </c>
      <c r="O26">
        <f t="shared" si="5"/>
        <v>-6947969581.6641817</v>
      </c>
      <c r="P26">
        <f t="shared" si="6"/>
        <v>271914969.94764012</v>
      </c>
      <c r="Q26">
        <f t="shared" si="7"/>
        <v>291686283.00884598</v>
      </c>
    </row>
    <row r="27" spans="1:17" x14ac:dyDescent="0.25">
      <c r="A27" s="8">
        <v>39479</v>
      </c>
      <c r="B27" s="9">
        <v>286013196.38046002</v>
      </c>
      <c r="C27" s="10">
        <v>692.5</v>
      </c>
      <c r="D27" s="10">
        <v>0</v>
      </c>
      <c r="E27" s="10">
        <v>29</v>
      </c>
      <c r="F27" s="6">
        <v>20</v>
      </c>
      <c r="G27">
        <f t="shared" si="8"/>
        <v>2008</v>
      </c>
      <c r="H27" s="29">
        <v>638496.89844019886</v>
      </c>
      <c r="J27">
        <f t="shared" si="0"/>
        <v>6733221371.4646521</v>
      </c>
      <c r="K27">
        <f t="shared" si="1"/>
        <v>47169298.035158284</v>
      </c>
      <c r="L27">
        <f t="shared" si="2"/>
        <v>0</v>
      </c>
      <c r="M27">
        <f t="shared" si="3"/>
        <v>135836421.16158599</v>
      </c>
      <c r="N27">
        <f t="shared" si="4"/>
        <v>41627182.99323763</v>
      </c>
      <c r="O27">
        <f t="shared" si="5"/>
        <v>-6947969581.6641817</v>
      </c>
      <c r="P27">
        <f t="shared" si="6"/>
        <v>272027873.44496638</v>
      </c>
      <c r="Q27">
        <f t="shared" si="7"/>
        <v>281912565.43541819</v>
      </c>
    </row>
    <row r="28" spans="1:17" x14ac:dyDescent="0.25">
      <c r="A28" s="8">
        <v>39508</v>
      </c>
      <c r="B28" s="9">
        <v>285378792.27587998</v>
      </c>
      <c r="C28" s="10">
        <v>627.29999999999995</v>
      </c>
      <c r="D28" s="10">
        <v>0</v>
      </c>
      <c r="E28" s="10">
        <v>31</v>
      </c>
      <c r="F28" s="6">
        <v>19</v>
      </c>
      <c r="G28">
        <f t="shared" si="8"/>
        <v>2008</v>
      </c>
      <c r="H28" s="29">
        <v>638762.01268852339</v>
      </c>
      <c r="J28">
        <f t="shared" si="0"/>
        <v>6733221371.4646521</v>
      </c>
      <c r="K28">
        <f t="shared" si="1"/>
        <v>42728231.996324606</v>
      </c>
      <c r="L28">
        <f t="shared" si="2"/>
        <v>0</v>
      </c>
      <c r="M28">
        <f t="shared" si="3"/>
        <v>145204450.2072126</v>
      </c>
      <c r="N28">
        <f t="shared" si="4"/>
        <v>39545823.843575753</v>
      </c>
      <c r="O28">
        <f t="shared" si="5"/>
        <v>-6947969581.6641817</v>
      </c>
      <c r="P28">
        <f t="shared" si="6"/>
        <v>272140823.82165241</v>
      </c>
      <c r="Q28">
        <f t="shared" si="7"/>
        <v>284871119.66923523</v>
      </c>
    </row>
    <row r="29" spans="1:17" x14ac:dyDescent="0.25">
      <c r="A29" s="8">
        <v>39539</v>
      </c>
      <c r="B29" s="9">
        <v>255049710.73708001</v>
      </c>
      <c r="C29" s="10">
        <v>265</v>
      </c>
      <c r="D29" s="10">
        <v>0</v>
      </c>
      <c r="E29" s="10">
        <v>30</v>
      </c>
      <c r="F29" s="6">
        <v>22</v>
      </c>
      <c r="G29">
        <f t="shared" si="8"/>
        <v>2008</v>
      </c>
      <c r="H29" s="29">
        <v>639027.23701657553</v>
      </c>
      <c r="J29">
        <f t="shared" si="0"/>
        <v>6733221371.4646521</v>
      </c>
      <c r="K29">
        <f t="shared" si="1"/>
        <v>18050345.096486561</v>
      </c>
      <c r="L29">
        <f t="shared" si="2"/>
        <v>0</v>
      </c>
      <c r="M29">
        <f t="shared" si="3"/>
        <v>140520435.68439931</v>
      </c>
      <c r="N29">
        <f t="shared" si="4"/>
        <v>45789901.292561397</v>
      </c>
      <c r="O29">
        <f t="shared" si="5"/>
        <v>-6947969581.6641817</v>
      </c>
      <c r="P29">
        <f t="shared" si="6"/>
        <v>272253821.09716326</v>
      </c>
      <c r="Q29">
        <f t="shared" si="7"/>
        <v>261866292.97108084</v>
      </c>
    </row>
    <row r="30" spans="1:17" x14ac:dyDescent="0.25">
      <c r="A30" s="8">
        <v>39569</v>
      </c>
      <c r="B30" s="9">
        <v>248546059.22372001</v>
      </c>
      <c r="C30" s="10">
        <v>208.8</v>
      </c>
      <c r="D30" s="10">
        <v>2.1</v>
      </c>
      <c r="E30" s="10">
        <v>31</v>
      </c>
      <c r="F30" s="6">
        <v>21</v>
      </c>
      <c r="G30">
        <f t="shared" si="8"/>
        <v>2008</v>
      </c>
      <c r="H30" s="29">
        <v>639292.57147006213</v>
      </c>
      <c r="J30">
        <f t="shared" si="0"/>
        <v>6733221371.4646521</v>
      </c>
      <c r="K30">
        <f t="shared" si="1"/>
        <v>14222309.64583545</v>
      </c>
      <c r="L30">
        <f t="shared" si="2"/>
        <v>1527565.5592891451</v>
      </c>
      <c r="M30">
        <f t="shared" si="3"/>
        <v>145204450.2072126</v>
      </c>
      <c r="N30">
        <f t="shared" si="4"/>
        <v>43708542.142899513</v>
      </c>
      <c r="O30">
        <f t="shared" si="5"/>
        <v>-6947969581.6641817</v>
      </c>
      <c r="P30">
        <f t="shared" si="6"/>
        <v>272366865.29097217</v>
      </c>
      <c r="Q30">
        <f t="shared" si="7"/>
        <v>262281522.64667934</v>
      </c>
    </row>
    <row r="31" spans="1:17" x14ac:dyDescent="0.25">
      <c r="A31" s="8">
        <v>39600</v>
      </c>
      <c r="B31" s="9">
        <v>287944901.33534002</v>
      </c>
      <c r="C31" s="10">
        <v>24.1</v>
      </c>
      <c r="D31" s="10">
        <v>66.400000000000006</v>
      </c>
      <c r="E31" s="10">
        <v>30</v>
      </c>
      <c r="F31" s="6">
        <v>21</v>
      </c>
      <c r="G31">
        <f t="shared" si="8"/>
        <v>2008</v>
      </c>
      <c r="H31" s="29">
        <v>639558.01609470916</v>
      </c>
      <c r="J31">
        <f t="shared" si="0"/>
        <v>6733221371.4646521</v>
      </c>
      <c r="K31">
        <f t="shared" si="1"/>
        <v>1641559.6861333062</v>
      </c>
      <c r="L31">
        <f t="shared" si="2"/>
        <v>48300168.160380587</v>
      </c>
      <c r="M31">
        <f t="shared" si="3"/>
        <v>140520435.68439931</v>
      </c>
      <c r="N31">
        <f t="shared" si="4"/>
        <v>43708542.142899513</v>
      </c>
      <c r="O31">
        <f t="shared" si="5"/>
        <v>-6947969581.6641817</v>
      </c>
      <c r="P31">
        <f t="shared" si="6"/>
        <v>272479956.42256033</v>
      </c>
      <c r="Q31">
        <f t="shared" si="7"/>
        <v>291902451.89684355</v>
      </c>
    </row>
    <row r="32" spans="1:17" x14ac:dyDescent="0.25">
      <c r="A32" s="8">
        <v>39630</v>
      </c>
      <c r="B32" s="9">
        <v>319461681.27983999</v>
      </c>
      <c r="C32" s="10">
        <v>4</v>
      </c>
      <c r="D32" s="10">
        <v>97</v>
      </c>
      <c r="E32" s="10">
        <v>31</v>
      </c>
      <c r="F32" s="6">
        <v>22</v>
      </c>
      <c r="G32">
        <f t="shared" si="8"/>
        <v>2008</v>
      </c>
      <c r="H32" s="29">
        <v>639823.57093626133</v>
      </c>
      <c r="J32">
        <f t="shared" si="0"/>
        <v>6733221371.4646521</v>
      </c>
      <c r="K32">
        <f t="shared" si="1"/>
        <v>272458.03919225</v>
      </c>
      <c r="L32">
        <f t="shared" si="2"/>
        <v>70558980.595736697</v>
      </c>
      <c r="M32">
        <f t="shared" si="3"/>
        <v>145204450.2072126</v>
      </c>
      <c r="N32">
        <f t="shared" si="4"/>
        <v>45789901.292561397</v>
      </c>
      <c r="O32">
        <f t="shared" si="5"/>
        <v>-6947969581.6641817</v>
      </c>
      <c r="P32">
        <f t="shared" si="6"/>
        <v>272593094.51141703</v>
      </c>
      <c r="Q32">
        <f t="shared" si="7"/>
        <v>319670674.44659007</v>
      </c>
    </row>
    <row r="33" spans="1:17" x14ac:dyDescent="0.25">
      <c r="A33" s="8">
        <v>39661</v>
      </c>
      <c r="B33" s="9">
        <v>293716156.25855798</v>
      </c>
      <c r="C33" s="10">
        <v>12.4</v>
      </c>
      <c r="D33" s="10">
        <v>53.2</v>
      </c>
      <c r="E33" s="10">
        <v>31</v>
      </c>
      <c r="F33" s="6">
        <v>20</v>
      </c>
      <c r="G33">
        <f t="shared" si="8"/>
        <v>2008</v>
      </c>
      <c r="H33" s="29">
        <v>640089.23604048265</v>
      </c>
      <c r="J33">
        <f t="shared" si="0"/>
        <v>6733221371.4646521</v>
      </c>
      <c r="K33">
        <f t="shared" si="1"/>
        <v>844619.921495975</v>
      </c>
      <c r="L33">
        <f t="shared" si="2"/>
        <v>38698327.501991674</v>
      </c>
      <c r="M33">
        <f t="shared" si="3"/>
        <v>145204450.2072126</v>
      </c>
      <c r="N33">
        <f t="shared" si="4"/>
        <v>41627182.99323763</v>
      </c>
      <c r="O33">
        <f t="shared" si="5"/>
        <v>-6947969581.6641817</v>
      </c>
      <c r="P33">
        <f t="shared" si="6"/>
        <v>272706279.57703972</v>
      </c>
      <c r="Q33">
        <f t="shared" si="7"/>
        <v>284332650.00144768</v>
      </c>
    </row>
    <row r="34" spans="1:17" x14ac:dyDescent="0.25">
      <c r="A34" s="8">
        <v>39692</v>
      </c>
      <c r="B34" s="9">
        <v>283916906.35448599</v>
      </c>
      <c r="C34" s="10">
        <v>56.7</v>
      </c>
      <c r="D34" s="10">
        <v>21.4</v>
      </c>
      <c r="E34" s="10">
        <v>30</v>
      </c>
      <c r="F34" s="6">
        <v>21</v>
      </c>
      <c r="G34">
        <f t="shared" si="8"/>
        <v>2008</v>
      </c>
      <c r="H34" s="29">
        <v>640355.01145315578</v>
      </c>
      <c r="J34">
        <f t="shared" ref="J34:J65" si="9">WSkWh</f>
        <v>6733221371.4646521</v>
      </c>
      <c r="K34">
        <f t="shared" ref="K34:K65" si="10">LonHDD*C34</f>
        <v>3862092.705550144</v>
      </c>
      <c r="L34">
        <f t="shared" ref="L34:L65" si="11">LonCDD*D34</f>
        <v>15566620.461327475</v>
      </c>
      <c r="M34">
        <f t="shared" ref="M34:M65" si="12">MonthDays*E34</f>
        <v>140520435.68439931</v>
      </c>
      <c r="N34">
        <f t="shared" ref="N34:N65" si="13">PeakDays*F34</f>
        <v>43708542.142899513</v>
      </c>
      <c r="O34">
        <f t="shared" ref="O34:O65" si="14">Year*G34</f>
        <v>-6947969581.6641817</v>
      </c>
      <c r="P34">
        <f t="shared" ref="P34:P65" si="15">Population*H34</f>
        <v>272819511.63893396</v>
      </c>
      <c r="Q34">
        <f t="shared" ref="Q34:Q65" si="16">SUM(J34:P34)</f>
        <v>261728992.43358117</v>
      </c>
    </row>
    <row r="35" spans="1:17" x14ac:dyDescent="0.25">
      <c r="A35" s="8">
        <v>39722</v>
      </c>
      <c r="B35" s="9">
        <v>262065574.00648001</v>
      </c>
      <c r="C35" s="10">
        <v>286.8</v>
      </c>
      <c r="D35" s="10">
        <v>0</v>
      </c>
      <c r="E35" s="10">
        <v>31</v>
      </c>
      <c r="F35" s="6">
        <v>22</v>
      </c>
      <c r="G35">
        <f t="shared" si="8"/>
        <v>2008</v>
      </c>
      <c r="H35" s="29">
        <v>640620.8972200827</v>
      </c>
      <c r="J35">
        <f t="shared" si="9"/>
        <v>6733221371.4646521</v>
      </c>
      <c r="K35">
        <f t="shared" si="10"/>
        <v>19535241.410084326</v>
      </c>
      <c r="L35">
        <f t="shared" si="11"/>
        <v>0</v>
      </c>
      <c r="M35">
        <f t="shared" si="12"/>
        <v>145204450.2072126</v>
      </c>
      <c r="N35">
        <f t="shared" si="13"/>
        <v>45789901.292561397</v>
      </c>
      <c r="O35">
        <f t="shared" si="14"/>
        <v>-6947969581.6641817</v>
      </c>
      <c r="P35">
        <f t="shared" si="15"/>
        <v>272932790.71661323</v>
      </c>
      <c r="Q35">
        <f t="shared" si="16"/>
        <v>268714173.42694229</v>
      </c>
    </row>
    <row r="36" spans="1:17" x14ac:dyDescent="0.25">
      <c r="A36" s="8">
        <v>39753</v>
      </c>
      <c r="B36" s="9">
        <v>268677317.44528002</v>
      </c>
      <c r="C36" s="10">
        <v>468.3</v>
      </c>
      <c r="D36" s="10">
        <v>0</v>
      </c>
      <c r="E36" s="10">
        <v>30</v>
      </c>
      <c r="F36" s="6">
        <v>20</v>
      </c>
      <c r="G36">
        <f t="shared" si="8"/>
        <v>2008</v>
      </c>
      <c r="H36" s="29">
        <v>640886.89338708424</v>
      </c>
      <c r="J36">
        <f t="shared" si="9"/>
        <v>6733221371.4646521</v>
      </c>
      <c r="K36">
        <f t="shared" si="10"/>
        <v>31898024.938432671</v>
      </c>
      <c r="L36">
        <f t="shared" si="11"/>
        <v>0</v>
      </c>
      <c r="M36">
        <f t="shared" si="12"/>
        <v>140520435.68439931</v>
      </c>
      <c r="N36">
        <f t="shared" si="13"/>
        <v>41627182.99323763</v>
      </c>
      <c r="O36">
        <f t="shared" si="14"/>
        <v>-6947969581.6641817</v>
      </c>
      <c r="P36">
        <f t="shared" si="15"/>
        <v>273046116.82959944</v>
      </c>
      <c r="Q36">
        <f t="shared" si="16"/>
        <v>272343550.24613959</v>
      </c>
    </row>
    <row r="37" spans="1:17" x14ac:dyDescent="0.25">
      <c r="A37" s="8">
        <v>39783</v>
      </c>
      <c r="B37" s="9">
        <v>298039893.54677999</v>
      </c>
      <c r="C37" s="10">
        <v>671</v>
      </c>
      <c r="D37" s="10">
        <v>0</v>
      </c>
      <c r="E37" s="10">
        <v>31</v>
      </c>
      <c r="F37" s="6">
        <v>21</v>
      </c>
      <c r="G37">
        <f t="shared" si="8"/>
        <v>2008</v>
      </c>
      <c r="H37" s="29">
        <v>641153.00000000035</v>
      </c>
      <c r="J37">
        <f t="shared" si="9"/>
        <v>6733221371.4646521</v>
      </c>
      <c r="K37">
        <f t="shared" si="10"/>
        <v>45704836.074499935</v>
      </c>
      <c r="L37">
        <f t="shared" si="11"/>
        <v>0</v>
      </c>
      <c r="M37">
        <f t="shared" si="12"/>
        <v>145204450.2072126</v>
      </c>
      <c r="N37">
        <f t="shared" si="13"/>
        <v>43708542.142899513</v>
      </c>
      <c r="O37">
        <f t="shared" si="14"/>
        <v>-6947969581.6641817</v>
      </c>
      <c r="P37">
        <f t="shared" si="15"/>
        <v>273159489.99742222</v>
      </c>
      <c r="Q37">
        <f t="shared" si="16"/>
        <v>293029108.22250462</v>
      </c>
    </row>
    <row r="38" spans="1:17" x14ac:dyDescent="0.25">
      <c r="A38" s="8">
        <v>39814</v>
      </c>
      <c r="B38" s="9">
        <v>307276829.89279997</v>
      </c>
      <c r="C38" s="10">
        <v>849.6</v>
      </c>
      <c r="D38" s="10">
        <v>0</v>
      </c>
      <c r="E38" s="10">
        <v>31</v>
      </c>
      <c r="F38" s="6">
        <v>21</v>
      </c>
      <c r="G38">
        <f t="shared" si="8"/>
        <v>2009</v>
      </c>
      <c r="H38" s="29">
        <v>641315.60632433277</v>
      </c>
      <c r="J38">
        <f t="shared" si="9"/>
        <v>6733221371.4646521</v>
      </c>
      <c r="K38">
        <f t="shared" si="10"/>
        <v>57870087.524433903</v>
      </c>
      <c r="L38">
        <f t="shared" si="11"/>
        <v>0</v>
      </c>
      <c r="M38">
        <f t="shared" si="12"/>
        <v>145204450.2072126</v>
      </c>
      <c r="N38">
        <f t="shared" si="13"/>
        <v>43708542.142899513</v>
      </c>
      <c r="O38">
        <f t="shared" si="14"/>
        <v>-6951429725.8781586</v>
      </c>
      <c r="P38">
        <f t="shared" si="15"/>
        <v>273228767.47194856</v>
      </c>
      <c r="Q38">
        <f t="shared" si="16"/>
        <v>301803492.93298811</v>
      </c>
    </row>
    <row r="39" spans="1:17" x14ac:dyDescent="0.25">
      <c r="A39" s="8">
        <v>39845</v>
      </c>
      <c r="B39" s="9">
        <v>264065998.38260001</v>
      </c>
      <c r="C39" s="10">
        <v>612.70000000000005</v>
      </c>
      <c r="D39" s="10">
        <v>0</v>
      </c>
      <c r="E39" s="10">
        <v>28</v>
      </c>
      <c r="F39" s="6">
        <v>19</v>
      </c>
      <c r="G39">
        <f t="shared" si="8"/>
        <v>2009</v>
      </c>
      <c r="H39" s="29">
        <v>641478.25388814614</v>
      </c>
      <c r="J39">
        <f t="shared" si="9"/>
        <v>6733221371.4646521</v>
      </c>
      <c r="K39">
        <f t="shared" si="10"/>
        <v>41733760.153272897</v>
      </c>
      <c r="L39">
        <f t="shared" si="11"/>
        <v>0</v>
      </c>
      <c r="M39">
        <f t="shared" si="12"/>
        <v>131152406.63877268</v>
      </c>
      <c r="N39">
        <f t="shared" si="13"/>
        <v>39545823.843575753</v>
      </c>
      <c r="O39">
        <f t="shared" si="14"/>
        <v>-6951429725.8781586</v>
      </c>
      <c r="P39">
        <f t="shared" si="15"/>
        <v>273298062.51631486</v>
      </c>
      <c r="Q39">
        <f t="shared" si="16"/>
        <v>267521698.73842943</v>
      </c>
    </row>
    <row r="40" spans="1:17" x14ac:dyDescent="0.25">
      <c r="A40" s="8">
        <v>39873</v>
      </c>
      <c r="B40" s="9">
        <v>278082458.00470001</v>
      </c>
      <c r="C40" s="10">
        <v>533.29999999999995</v>
      </c>
      <c r="D40" s="10">
        <v>0</v>
      </c>
      <c r="E40" s="10">
        <v>31</v>
      </c>
      <c r="F40" s="6">
        <v>22</v>
      </c>
      <c r="G40">
        <f t="shared" si="8"/>
        <v>2009</v>
      </c>
      <c r="H40" s="29">
        <v>641640.9427018991</v>
      </c>
      <c r="J40">
        <f t="shared" si="9"/>
        <v>6733221371.4646521</v>
      </c>
      <c r="K40">
        <f t="shared" si="10"/>
        <v>36325468.075306728</v>
      </c>
      <c r="L40">
        <f t="shared" si="11"/>
        <v>0</v>
      </c>
      <c r="M40">
        <f t="shared" si="12"/>
        <v>145204450.2072126</v>
      </c>
      <c r="N40">
        <f t="shared" si="13"/>
        <v>45789901.292561397</v>
      </c>
      <c r="O40">
        <f t="shared" si="14"/>
        <v>-6951429725.8781586</v>
      </c>
      <c r="P40">
        <f t="shared" si="15"/>
        <v>273367375.13497698</v>
      </c>
      <c r="Q40">
        <f t="shared" si="16"/>
        <v>282478840.29655135</v>
      </c>
    </row>
    <row r="41" spans="1:17" x14ac:dyDescent="0.25">
      <c r="A41" s="8">
        <v>39904</v>
      </c>
      <c r="B41" s="9">
        <v>250781054.79998001</v>
      </c>
      <c r="C41" s="10">
        <v>307</v>
      </c>
      <c r="D41" s="10">
        <v>3.2</v>
      </c>
      <c r="E41" s="10">
        <v>30</v>
      </c>
      <c r="F41" s="6">
        <v>20</v>
      </c>
      <c r="G41">
        <f t="shared" si="8"/>
        <v>2009</v>
      </c>
      <c r="H41" s="29">
        <v>641803.67277605331</v>
      </c>
      <c r="J41">
        <f t="shared" si="9"/>
        <v>6733221371.4646521</v>
      </c>
      <c r="K41">
        <f t="shared" si="10"/>
        <v>20911154.508005187</v>
      </c>
      <c r="L41">
        <f t="shared" si="11"/>
        <v>2327718.9474882209</v>
      </c>
      <c r="M41">
        <f t="shared" si="12"/>
        <v>140520435.68439931</v>
      </c>
      <c r="N41">
        <f t="shared" si="13"/>
        <v>41627182.99323763</v>
      </c>
      <c r="O41">
        <f t="shared" si="14"/>
        <v>-6951429725.8781586</v>
      </c>
      <c r="P41">
        <f t="shared" si="15"/>
        <v>273436705.33239192</v>
      </c>
      <c r="Q41">
        <f t="shared" si="16"/>
        <v>260614843.05201548</v>
      </c>
    </row>
    <row r="42" spans="1:17" x14ac:dyDescent="0.25">
      <c r="A42" s="8">
        <v>39934</v>
      </c>
      <c r="B42" s="9">
        <v>250742745.14269</v>
      </c>
      <c r="C42" s="10">
        <v>156.9</v>
      </c>
      <c r="D42" s="10">
        <v>3.1</v>
      </c>
      <c r="E42" s="10">
        <v>31</v>
      </c>
      <c r="F42" s="6">
        <v>20</v>
      </c>
      <c r="G42">
        <f t="shared" si="8"/>
        <v>2009</v>
      </c>
      <c r="H42" s="29">
        <v>641966.444121073</v>
      </c>
      <c r="J42">
        <f t="shared" si="9"/>
        <v>6733221371.4646521</v>
      </c>
      <c r="K42">
        <f t="shared" si="10"/>
        <v>10687166.587316006</v>
      </c>
      <c r="L42">
        <f t="shared" si="11"/>
        <v>2254977.730379214</v>
      </c>
      <c r="M42">
        <f t="shared" si="12"/>
        <v>145204450.2072126</v>
      </c>
      <c r="N42">
        <f t="shared" si="13"/>
        <v>41627182.99323763</v>
      </c>
      <c r="O42">
        <f t="shared" si="14"/>
        <v>-6951429725.8781586</v>
      </c>
      <c r="P42">
        <f t="shared" si="15"/>
        <v>273506053.11301804</v>
      </c>
      <c r="Q42">
        <f t="shared" si="16"/>
        <v>255071476.21765614</v>
      </c>
    </row>
    <row r="43" spans="1:17" x14ac:dyDescent="0.25">
      <c r="A43" s="8">
        <v>39965</v>
      </c>
      <c r="B43" s="9">
        <v>265479494.76989001</v>
      </c>
      <c r="C43" s="10">
        <v>49.7</v>
      </c>
      <c r="D43" s="10">
        <v>35.5</v>
      </c>
      <c r="E43" s="10">
        <v>30</v>
      </c>
      <c r="F43" s="6">
        <v>22</v>
      </c>
      <c r="G43">
        <f t="shared" si="8"/>
        <v>2009</v>
      </c>
      <c r="H43" s="29">
        <v>642129.25674742507</v>
      </c>
      <c r="J43">
        <f t="shared" si="9"/>
        <v>6733221371.4646521</v>
      </c>
      <c r="K43">
        <f t="shared" si="10"/>
        <v>3385291.1369637065</v>
      </c>
      <c r="L43">
        <f t="shared" si="11"/>
        <v>25823132.073697448</v>
      </c>
      <c r="M43">
        <f t="shared" si="12"/>
        <v>140520435.68439931</v>
      </c>
      <c r="N43">
        <f t="shared" si="13"/>
        <v>45789901.292561397</v>
      </c>
      <c r="O43">
        <f t="shared" si="14"/>
        <v>-6951429725.8781586</v>
      </c>
      <c r="P43">
        <f t="shared" si="15"/>
        <v>273575418.48131466</v>
      </c>
      <c r="Q43">
        <f t="shared" si="16"/>
        <v>270885824.25543022</v>
      </c>
    </row>
    <row r="44" spans="1:17" x14ac:dyDescent="0.25">
      <c r="A44" s="8">
        <v>39995</v>
      </c>
      <c r="B44" s="9">
        <v>274906308.27781999</v>
      </c>
      <c r="C44" s="10">
        <v>20.2</v>
      </c>
      <c r="D44" s="10">
        <v>29.4</v>
      </c>
      <c r="E44" s="10">
        <v>31</v>
      </c>
      <c r="F44" s="6">
        <v>22</v>
      </c>
      <c r="G44">
        <f t="shared" si="8"/>
        <v>2009</v>
      </c>
      <c r="H44" s="29">
        <v>642292.11066557909</v>
      </c>
      <c r="J44">
        <f t="shared" si="9"/>
        <v>6733221371.4646521</v>
      </c>
      <c r="K44">
        <f t="shared" si="10"/>
        <v>1375913.0979208625</v>
      </c>
      <c r="L44">
        <f t="shared" si="11"/>
        <v>21385917.830048028</v>
      </c>
      <c r="M44">
        <f t="shared" si="12"/>
        <v>145204450.2072126</v>
      </c>
      <c r="N44">
        <f t="shared" si="13"/>
        <v>45789901.292561397</v>
      </c>
      <c r="O44">
        <f t="shared" si="14"/>
        <v>-6951429725.8781586</v>
      </c>
      <c r="P44">
        <f t="shared" si="15"/>
        <v>273644801.44174224</v>
      </c>
      <c r="Q44">
        <f t="shared" si="16"/>
        <v>269192629.45597774</v>
      </c>
    </row>
    <row r="45" spans="1:17" x14ac:dyDescent="0.25">
      <c r="A45" s="8">
        <v>40026</v>
      </c>
      <c r="B45" s="9">
        <v>300712862.66684002</v>
      </c>
      <c r="C45" s="10">
        <v>17.899999999999999</v>
      </c>
      <c r="D45" s="10">
        <v>71.900000000000006</v>
      </c>
      <c r="E45" s="10">
        <v>31</v>
      </c>
      <c r="F45" s="6">
        <v>20</v>
      </c>
      <c r="G45">
        <f t="shared" si="8"/>
        <v>2009</v>
      </c>
      <c r="H45" s="29">
        <v>642455.00588600745</v>
      </c>
      <c r="J45">
        <f t="shared" si="9"/>
        <v>6733221371.4646521</v>
      </c>
      <c r="K45">
        <f t="shared" si="10"/>
        <v>1219249.7253853187</v>
      </c>
      <c r="L45">
        <f t="shared" si="11"/>
        <v>52300935.101375967</v>
      </c>
      <c r="M45">
        <f t="shared" si="12"/>
        <v>145204450.2072126</v>
      </c>
      <c r="N45">
        <f t="shared" si="13"/>
        <v>41627182.99323763</v>
      </c>
      <c r="O45">
        <f t="shared" si="14"/>
        <v>-6951429725.8781586</v>
      </c>
      <c r="P45">
        <f t="shared" si="15"/>
        <v>273714201.99876255</v>
      </c>
      <c r="Q45">
        <f t="shared" si="16"/>
        <v>295857665.61246723</v>
      </c>
    </row>
    <row r="46" spans="1:17" x14ac:dyDescent="0.25">
      <c r="A46" s="8">
        <v>40057</v>
      </c>
      <c r="B46" s="9">
        <v>263969677.20096001</v>
      </c>
      <c r="C46" s="10">
        <v>71.2</v>
      </c>
      <c r="D46" s="10">
        <v>15.9</v>
      </c>
      <c r="E46" s="10">
        <v>30</v>
      </c>
      <c r="F46" s="6">
        <v>21</v>
      </c>
      <c r="G46">
        <f t="shared" si="8"/>
        <v>2009</v>
      </c>
      <c r="H46" s="29">
        <v>642617.94241918484</v>
      </c>
      <c r="J46">
        <f t="shared" si="9"/>
        <v>6733221371.4646521</v>
      </c>
      <c r="K46">
        <f t="shared" si="10"/>
        <v>4849753.09762205</v>
      </c>
      <c r="L46">
        <f t="shared" si="11"/>
        <v>11565853.520332098</v>
      </c>
      <c r="M46">
        <f t="shared" si="12"/>
        <v>140520435.68439931</v>
      </c>
      <c r="N46">
        <f t="shared" si="13"/>
        <v>43708542.142899513</v>
      </c>
      <c r="O46">
        <f t="shared" si="14"/>
        <v>-6951429725.8781586</v>
      </c>
      <c r="P46">
        <f t="shared" si="15"/>
        <v>273783620.15683818</v>
      </c>
      <c r="Q46">
        <f t="shared" si="16"/>
        <v>256219850.18858504</v>
      </c>
    </row>
    <row r="47" spans="1:17" x14ac:dyDescent="0.25">
      <c r="A47" s="8">
        <v>40087</v>
      </c>
      <c r="B47" s="9">
        <v>258962858.78830001</v>
      </c>
      <c r="C47" s="10">
        <v>301.2</v>
      </c>
      <c r="D47" s="10">
        <v>0</v>
      </c>
      <c r="E47" s="10">
        <v>31</v>
      </c>
      <c r="F47" s="6">
        <v>21</v>
      </c>
      <c r="G47">
        <f t="shared" si="8"/>
        <v>2009</v>
      </c>
      <c r="H47" s="29">
        <v>642780.92027558899</v>
      </c>
      <c r="J47">
        <f t="shared" si="9"/>
        <v>6733221371.4646521</v>
      </c>
      <c r="K47">
        <f t="shared" si="10"/>
        <v>20516090.351176426</v>
      </c>
      <c r="L47">
        <f t="shared" si="11"/>
        <v>0</v>
      </c>
      <c r="M47">
        <f t="shared" si="12"/>
        <v>145204450.2072126</v>
      </c>
      <c r="N47">
        <f t="shared" si="13"/>
        <v>43708542.142899513</v>
      </c>
      <c r="O47">
        <f t="shared" si="14"/>
        <v>-6951429725.8781586</v>
      </c>
      <c r="P47">
        <f t="shared" si="15"/>
        <v>273853055.92043322</v>
      </c>
      <c r="Q47">
        <f t="shared" si="16"/>
        <v>265073784.20821494</v>
      </c>
    </row>
    <row r="48" spans="1:17" x14ac:dyDescent="0.25">
      <c r="A48" s="8">
        <v>40118</v>
      </c>
      <c r="B48" s="9">
        <v>258162607.58963999</v>
      </c>
      <c r="C48" s="10">
        <v>356.7</v>
      </c>
      <c r="D48" s="10">
        <v>0</v>
      </c>
      <c r="E48" s="10">
        <v>30</v>
      </c>
      <c r="F48" s="6">
        <v>21</v>
      </c>
      <c r="G48">
        <f t="shared" si="8"/>
        <v>2009</v>
      </c>
      <c r="H48" s="29">
        <v>642943.93946569995</v>
      </c>
      <c r="J48">
        <f t="shared" si="9"/>
        <v>6733221371.4646521</v>
      </c>
      <c r="K48">
        <f t="shared" si="10"/>
        <v>24296445.644968893</v>
      </c>
      <c r="L48">
        <f t="shared" si="11"/>
        <v>0</v>
      </c>
      <c r="M48">
        <f t="shared" si="12"/>
        <v>140520435.68439931</v>
      </c>
      <c r="N48">
        <f t="shared" si="13"/>
        <v>43708542.142899513</v>
      </c>
      <c r="O48">
        <f t="shared" si="14"/>
        <v>-6951429725.8781586</v>
      </c>
      <c r="P48">
        <f t="shared" si="15"/>
        <v>273922509.29401255</v>
      </c>
      <c r="Q48">
        <f t="shared" si="16"/>
        <v>264239578.35277414</v>
      </c>
    </row>
    <row r="49" spans="1:17" x14ac:dyDescent="0.25">
      <c r="A49" s="8">
        <v>40148</v>
      </c>
      <c r="B49" s="9">
        <v>292766418.03745002</v>
      </c>
      <c r="C49" s="10">
        <v>637.29999999999995</v>
      </c>
      <c r="D49" s="10">
        <v>0</v>
      </c>
      <c r="E49" s="10">
        <v>31</v>
      </c>
      <c r="F49" s="6">
        <v>21</v>
      </c>
      <c r="G49">
        <f t="shared" si="8"/>
        <v>2009</v>
      </c>
      <c r="H49" s="29">
        <v>643107.0000000007</v>
      </c>
      <c r="J49">
        <f t="shared" si="9"/>
        <v>6733221371.4646521</v>
      </c>
      <c r="K49">
        <f t="shared" si="10"/>
        <v>43409377.094305225</v>
      </c>
      <c r="L49">
        <f t="shared" si="11"/>
        <v>0</v>
      </c>
      <c r="M49">
        <f t="shared" si="12"/>
        <v>145204450.2072126</v>
      </c>
      <c r="N49">
        <f t="shared" si="13"/>
        <v>43708542.142899513</v>
      </c>
      <c r="O49">
        <f t="shared" si="14"/>
        <v>-6951429725.8781586</v>
      </c>
      <c r="P49">
        <f t="shared" si="15"/>
        <v>273991980.28204238</v>
      </c>
      <c r="Q49">
        <f t="shared" si="16"/>
        <v>288105995.31295288</v>
      </c>
    </row>
    <row r="50" spans="1:17" x14ac:dyDescent="0.25">
      <c r="A50" s="8">
        <v>40179</v>
      </c>
      <c r="B50" s="9">
        <v>301373371.72127002</v>
      </c>
      <c r="C50" s="10">
        <v>733.1</v>
      </c>
      <c r="D50" s="10">
        <v>0</v>
      </c>
      <c r="E50" s="10">
        <v>31</v>
      </c>
      <c r="F50" s="6">
        <v>20</v>
      </c>
      <c r="G50">
        <f t="shared" si="8"/>
        <v>2010</v>
      </c>
      <c r="H50" s="29">
        <v>643459.18727764953</v>
      </c>
      <c r="J50">
        <f t="shared" si="9"/>
        <v>6733221371.4646521</v>
      </c>
      <c r="K50">
        <f t="shared" si="10"/>
        <v>49934747.132959619</v>
      </c>
      <c r="L50">
        <f t="shared" si="11"/>
        <v>0</v>
      </c>
      <c r="M50">
        <f t="shared" si="12"/>
        <v>145204450.2072126</v>
      </c>
      <c r="N50">
        <f t="shared" si="13"/>
        <v>41627182.99323763</v>
      </c>
      <c r="O50">
        <f t="shared" si="14"/>
        <v>-6954889870.0921345</v>
      </c>
      <c r="P50">
        <f t="shared" si="15"/>
        <v>274142027.61418641</v>
      </c>
      <c r="Q50">
        <f t="shared" si="16"/>
        <v>289239909.3201133</v>
      </c>
    </row>
    <row r="51" spans="1:17" x14ac:dyDescent="0.25">
      <c r="A51" s="8">
        <v>40210</v>
      </c>
      <c r="B51" s="9">
        <v>268164437.27344999</v>
      </c>
      <c r="C51" s="10">
        <v>633.4</v>
      </c>
      <c r="D51" s="10">
        <v>0</v>
      </c>
      <c r="E51" s="10">
        <v>28</v>
      </c>
      <c r="F51" s="6">
        <v>19</v>
      </c>
      <c r="G51">
        <f t="shared" si="8"/>
        <v>2010</v>
      </c>
      <c r="H51" s="29">
        <v>643811.56742503692</v>
      </c>
      <c r="J51">
        <f t="shared" si="9"/>
        <v>6733221371.4646521</v>
      </c>
      <c r="K51">
        <f t="shared" si="10"/>
        <v>43143730.506092787</v>
      </c>
      <c r="L51">
        <f t="shared" si="11"/>
        <v>0</v>
      </c>
      <c r="M51">
        <f t="shared" si="12"/>
        <v>131152406.63877268</v>
      </c>
      <c r="N51">
        <f t="shared" si="13"/>
        <v>39545823.843575753</v>
      </c>
      <c r="O51">
        <f t="shared" si="14"/>
        <v>-6954889870.0921345</v>
      </c>
      <c r="P51">
        <f t="shared" si="15"/>
        <v>274292157.11735576</v>
      </c>
      <c r="Q51">
        <f t="shared" si="16"/>
        <v>266465619.47831482</v>
      </c>
    </row>
    <row r="52" spans="1:17" x14ac:dyDescent="0.25">
      <c r="A52" s="8">
        <v>40238</v>
      </c>
      <c r="B52" s="9">
        <v>269584961.72100997</v>
      </c>
      <c r="C52" s="10">
        <v>450.2</v>
      </c>
      <c r="D52" s="10">
        <v>0</v>
      </c>
      <c r="E52" s="10">
        <v>31</v>
      </c>
      <c r="F52" s="6">
        <v>23</v>
      </c>
      <c r="G52">
        <f t="shared" si="8"/>
        <v>2010</v>
      </c>
      <c r="H52" s="29">
        <v>644164.14054778428</v>
      </c>
      <c r="J52">
        <f t="shared" si="9"/>
        <v>6733221371.4646521</v>
      </c>
      <c r="K52">
        <f t="shared" si="10"/>
        <v>30665152.311087735</v>
      </c>
      <c r="L52">
        <f t="shared" si="11"/>
        <v>0</v>
      </c>
      <c r="M52">
        <f t="shared" si="12"/>
        <v>145204450.2072126</v>
      </c>
      <c r="N52">
        <f t="shared" si="13"/>
        <v>47871260.442223281</v>
      </c>
      <c r="O52">
        <f t="shared" si="14"/>
        <v>-6954889870.0921345</v>
      </c>
      <c r="P52">
        <f t="shared" si="15"/>
        <v>274442368.83654988</v>
      </c>
      <c r="Q52">
        <f t="shared" si="16"/>
        <v>276514733.16959107</v>
      </c>
    </row>
    <row r="53" spans="1:17" x14ac:dyDescent="0.25">
      <c r="A53" s="8">
        <v>40269</v>
      </c>
      <c r="B53" s="9">
        <v>242909549.61668</v>
      </c>
      <c r="C53" s="10">
        <v>236.4</v>
      </c>
      <c r="D53" s="10">
        <v>0</v>
      </c>
      <c r="E53" s="10">
        <v>30</v>
      </c>
      <c r="F53" s="6">
        <v>20</v>
      </c>
      <c r="G53">
        <f t="shared" si="8"/>
        <v>2010</v>
      </c>
      <c r="H53" s="29">
        <v>644516.90675157146</v>
      </c>
      <c r="J53">
        <f t="shared" si="9"/>
        <v>6733221371.4646521</v>
      </c>
      <c r="K53">
        <f t="shared" si="10"/>
        <v>16102270.116261976</v>
      </c>
      <c r="L53">
        <f t="shared" si="11"/>
        <v>0</v>
      </c>
      <c r="M53">
        <f t="shared" si="12"/>
        <v>140520435.68439931</v>
      </c>
      <c r="N53">
        <f t="shared" si="13"/>
        <v>41627182.99323763</v>
      </c>
      <c r="O53">
        <f t="shared" si="14"/>
        <v>-6954889870.0921345</v>
      </c>
      <c r="P53">
        <f t="shared" si="15"/>
        <v>274592662.81679302</v>
      </c>
      <c r="Q53">
        <f t="shared" si="16"/>
        <v>251174052.98321015</v>
      </c>
    </row>
    <row r="54" spans="1:17" x14ac:dyDescent="0.25">
      <c r="A54" s="8">
        <v>40299</v>
      </c>
      <c r="B54" s="9">
        <v>269054896.24094999</v>
      </c>
      <c r="C54" s="10">
        <v>121.1</v>
      </c>
      <c r="D54" s="10">
        <v>34.9</v>
      </c>
      <c r="E54" s="10">
        <v>31</v>
      </c>
      <c r="F54" s="6">
        <v>20</v>
      </c>
      <c r="G54">
        <f t="shared" si="8"/>
        <v>2010</v>
      </c>
      <c r="H54" s="29">
        <v>644869.86614213616</v>
      </c>
      <c r="J54">
        <f t="shared" si="9"/>
        <v>6733221371.4646521</v>
      </c>
      <c r="K54">
        <f t="shared" si="10"/>
        <v>8248667.1365453685</v>
      </c>
      <c r="L54">
        <f t="shared" si="11"/>
        <v>25386684.771043409</v>
      </c>
      <c r="M54">
        <f t="shared" si="12"/>
        <v>145204450.2072126</v>
      </c>
      <c r="N54">
        <f t="shared" si="13"/>
        <v>41627182.99323763</v>
      </c>
      <c r="O54">
        <f t="shared" si="14"/>
        <v>-6954889870.0921345</v>
      </c>
      <c r="P54">
        <f t="shared" si="15"/>
        <v>274743039.10313416</v>
      </c>
      <c r="Q54">
        <f t="shared" si="16"/>
        <v>273541525.58369064</v>
      </c>
    </row>
    <row r="55" spans="1:17" x14ac:dyDescent="0.25">
      <c r="A55" s="8">
        <v>40330</v>
      </c>
      <c r="B55" s="9">
        <v>288397187.62551999</v>
      </c>
      <c r="C55" s="10">
        <v>23.6</v>
      </c>
      <c r="D55" s="10">
        <v>57.5</v>
      </c>
      <c r="E55" s="10">
        <v>30</v>
      </c>
      <c r="F55" s="6">
        <v>22</v>
      </c>
      <c r="G55">
        <f t="shared" si="8"/>
        <v>2010</v>
      </c>
      <c r="H55" s="29">
        <v>645223.01882527408</v>
      </c>
      <c r="J55">
        <f t="shared" si="9"/>
        <v>6733221371.4646521</v>
      </c>
      <c r="K55">
        <f t="shared" si="10"/>
        <v>1607502.431234275</v>
      </c>
      <c r="L55">
        <f t="shared" si="11"/>
        <v>41826199.837678969</v>
      </c>
      <c r="M55">
        <f t="shared" si="12"/>
        <v>140520435.68439931</v>
      </c>
      <c r="N55">
        <f t="shared" si="13"/>
        <v>45789901.292561397</v>
      </c>
      <c r="O55">
        <f t="shared" si="14"/>
        <v>-6954889870.0921345</v>
      </c>
      <c r="P55">
        <f t="shared" si="15"/>
        <v>274893497.74064684</v>
      </c>
      <c r="Q55">
        <f t="shared" si="16"/>
        <v>282969038.35903883</v>
      </c>
    </row>
    <row r="56" spans="1:17" x14ac:dyDescent="0.25">
      <c r="A56" s="8">
        <v>40360</v>
      </c>
      <c r="B56" s="9">
        <v>334725938.08823001</v>
      </c>
      <c r="C56" s="10">
        <v>5.6</v>
      </c>
      <c r="D56" s="10">
        <v>129.69999999999999</v>
      </c>
      <c r="E56" s="10">
        <v>31</v>
      </c>
      <c r="F56" s="6">
        <v>21</v>
      </c>
      <c r="G56">
        <f t="shared" si="8"/>
        <v>2010</v>
      </c>
      <c r="H56" s="29">
        <v>645576.36490683886</v>
      </c>
      <c r="J56">
        <f t="shared" si="9"/>
        <v>6733221371.4646521</v>
      </c>
      <c r="K56">
        <f t="shared" si="10"/>
        <v>381441.25486915</v>
      </c>
      <c r="L56">
        <f t="shared" si="11"/>
        <v>94345358.590381935</v>
      </c>
      <c r="M56">
        <f t="shared" si="12"/>
        <v>145204450.2072126</v>
      </c>
      <c r="N56">
        <f t="shared" si="13"/>
        <v>43708542.142899513</v>
      </c>
      <c r="O56">
        <f t="shared" si="14"/>
        <v>-6954889870.0921345</v>
      </c>
      <c r="P56">
        <f t="shared" si="15"/>
        <v>275044038.77442944</v>
      </c>
      <c r="Q56">
        <f t="shared" si="16"/>
        <v>337015332.34231007</v>
      </c>
    </row>
    <row r="57" spans="1:17" x14ac:dyDescent="0.25">
      <c r="A57" s="8">
        <v>40391</v>
      </c>
      <c r="B57" s="9">
        <v>325611196.93184</v>
      </c>
      <c r="C57" s="10">
        <v>6</v>
      </c>
      <c r="D57" s="10">
        <v>121.7</v>
      </c>
      <c r="E57" s="10">
        <v>31</v>
      </c>
      <c r="F57" s="6">
        <v>21</v>
      </c>
      <c r="G57">
        <f t="shared" si="8"/>
        <v>2010</v>
      </c>
      <c r="H57" s="29">
        <v>645929.90449274203</v>
      </c>
      <c r="J57">
        <f t="shared" si="9"/>
        <v>6733221371.4646521</v>
      </c>
      <c r="K57">
        <f t="shared" si="10"/>
        <v>408687.058788375</v>
      </c>
      <c r="L57">
        <f t="shared" si="11"/>
        <v>88526061.221661404</v>
      </c>
      <c r="M57">
        <f t="shared" si="12"/>
        <v>145204450.2072126</v>
      </c>
      <c r="N57">
        <f t="shared" si="13"/>
        <v>43708542.142899513</v>
      </c>
      <c r="O57">
        <f t="shared" si="14"/>
        <v>-6954889870.0921345</v>
      </c>
      <c r="P57">
        <f t="shared" si="15"/>
        <v>275194662.24960494</v>
      </c>
      <c r="Q57">
        <f t="shared" si="16"/>
        <v>331373904.25268435</v>
      </c>
    </row>
    <row r="58" spans="1:17" x14ac:dyDescent="0.25">
      <c r="A58" s="8">
        <v>40422</v>
      </c>
      <c r="B58" s="9">
        <v>264224371.98183998</v>
      </c>
      <c r="C58" s="10">
        <v>87.9</v>
      </c>
      <c r="D58" s="10">
        <v>24.1</v>
      </c>
      <c r="E58" s="10">
        <v>30</v>
      </c>
      <c r="F58" s="6">
        <v>21</v>
      </c>
      <c r="G58">
        <f t="shared" si="8"/>
        <v>2010</v>
      </c>
      <c r="H58" s="29">
        <v>646283.63768895308</v>
      </c>
      <c r="J58">
        <f t="shared" si="9"/>
        <v>6733221371.4646521</v>
      </c>
      <c r="K58">
        <f t="shared" si="10"/>
        <v>5987265.4112496944</v>
      </c>
      <c r="L58">
        <f t="shared" si="11"/>
        <v>17530633.323270664</v>
      </c>
      <c r="M58">
        <f t="shared" si="12"/>
        <v>140520435.68439931</v>
      </c>
      <c r="N58">
        <f t="shared" si="13"/>
        <v>43708542.142899513</v>
      </c>
      <c r="O58">
        <f t="shared" si="14"/>
        <v>-6954889870.0921345</v>
      </c>
      <c r="P58">
        <f t="shared" si="15"/>
        <v>275345368.21132106</v>
      </c>
      <c r="Q58">
        <f t="shared" si="16"/>
        <v>261423746.14565867</v>
      </c>
    </row>
    <row r="59" spans="1:17" x14ac:dyDescent="0.25">
      <c r="A59" s="8">
        <v>40452</v>
      </c>
      <c r="B59" s="9">
        <v>254480106.5099</v>
      </c>
      <c r="C59" s="10">
        <v>239.5</v>
      </c>
      <c r="D59" s="10">
        <v>0</v>
      </c>
      <c r="E59" s="10">
        <v>31</v>
      </c>
      <c r="F59" s="6">
        <v>20</v>
      </c>
      <c r="G59">
        <f t="shared" si="8"/>
        <v>2010</v>
      </c>
      <c r="H59" s="29">
        <v>646637.56460149959</v>
      </c>
      <c r="J59">
        <f t="shared" si="9"/>
        <v>6733221371.4646521</v>
      </c>
      <c r="K59">
        <f t="shared" si="10"/>
        <v>16313425.096635969</v>
      </c>
      <c r="L59">
        <f t="shared" si="11"/>
        <v>0</v>
      </c>
      <c r="M59">
        <f t="shared" si="12"/>
        <v>145204450.2072126</v>
      </c>
      <c r="N59">
        <f t="shared" si="13"/>
        <v>41627182.99323763</v>
      </c>
      <c r="O59">
        <f t="shared" si="14"/>
        <v>-6954889870.0921345</v>
      </c>
      <c r="P59">
        <f t="shared" si="15"/>
        <v>275496156.70475018</v>
      </c>
      <c r="Q59">
        <f t="shared" si="16"/>
        <v>256972716.37435353</v>
      </c>
    </row>
    <row r="60" spans="1:17" x14ac:dyDescent="0.25">
      <c r="A60" s="8">
        <v>40483</v>
      </c>
      <c r="B60" s="9">
        <v>262982872.56432</v>
      </c>
      <c r="C60" s="10">
        <v>413.6</v>
      </c>
      <c r="D60" s="10">
        <v>0</v>
      </c>
      <c r="E60" s="10">
        <v>30</v>
      </c>
      <c r="F60" s="6">
        <v>22</v>
      </c>
      <c r="G60">
        <f t="shared" si="8"/>
        <v>2010</v>
      </c>
      <c r="H60" s="29">
        <v>646991.68533646734</v>
      </c>
      <c r="J60">
        <f t="shared" si="9"/>
        <v>6733221371.4646521</v>
      </c>
      <c r="K60">
        <f t="shared" si="10"/>
        <v>28172161.252478652</v>
      </c>
      <c r="L60">
        <f t="shared" si="11"/>
        <v>0</v>
      </c>
      <c r="M60">
        <f t="shared" si="12"/>
        <v>140520435.68439931</v>
      </c>
      <c r="N60">
        <f t="shared" si="13"/>
        <v>45789901.292561397</v>
      </c>
      <c r="O60">
        <f t="shared" si="14"/>
        <v>-6954889870.0921345</v>
      </c>
      <c r="P60">
        <f t="shared" si="15"/>
        <v>275647027.77508956</v>
      </c>
      <c r="Q60">
        <f t="shared" si="16"/>
        <v>268461027.37704688</v>
      </c>
    </row>
    <row r="61" spans="1:17" x14ac:dyDescent="0.25">
      <c r="A61" s="8">
        <v>40513</v>
      </c>
      <c r="B61" s="9">
        <v>293281443.41191</v>
      </c>
      <c r="C61" s="10">
        <v>713.5</v>
      </c>
      <c r="D61" s="10">
        <v>0</v>
      </c>
      <c r="E61" s="10">
        <v>31</v>
      </c>
      <c r="F61" s="6">
        <v>21</v>
      </c>
      <c r="G61">
        <f t="shared" si="8"/>
        <v>2010</v>
      </c>
      <c r="H61" s="29">
        <v>647346</v>
      </c>
      <c r="J61">
        <f t="shared" si="9"/>
        <v>6733221371.4646521</v>
      </c>
      <c r="K61">
        <f t="shared" si="10"/>
        <v>48599702.740917593</v>
      </c>
      <c r="L61">
        <f t="shared" si="11"/>
        <v>0</v>
      </c>
      <c r="M61">
        <f t="shared" si="12"/>
        <v>145204450.2072126</v>
      </c>
      <c r="N61">
        <f t="shared" si="13"/>
        <v>43708542.142899513</v>
      </c>
      <c r="O61">
        <f t="shared" si="14"/>
        <v>-6954889870.0921345</v>
      </c>
      <c r="P61">
        <f t="shared" si="15"/>
        <v>275797981.46756107</v>
      </c>
      <c r="Q61">
        <f t="shared" si="16"/>
        <v>291642177.93110782</v>
      </c>
    </row>
    <row r="62" spans="1:17" x14ac:dyDescent="0.25">
      <c r="A62" s="8">
        <v>40544</v>
      </c>
      <c r="B62" s="9">
        <v>300666159.26084</v>
      </c>
      <c r="C62" s="10">
        <v>798.8</v>
      </c>
      <c r="D62" s="10">
        <v>0</v>
      </c>
      <c r="E62" s="10">
        <v>31</v>
      </c>
      <c r="F62" s="6">
        <v>20</v>
      </c>
      <c r="G62">
        <f t="shared" si="8"/>
        <v>2011</v>
      </c>
      <c r="H62" s="29">
        <v>647679.71882858081</v>
      </c>
      <c r="J62">
        <f t="shared" si="9"/>
        <v>6733221371.4646521</v>
      </c>
      <c r="K62">
        <f t="shared" si="10"/>
        <v>54409870.426692322</v>
      </c>
      <c r="L62">
        <f t="shared" si="11"/>
        <v>0</v>
      </c>
      <c r="M62">
        <f t="shared" si="12"/>
        <v>145204450.2072126</v>
      </c>
      <c r="N62">
        <f t="shared" si="13"/>
        <v>41627182.99323763</v>
      </c>
      <c r="O62">
        <f t="shared" si="14"/>
        <v>-6958350014.3061104</v>
      </c>
      <c r="P62">
        <f t="shared" si="15"/>
        <v>275940160.42487341</v>
      </c>
      <c r="Q62">
        <f t="shared" si="16"/>
        <v>292053021.21055704</v>
      </c>
    </row>
    <row r="63" spans="1:17" x14ac:dyDescent="0.25">
      <c r="A63" s="8">
        <v>40575</v>
      </c>
      <c r="B63" s="9">
        <v>269236699.82142001</v>
      </c>
      <c r="C63" s="10">
        <v>677.8</v>
      </c>
      <c r="D63" s="10">
        <v>0</v>
      </c>
      <c r="E63" s="10">
        <v>28</v>
      </c>
      <c r="F63" s="6">
        <v>19</v>
      </c>
      <c r="G63">
        <f t="shared" si="8"/>
        <v>2011</v>
      </c>
      <c r="H63" s="29">
        <v>648013.60969538626</v>
      </c>
      <c r="J63">
        <f t="shared" si="9"/>
        <v>6733221371.4646521</v>
      </c>
      <c r="K63">
        <f t="shared" si="10"/>
        <v>46168014.741126761</v>
      </c>
      <c r="L63">
        <f t="shared" si="11"/>
        <v>0</v>
      </c>
      <c r="M63">
        <f t="shared" si="12"/>
        <v>131152406.63877268</v>
      </c>
      <c r="N63">
        <f t="shared" si="13"/>
        <v>39545823.843575753</v>
      </c>
      <c r="O63">
        <f t="shared" si="14"/>
        <v>-6958350014.3061104</v>
      </c>
      <c r="P63">
        <f t="shared" si="15"/>
        <v>276082412.67806631</v>
      </c>
      <c r="Q63">
        <f t="shared" si="16"/>
        <v>267820015.06008345</v>
      </c>
    </row>
    <row r="64" spans="1:17" x14ac:dyDescent="0.25">
      <c r="A64" s="8">
        <v>40603</v>
      </c>
      <c r="B64" s="9">
        <v>282763557.58645999</v>
      </c>
      <c r="C64" s="10">
        <v>599.6</v>
      </c>
      <c r="D64" s="10">
        <v>0</v>
      </c>
      <c r="E64" s="10">
        <v>31</v>
      </c>
      <c r="F64" s="6">
        <v>23</v>
      </c>
      <c r="G64">
        <f t="shared" si="8"/>
        <v>2011</v>
      </c>
      <c r="H64" s="29">
        <v>648347.67268910515</v>
      </c>
      <c r="J64">
        <f t="shared" si="9"/>
        <v>6733221371.4646521</v>
      </c>
      <c r="K64">
        <f t="shared" si="10"/>
        <v>40841460.074918278</v>
      </c>
      <c r="L64">
        <f t="shared" si="11"/>
        <v>0</v>
      </c>
      <c r="M64">
        <f t="shared" si="12"/>
        <v>145204450.2072126</v>
      </c>
      <c r="N64">
        <f t="shared" si="13"/>
        <v>47871260.442223281</v>
      </c>
      <c r="O64">
        <f t="shared" si="14"/>
        <v>-6958350014.3061104</v>
      </c>
      <c r="P64">
        <f t="shared" si="15"/>
        <v>276224738.26492506</v>
      </c>
      <c r="Q64">
        <f t="shared" si="16"/>
        <v>285013266.14782149</v>
      </c>
    </row>
    <row r="65" spans="1:17" x14ac:dyDescent="0.25">
      <c r="A65" s="8">
        <v>40634</v>
      </c>
      <c r="B65" s="9">
        <v>251072267.56657001</v>
      </c>
      <c r="C65" s="10">
        <v>330.4</v>
      </c>
      <c r="D65" s="10">
        <v>0</v>
      </c>
      <c r="E65" s="10">
        <v>30</v>
      </c>
      <c r="F65" s="6">
        <v>19</v>
      </c>
      <c r="G65">
        <f t="shared" si="8"/>
        <v>2011</v>
      </c>
      <c r="H65" s="29">
        <v>648681.90789847216</v>
      </c>
      <c r="J65">
        <f t="shared" si="9"/>
        <v>6733221371.4646521</v>
      </c>
      <c r="K65">
        <f t="shared" si="10"/>
        <v>22505034.037279848</v>
      </c>
      <c r="L65">
        <f t="shared" si="11"/>
        <v>0</v>
      </c>
      <c r="M65">
        <f t="shared" si="12"/>
        <v>140520435.68439931</v>
      </c>
      <c r="N65">
        <f t="shared" si="13"/>
        <v>39545823.843575753</v>
      </c>
      <c r="O65">
        <f t="shared" si="14"/>
        <v>-6958350014.3061104</v>
      </c>
      <c r="P65">
        <f t="shared" si="15"/>
        <v>276367137.22325462</v>
      </c>
      <c r="Q65">
        <f t="shared" si="16"/>
        <v>253809787.94705147</v>
      </c>
    </row>
    <row r="66" spans="1:17" x14ac:dyDescent="0.25">
      <c r="A66" s="8">
        <v>40664</v>
      </c>
      <c r="B66" s="9">
        <v>259668932.37447</v>
      </c>
      <c r="C66" s="10">
        <v>126.4</v>
      </c>
      <c r="D66" s="10">
        <v>17.399999999999999</v>
      </c>
      <c r="E66" s="10">
        <v>31</v>
      </c>
      <c r="F66" s="6">
        <v>21</v>
      </c>
      <c r="G66">
        <f t="shared" si="8"/>
        <v>2011</v>
      </c>
      <c r="H66" s="29">
        <v>649016.31541226769</v>
      </c>
      <c r="J66">
        <f t="shared" ref="J66:J97" si="17">WSkWh</f>
        <v>6733221371.4646521</v>
      </c>
      <c r="K66">
        <f t="shared" ref="K66:K97" si="18">LonHDD*C66</f>
        <v>8609674.0384751</v>
      </c>
      <c r="L66">
        <f t="shared" ref="L66:L97" si="19">LonCDD*D66</f>
        <v>12656971.7769672</v>
      </c>
      <c r="M66">
        <f t="shared" ref="M66:M97" si="20">MonthDays*E66</f>
        <v>145204450.2072126</v>
      </c>
      <c r="N66">
        <f t="shared" ref="N66:N97" si="21">PeakDays*F66</f>
        <v>43708542.142899513</v>
      </c>
      <c r="O66">
        <f t="shared" ref="O66:O97" si="22">Year*G66</f>
        <v>-6958350014.3061104</v>
      </c>
      <c r="P66">
        <f t="shared" ref="P66:P97" si="23">Population*H66</f>
        <v>276509609.59087938</v>
      </c>
      <c r="Q66">
        <f t="shared" ref="Q66:Q97" si="24">SUM(J66:P66)</f>
        <v>261560604.91497511</v>
      </c>
    </row>
    <row r="67" spans="1:17" x14ac:dyDescent="0.25">
      <c r="A67" s="8">
        <v>40695</v>
      </c>
      <c r="B67" s="9">
        <v>278903469.94766003</v>
      </c>
      <c r="C67" s="10">
        <v>27</v>
      </c>
      <c r="D67" s="10">
        <v>39.6</v>
      </c>
      <c r="E67" s="10">
        <v>30</v>
      </c>
      <c r="F67" s="6">
        <v>22</v>
      </c>
      <c r="G67">
        <f t="shared" ref="G67:G121" si="25">YEAR(A67)</f>
        <v>2011</v>
      </c>
      <c r="H67" s="29">
        <v>649350.89531931782</v>
      </c>
      <c r="J67">
        <f t="shared" si="17"/>
        <v>6733221371.4646521</v>
      </c>
      <c r="K67">
        <f t="shared" si="18"/>
        <v>1839091.7645476875</v>
      </c>
      <c r="L67">
        <f t="shared" si="19"/>
        <v>28805521.975166734</v>
      </c>
      <c r="M67">
        <f t="shared" si="20"/>
        <v>140520435.68439931</v>
      </c>
      <c r="N67">
        <f t="shared" si="21"/>
        <v>45789901.292561397</v>
      </c>
      <c r="O67">
        <f t="shared" si="22"/>
        <v>-6958350014.3061104</v>
      </c>
      <c r="P67">
        <f t="shared" si="23"/>
        <v>276652155.40564305</v>
      </c>
      <c r="Q67">
        <f t="shared" si="24"/>
        <v>268478463.28085953</v>
      </c>
    </row>
    <row r="68" spans="1:17" x14ac:dyDescent="0.25">
      <c r="A68" s="8">
        <v>40725</v>
      </c>
      <c r="B68" s="9">
        <v>342682880.64267004</v>
      </c>
      <c r="C68" s="10">
        <v>0</v>
      </c>
      <c r="D68" s="10">
        <v>160.9</v>
      </c>
      <c r="E68" s="10">
        <v>31</v>
      </c>
      <c r="F68" s="6">
        <v>20</v>
      </c>
      <c r="G68">
        <f t="shared" si="25"/>
        <v>2011</v>
      </c>
      <c r="H68" s="29">
        <v>649685.64770849433</v>
      </c>
      <c r="J68">
        <f t="shared" si="17"/>
        <v>6733221371.4646521</v>
      </c>
      <c r="K68">
        <f t="shared" si="18"/>
        <v>0</v>
      </c>
      <c r="L68">
        <f t="shared" si="19"/>
        <v>117040618.3283921</v>
      </c>
      <c r="M68">
        <f t="shared" si="20"/>
        <v>145204450.2072126</v>
      </c>
      <c r="N68">
        <f t="shared" si="21"/>
        <v>41627182.99323763</v>
      </c>
      <c r="O68">
        <f t="shared" si="22"/>
        <v>-6958350014.3061104</v>
      </c>
      <c r="P68">
        <f t="shared" si="23"/>
        <v>276794774.70540905</v>
      </c>
      <c r="Q68">
        <f t="shared" si="24"/>
        <v>355538383.3927927</v>
      </c>
    </row>
    <row r="69" spans="1:17" x14ac:dyDescent="0.25">
      <c r="A69" s="8">
        <v>40756</v>
      </c>
      <c r="B69" s="9">
        <v>311408949.97279</v>
      </c>
      <c r="C69" s="10">
        <v>1.5</v>
      </c>
      <c r="D69" s="10">
        <v>82.9</v>
      </c>
      <c r="E69" s="10">
        <v>31</v>
      </c>
      <c r="F69" s="6">
        <v>22</v>
      </c>
      <c r="G69">
        <f t="shared" si="25"/>
        <v>2011</v>
      </c>
      <c r="H69" s="29">
        <v>650020.57266871503</v>
      </c>
      <c r="J69">
        <f t="shared" si="17"/>
        <v>6733221371.4646521</v>
      </c>
      <c r="K69">
        <f t="shared" si="18"/>
        <v>102171.76469709375</v>
      </c>
      <c r="L69">
        <f t="shared" si="19"/>
        <v>60302468.98336672</v>
      </c>
      <c r="M69">
        <f t="shared" si="20"/>
        <v>145204450.2072126</v>
      </c>
      <c r="N69">
        <f t="shared" si="21"/>
        <v>45789901.292561397</v>
      </c>
      <c r="O69">
        <f t="shared" si="22"/>
        <v>-6958350014.3061104</v>
      </c>
      <c r="P69">
        <f t="shared" si="23"/>
        <v>276937467.52806026</v>
      </c>
      <c r="Q69">
        <f t="shared" si="24"/>
        <v>303207816.93443996</v>
      </c>
    </row>
    <row r="70" spans="1:17" x14ac:dyDescent="0.25">
      <c r="A70" s="8">
        <v>40787</v>
      </c>
      <c r="B70" s="9">
        <v>270531205.43578005</v>
      </c>
      <c r="C70" s="10">
        <v>71.900000000000006</v>
      </c>
      <c r="D70" s="10">
        <v>29</v>
      </c>
      <c r="E70" s="10">
        <v>30</v>
      </c>
      <c r="F70" s="6">
        <v>21</v>
      </c>
      <c r="G70">
        <f t="shared" si="25"/>
        <v>2011</v>
      </c>
      <c r="H70" s="29">
        <v>650355.67028894357</v>
      </c>
      <c r="J70">
        <f t="shared" si="17"/>
        <v>6733221371.4646521</v>
      </c>
      <c r="K70">
        <f t="shared" si="18"/>
        <v>4897433.2544806944</v>
      </c>
      <c r="L70">
        <f t="shared" si="19"/>
        <v>21094952.961612001</v>
      </c>
      <c r="M70">
        <f t="shared" si="20"/>
        <v>140520435.68439931</v>
      </c>
      <c r="N70">
        <f t="shared" si="21"/>
        <v>43708542.142899513</v>
      </c>
      <c r="O70">
        <f t="shared" si="22"/>
        <v>-6958350014.3061104</v>
      </c>
      <c r="P70">
        <f t="shared" si="23"/>
        <v>277080233.91149914</v>
      </c>
      <c r="Q70">
        <f t="shared" si="24"/>
        <v>262172955.11343205</v>
      </c>
    </row>
    <row r="71" spans="1:17" x14ac:dyDescent="0.25">
      <c r="A71" s="8">
        <v>40817</v>
      </c>
      <c r="B71" s="9">
        <v>257212837.85677001</v>
      </c>
      <c r="C71" s="10">
        <v>234.6</v>
      </c>
      <c r="D71" s="10">
        <v>0</v>
      </c>
      <c r="E71" s="10">
        <v>31</v>
      </c>
      <c r="F71" s="6">
        <v>20</v>
      </c>
      <c r="G71">
        <f t="shared" si="25"/>
        <v>2011</v>
      </c>
      <c r="H71" s="29">
        <v>650690.94065818924</v>
      </c>
      <c r="J71">
        <f t="shared" si="17"/>
        <v>6733221371.4646521</v>
      </c>
      <c r="K71">
        <f t="shared" si="18"/>
        <v>15979663.998625463</v>
      </c>
      <c r="L71">
        <f t="shared" si="19"/>
        <v>0</v>
      </c>
      <c r="M71">
        <f t="shared" si="20"/>
        <v>145204450.2072126</v>
      </c>
      <c r="N71">
        <f t="shared" si="21"/>
        <v>41627182.99323763</v>
      </c>
      <c r="O71">
        <f t="shared" si="22"/>
        <v>-6958350014.3061104</v>
      </c>
      <c r="P71">
        <f t="shared" si="23"/>
        <v>277223073.89364755</v>
      </c>
      <c r="Q71">
        <f t="shared" si="24"/>
        <v>254905728.25126493</v>
      </c>
    </row>
    <row r="72" spans="1:17" x14ac:dyDescent="0.25">
      <c r="A72" s="8">
        <v>40848</v>
      </c>
      <c r="B72" s="9">
        <v>256512690.70552</v>
      </c>
      <c r="C72" s="10">
        <v>347.9</v>
      </c>
      <c r="D72" s="10">
        <v>0</v>
      </c>
      <c r="E72" s="10">
        <v>30</v>
      </c>
      <c r="F72" s="6">
        <v>22</v>
      </c>
      <c r="G72">
        <f t="shared" si="25"/>
        <v>2011</v>
      </c>
      <c r="H72" s="29">
        <v>651026.38386550744</v>
      </c>
      <c r="J72">
        <f t="shared" si="17"/>
        <v>6733221371.4646521</v>
      </c>
      <c r="K72">
        <f t="shared" si="18"/>
        <v>23697037.958745942</v>
      </c>
      <c r="L72">
        <f t="shared" si="19"/>
        <v>0</v>
      </c>
      <c r="M72">
        <f t="shared" si="20"/>
        <v>140520435.68439931</v>
      </c>
      <c r="N72">
        <f t="shared" si="21"/>
        <v>45789901.292561397</v>
      </c>
      <c r="O72">
        <f t="shared" si="22"/>
        <v>-6958350014.3061104</v>
      </c>
      <c r="P72">
        <f t="shared" si="23"/>
        <v>277365987.512447</v>
      </c>
      <c r="Q72">
        <f t="shared" si="24"/>
        <v>262244719.60669577</v>
      </c>
    </row>
    <row r="73" spans="1:17" x14ac:dyDescent="0.25">
      <c r="A73" s="8">
        <v>40878</v>
      </c>
      <c r="B73" s="9">
        <v>277881320.22968</v>
      </c>
      <c r="C73" s="10">
        <v>548.4</v>
      </c>
      <c r="D73" s="10">
        <v>0</v>
      </c>
      <c r="E73" s="10">
        <v>31</v>
      </c>
      <c r="F73" s="6">
        <v>20</v>
      </c>
      <c r="G73">
        <f t="shared" si="25"/>
        <v>2011</v>
      </c>
      <c r="H73" s="29">
        <v>651361.99999999942</v>
      </c>
      <c r="J73">
        <f t="shared" si="17"/>
        <v>6733221371.4646521</v>
      </c>
      <c r="K73">
        <f t="shared" si="18"/>
        <v>37353997.17325747</v>
      </c>
      <c r="L73">
        <f t="shared" si="19"/>
        <v>0</v>
      </c>
      <c r="M73">
        <f t="shared" si="20"/>
        <v>145204450.2072126</v>
      </c>
      <c r="N73">
        <f t="shared" si="21"/>
        <v>41627182.99323763</v>
      </c>
      <c r="O73">
        <f t="shared" si="22"/>
        <v>-6958350014.3061104</v>
      </c>
      <c r="P73">
        <f t="shared" si="23"/>
        <v>277508974.80585861</v>
      </c>
      <c r="Q73">
        <f t="shared" si="24"/>
        <v>276565962.33810806</v>
      </c>
    </row>
    <row r="74" spans="1:17" x14ac:dyDescent="0.25">
      <c r="A74" s="8">
        <v>40909</v>
      </c>
      <c r="B74" s="9">
        <v>290374956.02315003</v>
      </c>
      <c r="C74" s="10">
        <v>644.79999999999995</v>
      </c>
      <c r="D74" s="10">
        <v>0</v>
      </c>
      <c r="E74" s="10">
        <v>31</v>
      </c>
      <c r="F74" s="6">
        <v>21</v>
      </c>
      <c r="G74">
        <f t="shared" si="25"/>
        <v>2012</v>
      </c>
      <c r="H74" s="29">
        <v>651876.26101622346</v>
      </c>
      <c r="J74">
        <f t="shared" si="17"/>
        <v>6733221371.4646521</v>
      </c>
      <c r="K74">
        <f t="shared" si="18"/>
        <v>43920235.917790696</v>
      </c>
      <c r="L74">
        <f t="shared" si="19"/>
        <v>0</v>
      </c>
      <c r="M74">
        <f t="shared" si="20"/>
        <v>145204450.2072126</v>
      </c>
      <c r="N74">
        <f t="shared" si="21"/>
        <v>43708542.142899513</v>
      </c>
      <c r="O74">
        <f t="shared" si="22"/>
        <v>-6961810158.5200863</v>
      </c>
      <c r="P74">
        <f t="shared" si="23"/>
        <v>277728072.70747858</v>
      </c>
      <c r="Q74">
        <f t="shared" si="24"/>
        <v>281972513.91994673</v>
      </c>
    </row>
    <row r="75" spans="1:17" x14ac:dyDescent="0.25">
      <c r="A75" s="8">
        <v>40940</v>
      </c>
      <c r="B75" s="9">
        <v>265047531.93023002</v>
      </c>
      <c r="C75" s="10">
        <v>553</v>
      </c>
      <c r="D75" s="10">
        <v>0</v>
      </c>
      <c r="E75" s="10">
        <v>29</v>
      </c>
      <c r="F75" s="6">
        <v>20</v>
      </c>
      <c r="G75">
        <f t="shared" si="25"/>
        <v>2012</v>
      </c>
      <c r="H75" s="29">
        <v>652390.92804998066</v>
      </c>
      <c r="J75">
        <f t="shared" si="17"/>
        <v>6733221371.4646521</v>
      </c>
      <c r="K75">
        <f t="shared" si="18"/>
        <v>37667323.918328561</v>
      </c>
      <c r="L75">
        <f t="shared" si="19"/>
        <v>0</v>
      </c>
      <c r="M75">
        <f t="shared" si="20"/>
        <v>135836421.16158599</v>
      </c>
      <c r="N75">
        <f t="shared" si="21"/>
        <v>41627182.99323763</v>
      </c>
      <c r="O75">
        <f t="shared" si="22"/>
        <v>-6961810158.5200863</v>
      </c>
      <c r="P75">
        <f t="shared" si="23"/>
        <v>277947343.59049648</v>
      </c>
      <c r="Q75">
        <f t="shared" si="24"/>
        <v>264489484.60821384</v>
      </c>
    </row>
    <row r="76" spans="1:17" x14ac:dyDescent="0.25">
      <c r="A76" s="8">
        <v>40969</v>
      </c>
      <c r="B76" s="9">
        <v>264589708.49737003</v>
      </c>
      <c r="C76" s="10">
        <v>331.1</v>
      </c>
      <c r="D76" s="10">
        <v>2.2000000000000002</v>
      </c>
      <c r="E76" s="10">
        <v>31</v>
      </c>
      <c r="F76" s="6">
        <v>22</v>
      </c>
      <c r="G76">
        <f t="shared" si="25"/>
        <v>2012</v>
      </c>
      <c r="H76" s="29">
        <v>652906.0014218291</v>
      </c>
      <c r="J76">
        <f t="shared" si="17"/>
        <v>6733221371.4646521</v>
      </c>
      <c r="K76">
        <f t="shared" si="18"/>
        <v>22552714.194138493</v>
      </c>
      <c r="L76">
        <f t="shared" si="19"/>
        <v>1600306.7763981519</v>
      </c>
      <c r="M76">
        <f t="shared" si="20"/>
        <v>145204450.2072126</v>
      </c>
      <c r="N76">
        <f t="shared" si="21"/>
        <v>45789901.292561397</v>
      </c>
      <c r="O76">
        <f t="shared" si="22"/>
        <v>-6961810158.5200863</v>
      </c>
      <c r="P76">
        <f t="shared" si="23"/>
        <v>278166787.59148437</v>
      </c>
      <c r="Q76">
        <f t="shared" si="24"/>
        <v>264725373.00636035</v>
      </c>
    </row>
    <row r="77" spans="1:17" x14ac:dyDescent="0.25">
      <c r="A77" s="8">
        <v>41000</v>
      </c>
      <c r="B77" s="9">
        <v>241856924.93334001</v>
      </c>
      <c r="C77" s="10">
        <v>334.6</v>
      </c>
      <c r="D77" s="10">
        <v>0</v>
      </c>
      <c r="E77" s="10">
        <v>30</v>
      </c>
      <c r="F77" s="6">
        <v>19</v>
      </c>
      <c r="G77">
        <f t="shared" si="25"/>
        <v>2012</v>
      </c>
      <c r="H77" s="29">
        <v>653421.48145257949</v>
      </c>
      <c r="J77">
        <f t="shared" si="17"/>
        <v>6733221371.4646521</v>
      </c>
      <c r="K77">
        <f t="shared" si="18"/>
        <v>22791114.978431713</v>
      </c>
      <c r="L77">
        <f t="shared" si="19"/>
        <v>0</v>
      </c>
      <c r="M77">
        <f t="shared" si="20"/>
        <v>140520435.68439931</v>
      </c>
      <c r="N77">
        <f t="shared" si="21"/>
        <v>39545823.843575753</v>
      </c>
      <c r="O77">
        <f t="shared" si="22"/>
        <v>-6961810158.5200863</v>
      </c>
      <c r="P77">
        <f t="shared" si="23"/>
        <v>278386404.84712166</v>
      </c>
      <c r="Q77">
        <f t="shared" si="24"/>
        <v>252654992.29809421</v>
      </c>
    </row>
    <row r="78" spans="1:17" x14ac:dyDescent="0.25">
      <c r="A78" s="8">
        <v>41030</v>
      </c>
      <c r="B78" s="9">
        <v>264293073.48114002</v>
      </c>
      <c r="C78" s="10">
        <v>87.2</v>
      </c>
      <c r="D78" s="10">
        <v>28.5</v>
      </c>
      <c r="E78" s="10">
        <v>31</v>
      </c>
      <c r="F78" s="6">
        <v>22</v>
      </c>
      <c r="G78">
        <f t="shared" si="25"/>
        <v>2012</v>
      </c>
      <c r="H78" s="29">
        <v>653937.36846329563</v>
      </c>
      <c r="J78">
        <f t="shared" si="17"/>
        <v>6733221371.4646521</v>
      </c>
      <c r="K78">
        <f t="shared" si="18"/>
        <v>5939585.25439105</v>
      </c>
      <c r="L78">
        <f t="shared" si="19"/>
        <v>20731246.876066968</v>
      </c>
      <c r="M78">
        <f t="shared" si="20"/>
        <v>145204450.2072126</v>
      </c>
      <c r="N78">
        <f t="shared" si="21"/>
        <v>45789901.292561397</v>
      </c>
      <c r="O78">
        <f t="shared" si="22"/>
        <v>-6961810158.5200863</v>
      </c>
      <c r="P78">
        <f t="shared" si="23"/>
        <v>278606195.49419582</v>
      </c>
      <c r="Q78">
        <f t="shared" si="24"/>
        <v>267682592.06899345</v>
      </c>
    </row>
    <row r="79" spans="1:17" x14ac:dyDescent="0.25">
      <c r="A79" s="8">
        <v>41061</v>
      </c>
      <c r="B79" s="9">
        <v>290940514.11059999</v>
      </c>
      <c r="C79" s="10">
        <v>28.2</v>
      </c>
      <c r="D79" s="10">
        <v>81.7</v>
      </c>
      <c r="E79" s="10">
        <v>30</v>
      </c>
      <c r="F79" s="6">
        <v>21</v>
      </c>
      <c r="G79">
        <f t="shared" si="25"/>
        <v>2012</v>
      </c>
      <c r="H79" s="29">
        <v>654453.66277529486</v>
      </c>
      <c r="J79">
        <f t="shared" si="17"/>
        <v>6733221371.4646521</v>
      </c>
      <c r="K79">
        <f t="shared" si="18"/>
        <v>1920829.1763053625</v>
      </c>
      <c r="L79">
        <f t="shared" si="19"/>
        <v>59429574.378058642</v>
      </c>
      <c r="M79">
        <f t="shared" si="20"/>
        <v>140520435.68439931</v>
      </c>
      <c r="N79">
        <f t="shared" si="21"/>
        <v>43708542.142899513</v>
      </c>
      <c r="O79">
        <f t="shared" si="22"/>
        <v>-6961810158.5200863</v>
      </c>
      <c r="P79">
        <f t="shared" si="23"/>
        <v>278826159.6696021</v>
      </c>
      <c r="Q79">
        <f t="shared" si="24"/>
        <v>295816753.99583119</v>
      </c>
    </row>
    <row r="80" spans="1:17" x14ac:dyDescent="0.25">
      <c r="A80" s="8">
        <v>41091</v>
      </c>
      <c r="B80" s="9">
        <v>340196199.36287999</v>
      </c>
      <c r="C80" s="10">
        <v>0</v>
      </c>
      <c r="D80" s="10">
        <v>161</v>
      </c>
      <c r="E80" s="10">
        <v>31</v>
      </c>
      <c r="F80" s="6">
        <v>21</v>
      </c>
      <c r="G80">
        <f t="shared" si="25"/>
        <v>2012</v>
      </c>
      <c r="H80" s="29">
        <v>654970.36471014831</v>
      </c>
      <c r="J80">
        <f t="shared" si="17"/>
        <v>6733221371.4646521</v>
      </c>
      <c r="K80">
        <f t="shared" si="18"/>
        <v>0</v>
      </c>
      <c r="L80">
        <f t="shared" si="19"/>
        <v>117113359.54550111</v>
      </c>
      <c r="M80">
        <f t="shared" si="20"/>
        <v>145204450.2072126</v>
      </c>
      <c r="N80">
        <f t="shared" si="21"/>
        <v>43708542.142899513</v>
      </c>
      <c r="O80">
        <f t="shared" si="22"/>
        <v>-6961810158.5200863</v>
      </c>
      <c r="P80">
        <f t="shared" si="23"/>
        <v>279046297.51034409</v>
      </c>
      <c r="Q80">
        <f t="shared" si="24"/>
        <v>356483862.35052258</v>
      </c>
    </row>
    <row r="81" spans="1:17" x14ac:dyDescent="0.25">
      <c r="A81" s="8">
        <v>41122</v>
      </c>
      <c r="B81" s="9">
        <v>304061556.83872002</v>
      </c>
      <c r="C81" s="10">
        <v>7.8</v>
      </c>
      <c r="D81" s="10">
        <v>79.599999999999994</v>
      </c>
      <c r="E81" s="10">
        <v>31</v>
      </c>
      <c r="F81" s="6">
        <v>22</v>
      </c>
      <c r="G81">
        <f t="shared" si="25"/>
        <v>2012</v>
      </c>
      <c r="H81" s="29">
        <v>655487.4745896809</v>
      </c>
      <c r="J81">
        <f t="shared" si="17"/>
        <v>6733221371.4646521</v>
      </c>
      <c r="K81">
        <f t="shared" si="18"/>
        <v>531293.1764248875</v>
      </c>
      <c r="L81">
        <f t="shared" si="19"/>
        <v>57902008.818769485</v>
      </c>
      <c r="M81">
        <f t="shared" si="20"/>
        <v>145204450.2072126</v>
      </c>
      <c r="N81">
        <f t="shared" si="21"/>
        <v>45789901.292561397</v>
      </c>
      <c r="O81">
        <f t="shared" si="22"/>
        <v>-6961810158.5200863</v>
      </c>
      <c r="P81">
        <f t="shared" si="23"/>
        <v>279266609.1535334</v>
      </c>
      <c r="Q81">
        <f t="shared" si="24"/>
        <v>300105475.59306759</v>
      </c>
    </row>
    <row r="82" spans="1:17" x14ac:dyDescent="0.25">
      <c r="A82" s="8">
        <v>41153</v>
      </c>
      <c r="B82" s="9">
        <v>261393756.03505</v>
      </c>
      <c r="C82" s="10">
        <v>103.4</v>
      </c>
      <c r="D82" s="10">
        <v>27.7</v>
      </c>
      <c r="E82" s="10">
        <v>30</v>
      </c>
      <c r="F82" s="6">
        <v>19</v>
      </c>
      <c r="G82">
        <f t="shared" si="25"/>
        <v>2012</v>
      </c>
      <c r="H82" s="29">
        <v>656004.9927359717</v>
      </c>
      <c r="J82">
        <f t="shared" si="17"/>
        <v>6733221371.4646521</v>
      </c>
      <c r="K82">
        <f t="shared" si="18"/>
        <v>7043040.3131196629</v>
      </c>
      <c r="L82">
        <f t="shared" si="19"/>
        <v>20149317.139194909</v>
      </c>
      <c r="M82">
        <f t="shared" si="20"/>
        <v>140520435.68439931</v>
      </c>
      <c r="N82">
        <f t="shared" si="21"/>
        <v>39545823.843575753</v>
      </c>
      <c r="O82">
        <f t="shared" si="22"/>
        <v>-6961810158.5200863</v>
      </c>
      <c r="P82">
        <f t="shared" si="23"/>
        <v>279487094.73638994</v>
      </c>
      <c r="Q82">
        <f t="shared" si="24"/>
        <v>258156924.66124517</v>
      </c>
    </row>
    <row r="83" spans="1:17" x14ac:dyDescent="0.25">
      <c r="A83" s="8">
        <v>41183</v>
      </c>
      <c r="B83" s="9">
        <v>253052401.80328</v>
      </c>
      <c r="C83" s="10">
        <v>250.5</v>
      </c>
      <c r="D83" s="10">
        <v>0.7</v>
      </c>
      <c r="E83" s="10">
        <v>31</v>
      </c>
      <c r="F83" s="6">
        <v>22</v>
      </c>
      <c r="G83">
        <f t="shared" si="25"/>
        <v>2012</v>
      </c>
      <c r="H83" s="29">
        <v>656522.91947135399</v>
      </c>
      <c r="J83">
        <f t="shared" si="17"/>
        <v>6733221371.4646521</v>
      </c>
      <c r="K83">
        <f t="shared" si="18"/>
        <v>17062684.704414655</v>
      </c>
      <c r="L83">
        <f t="shared" si="19"/>
        <v>509188.51976304827</v>
      </c>
      <c r="M83">
        <f t="shared" si="20"/>
        <v>145204450.2072126</v>
      </c>
      <c r="N83">
        <f t="shared" si="21"/>
        <v>45789901.292561397</v>
      </c>
      <c r="O83">
        <f t="shared" si="22"/>
        <v>-6961810158.5200863</v>
      </c>
      <c r="P83">
        <f t="shared" si="23"/>
        <v>279707754.39624184</v>
      </c>
      <c r="Q83">
        <f t="shared" si="24"/>
        <v>259685192.06475896</v>
      </c>
    </row>
    <row r="84" spans="1:17" x14ac:dyDescent="0.25">
      <c r="A84" s="8">
        <v>41214</v>
      </c>
      <c r="B84" s="9">
        <v>260224799.99487001</v>
      </c>
      <c r="C84" s="10">
        <v>420.4</v>
      </c>
      <c r="D84" s="10">
        <v>0</v>
      </c>
      <c r="E84" s="10">
        <v>30</v>
      </c>
      <c r="F84" s="6">
        <v>22</v>
      </c>
      <c r="G84">
        <f t="shared" si="25"/>
        <v>2012</v>
      </c>
      <c r="H84" s="29">
        <v>657041.25511841557</v>
      </c>
      <c r="J84">
        <f t="shared" si="17"/>
        <v>6733221371.4646521</v>
      </c>
      <c r="K84">
        <f t="shared" si="18"/>
        <v>28635339.919105474</v>
      </c>
      <c r="L84">
        <f t="shared" si="19"/>
        <v>0</v>
      </c>
      <c r="M84">
        <f t="shared" si="20"/>
        <v>140520435.68439931</v>
      </c>
      <c r="N84">
        <f t="shared" si="21"/>
        <v>45789901.292561397</v>
      </c>
      <c r="O84">
        <f t="shared" si="22"/>
        <v>-6961810158.5200863</v>
      </c>
      <c r="P84">
        <f t="shared" si="23"/>
        <v>279928588.27052587</v>
      </c>
      <c r="Q84">
        <f t="shared" si="24"/>
        <v>266285478.11115831</v>
      </c>
    </row>
    <row r="85" spans="1:17" x14ac:dyDescent="0.25">
      <c r="A85" s="8">
        <v>41244</v>
      </c>
      <c r="B85" s="9">
        <v>271295249.79123002</v>
      </c>
      <c r="C85" s="10">
        <v>535.9</v>
      </c>
      <c r="D85" s="10">
        <v>0</v>
      </c>
      <c r="E85" s="10">
        <v>31</v>
      </c>
      <c r="F85" s="6">
        <v>19</v>
      </c>
      <c r="G85">
        <f t="shared" si="25"/>
        <v>2012</v>
      </c>
      <c r="H85" s="29">
        <v>657559.99999999907</v>
      </c>
      <c r="J85">
        <f t="shared" si="17"/>
        <v>6733221371.4646521</v>
      </c>
      <c r="K85">
        <f t="shared" si="18"/>
        <v>36502565.80078169</v>
      </c>
      <c r="L85">
        <f t="shared" si="19"/>
        <v>0</v>
      </c>
      <c r="M85">
        <f t="shared" si="20"/>
        <v>145204450.2072126</v>
      </c>
      <c r="N85">
        <f t="shared" si="21"/>
        <v>39545823.843575753</v>
      </c>
      <c r="O85">
        <f t="shared" si="22"/>
        <v>-6961810158.5200863</v>
      </c>
      <c r="P85">
        <f t="shared" si="23"/>
        <v>280149596.49678719</v>
      </c>
      <c r="Q85">
        <f t="shared" si="24"/>
        <v>272813649.29292214</v>
      </c>
    </row>
    <row r="86" spans="1:17" x14ac:dyDescent="0.25">
      <c r="A86" s="8">
        <v>41275</v>
      </c>
      <c r="B86" s="9">
        <v>288991701.29513001</v>
      </c>
      <c r="C86" s="10">
        <v>657.4</v>
      </c>
      <c r="D86" s="10">
        <v>0</v>
      </c>
      <c r="E86" s="10">
        <v>31</v>
      </c>
      <c r="F86" s="6">
        <v>22</v>
      </c>
      <c r="G86">
        <f t="shared" si="25"/>
        <v>2013</v>
      </c>
      <c r="H86" s="29">
        <v>657954.1148766852</v>
      </c>
      <c r="J86">
        <f t="shared" si="17"/>
        <v>6733221371.4646521</v>
      </c>
      <c r="K86">
        <f t="shared" si="18"/>
        <v>44778478.741246283</v>
      </c>
      <c r="L86">
        <f t="shared" si="19"/>
        <v>0</v>
      </c>
      <c r="M86">
        <f t="shared" si="20"/>
        <v>145204450.2072126</v>
      </c>
      <c r="N86">
        <f t="shared" si="21"/>
        <v>45789901.292561397</v>
      </c>
      <c r="O86">
        <f t="shared" si="22"/>
        <v>-6965270302.7340631</v>
      </c>
      <c r="P86">
        <f t="shared" si="23"/>
        <v>280317506.83755761</v>
      </c>
      <c r="Q86">
        <f t="shared" si="24"/>
        <v>284041405.80916673</v>
      </c>
    </row>
    <row r="87" spans="1:17" x14ac:dyDescent="0.25">
      <c r="A87" s="8">
        <v>41306</v>
      </c>
      <c r="B87" s="9">
        <v>262888750.95611</v>
      </c>
      <c r="C87" s="10">
        <v>657</v>
      </c>
      <c r="D87" s="10">
        <v>0</v>
      </c>
      <c r="E87" s="10">
        <v>28</v>
      </c>
      <c r="F87" s="6">
        <v>19</v>
      </c>
      <c r="G87">
        <f t="shared" si="25"/>
        <v>2013</v>
      </c>
      <c r="H87" s="29">
        <v>658348.4659698921</v>
      </c>
      <c r="J87">
        <f t="shared" si="17"/>
        <v>6733221371.4646521</v>
      </c>
      <c r="K87">
        <f t="shared" si="18"/>
        <v>44751232.937327065</v>
      </c>
      <c r="L87">
        <f t="shared" si="19"/>
        <v>0</v>
      </c>
      <c r="M87">
        <f t="shared" si="20"/>
        <v>131152406.63877268</v>
      </c>
      <c r="N87">
        <f t="shared" si="21"/>
        <v>39545823.843575753</v>
      </c>
      <c r="O87">
        <f t="shared" si="22"/>
        <v>-6965270302.7340631</v>
      </c>
      <c r="P87">
        <f t="shared" si="23"/>
        <v>280485517.81699675</v>
      </c>
      <c r="Q87">
        <f t="shared" si="24"/>
        <v>263886049.96726149</v>
      </c>
    </row>
    <row r="88" spans="1:17" x14ac:dyDescent="0.25">
      <c r="A88" s="8">
        <v>41334</v>
      </c>
      <c r="B88" s="9">
        <v>276366259.18483996</v>
      </c>
      <c r="C88" s="10">
        <v>581.9</v>
      </c>
      <c r="D88" s="10">
        <v>0</v>
      </c>
      <c r="E88" s="10">
        <v>31</v>
      </c>
      <c r="F88" s="6">
        <v>20</v>
      </c>
      <c r="G88">
        <f t="shared" si="25"/>
        <v>2013</v>
      </c>
      <c r="H88" s="29">
        <v>658743.05342119944</v>
      </c>
      <c r="J88">
        <f t="shared" si="17"/>
        <v>6733221371.4646521</v>
      </c>
      <c r="K88">
        <f t="shared" si="18"/>
        <v>39635833.251492567</v>
      </c>
      <c r="L88">
        <f t="shared" si="19"/>
        <v>0</v>
      </c>
      <c r="M88">
        <f t="shared" si="20"/>
        <v>145204450.2072126</v>
      </c>
      <c r="N88">
        <f t="shared" si="21"/>
        <v>41627182.99323763</v>
      </c>
      <c r="O88">
        <f t="shared" si="22"/>
        <v>-6965270302.7340631</v>
      </c>
      <c r="P88">
        <f t="shared" si="23"/>
        <v>280653629.49542373</v>
      </c>
      <c r="Q88">
        <f t="shared" si="24"/>
        <v>275072164.67795509</v>
      </c>
    </row>
    <row r="89" spans="1:17" x14ac:dyDescent="0.25">
      <c r="A89" s="8">
        <v>41365</v>
      </c>
      <c r="B89" s="9">
        <v>251523569.77759001</v>
      </c>
      <c r="C89" s="10">
        <v>362.2</v>
      </c>
      <c r="D89" s="10">
        <v>0</v>
      </c>
      <c r="E89" s="10">
        <v>30</v>
      </c>
      <c r="F89" s="6">
        <v>21</v>
      </c>
      <c r="G89">
        <f t="shared" si="25"/>
        <v>2013</v>
      </c>
      <c r="H89" s="29">
        <v>659137.87737227057</v>
      </c>
      <c r="J89">
        <f t="shared" si="17"/>
        <v>6733221371.4646521</v>
      </c>
      <c r="K89">
        <f t="shared" si="18"/>
        <v>24671075.448858235</v>
      </c>
      <c r="L89">
        <f t="shared" si="19"/>
        <v>0</v>
      </c>
      <c r="M89">
        <f t="shared" si="20"/>
        <v>140520435.68439931</v>
      </c>
      <c r="N89">
        <f t="shared" si="21"/>
        <v>43708542.142899513</v>
      </c>
      <c r="O89">
        <f t="shared" si="22"/>
        <v>-6965270302.7340631</v>
      </c>
      <c r="P89">
        <f t="shared" si="23"/>
        <v>280821841.93319345</v>
      </c>
      <c r="Q89">
        <f t="shared" si="24"/>
        <v>257672963.93993974</v>
      </c>
    </row>
    <row r="90" spans="1:17" x14ac:dyDescent="0.25">
      <c r="A90" s="8">
        <v>41395</v>
      </c>
      <c r="B90" s="9">
        <v>259256155.34336001</v>
      </c>
      <c r="C90" s="10">
        <v>122.2</v>
      </c>
      <c r="D90" s="10">
        <v>27</v>
      </c>
      <c r="E90" s="10">
        <v>31</v>
      </c>
      <c r="F90" s="6">
        <v>22</v>
      </c>
      <c r="G90">
        <f t="shared" si="25"/>
        <v>2013</v>
      </c>
      <c r="H90" s="29">
        <v>659532.93796485395</v>
      </c>
      <c r="J90">
        <f t="shared" si="17"/>
        <v>6733221371.4646521</v>
      </c>
      <c r="K90">
        <f t="shared" si="18"/>
        <v>8323593.0973232379</v>
      </c>
      <c r="L90">
        <f t="shared" si="19"/>
        <v>19640128.619431864</v>
      </c>
      <c r="M90">
        <f t="shared" si="20"/>
        <v>145204450.2072126</v>
      </c>
      <c r="N90">
        <f t="shared" si="21"/>
        <v>45789901.292561397</v>
      </c>
      <c r="O90">
        <f t="shared" si="22"/>
        <v>-6965270302.7340631</v>
      </c>
      <c r="P90">
        <f t="shared" si="23"/>
        <v>280990155.19069695</v>
      </c>
      <c r="Q90">
        <f t="shared" si="24"/>
        <v>267899297.13781476</v>
      </c>
    </row>
    <row r="91" spans="1:17" x14ac:dyDescent="0.25">
      <c r="A91" s="8">
        <v>41426</v>
      </c>
      <c r="B91" s="9">
        <v>276460042.34591997</v>
      </c>
      <c r="C91" s="10">
        <v>41.1</v>
      </c>
      <c r="D91" s="10">
        <v>52.7</v>
      </c>
      <c r="E91" s="10">
        <v>30</v>
      </c>
      <c r="F91" s="6">
        <v>20</v>
      </c>
      <c r="G91">
        <f t="shared" si="25"/>
        <v>2013</v>
      </c>
      <c r="H91" s="29">
        <v>659928.23534078291</v>
      </c>
      <c r="J91">
        <f t="shared" si="17"/>
        <v>6733221371.4646521</v>
      </c>
      <c r="K91">
        <f t="shared" si="18"/>
        <v>2799506.352700369</v>
      </c>
      <c r="L91">
        <f t="shared" si="19"/>
        <v>38334621.416446641</v>
      </c>
      <c r="M91">
        <f t="shared" si="20"/>
        <v>140520435.68439931</v>
      </c>
      <c r="N91">
        <f t="shared" si="21"/>
        <v>41627182.99323763</v>
      </c>
      <c r="O91">
        <f t="shared" si="22"/>
        <v>-6965270302.7340631</v>
      </c>
      <c r="P91">
        <f t="shared" si="23"/>
        <v>281158569.32836157</v>
      </c>
      <c r="Q91">
        <f t="shared" si="24"/>
        <v>272391384.5057345</v>
      </c>
    </row>
    <row r="92" spans="1:17" x14ac:dyDescent="0.25">
      <c r="A92" s="8">
        <v>41456</v>
      </c>
      <c r="B92" s="9">
        <v>321327185.60056001</v>
      </c>
      <c r="C92" s="10">
        <v>7.1</v>
      </c>
      <c r="D92" s="10">
        <v>112.9</v>
      </c>
      <c r="E92" s="10">
        <v>31</v>
      </c>
      <c r="F92" s="6">
        <v>22</v>
      </c>
      <c r="G92">
        <f t="shared" si="25"/>
        <v>2013</v>
      </c>
      <c r="H92" s="29">
        <v>660323.76964197587</v>
      </c>
      <c r="J92">
        <f t="shared" si="17"/>
        <v>6733221371.4646521</v>
      </c>
      <c r="K92">
        <f t="shared" si="18"/>
        <v>483613.01956624375</v>
      </c>
      <c r="L92">
        <f t="shared" si="19"/>
        <v>82124834.116068795</v>
      </c>
      <c r="M92">
        <f t="shared" si="20"/>
        <v>145204450.2072126</v>
      </c>
      <c r="N92">
        <f t="shared" si="21"/>
        <v>45789901.292561397</v>
      </c>
      <c r="O92">
        <f t="shared" si="22"/>
        <v>-6965270302.7340631</v>
      </c>
      <c r="P92">
        <f t="shared" si="23"/>
        <v>281327084.40665078</v>
      </c>
      <c r="Q92">
        <f t="shared" si="24"/>
        <v>322880951.77264905</v>
      </c>
    </row>
    <row r="93" spans="1:17" x14ac:dyDescent="0.25">
      <c r="A93" s="8">
        <v>41487</v>
      </c>
      <c r="B93" s="9">
        <v>294037259.60016</v>
      </c>
      <c r="C93" s="10">
        <v>18.399999999999999</v>
      </c>
      <c r="D93" s="10">
        <v>63.4</v>
      </c>
      <c r="E93" s="10">
        <v>31</v>
      </c>
      <c r="F93" s="6">
        <v>21</v>
      </c>
      <c r="G93">
        <f t="shared" si="25"/>
        <v>2013</v>
      </c>
      <c r="H93" s="29">
        <v>660719.54101043625</v>
      </c>
      <c r="J93">
        <f t="shared" si="17"/>
        <v>6733221371.4646521</v>
      </c>
      <c r="K93">
        <f t="shared" si="18"/>
        <v>1253306.98028435</v>
      </c>
      <c r="L93">
        <f t="shared" si="19"/>
        <v>46117931.647110373</v>
      </c>
      <c r="M93">
        <f t="shared" si="20"/>
        <v>145204450.2072126</v>
      </c>
      <c r="N93">
        <f t="shared" si="21"/>
        <v>43708542.142899513</v>
      </c>
      <c r="O93">
        <f t="shared" si="22"/>
        <v>-6965270302.7340631</v>
      </c>
      <c r="P93">
        <f t="shared" si="23"/>
        <v>281495700.48606426</v>
      </c>
      <c r="Q93">
        <f t="shared" si="24"/>
        <v>285731000.19415981</v>
      </c>
    </row>
    <row r="94" spans="1:17" x14ac:dyDescent="0.25">
      <c r="A94" s="8">
        <v>41518</v>
      </c>
      <c r="B94" s="9">
        <v>263616852.67688</v>
      </c>
      <c r="C94" s="10">
        <v>94.9</v>
      </c>
      <c r="D94" s="10">
        <v>26</v>
      </c>
      <c r="E94" s="10">
        <v>30</v>
      </c>
      <c r="F94" s="6">
        <v>20</v>
      </c>
      <c r="G94">
        <f t="shared" si="25"/>
        <v>2013</v>
      </c>
      <c r="H94" s="29">
        <v>661115.54958825244</v>
      </c>
      <c r="J94">
        <f t="shared" si="17"/>
        <v>6733221371.4646521</v>
      </c>
      <c r="K94">
        <f t="shared" si="18"/>
        <v>6464066.9798361314</v>
      </c>
      <c r="L94">
        <f t="shared" si="19"/>
        <v>18912716.448341794</v>
      </c>
      <c r="M94">
        <f t="shared" si="20"/>
        <v>140520435.68439931</v>
      </c>
      <c r="N94">
        <f t="shared" si="21"/>
        <v>41627182.99323763</v>
      </c>
      <c r="O94">
        <f t="shared" si="22"/>
        <v>-6965270302.7340631</v>
      </c>
      <c r="P94">
        <f t="shared" si="23"/>
        <v>281664417.62713808</v>
      </c>
      <c r="Q94">
        <f t="shared" si="24"/>
        <v>257139888.46354192</v>
      </c>
    </row>
    <row r="95" spans="1:17" x14ac:dyDescent="0.25">
      <c r="A95" s="8">
        <v>41548</v>
      </c>
      <c r="B95" s="9">
        <v>260620451.12983999</v>
      </c>
      <c r="C95" s="10">
        <v>226.6</v>
      </c>
      <c r="D95" s="10">
        <v>2.6</v>
      </c>
      <c r="E95" s="10">
        <v>31</v>
      </c>
      <c r="F95" s="6">
        <v>22</v>
      </c>
      <c r="G95">
        <f t="shared" si="25"/>
        <v>2013</v>
      </c>
      <c r="H95" s="29">
        <v>661511.79551759828</v>
      </c>
      <c r="J95">
        <f t="shared" si="17"/>
        <v>6733221371.4646521</v>
      </c>
      <c r="K95">
        <f t="shared" si="18"/>
        <v>15434747.920240963</v>
      </c>
      <c r="L95">
        <f t="shared" si="19"/>
        <v>1891271.6448341794</v>
      </c>
      <c r="M95">
        <f t="shared" si="20"/>
        <v>145204450.2072126</v>
      </c>
      <c r="N95">
        <f t="shared" si="21"/>
        <v>45789901.292561397</v>
      </c>
      <c r="O95">
        <f t="shared" si="22"/>
        <v>-6965270302.7340631</v>
      </c>
      <c r="P95">
        <f t="shared" si="23"/>
        <v>281833235.8904444</v>
      </c>
      <c r="Q95">
        <f t="shared" si="24"/>
        <v>258104675.68588316</v>
      </c>
    </row>
    <row r="96" spans="1:17" x14ac:dyDescent="0.25">
      <c r="A96" s="8">
        <v>41579</v>
      </c>
      <c r="B96" s="9">
        <v>264051626.00784001</v>
      </c>
      <c r="C96" s="10">
        <v>492.1</v>
      </c>
      <c r="D96" s="10">
        <v>0</v>
      </c>
      <c r="E96" s="10">
        <v>30</v>
      </c>
      <c r="F96" s="6">
        <v>21</v>
      </c>
      <c r="G96">
        <f t="shared" si="25"/>
        <v>2013</v>
      </c>
      <c r="H96" s="29">
        <v>661908.27894073271</v>
      </c>
      <c r="J96">
        <f t="shared" si="17"/>
        <v>6733221371.4646521</v>
      </c>
      <c r="K96">
        <f t="shared" si="18"/>
        <v>33519150.271626558</v>
      </c>
      <c r="L96">
        <f t="shared" si="19"/>
        <v>0</v>
      </c>
      <c r="M96">
        <f t="shared" si="20"/>
        <v>140520435.68439931</v>
      </c>
      <c r="N96">
        <f t="shared" si="21"/>
        <v>43708542.142899513</v>
      </c>
      <c r="O96">
        <f t="shared" si="22"/>
        <v>-6965270302.7340631</v>
      </c>
      <c r="P96">
        <f t="shared" si="23"/>
        <v>282002155.33659196</v>
      </c>
      <c r="Q96">
        <f t="shared" si="24"/>
        <v>267701352.16610646</v>
      </c>
    </row>
    <row r="97" spans="1:17" x14ac:dyDescent="0.25">
      <c r="A97" s="8">
        <v>41609</v>
      </c>
      <c r="B97" s="9">
        <v>286523069.48232001</v>
      </c>
      <c r="C97" s="10">
        <v>687.7</v>
      </c>
      <c r="D97" s="10">
        <v>0</v>
      </c>
      <c r="E97" s="10">
        <v>31</v>
      </c>
      <c r="F97" s="6">
        <v>20</v>
      </c>
      <c r="G97">
        <f t="shared" si="25"/>
        <v>2013</v>
      </c>
      <c r="H97" s="29">
        <v>662304.99999999977</v>
      </c>
      <c r="J97">
        <f t="shared" si="17"/>
        <v>6733221371.4646521</v>
      </c>
      <c r="K97">
        <f t="shared" si="18"/>
        <v>46842348.388127588</v>
      </c>
      <c r="L97">
        <f t="shared" si="19"/>
        <v>0</v>
      </c>
      <c r="M97">
        <f t="shared" si="20"/>
        <v>145204450.2072126</v>
      </c>
      <c r="N97">
        <f t="shared" si="21"/>
        <v>41627182.99323763</v>
      </c>
      <c r="O97">
        <f t="shared" si="22"/>
        <v>-6965270302.7340631</v>
      </c>
      <c r="P97">
        <f t="shared" si="23"/>
        <v>282171176.02622551</v>
      </c>
      <c r="Q97">
        <f t="shared" si="24"/>
        <v>283796226.34539169</v>
      </c>
    </row>
    <row r="98" spans="1:17" x14ac:dyDescent="0.25">
      <c r="A98" s="8">
        <v>41640</v>
      </c>
      <c r="B98" s="9">
        <v>305527740.50727999</v>
      </c>
      <c r="C98" s="10">
        <v>843.9</v>
      </c>
      <c r="D98" s="10">
        <v>0</v>
      </c>
      <c r="E98" s="10">
        <v>31</v>
      </c>
      <c r="F98" s="6">
        <v>22</v>
      </c>
      <c r="G98">
        <f t="shared" si="25"/>
        <v>2014</v>
      </c>
      <c r="H98" s="29">
        <v>662715.6798430573</v>
      </c>
      <c r="J98">
        <f t="shared" ref="J98:J129" si="26">WSkWh</f>
        <v>6733221371.4646521</v>
      </c>
      <c r="K98">
        <f t="shared" ref="K98:K129" si="27">LonHDD*C98</f>
        <v>57481834.818584941</v>
      </c>
      <c r="L98">
        <f t="shared" ref="L98:L129" si="28">LonCDD*D98</f>
        <v>0</v>
      </c>
      <c r="M98">
        <f t="shared" ref="M98:M129" si="29">MonthDays*E98</f>
        <v>145204450.2072126</v>
      </c>
      <c r="N98">
        <f t="shared" ref="N98:N129" si="30">PeakDays*F98</f>
        <v>45789901.292561397</v>
      </c>
      <c r="O98">
        <f t="shared" ref="O98:O129" si="31">Year*G98</f>
        <v>-6968730446.9480391</v>
      </c>
      <c r="P98">
        <f t="shared" ref="P98:P129" si="32">Population*H98</f>
        <v>282346143.77414501</v>
      </c>
      <c r="Q98">
        <f t="shared" ref="Q98:Q129" si="33">SUM(J98:P98)</f>
        <v>295313254.60911739</v>
      </c>
    </row>
    <row r="99" spans="1:17" x14ac:dyDescent="0.25">
      <c r="A99" s="8">
        <v>41671</v>
      </c>
      <c r="B99" s="9">
        <v>270783682.37704003</v>
      </c>
      <c r="C99" s="10">
        <v>790</v>
      </c>
      <c r="D99" s="10">
        <v>0</v>
      </c>
      <c r="E99" s="10">
        <v>28</v>
      </c>
      <c r="F99" s="6">
        <v>19</v>
      </c>
      <c r="G99">
        <f t="shared" si="25"/>
        <v>2014</v>
      </c>
      <c r="H99" s="29">
        <v>663126.6143390818</v>
      </c>
      <c r="J99">
        <f t="shared" si="26"/>
        <v>6733221371.4646521</v>
      </c>
      <c r="K99">
        <f t="shared" si="27"/>
        <v>53810462.740469374</v>
      </c>
      <c r="L99">
        <f t="shared" si="28"/>
        <v>0</v>
      </c>
      <c r="M99">
        <f t="shared" si="29"/>
        <v>131152406.63877268</v>
      </c>
      <c r="N99">
        <f t="shared" si="30"/>
        <v>39545823.843575753</v>
      </c>
      <c r="O99">
        <f t="shared" si="31"/>
        <v>-6968730446.9480391</v>
      </c>
      <c r="P99">
        <f t="shared" si="32"/>
        <v>282521220.01547337</v>
      </c>
      <c r="Q99">
        <f t="shared" si="33"/>
        <v>271520837.75490379</v>
      </c>
    </row>
    <row r="100" spans="1:17" x14ac:dyDescent="0.25">
      <c r="A100" s="8">
        <v>41699</v>
      </c>
      <c r="B100" s="9">
        <v>288299673.04279995</v>
      </c>
      <c r="C100" s="10">
        <v>716.8</v>
      </c>
      <c r="D100" s="10">
        <v>0</v>
      </c>
      <c r="E100" s="10">
        <v>31</v>
      </c>
      <c r="F100" s="6">
        <v>21</v>
      </c>
      <c r="G100">
        <f t="shared" si="25"/>
        <v>2014</v>
      </c>
      <c r="H100" s="29">
        <v>663537.80364597798</v>
      </c>
      <c r="J100">
        <f t="shared" si="26"/>
        <v>6733221371.4646521</v>
      </c>
      <c r="K100">
        <f t="shared" si="27"/>
        <v>48824480.6232512</v>
      </c>
      <c r="L100">
        <f t="shared" si="28"/>
        <v>0</v>
      </c>
      <c r="M100">
        <f t="shared" si="29"/>
        <v>145204450.2072126</v>
      </c>
      <c r="N100">
        <f t="shared" si="30"/>
        <v>43708542.142899513</v>
      </c>
      <c r="O100">
        <f t="shared" si="31"/>
        <v>-6968730446.9480391</v>
      </c>
      <c r="P100">
        <f t="shared" si="32"/>
        <v>282696404.81748497</v>
      </c>
      <c r="Q100">
        <f t="shared" si="33"/>
        <v>284924802.3074609</v>
      </c>
    </row>
    <row r="101" spans="1:17" x14ac:dyDescent="0.25">
      <c r="A101" s="8">
        <v>41730</v>
      </c>
      <c r="B101" s="9">
        <v>244855513.01592001</v>
      </c>
      <c r="C101" s="10">
        <v>353.8</v>
      </c>
      <c r="D101" s="10">
        <v>0</v>
      </c>
      <c r="E101" s="10">
        <v>30</v>
      </c>
      <c r="F101" s="6">
        <v>20</v>
      </c>
      <c r="G101">
        <f t="shared" si="25"/>
        <v>2014</v>
      </c>
      <c r="H101" s="29">
        <v>663949.24792174809</v>
      </c>
      <c r="J101">
        <f t="shared" si="26"/>
        <v>6733221371.4646521</v>
      </c>
      <c r="K101">
        <f t="shared" si="27"/>
        <v>24098913.566554513</v>
      </c>
      <c r="L101">
        <f t="shared" si="28"/>
        <v>0</v>
      </c>
      <c r="M101">
        <f t="shared" si="29"/>
        <v>140520435.68439931</v>
      </c>
      <c r="N101">
        <f t="shared" si="30"/>
        <v>41627182.99323763</v>
      </c>
      <c r="O101">
        <f t="shared" si="31"/>
        <v>-6968730446.9480391</v>
      </c>
      <c r="P101">
        <f t="shared" si="32"/>
        <v>282871698.24749577</v>
      </c>
      <c r="Q101">
        <f t="shared" si="33"/>
        <v>253609155.00829995</v>
      </c>
    </row>
    <row r="102" spans="1:17" x14ac:dyDescent="0.25">
      <c r="A102" s="8">
        <v>41760</v>
      </c>
      <c r="B102" s="9">
        <v>251891961.47196001</v>
      </c>
      <c r="C102" s="10">
        <v>142.5</v>
      </c>
      <c r="D102" s="10">
        <v>12.2</v>
      </c>
      <c r="E102" s="10">
        <v>31</v>
      </c>
      <c r="F102" s="6">
        <v>21</v>
      </c>
      <c r="G102">
        <f t="shared" si="25"/>
        <v>2014</v>
      </c>
      <c r="H102" s="29">
        <v>664360.94732449227</v>
      </c>
      <c r="J102">
        <f t="shared" si="26"/>
        <v>6733221371.4646521</v>
      </c>
      <c r="K102">
        <f t="shared" si="27"/>
        <v>9706317.6462239064</v>
      </c>
      <c r="L102">
        <f t="shared" si="28"/>
        <v>8874428.4872988407</v>
      </c>
      <c r="M102">
        <f t="shared" si="29"/>
        <v>145204450.2072126</v>
      </c>
      <c r="N102">
        <f t="shared" si="30"/>
        <v>43708542.142899513</v>
      </c>
      <c r="O102">
        <f t="shared" si="31"/>
        <v>-6968730446.9480391</v>
      </c>
      <c r="P102">
        <f t="shared" si="32"/>
        <v>283047100.37286341</v>
      </c>
      <c r="Q102">
        <f t="shared" si="33"/>
        <v>255031763.37311137</v>
      </c>
    </row>
    <row r="103" spans="1:17" x14ac:dyDescent="0.25">
      <c r="A103" s="8">
        <v>41791</v>
      </c>
      <c r="B103" s="9">
        <v>283978631.817375</v>
      </c>
      <c r="C103" s="10">
        <v>19.7</v>
      </c>
      <c r="D103" s="10">
        <v>71.900000000000006</v>
      </c>
      <c r="E103" s="10">
        <v>30</v>
      </c>
      <c r="F103" s="6">
        <v>21</v>
      </c>
      <c r="G103">
        <f t="shared" si="25"/>
        <v>2014</v>
      </c>
      <c r="H103" s="29">
        <v>664772.90201240883</v>
      </c>
      <c r="J103">
        <f t="shared" si="26"/>
        <v>6733221371.4646521</v>
      </c>
      <c r="K103">
        <f t="shared" si="27"/>
        <v>1341855.8430218312</v>
      </c>
      <c r="L103">
        <f t="shared" si="28"/>
        <v>52300935.101375967</v>
      </c>
      <c r="M103">
        <f t="shared" si="29"/>
        <v>140520435.68439931</v>
      </c>
      <c r="N103">
        <f t="shared" si="30"/>
        <v>43708542.142899513</v>
      </c>
      <c r="O103">
        <f t="shared" si="31"/>
        <v>-6968730446.9480391</v>
      </c>
      <c r="P103">
        <f t="shared" si="32"/>
        <v>283222611.2609874</v>
      </c>
      <c r="Q103">
        <f t="shared" si="33"/>
        <v>285585304.5492965</v>
      </c>
    </row>
    <row r="104" spans="1:17" x14ac:dyDescent="0.25">
      <c r="A104" s="8">
        <v>41821</v>
      </c>
      <c r="B104" s="9">
        <v>286546351.34231502</v>
      </c>
      <c r="C104" s="10">
        <v>21.5</v>
      </c>
      <c r="D104" s="10">
        <v>47.6</v>
      </c>
      <c r="E104" s="10">
        <v>31</v>
      </c>
      <c r="F104" s="6">
        <v>22</v>
      </c>
      <c r="G104">
        <f t="shared" si="25"/>
        <v>2014</v>
      </c>
      <c r="H104" s="29">
        <v>665185.11214379419</v>
      </c>
      <c r="J104">
        <f t="shared" si="26"/>
        <v>6733221371.4646521</v>
      </c>
      <c r="K104">
        <f t="shared" si="27"/>
        <v>1464461.9606583437</v>
      </c>
      <c r="L104">
        <f t="shared" si="28"/>
        <v>34624819.343887284</v>
      </c>
      <c r="M104">
        <f t="shared" si="29"/>
        <v>145204450.2072126</v>
      </c>
      <c r="N104">
        <f t="shared" si="30"/>
        <v>45789901.292561397</v>
      </c>
      <c r="O104">
        <f t="shared" si="31"/>
        <v>-6968730446.9480391</v>
      </c>
      <c r="P104">
        <f t="shared" si="32"/>
        <v>283398230.9793089</v>
      </c>
      <c r="Q104">
        <f t="shared" si="33"/>
        <v>274972788.30024129</v>
      </c>
    </row>
    <row r="105" spans="1:17" x14ac:dyDescent="0.25">
      <c r="A105" s="8">
        <v>41852</v>
      </c>
      <c r="B105" s="9">
        <v>283846898.55574501</v>
      </c>
      <c r="C105" s="10">
        <v>14.5</v>
      </c>
      <c r="D105" s="10">
        <v>53.4</v>
      </c>
      <c r="E105" s="10">
        <v>31</v>
      </c>
      <c r="F105" s="6">
        <v>20</v>
      </c>
      <c r="G105">
        <f t="shared" si="25"/>
        <v>2014</v>
      </c>
      <c r="H105" s="29">
        <v>665597.57787704282</v>
      </c>
      <c r="J105">
        <f t="shared" si="26"/>
        <v>6733221371.4646521</v>
      </c>
      <c r="K105">
        <f t="shared" si="27"/>
        <v>987660.39207190624</v>
      </c>
      <c r="L105">
        <f t="shared" si="28"/>
        <v>38843809.936209686</v>
      </c>
      <c r="M105">
        <f t="shared" si="29"/>
        <v>145204450.2072126</v>
      </c>
      <c r="N105">
        <f t="shared" si="30"/>
        <v>41627182.99323763</v>
      </c>
      <c r="O105">
        <f t="shared" si="31"/>
        <v>-6968730446.9480391</v>
      </c>
      <c r="P105">
        <f t="shared" si="32"/>
        <v>283573959.59531099</v>
      </c>
      <c r="Q105">
        <f t="shared" si="33"/>
        <v>274727987.64065534</v>
      </c>
    </row>
    <row r="106" spans="1:17" x14ac:dyDescent="0.25">
      <c r="A106" s="8">
        <v>41883</v>
      </c>
      <c r="B106" s="9">
        <v>261882965.454395</v>
      </c>
      <c r="C106" s="10">
        <v>86.2</v>
      </c>
      <c r="D106" s="10">
        <v>17.600000000000001</v>
      </c>
      <c r="E106" s="10">
        <v>30</v>
      </c>
      <c r="F106" s="6">
        <v>21</v>
      </c>
      <c r="G106">
        <f t="shared" si="25"/>
        <v>2014</v>
      </c>
      <c r="H106" s="29">
        <v>666010.29937064752</v>
      </c>
      <c r="J106">
        <f t="shared" si="26"/>
        <v>6733221371.4646521</v>
      </c>
      <c r="K106">
        <f t="shared" si="27"/>
        <v>5871470.7445929879</v>
      </c>
      <c r="L106">
        <f t="shared" si="28"/>
        <v>12802454.211185215</v>
      </c>
      <c r="M106">
        <f t="shared" si="29"/>
        <v>140520435.68439931</v>
      </c>
      <c r="N106">
        <f t="shared" si="30"/>
        <v>43708542.142899513</v>
      </c>
      <c r="O106">
        <f t="shared" si="31"/>
        <v>-6968730446.9480391</v>
      </c>
      <c r="P106">
        <f t="shared" si="32"/>
        <v>283749797.17651868</v>
      </c>
      <c r="Q106">
        <f t="shared" si="33"/>
        <v>251143624.47620893</v>
      </c>
    </row>
    <row r="107" spans="1:17" x14ac:dyDescent="0.25">
      <c r="A107" s="8">
        <v>41913</v>
      </c>
      <c r="B107" s="9">
        <v>246291396.49902502</v>
      </c>
      <c r="C107" s="10">
        <v>247.1</v>
      </c>
      <c r="D107" s="10">
        <v>0</v>
      </c>
      <c r="E107" s="10">
        <v>31</v>
      </c>
      <c r="F107" s="6">
        <v>22</v>
      </c>
      <c r="G107">
        <f t="shared" si="25"/>
        <v>2014</v>
      </c>
      <c r="H107" s="29">
        <v>666423.27678319928</v>
      </c>
      <c r="J107">
        <f t="shared" si="26"/>
        <v>6733221371.4646521</v>
      </c>
      <c r="K107">
        <f t="shared" si="27"/>
        <v>16831095.371101242</v>
      </c>
      <c r="L107">
        <f t="shared" si="28"/>
        <v>0</v>
      </c>
      <c r="M107">
        <f t="shared" si="29"/>
        <v>145204450.2072126</v>
      </c>
      <c r="N107">
        <f t="shared" si="30"/>
        <v>45789901.292561397</v>
      </c>
      <c r="O107">
        <f t="shared" si="31"/>
        <v>-6968730446.9480391</v>
      </c>
      <c r="P107">
        <f t="shared" si="32"/>
        <v>283925743.79049861</v>
      </c>
      <c r="Q107">
        <f t="shared" si="33"/>
        <v>256242115.17798698</v>
      </c>
    </row>
    <row r="108" spans="1:17" x14ac:dyDescent="0.25">
      <c r="A108" s="8">
        <v>41944</v>
      </c>
      <c r="B108" s="9">
        <v>259203542.59719998</v>
      </c>
      <c r="C108" s="10">
        <v>503.7</v>
      </c>
      <c r="D108" s="10">
        <v>0</v>
      </c>
      <c r="E108" s="10">
        <v>30</v>
      </c>
      <c r="F108" s="6">
        <v>20</v>
      </c>
      <c r="G108">
        <f t="shared" si="25"/>
        <v>2014</v>
      </c>
      <c r="H108" s="29">
        <v>666836.51027338742</v>
      </c>
      <c r="J108">
        <f t="shared" si="26"/>
        <v>6733221371.4646521</v>
      </c>
      <c r="K108">
        <f t="shared" si="27"/>
        <v>34309278.585284077</v>
      </c>
      <c r="L108">
        <f t="shared" si="28"/>
        <v>0</v>
      </c>
      <c r="M108">
        <f t="shared" si="29"/>
        <v>140520435.68439931</v>
      </c>
      <c r="N108">
        <f t="shared" si="30"/>
        <v>41627182.99323763</v>
      </c>
      <c r="O108">
        <f t="shared" si="31"/>
        <v>-6968730446.9480391</v>
      </c>
      <c r="P108">
        <f t="shared" si="32"/>
        <v>284101799.50485957</v>
      </c>
      <c r="Q108">
        <f t="shared" si="33"/>
        <v>265049621.28439391</v>
      </c>
    </row>
    <row r="109" spans="1:17" x14ac:dyDescent="0.25">
      <c r="A109" s="8">
        <v>41974</v>
      </c>
      <c r="B109" s="9">
        <v>264968874.82748997</v>
      </c>
      <c r="C109" s="10">
        <v>567.5</v>
      </c>
      <c r="D109" s="10">
        <v>0</v>
      </c>
      <c r="E109" s="10">
        <v>31</v>
      </c>
      <c r="F109" s="6">
        <v>21</v>
      </c>
      <c r="G109">
        <f t="shared" si="25"/>
        <v>2014</v>
      </c>
      <c r="H109" s="29">
        <v>667249.99999999965</v>
      </c>
      <c r="J109">
        <f t="shared" si="26"/>
        <v>6733221371.4646521</v>
      </c>
      <c r="K109">
        <f t="shared" si="27"/>
        <v>38654984.310400471</v>
      </c>
      <c r="L109">
        <f t="shared" si="28"/>
        <v>0</v>
      </c>
      <c r="M109">
        <f t="shared" si="29"/>
        <v>145204450.2072126</v>
      </c>
      <c r="N109">
        <f t="shared" si="30"/>
        <v>43708542.142899513</v>
      </c>
      <c r="O109">
        <f t="shared" si="31"/>
        <v>-6968730446.9480391</v>
      </c>
      <c r="P109">
        <f t="shared" si="32"/>
        <v>284277964.38725203</v>
      </c>
      <c r="Q109">
        <f t="shared" si="33"/>
        <v>276336865.56437701</v>
      </c>
    </row>
    <row r="110" spans="1:17" x14ac:dyDescent="0.25">
      <c r="A110" s="8">
        <v>42005</v>
      </c>
      <c r="B110" s="9">
        <v>295598619.00983995</v>
      </c>
      <c r="C110" s="10">
        <v>812.9</v>
      </c>
      <c r="D110" s="10">
        <v>0</v>
      </c>
      <c r="E110" s="10">
        <v>31</v>
      </c>
      <c r="F110">
        <v>21</v>
      </c>
      <c r="G110">
        <f t="shared" si="25"/>
        <v>2015</v>
      </c>
      <c r="H110" s="29">
        <v>667637.09581631713</v>
      </c>
      <c r="J110">
        <f t="shared" si="26"/>
        <v>6733221371.4646521</v>
      </c>
      <c r="K110">
        <f t="shared" si="27"/>
        <v>55370285.014845006</v>
      </c>
      <c r="L110">
        <f t="shared" si="28"/>
        <v>0</v>
      </c>
      <c r="M110">
        <f t="shared" si="29"/>
        <v>145204450.2072126</v>
      </c>
      <c r="N110">
        <f t="shared" si="30"/>
        <v>43708542.142899513</v>
      </c>
      <c r="O110">
        <f t="shared" si="31"/>
        <v>-6972190591.162015</v>
      </c>
      <c r="P110">
        <f t="shared" si="32"/>
        <v>284442884.29835814</v>
      </c>
      <c r="Q110">
        <f t="shared" si="33"/>
        <v>289756941.9659521</v>
      </c>
    </row>
    <row r="111" spans="1:17" x14ac:dyDescent="0.25">
      <c r="A111" s="8">
        <v>42036</v>
      </c>
      <c r="B111" s="9">
        <v>273784130.83127999</v>
      </c>
      <c r="C111" s="10">
        <v>872.9</v>
      </c>
      <c r="D111" s="10">
        <v>0</v>
      </c>
      <c r="E111" s="10">
        <v>28</v>
      </c>
      <c r="F111">
        <v>19</v>
      </c>
      <c r="G111">
        <f t="shared" si="25"/>
        <v>2015</v>
      </c>
      <c r="H111" s="29">
        <v>668024.41620089347</v>
      </c>
      <c r="J111">
        <f t="shared" si="26"/>
        <v>6733221371.4646521</v>
      </c>
      <c r="K111">
        <f t="shared" si="27"/>
        <v>59457155.602728754</v>
      </c>
      <c r="L111">
        <f t="shared" si="28"/>
        <v>0</v>
      </c>
      <c r="M111">
        <f t="shared" si="29"/>
        <v>131152406.63877268</v>
      </c>
      <c r="N111">
        <f t="shared" si="30"/>
        <v>39545823.843575753</v>
      </c>
      <c r="O111">
        <f t="shared" si="31"/>
        <v>-6972190591.162015</v>
      </c>
      <c r="P111">
        <f t="shared" si="32"/>
        <v>284607899.88545901</v>
      </c>
      <c r="Q111">
        <f t="shared" si="33"/>
        <v>275794066.27317339</v>
      </c>
    </row>
    <row r="112" spans="1:17" x14ac:dyDescent="0.25">
      <c r="A112" s="8">
        <v>42064</v>
      </c>
      <c r="B112" s="9">
        <v>274934256.05799997</v>
      </c>
      <c r="C112" s="10">
        <v>640.1</v>
      </c>
      <c r="D112" s="10">
        <v>0</v>
      </c>
      <c r="E112" s="10">
        <v>31</v>
      </c>
      <c r="F112">
        <v>22</v>
      </c>
      <c r="G112">
        <f t="shared" si="25"/>
        <v>2015</v>
      </c>
      <c r="H112" s="29">
        <v>668411.96128400927</v>
      </c>
      <c r="J112">
        <f t="shared" si="26"/>
        <v>6733221371.4646521</v>
      </c>
      <c r="K112">
        <f t="shared" si="27"/>
        <v>43600097.721739806</v>
      </c>
      <c r="L112">
        <f t="shared" si="28"/>
        <v>0</v>
      </c>
      <c r="M112">
        <f t="shared" si="29"/>
        <v>145204450.2072126</v>
      </c>
      <c r="N112">
        <f t="shared" si="30"/>
        <v>45789901.292561397</v>
      </c>
      <c r="O112">
        <f t="shared" si="31"/>
        <v>-6972190591.162015</v>
      </c>
      <c r="P112">
        <f t="shared" si="32"/>
        <v>284773011.2040599</v>
      </c>
      <c r="Q112">
        <f t="shared" si="33"/>
        <v>280398240.72821075</v>
      </c>
    </row>
    <row r="113" spans="1:17" x14ac:dyDescent="0.25">
      <c r="A113" s="8">
        <v>42095</v>
      </c>
      <c r="B113" s="9">
        <v>243458062.73736</v>
      </c>
      <c r="C113" s="10">
        <v>336.6</v>
      </c>
      <c r="D113" s="10">
        <v>0</v>
      </c>
      <c r="E113" s="10">
        <v>30</v>
      </c>
      <c r="F113">
        <v>20</v>
      </c>
      <c r="G113">
        <f t="shared" si="25"/>
        <v>2015</v>
      </c>
      <c r="H113" s="29">
        <v>668799.73119602026</v>
      </c>
      <c r="J113">
        <f t="shared" si="26"/>
        <v>6733221371.4646521</v>
      </c>
      <c r="K113">
        <f t="shared" si="27"/>
        <v>22927343.998027839</v>
      </c>
      <c r="L113">
        <f t="shared" si="28"/>
        <v>0</v>
      </c>
      <c r="M113">
        <f t="shared" si="29"/>
        <v>140520435.68439931</v>
      </c>
      <c r="N113">
        <f t="shared" si="30"/>
        <v>41627182.99323763</v>
      </c>
      <c r="O113">
        <f t="shared" si="31"/>
        <v>-6972190591.162015</v>
      </c>
      <c r="P113">
        <f t="shared" si="32"/>
        <v>284938218.3096981</v>
      </c>
      <c r="Q113">
        <f t="shared" si="33"/>
        <v>251043961.28800011</v>
      </c>
    </row>
    <row r="114" spans="1:17" x14ac:dyDescent="0.25">
      <c r="A114" s="8">
        <v>42125</v>
      </c>
      <c r="B114" s="9">
        <v>259161560.15008003</v>
      </c>
      <c r="C114" s="10">
        <v>104.7</v>
      </c>
      <c r="D114" s="10">
        <v>34.9</v>
      </c>
      <c r="E114" s="10">
        <v>31</v>
      </c>
      <c r="F114">
        <v>20</v>
      </c>
      <c r="G114">
        <f t="shared" si="25"/>
        <v>2015</v>
      </c>
      <c r="H114" s="29">
        <v>669187.72606735781</v>
      </c>
      <c r="J114">
        <f t="shared" si="26"/>
        <v>6733221371.4646521</v>
      </c>
      <c r="K114">
        <f t="shared" si="27"/>
        <v>7131589.1758571435</v>
      </c>
      <c r="L114">
        <f t="shared" si="28"/>
        <v>25386684.771043409</v>
      </c>
      <c r="M114">
        <f t="shared" si="29"/>
        <v>145204450.2072126</v>
      </c>
      <c r="N114">
        <f t="shared" si="30"/>
        <v>41627182.99323763</v>
      </c>
      <c r="O114">
        <f t="shared" si="31"/>
        <v>-6972190591.162015</v>
      </c>
      <c r="P114">
        <f t="shared" si="32"/>
        <v>285103521.25794321</v>
      </c>
      <c r="Q114">
        <f t="shared" si="33"/>
        <v>265484208.70793158</v>
      </c>
    </row>
    <row r="115" spans="1:17" x14ac:dyDescent="0.25">
      <c r="A115" s="8">
        <v>42156</v>
      </c>
      <c r="B115" s="9">
        <v>267546627.47380927</v>
      </c>
      <c r="C115" s="10">
        <v>29.7</v>
      </c>
      <c r="D115" s="10">
        <v>30.4</v>
      </c>
      <c r="E115" s="10">
        <v>30</v>
      </c>
      <c r="F115">
        <v>22</v>
      </c>
      <c r="G115">
        <f t="shared" si="25"/>
        <v>2015</v>
      </c>
      <c r="H115" s="29">
        <v>669575.94602852897</v>
      </c>
      <c r="J115">
        <f t="shared" si="26"/>
        <v>6733221371.4646521</v>
      </c>
      <c r="K115">
        <f t="shared" si="27"/>
        <v>2023000.9410024562</v>
      </c>
      <c r="L115">
        <f t="shared" si="28"/>
        <v>22113330.001138095</v>
      </c>
      <c r="M115">
        <f t="shared" si="29"/>
        <v>140520435.68439931</v>
      </c>
      <c r="N115">
        <f t="shared" si="30"/>
        <v>45789901.292561397</v>
      </c>
      <c r="O115">
        <f t="shared" si="31"/>
        <v>-6972190591.162015</v>
      </c>
      <c r="P115">
        <f t="shared" si="32"/>
        <v>285268920.10439688</v>
      </c>
      <c r="Q115">
        <f t="shared" si="33"/>
        <v>256746368.32613569</v>
      </c>
    </row>
    <row r="116" spans="1:17" x14ac:dyDescent="0.25">
      <c r="A116" s="8">
        <v>42186</v>
      </c>
      <c r="B116" s="9">
        <v>301589192.47099692</v>
      </c>
      <c r="C116" s="10">
        <v>7</v>
      </c>
      <c r="D116" s="10">
        <v>76.400000000000006</v>
      </c>
      <c r="E116" s="10">
        <v>31</v>
      </c>
      <c r="F116">
        <v>22</v>
      </c>
      <c r="G116">
        <f t="shared" si="25"/>
        <v>2015</v>
      </c>
      <c r="H116" s="29">
        <v>669964.39121011633</v>
      </c>
      <c r="J116">
        <f t="shared" si="26"/>
        <v>6733221371.4646521</v>
      </c>
      <c r="K116">
        <f t="shared" si="27"/>
        <v>476801.5685864375</v>
      </c>
      <c r="L116">
        <f t="shared" si="28"/>
        <v>55574289.871281274</v>
      </c>
      <c r="M116">
        <f t="shared" si="29"/>
        <v>145204450.2072126</v>
      </c>
      <c r="N116">
        <f t="shared" si="30"/>
        <v>45789901.292561397</v>
      </c>
      <c r="O116">
        <f t="shared" si="31"/>
        <v>-6972190591.162015</v>
      </c>
      <c r="P116">
        <f t="shared" si="32"/>
        <v>285434414.90469319</v>
      </c>
      <c r="Q116">
        <f t="shared" si="33"/>
        <v>293510638.14697224</v>
      </c>
    </row>
    <row r="117" spans="1:17" x14ac:dyDescent="0.25">
      <c r="A117" s="8">
        <v>42217</v>
      </c>
      <c r="B117" s="9">
        <v>290629200.91832</v>
      </c>
      <c r="C117" s="10">
        <v>14</v>
      </c>
      <c r="D117" s="10">
        <v>61.6</v>
      </c>
      <c r="E117" s="10">
        <v>31</v>
      </c>
      <c r="F117">
        <v>20</v>
      </c>
      <c r="G117">
        <f t="shared" si="25"/>
        <v>2015</v>
      </c>
      <c r="H117" s="29">
        <v>670353.06174277852</v>
      </c>
      <c r="J117">
        <f t="shared" si="26"/>
        <v>6733221371.4646521</v>
      </c>
      <c r="K117">
        <f t="shared" si="27"/>
        <v>953603.13717287499</v>
      </c>
      <c r="L117">
        <f t="shared" si="28"/>
        <v>44808589.739148252</v>
      </c>
      <c r="M117">
        <f t="shared" si="29"/>
        <v>145204450.2072126</v>
      </c>
      <c r="N117">
        <f t="shared" si="30"/>
        <v>41627182.99323763</v>
      </c>
      <c r="O117">
        <f t="shared" si="31"/>
        <v>-6972190591.162015</v>
      </c>
      <c r="P117">
        <f t="shared" si="32"/>
        <v>285600005.7144984</v>
      </c>
      <c r="Q117">
        <f t="shared" si="33"/>
        <v>279224612.09390628</v>
      </c>
    </row>
    <row r="118" spans="1:17" x14ac:dyDescent="0.25">
      <c r="A118" s="8">
        <v>42248</v>
      </c>
      <c r="B118" s="9">
        <v>282605551.88294774</v>
      </c>
      <c r="C118" s="10">
        <v>34.6</v>
      </c>
      <c r="D118" s="10">
        <v>54.2</v>
      </c>
      <c r="E118" s="10">
        <v>30</v>
      </c>
      <c r="F118">
        <v>21</v>
      </c>
      <c r="G118">
        <f t="shared" si="25"/>
        <v>2015</v>
      </c>
      <c r="H118" s="29">
        <v>670741.95775724982</v>
      </c>
      <c r="J118">
        <f t="shared" si="26"/>
        <v>6733221371.4646521</v>
      </c>
      <c r="K118">
        <f t="shared" si="27"/>
        <v>2356762.0390129625</v>
      </c>
      <c r="L118">
        <f t="shared" si="28"/>
        <v>39425739.673081741</v>
      </c>
      <c r="M118">
        <f t="shared" si="29"/>
        <v>140520435.68439931</v>
      </c>
      <c r="N118">
        <f t="shared" si="30"/>
        <v>43708542.142899513</v>
      </c>
      <c r="O118">
        <f t="shared" si="31"/>
        <v>-6972190591.162015</v>
      </c>
      <c r="P118">
        <f t="shared" si="32"/>
        <v>285765692.58951104</v>
      </c>
      <c r="Q118">
        <f t="shared" si="33"/>
        <v>272807952.43154156</v>
      </c>
    </row>
    <row r="119" spans="1:17" x14ac:dyDescent="0.25">
      <c r="A119" s="8">
        <v>42278</v>
      </c>
      <c r="B119" s="9">
        <v>248709445.01775387</v>
      </c>
      <c r="C119" s="10">
        <v>254.9</v>
      </c>
      <c r="D119" s="10">
        <v>0</v>
      </c>
      <c r="E119" s="10">
        <v>31</v>
      </c>
      <c r="F119">
        <v>21</v>
      </c>
      <c r="G119">
        <f t="shared" si="25"/>
        <v>2015</v>
      </c>
      <c r="H119" s="29">
        <v>671131.07938434032</v>
      </c>
      <c r="J119">
        <f t="shared" si="26"/>
        <v>6733221371.4646521</v>
      </c>
      <c r="K119">
        <f t="shared" si="27"/>
        <v>17362388.547526132</v>
      </c>
      <c r="L119">
        <f t="shared" si="28"/>
        <v>0</v>
      </c>
      <c r="M119">
        <f t="shared" si="29"/>
        <v>145204450.2072126</v>
      </c>
      <c r="N119">
        <f t="shared" si="30"/>
        <v>43708542.142899513</v>
      </c>
      <c r="O119">
        <f t="shared" si="31"/>
        <v>-6972190591.162015</v>
      </c>
      <c r="P119">
        <f t="shared" si="32"/>
        <v>285931475.58546209</v>
      </c>
      <c r="Q119">
        <f t="shared" si="33"/>
        <v>253237636.78573751</v>
      </c>
    </row>
    <row r="120" spans="1:17" x14ac:dyDescent="0.25">
      <c r="A120" s="8">
        <v>42309</v>
      </c>
      <c r="B120" s="9">
        <v>248717807.65306461</v>
      </c>
      <c r="C120" s="10">
        <v>353.2</v>
      </c>
      <c r="D120" s="10">
        <v>0</v>
      </c>
      <c r="E120" s="10">
        <v>30</v>
      </c>
      <c r="F120">
        <v>21</v>
      </c>
      <c r="G120">
        <f t="shared" si="25"/>
        <v>2015</v>
      </c>
      <c r="H120" s="29">
        <v>671520.42675493611</v>
      </c>
      <c r="J120">
        <f t="shared" si="26"/>
        <v>6733221371.4646521</v>
      </c>
      <c r="K120">
        <f t="shared" si="27"/>
        <v>24058044.860675674</v>
      </c>
      <c r="L120">
        <f t="shared" si="28"/>
        <v>0</v>
      </c>
      <c r="M120">
        <f t="shared" si="29"/>
        <v>140520435.68439931</v>
      </c>
      <c r="N120">
        <f t="shared" si="30"/>
        <v>43708542.142899513</v>
      </c>
      <c r="O120">
        <f t="shared" si="31"/>
        <v>-6972190591.162015</v>
      </c>
      <c r="P120">
        <f t="shared" si="32"/>
        <v>286097354.75811481</v>
      </c>
      <c r="Q120">
        <f t="shared" si="33"/>
        <v>255415157.74872684</v>
      </c>
    </row>
    <row r="121" spans="1:17" x14ac:dyDescent="0.25">
      <c r="A121" s="8">
        <v>42339</v>
      </c>
      <c r="B121" s="9">
        <v>260362308.73120618</v>
      </c>
      <c r="C121" s="10">
        <v>447.8</v>
      </c>
      <c r="D121" s="10">
        <v>0</v>
      </c>
      <c r="E121" s="10">
        <v>31</v>
      </c>
      <c r="F121">
        <v>21</v>
      </c>
      <c r="G121">
        <f t="shared" si="25"/>
        <v>2015</v>
      </c>
      <c r="H121" s="29">
        <v>671909.99999999919</v>
      </c>
      <c r="J121">
        <f t="shared" si="26"/>
        <v>6733221371.4646521</v>
      </c>
      <c r="K121">
        <f t="shared" si="27"/>
        <v>30501677.487572387</v>
      </c>
      <c r="L121">
        <f t="shared" si="28"/>
        <v>0</v>
      </c>
      <c r="M121">
        <f t="shared" si="29"/>
        <v>145204450.2072126</v>
      </c>
      <c r="N121">
        <f t="shared" si="30"/>
        <v>43708542.142899513</v>
      </c>
      <c r="O121">
        <f t="shared" si="31"/>
        <v>-6972190591.162015</v>
      </c>
      <c r="P121">
        <f t="shared" si="32"/>
        <v>286263330.16326469</v>
      </c>
      <c r="Q121">
        <f t="shared" si="33"/>
        <v>266708780.30358642</v>
      </c>
    </row>
    <row r="122" spans="1:17" x14ac:dyDescent="0.25">
      <c r="A122" s="8">
        <v>42370</v>
      </c>
      <c r="B122" s="9"/>
      <c r="C122">
        <v>730.42</v>
      </c>
      <c r="D122">
        <v>0</v>
      </c>
      <c r="E122" s="10">
        <v>31</v>
      </c>
      <c r="F122">
        <v>20</v>
      </c>
      <c r="G122">
        <f>YEAR(A122)</f>
        <v>2016</v>
      </c>
      <c r="H122" s="29">
        <v>672300.69559703395</v>
      </c>
      <c r="J122">
        <f t="shared" si="26"/>
        <v>6733221371.4646521</v>
      </c>
      <c r="K122">
        <f t="shared" si="27"/>
        <v>49752200.246700808</v>
      </c>
      <c r="L122">
        <f t="shared" si="28"/>
        <v>0</v>
      </c>
      <c r="M122">
        <f t="shared" si="29"/>
        <v>145204450.2072126</v>
      </c>
      <c r="N122">
        <f t="shared" si="30"/>
        <v>41627182.99323763</v>
      </c>
      <c r="O122">
        <f t="shared" si="31"/>
        <v>-6975650735.3759918</v>
      </c>
      <c r="P122">
        <f t="shared" si="32"/>
        <v>286429783.73991525</v>
      </c>
      <c r="Q122">
        <f t="shared" si="33"/>
        <v>280584253.27572668</v>
      </c>
    </row>
    <row r="123" spans="1:17" x14ac:dyDescent="0.25">
      <c r="A123" s="8">
        <v>42401</v>
      </c>
      <c r="B123" s="9"/>
      <c r="C123">
        <v>650.05499999999995</v>
      </c>
      <c r="D123">
        <v>0</v>
      </c>
      <c r="E123" s="10">
        <v>29</v>
      </c>
      <c r="F123">
        <v>20</v>
      </c>
      <c r="G123">
        <f t="shared" ref="G123:G145" si="34">YEAR(A123)</f>
        <v>2016</v>
      </c>
      <c r="H123" s="29">
        <v>672691.61837188865</v>
      </c>
      <c r="J123">
        <f t="shared" si="26"/>
        <v>6733221371.4646521</v>
      </c>
      <c r="K123">
        <f t="shared" si="27"/>
        <v>44278177.666779518</v>
      </c>
      <c r="L123">
        <f t="shared" si="28"/>
        <v>0</v>
      </c>
      <c r="M123">
        <f t="shared" si="29"/>
        <v>135836421.16158599</v>
      </c>
      <c r="N123">
        <f t="shared" si="30"/>
        <v>41627182.99323763</v>
      </c>
      <c r="O123">
        <f t="shared" si="31"/>
        <v>-6975650735.3759918</v>
      </c>
      <c r="P123">
        <f t="shared" si="32"/>
        <v>286596334.10434884</v>
      </c>
      <c r="Q123">
        <f t="shared" si="33"/>
        <v>265908752.0146119</v>
      </c>
    </row>
    <row r="124" spans="1:17" x14ac:dyDescent="0.25">
      <c r="A124" s="8">
        <v>42430</v>
      </c>
      <c r="B124" s="9"/>
      <c r="C124">
        <v>558.63</v>
      </c>
      <c r="D124">
        <v>0.2</v>
      </c>
      <c r="E124" s="10">
        <v>31</v>
      </c>
      <c r="F124">
        <v>21</v>
      </c>
      <c r="G124">
        <f t="shared" si="34"/>
        <v>2016</v>
      </c>
      <c r="H124" s="29">
        <v>673082.76845666114</v>
      </c>
      <c r="J124">
        <f t="shared" si="26"/>
        <v>6733221371.4646521</v>
      </c>
      <c r="K124">
        <f t="shared" si="27"/>
        <v>38050808.608491652</v>
      </c>
      <c r="L124">
        <f t="shared" si="28"/>
        <v>145482.4342180138</v>
      </c>
      <c r="M124">
        <f t="shared" si="29"/>
        <v>145204450.2072126</v>
      </c>
      <c r="N124">
        <f t="shared" si="30"/>
        <v>43708542.142899513</v>
      </c>
      <c r="O124">
        <f t="shared" si="31"/>
        <v>-6975650735.3759918</v>
      </c>
      <c r="P124">
        <f t="shared" si="32"/>
        <v>286762981.31284499</v>
      </c>
      <c r="Q124">
        <f t="shared" si="33"/>
        <v>271442900.7943275</v>
      </c>
    </row>
    <row r="125" spans="1:17" x14ac:dyDescent="0.25">
      <c r="A125" s="8">
        <v>42461</v>
      </c>
      <c r="B125" s="9"/>
      <c r="C125">
        <v>327.22000000000003</v>
      </c>
      <c r="D125">
        <v>0.51500000000000001</v>
      </c>
      <c r="E125" s="10">
        <v>30</v>
      </c>
      <c r="F125">
        <v>21</v>
      </c>
      <c r="G125">
        <f t="shared" si="34"/>
        <v>2016</v>
      </c>
      <c r="H125" s="29">
        <v>673474.14598352544</v>
      </c>
      <c r="J125">
        <f t="shared" si="26"/>
        <v>6733221371.4646521</v>
      </c>
      <c r="K125">
        <f t="shared" si="27"/>
        <v>22288429.896122012</v>
      </c>
      <c r="L125">
        <f t="shared" si="28"/>
        <v>374617.26811138552</v>
      </c>
      <c r="M125">
        <f t="shared" si="29"/>
        <v>140520435.68439931</v>
      </c>
      <c r="N125">
        <f t="shared" si="30"/>
        <v>43708542.142899513</v>
      </c>
      <c r="O125">
        <f t="shared" si="31"/>
        <v>-6975650735.3759918</v>
      </c>
      <c r="P125">
        <f t="shared" si="32"/>
        <v>286929725.42171556</v>
      </c>
      <c r="Q125">
        <f t="shared" si="33"/>
        <v>251392386.50190812</v>
      </c>
    </row>
    <row r="126" spans="1:17" x14ac:dyDescent="0.25">
      <c r="A126" s="8">
        <v>42491</v>
      </c>
      <c r="B126" s="9"/>
      <c r="C126">
        <v>152.935</v>
      </c>
      <c r="D126">
        <v>14.955</v>
      </c>
      <c r="E126" s="10">
        <v>31</v>
      </c>
      <c r="F126">
        <v>21</v>
      </c>
      <c r="G126">
        <f t="shared" si="34"/>
        <v>2016</v>
      </c>
      <c r="H126" s="29">
        <v>673865.75108473236</v>
      </c>
      <c r="J126">
        <f t="shared" si="26"/>
        <v>6733221371.4646521</v>
      </c>
      <c r="K126">
        <f t="shared" si="27"/>
        <v>10417092.555966688</v>
      </c>
      <c r="L126">
        <f t="shared" si="28"/>
        <v>10878449.018651983</v>
      </c>
      <c r="M126">
        <f t="shared" si="29"/>
        <v>145204450.2072126</v>
      </c>
      <c r="N126">
        <f t="shared" si="30"/>
        <v>43708542.142899513</v>
      </c>
      <c r="O126">
        <f t="shared" si="31"/>
        <v>-6975650735.3759918</v>
      </c>
      <c r="P126">
        <f t="shared" si="32"/>
        <v>287096566.48730534</v>
      </c>
      <c r="Q126">
        <f t="shared" si="33"/>
        <v>254875736.50069588</v>
      </c>
    </row>
    <row r="127" spans="1:17" x14ac:dyDescent="0.25">
      <c r="A127" s="8">
        <v>42522</v>
      </c>
      <c r="B127" s="9"/>
      <c r="C127">
        <v>33.26</v>
      </c>
      <c r="D127">
        <v>59.265000000000001</v>
      </c>
      <c r="E127" s="10">
        <v>30</v>
      </c>
      <c r="F127">
        <v>22</v>
      </c>
      <c r="G127">
        <f t="shared" si="34"/>
        <v>2016</v>
      </c>
      <c r="H127" s="29">
        <v>674257.58389260957</v>
      </c>
      <c r="J127">
        <f t="shared" si="26"/>
        <v>6733221371.4646521</v>
      </c>
      <c r="K127">
        <f t="shared" si="27"/>
        <v>2265488.5958835585</v>
      </c>
      <c r="L127">
        <f t="shared" si="28"/>
        <v>43110082.319652937</v>
      </c>
      <c r="M127">
        <f t="shared" si="29"/>
        <v>140520435.68439931</v>
      </c>
      <c r="N127">
        <f t="shared" si="30"/>
        <v>45789901.292561397</v>
      </c>
      <c r="O127">
        <f t="shared" si="31"/>
        <v>-6975650735.3759918</v>
      </c>
      <c r="P127">
        <f t="shared" si="32"/>
        <v>287263504.5659917</v>
      </c>
      <c r="Q127">
        <f t="shared" si="33"/>
        <v>276520048.547149</v>
      </c>
    </row>
    <row r="128" spans="1:17" x14ac:dyDescent="0.25">
      <c r="A128" s="8">
        <v>42552</v>
      </c>
      <c r="B128" s="9"/>
      <c r="C128">
        <v>7.7549999999999999</v>
      </c>
      <c r="D128">
        <v>97.7</v>
      </c>
      <c r="E128" s="10">
        <v>31</v>
      </c>
      <c r="F128">
        <v>20</v>
      </c>
      <c r="G128">
        <f t="shared" si="34"/>
        <v>2016</v>
      </c>
      <c r="H128" s="29">
        <v>674649.64453956159</v>
      </c>
      <c r="J128">
        <f t="shared" si="26"/>
        <v>6733221371.4646521</v>
      </c>
      <c r="K128">
        <f t="shared" si="27"/>
        <v>528228.02348397463</v>
      </c>
      <c r="L128">
        <f t="shared" si="28"/>
        <v>71068169.11549975</v>
      </c>
      <c r="M128">
        <f t="shared" si="29"/>
        <v>145204450.2072126</v>
      </c>
      <c r="N128">
        <f t="shared" si="30"/>
        <v>41627182.99323763</v>
      </c>
      <c r="O128">
        <f t="shared" si="31"/>
        <v>-6975650735.3759918</v>
      </c>
      <c r="P128">
        <f t="shared" si="32"/>
        <v>287430539.71418482</v>
      </c>
      <c r="Q128">
        <f t="shared" si="33"/>
        <v>303429206.14227873</v>
      </c>
    </row>
    <row r="129" spans="1:17" x14ac:dyDescent="0.25">
      <c r="A129" s="8">
        <v>42583</v>
      </c>
      <c r="B129" s="9"/>
      <c r="C129">
        <v>11.675000000000001</v>
      </c>
      <c r="D129">
        <v>74.180000000000007</v>
      </c>
      <c r="E129" s="10">
        <v>31</v>
      </c>
      <c r="F129">
        <v>22</v>
      </c>
      <c r="G129">
        <f t="shared" si="34"/>
        <v>2016</v>
      </c>
      <c r="H129" s="29">
        <v>675041.9331580702</v>
      </c>
      <c r="J129">
        <f t="shared" si="26"/>
        <v>6733221371.4646521</v>
      </c>
      <c r="K129">
        <f t="shared" si="27"/>
        <v>795236.90189237974</v>
      </c>
      <c r="L129">
        <f t="shared" si="28"/>
        <v>53959434.851461321</v>
      </c>
      <c r="M129">
        <f t="shared" si="29"/>
        <v>145204450.2072126</v>
      </c>
      <c r="N129">
        <f t="shared" si="30"/>
        <v>45789901.292561397</v>
      </c>
      <c r="O129">
        <f t="shared" si="31"/>
        <v>-6975650735.3759918</v>
      </c>
      <c r="P129">
        <f t="shared" si="32"/>
        <v>287597671.9883278</v>
      </c>
      <c r="Q129">
        <f t="shared" si="33"/>
        <v>290917331.33011609</v>
      </c>
    </row>
    <row r="130" spans="1:17" x14ac:dyDescent="0.25">
      <c r="A130" s="8">
        <v>42614</v>
      </c>
      <c r="B130" s="9"/>
      <c r="C130">
        <v>73.45</v>
      </c>
      <c r="D130">
        <v>27.81</v>
      </c>
      <c r="E130" s="10">
        <v>30</v>
      </c>
      <c r="F130">
        <v>21</v>
      </c>
      <c r="G130">
        <f t="shared" si="34"/>
        <v>2016</v>
      </c>
      <c r="H130" s="29">
        <v>675434.44988069392</v>
      </c>
      <c r="J130">
        <f t="shared" ref="J130:J145" si="35">WSkWh</f>
        <v>6733221371.4646521</v>
      </c>
      <c r="K130">
        <f t="shared" ref="K130:K145" si="36">LonHDD*C130</f>
        <v>5003010.7446676912</v>
      </c>
      <c r="L130">
        <f t="shared" ref="L130:L145" si="37">LonCDD*D130</f>
        <v>20229332.478014819</v>
      </c>
      <c r="M130">
        <f t="shared" ref="M130:M145" si="38">MonthDays*E130</f>
        <v>140520435.68439931</v>
      </c>
      <c r="N130">
        <f t="shared" ref="N130:N145" si="39">PeakDays*F130</f>
        <v>43708542.142899513</v>
      </c>
      <c r="O130">
        <f t="shared" ref="O130:O145" si="40">Year*G130</f>
        <v>-6975650735.3759918</v>
      </c>
      <c r="P130">
        <f t="shared" ref="P130:P145" si="41">Population*H130</f>
        <v>287764901.44489646</v>
      </c>
      <c r="Q130">
        <f t="shared" ref="Q130:Q145" si="42">SUM(J130:P130)</f>
        <v>254796858.58353877</v>
      </c>
    </row>
    <row r="131" spans="1:17" x14ac:dyDescent="0.25">
      <c r="A131" s="8">
        <v>42644</v>
      </c>
      <c r="B131" s="9"/>
      <c r="C131">
        <v>254.56</v>
      </c>
      <c r="D131">
        <v>2.4049999999999998</v>
      </c>
      <c r="E131" s="10">
        <v>31</v>
      </c>
      <c r="F131">
        <v>20</v>
      </c>
      <c r="G131">
        <f t="shared" si="34"/>
        <v>2016</v>
      </c>
      <c r="H131" s="29">
        <v>675827.19484006858</v>
      </c>
      <c r="J131">
        <f t="shared" si="35"/>
        <v>6733221371.4646521</v>
      </c>
      <c r="K131">
        <f t="shared" si="36"/>
        <v>17339229.614194792</v>
      </c>
      <c r="L131">
        <f t="shared" si="37"/>
        <v>1749426.2714716159</v>
      </c>
      <c r="M131">
        <f t="shared" si="38"/>
        <v>145204450.2072126</v>
      </c>
      <c r="N131">
        <f t="shared" si="39"/>
        <v>41627182.99323763</v>
      </c>
      <c r="O131">
        <f t="shared" si="40"/>
        <v>-6975650735.3759918</v>
      </c>
      <c r="P131">
        <f t="shared" si="41"/>
        <v>287932228.14039946</v>
      </c>
      <c r="Q131">
        <f t="shared" si="42"/>
        <v>251423153.31517649</v>
      </c>
    </row>
    <row r="132" spans="1:17" x14ac:dyDescent="0.25">
      <c r="A132" s="8">
        <v>42675</v>
      </c>
      <c r="B132" s="9"/>
      <c r="C132">
        <v>420.85500000000002</v>
      </c>
      <c r="D132">
        <v>0</v>
      </c>
      <c r="E132" s="10">
        <v>30</v>
      </c>
      <c r="F132">
        <v>22</v>
      </c>
      <c r="G132">
        <f t="shared" si="34"/>
        <v>2016</v>
      </c>
      <c r="H132" s="29">
        <v>676220.16816890694</v>
      </c>
      <c r="J132">
        <f t="shared" si="35"/>
        <v>6733221371.4646521</v>
      </c>
      <c r="K132">
        <f t="shared" si="36"/>
        <v>28666332.021063596</v>
      </c>
      <c r="L132">
        <f t="shared" si="37"/>
        <v>0</v>
      </c>
      <c r="M132">
        <f t="shared" si="38"/>
        <v>140520435.68439931</v>
      </c>
      <c r="N132">
        <f t="shared" si="39"/>
        <v>45789901.292561397</v>
      </c>
      <c r="O132">
        <f t="shared" si="40"/>
        <v>-6975650735.3759918</v>
      </c>
      <c r="P132">
        <f t="shared" si="41"/>
        <v>288099652.13137835</v>
      </c>
      <c r="Q132">
        <f t="shared" si="42"/>
        <v>260646957.21806353</v>
      </c>
    </row>
    <row r="133" spans="1:17" x14ac:dyDescent="0.25">
      <c r="A133" s="8">
        <v>42705</v>
      </c>
      <c r="B133" s="9"/>
      <c r="C133">
        <v>613.97</v>
      </c>
      <c r="D133" s="10">
        <v>0</v>
      </c>
      <c r="E133" s="10">
        <v>31</v>
      </c>
      <c r="F133">
        <v>20</v>
      </c>
      <c r="G133">
        <f t="shared" si="34"/>
        <v>2016</v>
      </c>
      <c r="H133" s="29">
        <v>676613.36999999906</v>
      </c>
      <c r="J133">
        <f t="shared" si="35"/>
        <v>6733221371.4646521</v>
      </c>
      <c r="K133">
        <f t="shared" si="36"/>
        <v>41820265.580716431</v>
      </c>
      <c r="L133">
        <f t="shared" si="37"/>
        <v>0</v>
      </c>
      <c r="M133">
        <f t="shared" si="38"/>
        <v>145204450.2072126</v>
      </c>
      <c r="N133">
        <f t="shared" si="39"/>
        <v>41627182.99323763</v>
      </c>
      <c r="O133">
        <f t="shared" si="40"/>
        <v>-6975650735.3759918</v>
      </c>
      <c r="P133">
        <f t="shared" si="41"/>
        <v>288267173.47440749</v>
      </c>
      <c r="Q133">
        <f t="shared" si="42"/>
        <v>274489708.34423381</v>
      </c>
    </row>
    <row r="134" spans="1:17" x14ac:dyDescent="0.25">
      <c r="A134" s="8">
        <v>42736</v>
      </c>
      <c r="C134">
        <v>730.42</v>
      </c>
      <c r="D134">
        <v>0</v>
      </c>
      <c r="E134">
        <v>31</v>
      </c>
      <c r="F134">
        <v>21</v>
      </c>
      <c r="G134">
        <f t="shared" si="34"/>
        <v>2017</v>
      </c>
      <c r="H134" s="29">
        <v>677062.80004069209</v>
      </c>
      <c r="J134">
        <f t="shared" si="35"/>
        <v>6733221371.4646521</v>
      </c>
      <c r="K134">
        <f t="shared" si="36"/>
        <v>49752200.246700808</v>
      </c>
      <c r="L134">
        <f t="shared" si="37"/>
        <v>0</v>
      </c>
      <c r="M134">
        <f t="shared" si="38"/>
        <v>145204450.2072126</v>
      </c>
      <c r="N134">
        <f t="shared" si="39"/>
        <v>43708542.142899513</v>
      </c>
      <c r="O134">
        <f t="shared" si="40"/>
        <v>-6979110879.5899677</v>
      </c>
      <c r="P134">
        <f t="shared" si="41"/>
        <v>288458650.5176487</v>
      </c>
      <c r="Q134">
        <f t="shared" si="42"/>
        <v>281234334.98914623</v>
      </c>
    </row>
    <row r="135" spans="1:17" x14ac:dyDescent="0.25">
      <c r="A135" s="8">
        <v>42767</v>
      </c>
      <c r="C135">
        <v>650.05499999999995</v>
      </c>
      <c r="D135">
        <v>0</v>
      </c>
      <c r="E135">
        <v>28</v>
      </c>
      <c r="F135">
        <v>19</v>
      </c>
      <c r="G135">
        <f t="shared" si="34"/>
        <v>2017</v>
      </c>
      <c r="H135" s="29">
        <v>677512.52860838722</v>
      </c>
      <c r="J135">
        <f t="shared" si="35"/>
        <v>6733221371.4646521</v>
      </c>
      <c r="K135">
        <f t="shared" si="36"/>
        <v>44278177.666779518</v>
      </c>
      <c r="L135">
        <f t="shared" si="37"/>
        <v>0</v>
      </c>
      <c r="M135">
        <f t="shared" si="38"/>
        <v>131152406.63877268</v>
      </c>
      <c r="N135">
        <f t="shared" si="39"/>
        <v>39545823.843575753</v>
      </c>
      <c r="O135">
        <f t="shared" si="40"/>
        <v>-6979110879.5899677</v>
      </c>
      <c r="P135">
        <f t="shared" si="41"/>
        <v>288650254.74657512</v>
      </c>
      <c r="Q135">
        <f t="shared" si="42"/>
        <v>257737154.77038741</v>
      </c>
    </row>
    <row r="136" spans="1:17" x14ac:dyDescent="0.25">
      <c r="A136" s="8">
        <v>42795</v>
      </c>
      <c r="C136">
        <v>558.63</v>
      </c>
      <c r="D136">
        <v>0.2</v>
      </c>
      <c r="E136">
        <v>31</v>
      </c>
      <c r="F136">
        <v>23</v>
      </c>
      <c r="G136">
        <f t="shared" si="34"/>
        <v>2017</v>
      </c>
      <c r="H136" s="29">
        <v>677962.55590137723</v>
      </c>
      <c r="J136">
        <f t="shared" si="35"/>
        <v>6733221371.4646521</v>
      </c>
      <c r="K136">
        <f t="shared" si="36"/>
        <v>38050808.608491652</v>
      </c>
      <c r="L136">
        <f t="shared" si="37"/>
        <v>145482.4342180138</v>
      </c>
      <c r="M136">
        <f t="shared" si="38"/>
        <v>145204450.2072126</v>
      </c>
      <c r="N136">
        <f t="shared" si="39"/>
        <v>47871260.442223281</v>
      </c>
      <c r="O136">
        <f t="shared" si="40"/>
        <v>-6979110879.5899677</v>
      </c>
      <c r="P136">
        <f t="shared" si="41"/>
        <v>288841986.24566829</v>
      </c>
      <c r="Q136">
        <f t="shared" si="42"/>
        <v>274224479.81249893</v>
      </c>
    </row>
    <row r="137" spans="1:17" x14ac:dyDescent="0.25">
      <c r="A137" s="8">
        <v>42826</v>
      </c>
      <c r="C137">
        <v>327.22000000000003</v>
      </c>
      <c r="D137">
        <v>0.51500000000000001</v>
      </c>
      <c r="E137">
        <v>30</v>
      </c>
      <c r="F137">
        <v>18</v>
      </c>
      <c r="G137">
        <f t="shared" si="34"/>
        <v>2017</v>
      </c>
      <c r="H137" s="29">
        <v>678412.88211808575</v>
      </c>
      <c r="J137">
        <f t="shared" si="35"/>
        <v>6733221371.4646521</v>
      </c>
      <c r="K137">
        <f t="shared" si="36"/>
        <v>22288429.896122012</v>
      </c>
      <c r="L137">
        <f t="shared" si="37"/>
        <v>374617.26811138552</v>
      </c>
      <c r="M137">
        <f t="shared" si="38"/>
        <v>140520435.68439931</v>
      </c>
      <c r="N137">
        <f t="shared" si="39"/>
        <v>37464464.69391387</v>
      </c>
      <c r="O137">
        <f t="shared" si="40"/>
        <v>-6979110879.5899677</v>
      </c>
      <c r="P137">
        <f t="shared" si="41"/>
        <v>289033845.09946537</v>
      </c>
      <c r="Q137">
        <f t="shared" si="42"/>
        <v>243792284.51669598</v>
      </c>
    </row>
    <row r="138" spans="1:17" x14ac:dyDescent="0.25">
      <c r="A138" s="8">
        <v>42856</v>
      </c>
      <c r="C138">
        <v>152.935</v>
      </c>
      <c r="D138">
        <v>14.955</v>
      </c>
      <c r="E138">
        <v>31</v>
      </c>
      <c r="F138">
        <v>22</v>
      </c>
      <c r="G138">
        <f t="shared" si="34"/>
        <v>2017</v>
      </c>
      <c r="H138" s="29">
        <v>678863.50745706842</v>
      </c>
      <c r="J138">
        <f t="shared" si="35"/>
        <v>6733221371.4646521</v>
      </c>
      <c r="K138">
        <f t="shared" si="36"/>
        <v>10417092.555966688</v>
      </c>
      <c r="L138">
        <f t="shared" si="37"/>
        <v>10878449.018651983</v>
      </c>
      <c r="M138">
        <f t="shared" si="38"/>
        <v>145204450.2072126</v>
      </c>
      <c r="N138">
        <f t="shared" si="39"/>
        <v>45789901.292561397</v>
      </c>
      <c r="O138">
        <f t="shared" si="40"/>
        <v>-6979110879.5899677</v>
      </c>
      <c r="P138">
        <f t="shared" si="41"/>
        <v>289225831.39255989</v>
      </c>
      <c r="Q138">
        <f t="shared" si="42"/>
        <v>255626216.34163654</v>
      </c>
    </row>
    <row r="139" spans="1:17" x14ac:dyDescent="0.25">
      <c r="A139" s="8">
        <v>42887</v>
      </c>
      <c r="C139">
        <v>33.26</v>
      </c>
      <c r="D139">
        <v>59.265000000000001</v>
      </c>
      <c r="E139">
        <v>30</v>
      </c>
      <c r="F139">
        <v>22</v>
      </c>
      <c r="G139">
        <f t="shared" si="34"/>
        <v>2017</v>
      </c>
      <c r="H139" s="29">
        <v>679314.43211701256</v>
      </c>
      <c r="J139">
        <f t="shared" si="35"/>
        <v>6733221371.4646521</v>
      </c>
      <c r="K139">
        <f t="shared" si="36"/>
        <v>2265488.5958835585</v>
      </c>
      <c r="L139">
        <f t="shared" si="37"/>
        <v>43110082.319652937</v>
      </c>
      <c r="M139">
        <f t="shared" si="38"/>
        <v>140520435.68439931</v>
      </c>
      <c r="N139">
        <f t="shared" si="39"/>
        <v>45789901.292561397</v>
      </c>
      <c r="O139">
        <f t="shared" si="40"/>
        <v>-6979110879.5899677</v>
      </c>
      <c r="P139">
        <f t="shared" si="41"/>
        <v>289417945.2096014</v>
      </c>
      <c r="Q139">
        <f t="shared" si="42"/>
        <v>275214344.9767828</v>
      </c>
    </row>
    <row r="140" spans="1:17" x14ac:dyDescent="0.25">
      <c r="A140" s="8">
        <v>42917</v>
      </c>
      <c r="C140">
        <v>7.7549999999999999</v>
      </c>
      <c r="D140">
        <v>97.7</v>
      </c>
      <c r="E140">
        <v>31</v>
      </c>
      <c r="F140">
        <v>20</v>
      </c>
      <c r="G140">
        <f t="shared" si="34"/>
        <v>2017</v>
      </c>
      <c r="H140" s="29">
        <v>679765.65629673749</v>
      </c>
      <c r="J140">
        <f t="shared" si="35"/>
        <v>6733221371.4646521</v>
      </c>
      <c r="K140">
        <f t="shared" si="36"/>
        <v>528228.02348397463</v>
      </c>
      <c r="L140">
        <f t="shared" si="37"/>
        <v>71068169.11549975</v>
      </c>
      <c r="M140">
        <f t="shared" si="38"/>
        <v>145204450.2072126</v>
      </c>
      <c r="N140">
        <f t="shared" si="39"/>
        <v>41627182.99323763</v>
      </c>
      <c r="O140">
        <f t="shared" si="40"/>
        <v>-6979110879.5899677</v>
      </c>
      <c r="P140">
        <f t="shared" si="41"/>
        <v>289610186.63529569</v>
      </c>
      <c r="Q140">
        <f t="shared" si="42"/>
        <v>302148708.84941369</v>
      </c>
    </row>
    <row r="141" spans="1:17" x14ac:dyDescent="0.25">
      <c r="A141" s="8">
        <v>42948</v>
      </c>
      <c r="C141">
        <v>11.675000000000001</v>
      </c>
      <c r="D141">
        <v>74.180000000000007</v>
      </c>
      <c r="E141">
        <v>31</v>
      </c>
      <c r="F141">
        <v>22</v>
      </c>
      <c r="G141">
        <f t="shared" si="34"/>
        <v>2017</v>
      </c>
      <c r="H141" s="29">
        <v>680217.18019519455</v>
      </c>
      <c r="J141">
        <f t="shared" si="35"/>
        <v>6733221371.4646521</v>
      </c>
      <c r="K141">
        <f t="shared" si="36"/>
        <v>795236.90189237974</v>
      </c>
      <c r="L141">
        <f t="shared" si="37"/>
        <v>53959434.851461321</v>
      </c>
      <c r="M141">
        <f t="shared" si="38"/>
        <v>145204450.2072126</v>
      </c>
      <c r="N141">
        <f t="shared" si="39"/>
        <v>45789901.292561397</v>
      </c>
      <c r="O141">
        <f t="shared" si="40"/>
        <v>-6979110879.5899677</v>
      </c>
      <c r="P141">
        <f t="shared" si="41"/>
        <v>289802555.75440478</v>
      </c>
      <c r="Q141">
        <f t="shared" si="42"/>
        <v>289662070.88221717</v>
      </c>
    </row>
    <row r="142" spans="1:17" x14ac:dyDescent="0.25">
      <c r="A142" s="8">
        <v>42979</v>
      </c>
      <c r="C142">
        <v>73.45</v>
      </c>
      <c r="D142">
        <v>27.81</v>
      </c>
      <c r="E142">
        <v>30</v>
      </c>
      <c r="F142">
        <v>20</v>
      </c>
      <c r="G142">
        <f t="shared" si="34"/>
        <v>2017</v>
      </c>
      <c r="H142" s="29">
        <v>680669.00401146745</v>
      </c>
      <c r="J142">
        <f t="shared" si="35"/>
        <v>6733221371.4646521</v>
      </c>
      <c r="K142">
        <f t="shared" si="36"/>
        <v>5003010.7446676912</v>
      </c>
      <c r="L142">
        <f t="shared" si="37"/>
        <v>20229332.478014819</v>
      </c>
      <c r="M142">
        <f t="shared" si="38"/>
        <v>140520435.68439931</v>
      </c>
      <c r="N142">
        <f t="shared" si="39"/>
        <v>41627182.99323763</v>
      </c>
      <c r="O142">
        <f t="shared" si="40"/>
        <v>-6979110879.5899677</v>
      </c>
      <c r="P142">
        <f t="shared" si="41"/>
        <v>289995052.65174723</v>
      </c>
      <c r="Q142">
        <f t="shared" si="42"/>
        <v>251485506.42675161</v>
      </c>
    </row>
    <row r="143" spans="1:17" x14ac:dyDescent="0.25">
      <c r="A143" s="8">
        <v>43009</v>
      </c>
      <c r="C143">
        <v>254.56</v>
      </c>
      <c r="D143">
        <v>2.4049999999999998</v>
      </c>
      <c r="E143">
        <v>31</v>
      </c>
      <c r="F143">
        <v>21</v>
      </c>
      <c r="G143">
        <f t="shared" si="34"/>
        <v>2017</v>
      </c>
      <c r="H143" s="29">
        <v>681121.1279447719</v>
      </c>
      <c r="J143">
        <f t="shared" si="35"/>
        <v>6733221371.4646521</v>
      </c>
      <c r="K143">
        <f t="shared" si="36"/>
        <v>17339229.614194792</v>
      </c>
      <c r="L143">
        <f t="shared" si="37"/>
        <v>1749426.2714716159</v>
      </c>
      <c r="M143">
        <f t="shared" si="38"/>
        <v>145204450.2072126</v>
      </c>
      <c r="N143">
        <f t="shared" si="39"/>
        <v>43708542.142899513</v>
      </c>
      <c r="O143">
        <f t="shared" si="40"/>
        <v>-6979110879.5899677</v>
      </c>
      <c r="P143">
        <f t="shared" si="41"/>
        <v>290187677.41219765</v>
      </c>
      <c r="Q143">
        <f t="shared" si="42"/>
        <v>252299817.52266079</v>
      </c>
    </row>
    <row r="144" spans="1:17" x14ac:dyDescent="0.25">
      <c r="A144" s="8">
        <v>43040</v>
      </c>
      <c r="C144">
        <v>420.85500000000002</v>
      </c>
      <c r="D144">
        <v>0</v>
      </c>
      <c r="E144">
        <v>30</v>
      </c>
      <c r="F144">
        <v>22</v>
      </c>
      <c r="G144">
        <f t="shared" si="34"/>
        <v>2017</v>
      </c>
      <c r="H144" s="29">
        <v>681573.5521944561</v>
      </c>
      <c r="J144">
        <f t="shared" si="35"/>
        <v>6733221371.4646521</v>
      </c>
      <c r="K144">
        <f t="shared" si="36"/>
        <v>28666332.021063596</v>
      </c>
      <c r="L144">
        <f t="shared" si="37"/>
        <v>0</v>
      </c>
      <c r="M144">
        <f t="shared" si="38"/>
        <v>140520435.68439931</v>
      </c>
      <c r="N144">
        <f t="shared" si="39"/>
        <v>45789901.292561397</v>
      </c>
      <c r="O144">
        <f t="shared" si="40"/>
        <v>-6979110879.5899677</v>
      </c>
      <c r="P144">
        <f t="shared" si="41"/>
        <v>290380430.12068719</v>
      </c>
      <c r="Q144">
        <f t="shared" si="42"/>
        <v>259467590.99339646</v>
      </c>
    </row>
    <row r="145" spans="1:17" x14ac:dyDescent="0.25">
      <c r="A145" s="8">
        <v>43070</v>
      </c>
      <c r="C145">
        <v>613.97</v>
      </c>
      <c r="D145">
        <v>0</v>
      </c>
      <c r="E145">
        <v>31</v>
      </c>
      <c r="F145">
        <v>19</v>
      </c>
      <c r="G145">
        <f t="shared" si="34"/>
        <v>2017</v>
      </c>
      <c r="H145" s="29">
        <v>682026.27696000051</v>
      </c>
      <c r="J145">
        <f t="shared" si="35"/>
        <v>6733221371.4646521</v>
      </c>
      <c r="K145">
        <f t="shared" si="36"/>
        <v>41820265.580716431</v>
      </c>
      <c r="L145">
        <f t="shared" si="37"/>
        <v>0</v>
      </c>
      <c r="M145">
        <f t="shared" si="38"/>
        <v>145204450.2072126</v>
      </c>
      <c r="N145">
        <f t="shared" si="39"/>
        <v>39545823.843575753</v>
      </c>
      <c r="O145">
        <f t="shared" si="40"/>
        <v>-6979110879.5899677</v>
      </c>
      <c r="P145">
        <f t="shared" si="41"/>
        <v>290573310.86220336</v>
      </c>
      <c r="Q145">
        <f t="shared" si="42"/>
        <v>271254342.36839175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145"/>
  <sheetViews>
    <sheetView workbookViewId="0"/>
  </sheetViews>
  <sheetFormatPr defaultRowHeight="15" x14ac:dyDescent="0.25"/>
  <cols>
    <col min="3" max="3" width="14.5703125" bestFit="1" customWidth="1"/>
  </cols>
  <sheetData>
    <row r="1" spans="1:4" x14ac:dyDescent="0.25">
      <c r="A1" s="7" t="s">
        <v>1</v>
      </c>
      <c r="B1" s="7" t="s">
        <v>0</v>
      </c>
      <c r="C1" s="7" t="s">
        <v>23</v>
      </c>
      <c r="D1" t="s">
        <v>36</v>
      </c>
    </row>
    <row r="2" spans="1:4" x14ac:dyDescent="0.25">
      <c r="A2" s="8">
        <v>38718</v>
      </c>
      <c r="B2" s="14">
        <f t="shared" ref="B2:B33" si="0">YEAR(A2)</f>
        <v>2006</v>
      </c>
      <c r="C2" s="9">
        <v>293367364.21543998</v>
      </c>
      <c r="D2">
        <v>287848525.61951607</v>
      </c>
    </row>
    <row r="3" spans="1:4" x14ac:dyDescent="0.25">
      <c r="A3" s="8">
        <v>38749</v>
      </c>
      <c r="B3" s="14">
        <f t="shared" si="0"/>
        <v>2006</v>
      </c>
      <c r="C3" s="9">
        <v>273298001.47376001</v>
      </c>
      <c r="D3">
        <v>275608027.05098909</v>
      </c>
    </row>
    <row r="4" spans="1:4" x14ac:dyDescent="0.25">
      <c r="A4" s="8">
        <v>38777</v>
      </c>
      <c r="B4" s="14">
        <f t="shared" si="0"/>
        <v>2006</v>
      </c>
      <c r="C4" s="9">
        <v>286819878.50223202</v>
      </c>
      <c r="D4">
        <v>291746029.52676409</v>
      </c>
    </row>
    <row r="5" spans="1:4" x14ac:dyDescent="0.25">
      <c r="A5" s="8">
        <v>38808</v>
      </c>
      <c r="B5" s="14">
        <f t="shared" si="0"/>
        <v>2006</v>
      </c>
      <c r="C5" s="9">
        <v>252565044.23746601</v>
      </c>
      <c r="D5">
        <v>259146769.23310387</v>
      </c>
    </row>
    <row r="6" spans="1:4" x14ac:dyDescent="0.25">
      <c r="A6" s="8">
        <v>38838</v>
      </c>
      <c r="B6" s="14">
        <f t="shared" si="0"/>
        <v>2006</v>
      </c>
      <c r="C6" s="9">
        <v>269392545.02871197</v>
      </c>
      <c r="D6">
        <v>279847181.09087354</v>
      </c>
    </row>
    <row r="7" spans="1:4" x14ac:dyDescent="0.25">
      <c r="A7" s="8">
        <v>38869</v>
      </c>
      <c r="B7" s="14">
        <f t="shared" si="0"/>
        <v>2006</v>
      </c>
      <c r="C7" s="9">
        <v>287975078.90693802</v>
      </c>
      <c r="D7">
        <v>282448893.43795544</v>
      </c>
    </row>
    <row r="8" spans="1:4" x14ac:dyDescent="0.25">
      <c r="A8" s="8">
        <v>38899</v>
      </c>
      <c r="B8" s="14">
        <f t="shared" si="0"/>
        <v>2006</v>
      </c>
      <c r="C8" s="9">
        <v>333043063.74960798</v>
      </c>
      <c r="D8">
        <v>346508631.48638141</v>
      </c>
    </row>
    <row r="9" spans="1:4" x14ac:dyDescent="0.25">
      <c r="A9" s="8">
        <v>38930</v>
      </c>
      <c r="B9" s="14">
        <f t="shared" si="0"/>
        <v>2006</v>
      </c>
      <c r="C9" s="9">
        <v>312185503.224558</v>
      </c>
      <c r="D9">
        <v>303336608.80528224</v>
      </c>
    </row>
    <row r="10" spans="1:4" x14ac:dyDescent="0.25">
      <c r="A10" s="8">
        <v>38961</v>
      </c>
      <c r="B10" s="14">
        <f t="shared" si="0"/>
        <v>2006</v>
      </c>
      <c r="C10" s="9">
        <v>260653838.61909801</v>
      </c>
      <c r="D10">
        <v>255040339.09318364</v>
      </c>
    </row>
    <row r="11" spans="1:4" x14ac:dyDescent="0.25">
      <c r="A11" s="8">
        <v>38991</v>
      </c>
      <c r="B11" s="14">
        <f t="shared" si="0"/>
        <v>2006</v>
      </c>
      <c r="C11" s="9">
        <v>270564368.43940598</v>
      </c>
      <c r="D11">
        <v>273115771.66771781</v>
      </c>
    </row>
    <row r="12" spans="1:4" x14ac:dyDescent="0.25">
      <c r="A12" s="8">
        <v>39022</v>
      </c>
      <c r="B12" s="14">
        <f t="shared" si="0"/>
        <v>2006</v>
      </c>
      <c r="C12" s="9">
        <v>272439193.46248603</v>
      </c>
      <c r="D12">
        <v>275321439.09982777</v>
      </c>
    </row>
    <row r="13" spans="1:4" x14ac:dyDescent="0.25">
      <c r="A13" s="8">
        <v>39052</v>
      </c>
      <c r="B13" s="14">
        <f t="shared" si="0"/>
        <v>2006</v>
      </c>
      <c r="C13" s="9">
        <v>288148645.78619999</v>
      </c>
      <c r="D13">
        <v>282689069.54021633</v>
      </c>
    </row>
    <row r="14" spans="1:4" x14ac:dyDescent="0.25">
      <c r="A14" s="8">
        <v>39083</v>
      </c>
      <c r="B14" s="14">
        <f t="shared" si="0"/>
        <v>2007</v>
      </c>
      <c r="C14" s="9">
        <v>300073559.97788602</v>
      </c>
      <c r="D14">
        <v>295336210.85871571</v>
      </c>
    </row>
    <row r="15" spans="1:4" x14ac:dyDescent="0.25">
      <c r="A15" s="8">
        <v>39114</v>
      </c>
      <c r="B15" s="14">
        <f t="shared" si="0"/>
        <v>2007</v>
      </c>
      <c r="C15" s="9">
        <v>289732838.43879998</v>
      </c>
      <c r="D15">
        <v>284219228.82566255</v>
      </c>
    </row>
    <row r="16" spans="1:4" x14ac:dyDescent="0.25">
      <c r="A16" s="8">
        <v>39142</v>
      </c>
      <c r="B16" s="14">
        <f t="shared" si="0"/>
        <v>2007</v>
      </c>
      <c r="C16" s="9">
        <v>288143354.59762597</v>
      </c>
      <c r="D16">
        <v>286727053.50255179</v>
      </c>
    </row>
    <row r="17" spans="1:4" x14ac:dyDescent="0.25">
      <c r="A17" s="8">
        <v>39173</v>
      </c>
      <c r="B17" s="14">
        <f t="shared" si="0"/>
        <v>2007</v>
      </c>
      <c r="C17" s="9">
        <v>260543396.47679999</v>
      </c>
      <c r="D17">
        <v>265255125.04316294</v>
      </c>
    </row>
    <row r="18" spans="1:4" x14ac:dyDescent="0.25">
      <c r="A18" s="8">
        <v>39203</v>
      </c>
      <c r="B18" s="14">
        <f t="shared" si="0"/>
        <v>2007</v>
      </c>
      <c r="C18" s="9">
        <v>268501831.21296602</v>
      </c>
      <c r="D18">
        <v>276477719.01131809</v>
      </c>
    </row>
    <row r="19" spans="1:4" x14ac:dyDescent="0.25">
      <c r="A19" s="8">
        <v>39234</v>
      </c>
      <c r="B19" s="14">
        <f t="shared" si="0"/>
        <v>2007</v>
      </c>
      <c r="C19" s="9">
        <v>304679126.96210599</v>
      </c>
      <c r="D19">
        <v>296935633.57904762</v>
      </c>
    </row>
    <row r="20" spans="1:4" x14ac:dyDescent="0.25">
      <c r="A20" s="8">
        <v>39264</v>
      </c>
      <c r="B20" s="14">
        <f t="shared" si="0"/>
        <v>2007</v>
      </c>
      <c r="C20" s="9">
        <v>302183688.77514601</v>
      </c>
      <c r="D20">
        <v>301902740.68122387</v>
      </c>
    </row>
    <row r="21" spans="1:4" x14ac:dyDescent="0.25">
      <c r="A21" s="8">
        <v>39295</v>
      </c>
      <c r="B21" s="14">
        <f t="shared" si="0"/>
        <v>2007</v>
      </c>
      <c r="C21" s="9">
        <v>317756806.98433799</v>
      </c>
      <c r="D21">
        <v>316802734.81710511</v>
      </c>
    </row>
    <row r="22" spans="1:4" x14ac:dyDescent="0.25">
      <c r="A22" s="8">
        <v>39326</v>
      </c>
      <c r="B22" s="14">
        <f t="shared" si="0"/>
        <v>2007</v>
      </c>
      <c r="C22" s="9">
        <v>280873709.66341197</v>
      </c>
      <c r="D22">
        <v>269968632.6040659</v>
      </c>
    </row>
    <row r="23" spans="1:4" x14ac:dyDescent="0.25">
      <c r="A23" s="8">
        <v>39356</v>
      </c>
      <c r="B23" s="14">
        <f t="shared" si="0"/>
        <v>2007</v>
      </c>
      <c r="C23" s="9">
        <v>275821162.12958002</v>
      </c>
      <c r="D23">
        <v>277207381.06226277</v>
      </c>
    </row>
    <row r="24" spans="1:4" x14ac:dyDescent="0.25">
      <c r="A24" s="8">
        <v>39387</v>
      </c>
      <c r="B24" s="14">
        <f t="shared" si="0"/>
        <v>2007</v>
      </c>
      <c r="C24" s="9">
        <v>274311353.64484</v>
      </c>
      <c r="D24">
        <v>278674272.36083883</v>
      </c>
    </row>
    <row r="25" spans="1:4" x14ac:dyDescent="0.25">
      <c r="A25" s="8">
        <v>39417</v>
      </c>
      <c r="B25" s="14">
        <f t="shared" si="0"/>
        <v>2007</v>
      </c>
      <c r="C25" s="9">
        <v>294695847.80001998</v>
      </c>
      <c r="D25">
        <v>290015554.31277859</v>
      </c>
    </row>
    <row r="26" spans="1:4" x14ac:dyDescent="0.25">
      <c r="A26" s="8">
        <v>39448</v>
      </c>
      <c r="B26" s="14">
        <f t="shared" si="0"/>
        <v>2008</v>
      </c>
      <c r="C26" s="9">
        <v>301541879.89762002</v>
      </c>
      <c r="D26">
        <v>291686283.00884598</v>
      </c>
    </row>
    <row r="27" spans="1:4" x14ac:dyDescent="0.25">
      <c r="A27" s="8">
        <v>39479</v>
      </c>
      <c r="B27" s="14">
        <f t="shared" si="0"/>
        <v>2008</v>
      </c>
      <c r="C27" s="9">
        <v>286013196.38046002</v>
      </c>
      <c r="D27">
        <v>281912565.43541819</v>
      </c>
    </row>
    <row r="28" spans="1:4" x14ac:dyDescent="0.25">
      <c r="A28" s="8">
        <v>39508</v>
      </c>
      <c r="B28" s="14">
        <f t="shared" si="0"/>
        <v>2008</v>
      </c>
      <c r="C28" s="9">
        <v>285378792.27587998</v>
      </c>
      <c r="D28">
        <v>284871119.66923523</v>
      </c>
    </row>
    <row r="29" spans="1:4" x14ac:dyDescent="0.25">
      <c r="A29" s="8">
        <v>39539</v>
      </c>
      <c r="B29" s="14">
        <f t="shared" si="0"/>
        <v>2008</v>
      </c>
      <c r="C29" s="9">
        <v>255049710.73708001</v>
      </c>
      <c r="D29">
        <v>261866292.97108084</v>
      </c>
    </row>
    <row r="30" spans="1:4" x14ac:dyDescent="0.25">
      <c r="A30" s="8">
        <v>39569</v>
      </c>
      <c r="B30" s="14">
        <f t="shared" si="0"/>
        <v>2008</v>
      </c>
      <c r="C30" s="9">
        <v>248546059.22372001</v>
      </c>
      <c r="D30">
        <v>262281522.64667934</v>
      </c>
    </row>
    <row r="31" spans="1:4" x14ac:dyDescent="0.25">
      <c r="A31" s="8">
        <v>39600</v>
      </c>
      <c r="B31" s="14">
        <f t="shared" si="0"/>
        <v>2008</v>
      </c>
      <c r="C31" s="9">
        <v>287944901.33534002</v>
      </c>
      <c r="D31">
        <v>291902451.89684355</v>
      </c>
    </row>
    <row r="32" spans="1:4" x14ac:dyDescent="0.25">
      <c r="A32" s="8">
        <v>39630</v>
      </c>
      <c r="B32" s="14">
        <f t="shared" si="0"/>
        <v>2008</v>
      </c>
      <c r="C32" s="9">
        <v>319461681.27983999</v>
      </c>
      <c r="D32">
        <v>319670674.44659007</v>
      </c>
    </row>
    <row r="33" spans="1:4" x14ac:dyDescent="0.25">
      <c r="A33" s="8">
        <v>39661</v>
      </c>
      <c r="B33" s="14">
        <f t="shared" si="0"/>
        <v>2008</v>
      </c>
      <c r="C33" s="9">
        <v>293716156.25855798</v>
      </c>
      <c r="D33">
        <v>284332650.00144768</v>
      </c>
    </row>
    <row r="34" spans="1:4" x14ac:dyDescent="0.25">
      <c r="A34" s="8">
        <v>39692</v>
      </c>
      <c r="B34" s="14">
        <f t="shared" ref="B34:B65" si="1">YEAR(A34)</f>
        <v>2008</v>
      </c>
      <c r="C34" s="9">
        <v>283916906.35448599</v>
      </c>
      <c r="D34">
        <v>261728992.43358117</v>
      </c>
    </row>
    <row r="35" spans="1:4" x14ac:dyDescent="0.25">
      <c r="A35" s="8">
        <v>39722</v>
      </c>
      <c r="B35" s="14">
        <f t="shared" si="1"/>
        <v>2008</v>
      </c>
      <c r="C35" s="9">
        <v>262065574.00648001</v>
      </c>
      <c r="D35">
        <v>268714173.42694229</v>
      </c>
    </row>
    <row r="36" spans="1:4" x14ac:dyDescent="0.25">
      <c r="A36" s="8">
        <v>39753</v>
      </c>
      <c r="B36" s="14">
        <f t="shared" si="1"/>
        <v>2008</v>
      </c>
      <c r="C36" s="9">
        <v>268677317.44528002</v>
      </c>
      <c r="D36">
        <v>272343550.24613959</v>
      </c>
    </row>
    <row r="37" spans="1:4" x14ac:dyDescent="0.25">
      <c r="A37" s="8">
        <v>39783</v>
      </c>
      <c r="B37" s="14">
        <f t="shared" si="1"/>
        <v>2008</v>
      </c>
      <c r="C37" s="9">
        <v>298039893.54677999</v>
      </c>
      <c r="D37">
        <v>293029108.22250462</v>
      </c>
    </row>
    <row r="38" spans="1:4" x14ac:dyDescent="0.25">
      <c r="A38" s="8">
        <v>39814</v>
      </c>
      <c r="B38" s="14">
        <f t="shared" si="1"/>
        <v>2009</v>
      </c>
      <c r="C38" s="9">
        <v>307276829.89279997</v>
      </c>
      <c r="D38">
        <v>301803492.93298811</v>
      </c>
    </row>
    <row r="39" spans="1:4" x14ac:dyDescent="0.25">
      <c r="A39" s="8">
        <v>39845</v>
      </c>
      <c r="B39" s="14">
        <f t="shared" si="1"/>
        <v>2009</v>
      </c>
      <c r="C39" s="9">
        <v>264065998.38260001</v>
      </c>
      <c r="D39">
        <v>267521698.73842943</v>
      </c>
    </row>
    <row r="40" spans="1:4" x14ac:dyDescent="0.25">
      <c r="A40" s="8">
        <v>39873</v>
      </c>
      <c r="B40" s="14">
        <f t="shared" si="1"/>
        <v>2009</v>
      </c>
      <c r="C40" s="9">
        <v>278082458.00470001</v>
      </c>
      <c r="D40">
        <v>282478840.29655135</v>
      </c>
    </row>
    <row r="41" spans="1:4" x14ac:dyDescent="0.25">
      <c r="A41" s="8">
        <v>39904</v>
      </c>
      <c r="B41" s="14">
        <f t="shared" si="1"/>
        <v>2009</v>
      </c>
      <c r="C41" s="9">
        <v>250781054.79998001</v>
      </c>
      <c r="D41">
        <v>260614843.05201548</v>
      </c>
    </row>
    <row r="42" spans="1:4" x14ac:dyDescent="0.25">
      <c r="A42" s="8">
        <v>39934</v>
      </c>
      <c r="B42" s="14">
        <f t="shared" si="1"/>
        <v>2009</v>
      </c>
      <c r="C42" s="9">
        <v>250742745.14269</v>
      </c>
      <c r="D42">
        <v>255071476.21765614</v>
      </c>
    </row>
    <row r="43" spans="1:4" x14ac:dyDescent="0.25">
      <c r="A43" s="8">
        <v>39965</v>
      </c>
      <c r="B43" s="14">
        <f t="shared" si="1"/>
        <v>2009</v>
      </c>
      <c r="C43" s="9">
        <v>265479494.76989001</v>
      </c>
      <c r="D43">
        <v>270885824.25543022</v>
      </c>
    </row>
    <row r="44" spans="1:4" x14ac:dyDescent="0.25">
      <c r="A44" s="8">
        <v>39995</v>
      </c>
      <c r="B44" s="14">
        <f t="shared" si="1"/>
        <v>2009</v>
      </c>
      <c r="C44" s="9">
        <v>274906308.27781999</v>
      </c>
      <c r="D44">
        <v>269192629.45597774</v>
      </c>
    </row>
    <row r="45" spans="1:4" x14ac:dyDescent="0.25">
      <c r="A45" s="8">
        <v>40026</v>
      </c>
      <c r="B45" s="14">
        <f t="shared" si="1"/>
        <v>2009</v>
      </c>
      <c r="C45" s="9">
        <v>300712862.66684002</v>
      </c>
      <c r="D45">
        <v>295857665.61246723</v>
      </c>
    </row>
    <row r="46" spans="1:4" x14ac:dyDescent="0.25">
      <c r="A46" s="8">
        <v>40057</v>
      </c>
      <c r="B46" s="14">
        <f t="shared" si="1"/>
        <v>2009</v>
      </c>
      <c r="C46" s="9">
        <v>263969677.20096001</v>
      </c>
      <c r="D46">
        <v>256219850.18858504</v>
      </c>
    </row>
    <row r="47" spans="1:4" x14ac:dyDescent="0.25">
      <c r="A47" s="8">
        <v>40087</v>
      </c>
      <c r="B47" s="14">
        <f t="shared" si="1"/>
        <v>2009</v>
      </c>
      <c r="C47" s="9">
        <v>258962858.78830001</v>
      </c>
      <c r="D47">
        <v>265073784.20821494</v>
      </c>
    </row>
    <row r="48" spans="1:4" x14ac:dyDescent="0.25">
      <c r="A48" s="8">
        <v>40118</v>
      </c>
      <c r="B48" s="14">
        <f t="shared" si="1"/>
        <v>2009</v>
      </c>
      <c r="C48" s="9">
        <v>258162607.58963999</v>
      </c>
      <c r="D48">
        <v>264239578.35277414</v>
      </c>
    </row>
    <row r="49" spans="1:4" x14ac:dyDescent="0.25">
      <c r="A49" s="8">
        <v>40148</v>
      </c>
      <c r="B49" s="14">
        <f t="shared" si="1"/>
        <v>2009</v>
      </c>
      <c r="C49" s="9">
        <v>292766418.03745002</v>
      </c>
      <c r="D49">
        <v>288105995.31295288</v>
      </c>
    </row>
    <row r="50" spans="1:4" x14ac:dyDescent="0.25">
      <c r="A50" s="8">
        <v>40179</v>
      </c>
      <c r="B50" s="14">
        <f t="shared" si="1"/>
        <v>2010</v>
      </c>
      <c r="C50" s="9">
        <v>301373371.72127002</v>
      </c>
      <c r="D50">
        <v>289239909.3201133</v>
      </c>
    </row>
    <row r="51" spans="1:4" x14ac:dyDescent="0.25">
      <c r="A51" s="8">
        <v>40210</v>
      </c>
      <c r="B51" s="14">
        <f t="shared" si="1"/>
        <v>2010</v>
      </c>
      <c r="C51" s="9">
        <v>268164437.27344999</v>
      </c>
      <c r="D51">
        <v>266465619.47831482</v>
      </c>
    </row>
    <row r="52" spans="1:4" x14ac:dyDescent="0.25">
      <c r="A52" s="8">
        <v>40238</v>
      </c>
      <c r="B52" s="14">
        <f t="shared" si="1"/>
        <v>2010</v>
      </c>
      <c r="C52" s="9">
        <v>269584961.72100997</v>
      </c>
      <c r="D52">
        <v>276514733.16959107</v>
      </c>
    </row>
    <row r="53" spans="1:4" x14ac:dyDescent="0.25">
      <c r="A53" s="8">
        <v>40269</v>
      </c>
      <c r="B53" s="14">
        <f t="shared" si="1"/>
        <v>2010</v>
      </c>
      <c r="C53" s="9">
        <v>242909549.61668</v>
      </c>
      <c r="D53">
        <v>251174052.98321015</v>
      </c>
    </row>
    <row r="54" spans="1:4" x14ac:dyDescent="0.25">
      <c r="A54" s="8">
        <v>40299</v>
      </c>
      <c r="B54" s="14">
        <f t="shared" si="1"/>
        <v>2010</v>
      </c>
      <c r="C54" s="9">
        <v>269054896.24094999</v>
      </c>
      <c r="D54">
        <v>273541525.58369064</v>
      </c>
    </row>
    <row r="55" spans="1:4" x14ac:dyDescent="0.25">
      <c r="A55" s="8">
        <v>40330</v>
      </c>
      <c r="B55" s="14">
        <f t="shared" si="1"/>
        <v>2010</v>
      </c>
      <c r="C55" s="9">
        <v>288397187.62551999</v>
      </c>
      <c r="D55">
        <v>282969038.35903883</v>
      </c>
    </row>
    <row r="56" spans="1:4" x14ac:dyDescent="0.25">
      <c r="A56" s="8">
        <v>40360</v>
      </c>
      <c r="B56" s="14">
        <f t="shared" si="1"/>
        <v>2010</v>
      </c>
      <c r="C56" s="9">
        <v>334725938.08823001</v>
      </c>
      <c r="D56">
        <v>337015332.34231007</v>
      </c>
    </row>
    <row r="57" spans="1:4" x14ac:dyDescent="0.25">
      <c r="A57" s="8">
        <v>40391</v>
      </c>
      <c r="B57" s="14">
        <f t="shared" si="1"/>
        <v>2010</v>
      </c>
      <c r="C57" s="9">
        <v>325611196.93184</v>
      </c>
      <c r="D57">
        <v>331373904.25268435</v>
      </c>
    </row>
    <row r="58" spans="1:4" x14ac:dyDescent="0.25">
      <c r="A58" s="8">
        <v>40422</v>
      </c>
      <c r="B58" s="14">
        <f t="shared" si="1"/>
        <v>2010</v>
      </c>
      <c r="C58" s="9">
        <v>264224371.98183998</v>
      </c>
      <c r="D58">
        <v>261423746.14565867</v>
      </c>
    </row>
    <row r="59" spans="1:4" x14ac:dyDescent="0.25">
      <c r="A59" s="8">
        <v>40452</v>
      </c>
      <c r="B59" s="14">
        <f t="shared" si="1"/>
        <v>2010</v>
      </c>
      <c r="C59" s="9">
        <v>254480106.5099</v>
      </c>
      <c r="D59">
        <v>256972716.37435353</v>
      </c>
    </row>
    <row r="60" spans="1:4" x14ac:dyDescent="0.25">
      <c r="A60" s="8">
        <v>40483</v>
      </c>
      <c r="B60" s="14">
        <f t="shared" si="1"/>
        <v>2010</v>
      </c>
      <c r="C60" s="9">
        <v>262982872.56432</v>
      </c>
      <c r="D60">
        <v>268461027.37704688</v>
      </c>
    </row>
    <row r="61" spans="1:4" x14ac:dyDescent="0.25">
      <c r="A61" s="8">
        <v>40513</v>
      </c>
      <c r="B61" s="14">
        <f t="shared" si="1"/>
        <v>2010</v>
      </c>
      <c r="C61" s="9">
        <v>293281443.41191</v>
      </c>
      <c r="D61">
        <v>291642177.93110782</v>
      </c>
    </row>
    <row r="62" spans="1:4" x14ac:dyDescent="0.25">
      <c r="A62" s="8">
        <v>40544</v>
      </c>
      <c r="B62" s="14">
        <f t="shared" si="1"/>
        <v>2011</v>
      </c>
      <c r="C62" s="9">
        <v>300666159.26084</v>
      </c>
      <c r="D62">
        <v>292053021.21055704</v>
      </c>
    </row>
    <row r="63" spans="1:4" x14ac:dyDescent="0.25">
      <c r="A63" s="8">
        <v>40575</v>
      </c>
      <c r="B63" s="14">
        <f t="shared" si="1"/>
        <v>2011</v>
      </c>
      <c r="C63" s="9">
        <v>269236699.82142001</v>
      </c>
      <c r="D63">
        <v>267820015.06008345</v>
      </c>
    </row>
    <row r="64" spans="1:4" x14ac:dyDescent="0.25">
      <c r="A64" s="8">
        <v>40603</v>
      </c>
      <c r="B64" s="14">
        <f t="shared" si="1"/>
        <v>2011</v>
      </c>
      <c r="C64" s="9">
        <v>282763557.58645999</v>
      </c>
      <c r="D64">
        <v>285013266.14782149</v>
      </c>
    </row>
    <row r="65" spans="1:4" x14ac:dyDescent="0.25">
      <c r="A65" s="8">
        <v>40634</v>
      </c>
      <c r="B65" s="14">
        <f t="shared" si="1"/>
        <v>2011</v>
      </c>
      <c r="C65" s="9">
        <v>251072267.56657001</v>
      </c>
      <c r="D65">
        <v>253809787.94705147</v>
      </c>
    </row>
    <row r="66" spans="1:4" x14ac:dyDescent="0.25">
      <c r="A66" s="8">
        <v>40664</v>
      </c>
      <c r="B66" s="14">
        <f t="shared" ref="B66:B97" si="2">YEAR(A66)</f>
        <v>2011</v>
      </c>
      <c r="C66" s="9">
        <v>259668932.37447</v>
      </c>
      <c r="D66">
        <v>261560604.91497511</v>
      </c>
    </row>
    <row r="67" spans="1:4" x14ac:dyDescent="0.25">
      <c r="A67" s="8">
        <v>40695</v>
      </c>
      <c r="B67" s="14">
        <f t="shared" si="2"/>
        <v>2011</v>
      </c>
      <c r="C67" s="9">
        <v>278903469.94766003</v>
      </c>
      <c r="D67">
        <v>268478463.28085953</v>
      </c>
    </row>
    <row r="68" spans="1:4" x14ac:dyDescent="0.25">
      <c r="A68" s="8">
        <v>40725</v>
      </c>
      <c r="B68" s="14">
        <f t="shared" si="2"/>
        <v>2011</v>
      </c>
      <c r="C68" s="9">
        <v>342682880.64267004</v>
      </c>
      <c r="D68">
        <v>355538383.3927927</v>
      </c>
    </row>
    <row r="69" spans="1:4" x14ac:dyDescent="0.25">
      <c r="A69" s="8">
        <v>40756</v>
      </c>
      <c r="B69" s="14">
        <f t="shared" si="2"/>
        <v>2011</v>
      </c>
      <c r="C69" s="9">
        <v>311408949.97279</v>
      </c>
      <c r="D69">
        <v>303207816.93443996</v>
      </c>
    </row>
    <row r="70" spans="1:4" x14ac:dyDescent="0.25">
      <c r="A70" s="8">
        <v>40787</v>
      </c>
      <c r="B70" s="14">
        <f t="shared" si="2"/>
        <v>2011</v>
      </c>
      <c r="C70" s="9">
        <v>270531205.43578005</v>
      </c>
      <c r="D70">
        <v>262172955.11343205</v>
      </c>
    </row>
    <row r="71" spans="1:4" x14ac:dyDescent="0.25">
      <c r="A71" s="8">
        <v>40817</v>
      </c>
      <c r="B71" s="14">
        <f t="shared" si="2"/>
        <v>2011</v>
      </c>
      <c r="C71" s="9">
        <v>257212837.85677001</v>
      </c>
      <c r="D71">
        <v>254905728.25126493</v>
      </c>
    </row>
    <row r="72" spans="1:4" x14ac:dyDescent="0.25">
      <c r="A72" s="8">
        <v>40848</v>
      </c>
      <c r="B72" s="14">
        <f t="shared" si="2"/>
        <v>2011</v>
      </c>
      <c r="C72" s="9">
        <v>256512690.70552</v>
      </c>
      <c r="D72">
        <v>262244719.60669577</v>
      </c>
    </row>
    <row r="73" spans="1:4" x14ac:dyDescent="0.25">
      <c r="A73" s="8">
        <v>40878</v>
      </c>
      <c r="B73" s="14">
        <f t="shared" si="2"/>
        <v>2011</v>
      </c>
      <c r="C73" s="9">
        <v>277881320.22968</v>
      </c>
      <c r="D73">
        <v>276565962.33810806</v>
      </c>
    </row>
    <row r="74" spans="1:4" x14ac:dyDescent="0.25">
      <c r="A74" s="8">
        <v>40909</v>
      </c>
      <c r="B74" s="14">
        <f t="shared" si="2"/>
        <v>2012</v>
      </c>
      <c r="C74" s="9">
        <v>290374956.02315003</v>
      </c>
      <c r="D74">
        <v>281972513.91994673</v>
      </c>
    </row>
    <row r="75" spans="1:4" x14ac:dyDescent="0.25">
      <c r="A75" s="8">
        <v>40940</v>
      </c>
      <c r="B75" s="14">
        <f t="shared" si="2"/>
        <v>2012</v>
      </c>
      <c r="C75" s="9">
        <v>265047531.93023002</v>
      </c>
      <c r="D75">
        <v>264489484.60821384</v>
      </c>
    </row>
    <row r="76" spans="1:4" x14ac:dyDescent="0.25">
      <c r="A76" s="8">
        <v>40969</v>
      </c>
      <c r="B76" s="14">
        <f t="shared" si="2"/>
        <v>2012</v>
      </c>
      <c r="C76" s="9">
        <v>264589708.49737003</v>
      </c>
      <c r="D76">
        <v>264725373.00636035</v>
      </c>
    </row>
    <row r="77" spans="1:4" x14ac:dyDescent="0.25">
      <c r="A77" s="8">
        <v>41000</v>
      </c>
      <c r="B77" s="14">
        <f t="shared" si="2"/>
        <v>2012</v>
      </c>
      <c r="C77" s="9">
        <v>241856924.93334001</v>
      </c>
      <c r="D77">
        <v>252654992.29809421</v>
      </c>
    </row>
    <row r="78" spans="1:4" x14ac:dyDescent="0.25">
      <c r="A78" s="8">
        <v>41030</v>
      </c>
      <c r="B78" s="14">
        <f t="shared" si="2"/>
        <v>2012</v>
      </c>
      <c r="C78" s="9">
        <v>264293073.48114002</v>
      </c>
      <c r="D78">
        <v>267682592.06899345</v>
      </c>
    </row>
    <row r="79" spans="1:4" x14ac:dyDescent="0.25">
      <c r="A79" s="8">
        <v>41061</v>
      </c>
      <c r="B79" s="14">
        <f t="shared" si="2"/>
        <v>2012</v>
      </c>
      <c r="C79" s="9">
        <v>290940514.11059999</v>
      </c>
      <c r="D79">
        <v>295816753.99583119</v>
      </c>
    </row>
    <row r="80" spans="1:4" x14ac:dyDescent="0.25">
      <c r="A80" s="8">
        <v>41091</v>
      </c>
      <c r="B80" s="14">
        <f t="shared" si="2"/>
        <v>2012</v>
      </c>
      <c r="C80" s="9">
        <v>340196199.36287999</v>
      </c>
      <c r="D80">
        <v>356483862.35052258</v>
      </c>
    </row>
    <row r="81" spans="1:4" x14ac:dyDescent="0.25">
      <c r="A81" s="8">
        <v>41122</v>
      </c>
      <c r="B81" s="14">
        <f t="shared" si="2"/>
        <v>2012</v>
      </c>
      <c r="C81" s="9">
        <v>304061556.83872002</v>
      </c>
      <c r="D81">
        <v>300105475.59306759</v>
      </c>
    </row>
    <row r="82" spans="1:4" x14ac:dyDescent="0.25">
      <c r="A82" s="8">
        <v>41153</v>
      </c>
      <c r="B82" s="14">
        <f t="shared" si="2"/>
        <v>2012</v>
      </c>
      <c r="C82" s="9">
        <v>261393756.03505</v>
      </c>
      <c r="D82">
        <v>258156924.66124517</v>
      </c>
    </row>
    <row r="83" spans="1:4" x14ac:dyDescent="0.25">
      <c r="A83" s="8">
        <v>41183</v>
      </c>
      <c r="B83" s="14">
        <f t="shared" si="2"/>
        <v>2012</v>
      </c>
      <c r="C83" s="9">
        <v>253052401.80328</v>
      </c>
      <c r="D83">
        <v>259685192.06475896</v>
      </c>
    </row>
    <row r="84" spans="1:4" x14ac:dyDescent="0.25">
      <c r="A84" s="8">
        <v>41214</v>
      </c>
      <c r="B84" s="14">
        <f t="shared" si="2"/>
        <v>2012</v>
      </c>
      <c r="C84" s="9">
        <v>260224799.99487001</v>
      </c>
      <c r="D84">
        <v>266285478.11115831</v>
      </c>
    </row>
    <row r="85" spans="1:4" x14ac:dyDescent="0.25">
      <c r="A85" s="8">
        <v>41244</v>
      </c>
      <c r="B85" s="14">
        <f t="shared" si="2"/>
        <v>2012</v>
      </c>
      <c r="C85" s="9">
        <v>271295249.79123002</v>
      </c>
      <c r="D85">
        <v>272813649.29292214</v>
      </c>
    </row>
    <row r="86" spans="1:4" x14ac:dyDescent="0.25">
      <c r="A86" s="8">
        <v>41275</v>
      </c>
      <c r="B86" s="14">
        <f t="shared" si="2"/>
        <v>2013</v>
      </c>
      <c r="C86" s="9">
        <v>288991701.29513001</v>
      </c>
      <c r="D86">
        <v>284041405.80916673</v>
      </c>
    </row>
    <row r="87" spans="1:4" x14ac:dyDescent="0.25">
      <c r="A87" s="8">
        <v>41306</v>
      </c>
      <c r="B87" s="14">
        <f t="shared" si="2"/>
        <v>2013</v>
      </c>
      <c r="C87" s="9">
        <v>262888750.95611</v>
      </c>
      <c r="D87">
        <v>263886049.96726149</v>
      </c>
    </row>
    <row r="88" spans="1:4" x14ac:dyDescent="0.25">
      <c r="A88" s="8">
        <v>41334</v>
      </c>
      <c r="B88" s="14">
        <f t="shared" si="2"/>
        <v>2013</v>
      </c>
      <c r="C88" s="9">
        <v>276366259.18483996</v>
      </c>
      <c r="D88">
        <v>275072164.67795509</v>
      </c>
    </row>
    <row r="89" spans="1:4" x14ac:dyDescent="0.25">
      <c r="A89" s="8">
        <v>41365</v>
      </c>
      <c r="B89" s="14">
        <f t="shared" si="2"/>
        <v>2013</v>
      </c>
      <c r="C89" s="9">
        <v>251523569.77759001</v>
      </c>
      <c r="D89">
        <v>257672963.93993974</v>
      </c>
    </row>
    <row r="90" spans="1:4" x14ac:dyDescent="0.25">
      <c r="A90" s="8">
        <v>41395</v>
      </c>
      <c r="B90" s="14">
        <f t="shared" si="2"/>
        <v>2013</v>
      </c>
      <c r="C90" s="9">
        <v>259256155.34336001</v>
      </c>
      <c r="D90">
        <v>267899297.13781476</v>
      </c>
    </row>
    <row r="91" spans="1:4" x14ac:dyDescent="0.25">
      <c r="A91" s="8">
        <v>41426</v>
      </c>
      <c r="B91" s="14">
        <f t="shared" si="2"/>
        <v>2013</v>
      </c>
      <c r="C91" s="9">
        <v>276460042.34591997</v>
      </c>
      <c r="D91">
        <v>272391384.5057345</v>
      </c>
    </row>
    <row r="92" spans="1:4" x14ac:dyDescent="0.25">
      <c r="A92" s="8">
        <v>41456</v>
      </c>
      <c r="B92" s="14">
        <f t="shared" si="2"/>
        <v>2013</v>
      </c>
      <c r="C92" s="9">
        <v>321327185.60056001</v>
      </c>
      <c r="D92">
        <v>322880951.77264905</v>
      </c>
    </row>
    <row r="93" spans="1:4" x14ac:dyDescent="0.25">
      <c r="A93" s="8">
        <v>41487</v>
      </c>
      <c r="B93" s="14">
        <f t="shared" si="2"/>
        <v>2013</v>
      </c>
      <c r="C93" s="9">
        <v>294037259.60016</v>
      </c>
      <c r="D93">
        <v>285731000.19415981</v>
      </c>
    </row>
    <row r="94" spans="1:4" x14ac:dyDescent="0.25">
      <c r="A94" s="8">
        <v>41518</v>
      </c>
      <c r="B94" s="14">
        <f t="shared" si="2"/>
        <v>2013</v>
      </c>
      <c r="C94" s="9">
        <v>263616852.67688</v>
      </c>
      <c r="D94">
        <v>257139888.46354192</v>
      </c>
    </row>
    <row r="95" spans="1:4" x14ac:dyDescent="0.25">
      <c r="A95" s="8">
        <v>41548</v>
      </c>
      <c r="B95" s="14">
        <f t="shared" si="2"/>
        <v>2013</v>
      </c>
      <c r="C95" s="9">
        <v>260620451.12983999</v>
      </c>
      <c r="D95">
        <v>258104675.68588316</v>
      </c>
    </row>
    <row r="96" spans="1:4" x14ac:dyDescent="0.25">
      <c r="A96" s="8">
        <v>41579</v>
      </c>
      <c r="B96" s="14">
        <f t="shared" si="2"/>
        <v>2013</v>
      </c>
      <c r="C96" s="9">
        <v>264051626.00784001</v>
      </c>
      <c r="D96">
        <v>267701352.16610646</v>
      </c>
    </row>
    <row r="97" spans="1:4" x14ac:dyDescent="0.25">
      <c r="A97" s="8">
        <v>41609</v>
      </c>
      <c r="B97" s="14">
        <f t="shared" si="2"/>
        <v>2013</v>
      </c>
      <c r="C97" s="9">
        <v>286523069.48232001</v>
      </c>
      <c r="D97">
        <v>283796226.34539169</v>
      </c>
    </row>
    <row r="98" spans="1:4" x14ac:dyDescent="0.25">
      <c r="A98" s="8">
        <v>41640</v>
      </c>
      <c r="B98" s="14">
        <f t="shared" ref="B98:B129" si="3">YEAR(A98)</f>
        <v>2014</v>
      </c>
      <c r="C98" s="9">
        <v>305527740.50727999</v>
      </c>
      <c r="D98">
        <v>295313254.60911739</v>
      </c>
    </row>
    <row r="99" spans="1:4" x14ac:dyDescent="0.25">
      <c r="A99" s="8">
        <v>41671</v>
      </c>
      <c r="B99" s="14">
        <f t="shared" si="3"/>
        <v>2014</v>
      </c>
      <c r="C99" s="9">
        <v>270783682.37704003</v>
      </c>
      <c r="D99">
        <v>271520837.75490379</v>
      </c>
    </row>
    <row r="100" spans="1:4" x14ac:dyDescent="0.25">
      <c r="A100" s="8">
        <v>41699</v>
      </c>
      <c r="B100" s="14">
        <f t="shared" si="3"/>
        <v>2014</v>
      </c>
      <c r="C100" s="9">
        <v>288299673.04279995</v>
      </c>
      <c r="D100">
        <v>284924802.3074609</v>
      </c>
    </row>
    <row r="101" spans="1:4" x14ac:dyDescent="0.25">
      <c r="A101" s="8">
        <v>41730</v>
      </c>
      <c r="B101" s="14">
        <f t="shared" si="3"/>
        <v>2014</v>
      </c>
      <c r="C101" s="9">
        <v>244855513.01592001</v>
      </c>
      <c r="D101">
        <v>253609155.00829995</v>
      </c>
    </row>
    <row r="102" spans="1:4" x14ac:dyDescent="0.25">
      <c r="A102" s="8">
        <v>41760</v>
      </c>
      <c r="B102" s="14">
        <f t="shared" si="3"/>
        <v>2014</v>
      </c>
      <c r="C102" s="9">
        <v>251891961.47196001</v>
      </c>
      <c r="D102">
        <v>255031763.37311137</v>
      </c>
    </row>
    <row r="103" spans="1:4" x14ac:dyDescent="0.25">
      <c r="A103" s="8">
        <v>41791</v>
      </c>
      <c r="B103" s="14">
        <f t="shared" si="3"/>
        <v>2014</v>
      </c>
      <c r="C103" s="9">
        <v>283978631.817375</v>
      </c>
      <c r="D103">
        <v>285585304.5492965</v>
      </c>
    </row>
    <row r="104" spans="1:4" x14ac:dyDescent="0.25">
      <c r="A104" s="8">
        <v>41821</v>
      </c>
      <c r="B104" s="14">
        <f t="shared" si="3"/>
        <v>2014</v>
      </c>
      <c r="C104" s="9">
        <v>286546351.34231502</v>
      </c>
      <c r="D104">
        <v>274972788.30024129</v>
      </c>
    </row>
    <row r="105" spans="1:4" x14ac:dyDescent="0.25">
      <c r="A105" s="8">
        <v>41852</v>
      </c>
      <c r="B105" s="14">
        <f t="shared" si="3"/>
        <v>2014</v>
      </c>
      <c r="C105" s="9">
        <v>283846898.55574501</v>
      </c>
      <c r="D105">
        <v>274727987.64065534</v>
      </c>
    </row>
    <row r="106" spans="1:4" x14ac:dyDescent="0.25">
      <c r="A106" s="8">
        <v>41883</v>
      </c>
      <c r="B106" s="14">
        <f t="shared" si="3"/>
        <v>2014</v>
      </c>
      <c r="C106" s="9">
        <v>261882965.454395</v>
      </c>
      <c r="D106">
        <v>251143624.47620893</v>
      </c>
    </row>
    <row r="107" spans="1:4" x14ac:dyDescent="0.25">
      <c r="A107" s="8">
        <v>41913</v>
      </c>
      <c r="B107" s="14">
        <f t="shared" si="3"/>
        <v>2014</v>
      </c>
      <c r="C107" s="9">
        <v>246291396.49902502</v>
      </c>
      <c r="D107">
        <v>256242115.17798698</v>
      </c>
    </row>
    <row r="108" spans="1:4" x14ac:dyDescent="0.25">
      <c r="A108" s="8">
        <v>41944</v>
      </c>
      <c r="B108" s="14">
        <f t="shared" si="3"/>
        <v>2014</v>
      </c>
      <c r="C108" s="9">
        <v>259203542.59719998</v>
      </c>
      <c r="D108">
        <v>265049621.28439391</v>
      </c>
    </row>
    <row r="109" spans="1:4" x14ac:dyDescent="0.25">
      <c r="A109" s="8">
        <v>41974</v>
      </c>
      <c r="B109" s="14">
        <f t="shared" si="3"/>
        <v>2014</v>
      </c>
      <c r="C109" s="9">
        <v>264968874.82748997</v>
      </c>
      <c r="D109">
        <v>276336865.56437701</v>
      </c>
    </row>
    <row r="110" spans="1:4" x14ac:dyDescent="0.25">
      <c r="A110" s="8">
        <v>42005</v>
      </c>
      <c r="B110" s="14">
        <f t="shared" si="3"/>
        <v>2015</v>
      </c>
      <c r="C110" s="9">
        <v>295598619.00983995</v>
      </c>
      <c r="D110">
        <v>289756941.9659521</v>
      </c>
    </row>
    <row r="111" spans="1:4" x14ac:dyDescent="0.25">
      <c r="A111" s="8">
        <v>42036</v>
      </c>
      <c r="B111" s="14">
        <f t="shared" si="3"/>
        <v>2015</v>
      </c>
      <c r="C111" s="9">
        <v>273784130.83127999</v>
      </c>
      <c r="D111">
        <v>275794066.27317339</v>
      </c>
    </row>
    <row r="112" spans="1:4" x14ac:dyDescent="0.25">
      <c r="A112" s="8">
        <v>42064</v>
      </c>
      <c r="B112" s="14">
        <f t="shared" si="3"/>
        <v>2015</v>
      </c>
      <c r="C112" s="9">
        <v>274934256.05799997</v>
      </c>
      <c r="D112">
        <v>280398240.72821075</v>
      </c>
    </row>
    <row r="113" spans="1:4" x14ac:dyDescent="0.25">
      <c r="A113" s="8">
        <v>42095</v>
      </c>
      <c r="B113" s="14">
        <f t="shared" si="3"/>
        <v>2015</v>
      </c>
      <c r="C113" s="9">
        <v>243458062.73736</v>
      </c>
      <c r="D113">
        <v>251043961.28800011</v>
      </c>
    </row>
    <row r="114" spans="1:4" x14ac:dyDescent="0.25">
      <c r="A114" s="8">
        <v>42125</v>
      </c>
      <c r="B114" s="14">
        <f t="shared" si="3"/>
        <v>2015</v>
      </c>
      <c r="C114" s="9">
        <v>259161560.15008003</v>
      </c>
      <c r="D114">
        <v>265484208.70793158</v>
      </c>
    </row>
    <row r="115" spans="1:4" x14ac:dyDescent="0.25">
      <c r="A115" s="8">
        <v>42156</v>
      </c>
      <c r="B115" s="14">
        <f t="shared" si="3"/>
        <v>2015</v>
      </c>
      <c r="C115" s="9">
        <v>267546627.47380927</v>
      </c>
      <c r="D115">
        <v>256746368.32613569</v>
      </c>
    </row>
    <row r="116" spans="1:4" x14ac:dyDescent="0.25">
      <c r="A116" s="8">
        <v>42186</v>
      </c>
      <c r="B116" s="14">
        <f t="shared" si="3"/>
        <v>2015</v>
      </c>
      <c r="C116" s="9">
        <v>301589192.47099692</v>
      </c>
      <c r="D116">
        <v>293510638.14697224</v>
      </c>
    </row>
    <row r="117" spans="1:4" x14ac:dyDescent="0.25">
      <c r="A117" s="8">
        <v>42217</v>
      </c>
      <c r="B117" s="14">
        <f t="shared" si="3"/>
        <v>2015</v>
      </c>
      <c r="C117" s="9">
        <v>290629200.91832</v>
      </c>
      <c r="D117">
        <v>279224612.09390628</v>
      </c>
    </row>
    <row r="118" spans="1:4" x14ac:dyDescent="0.25">
      <c r="A118" s="8">
        <v>42248</v>
      </c>
      <c r="B118" s="14">
        <f t="shared" si="3"/>
        <v>2015</v>
      </c>
      <c r="C118" s="9">
        <v>282605551.88294774</v>
      </c>
      <c r="D118">
        <v>272807952.43154156</v>
      </c>
    </row>
    <row r="119" spans="1:4" x14ac:dyDescent="0.25">
      <c r="A119" s="8">
        <v>42278</v>
      </c>
      <c r="B119" s="14">
        <f t="shared" si="3"/>
        <v>2015</v>
      </c>
      <c r="C119" s="9">
        <v>248709445.01775387</v>
      </c>
      <c r="D119">
        <v>253237636.78573751</v>
      </c>
    </row>
    <row r="120" spans="1:4" x14ac:dyDescent="0.25">
      <c r="A120" s="8">
        <v>42309</v>
      </c>
      <c r="B120" s="14">
        <f t="shared" si="3"/>
        <v>2015</v>
      </c>
      <c r="C120" s="9">
        <v>248717807.65306461</v>
      </c>
      <c r="D120">
        <v>255415157.74872684</v>
      </c>
    </row>
    <row r="121" spans="1:4" x14ac:dyDescent="0.25">
      <c r="A121" s="8">
        <v>42339</v>
      </c>
      <c r="B121" s="14">
        <f t="shared" si="3"/>
        <v>2015</v>
      </c>
      <c r="C121" s="9">
        <v>260362308.73120618</v>
      </c>
      <c r="D121">
        <v>266708780.30358642</v>
      </c>
    </row>
    <row r="122" spans="1:4" x14ac:dyDescent="0.25">
      <c r="A122" s="8">
        <v>42370</v>
      </c>
      <c r="B122" s="14">
        <f t="shared" si="3"/>
        <v>2016</v>
      </c>
      <c r="D122">
        <v>280584253.27572668</v>
      </c>
    </row>
    <row r="123" spans="1:4" x14ac:dyDescent="0.25">
      <c r="A123" s="8">
        <v>42401</v>
      </c>
      <c r="B123" s="14">
        <f t="shared" si="3"/>
        <v>2016</v>
      </c>
      <c r="D123">
        <v>265908752.0146119</v>
      </c>
    </row>
    <row r="124" spans="1:4" x14ac:dyDescent="0.25">
      <c r="A124" s="8">
        <v>42430</v>
      </c>
      <c r="B124" s="14">
        <f t="shared" si="3"/>
        <v>2016</v>
      </c>
      <c r="D124">
        <v>271442900.7943275</v>
      </c>
    </row>
    <row r="125" spans="1:4" x14ac:dyDescent="0.25">
      <c r="A125" s="8">
        <v>42461</v>
      </c>
      <c r="B125" s="14">
        <f t="shared" si="3"/>
        <v>2016</v>
      </c>
      <c r="D125">
        <v>251392386.50190812</v>
      </c>
    </row>
    <row r="126" spans="1:4" x14ac:dyDescent="0.25">
      <c r="A126" s="8">
        <v>42491</v>
      </c>
      <c r="B126" s="14">
        <f t="shared" si="3"/>
        <v>2016</v>
      </c>
      <c r="D126">
        <v>254875736.50069588</v>
      </c>
    </row>
    <row r="127" spans="1:4" x14ac:dyDescent="0.25">
      <c r="A127" s="8">
        <v>42522</v>
      </c>
      <c r="B127" s="14">
        <f t="shared" si="3"/>
        <v>2016</v>
      </c>
      <c r="D127">
        <v>276520048.547149</v>
      </c>
    </row>
    <row r="128" spans="1:4" x14ac:dyDescent="0.25">
      <c r="A128" s="8">
        <v>42552</v>
      </c>
      <c r="B128" s="14">
        <f t="shared" si="3"/>
        <v>2016</v>
      </c>
      <c r="D128">
        <v>303429206.14227873</v>
      </c>
    </row>
    <row r="129" spans="1:4" x14ac:dyDescent="0.25">
      <c r="A129" s="8">
        <v>42583</v>
      </c>
      <c r="B129" s="14">
        <f t="shared" si="3"/>
        <v>2016</v>
      </c>
      <c r="D129">
        <v>290917331.33011609</v>
      </c>
    </row>
    <row r="130" spans="1:4" x14ac:dyDescent="0.25">
      <c r="A130" s="8">
        <v>42614</v>
      </c>
      <c r="B130" s="14">
        <f t="shared" ref="B130:B145" si="4">YEAR(A130)</f>
        <v>2016</v>
      </c>
      <c r="D130">
        <v>254796858.58353877</v>
      </c>
    </row>
    <row r="131" spans="1:4" x14ac:dyDescent="0.25">
      <c r="A131" s="8">
        <v>42644</v>
      </c>
      <c r="B131" s="14">
        <f t="shared" si="4"/>
        <v>2016</v>
      </c>
      <c r="D131">
        <v>251423153.31517649</v>
      </c>
    </row>
    <row r="132" spans="1:4" x14ac:dyDescent="0.25">
      <c r="A132" s="8">
        <v>42675</v>
      </c>
      <c r="B132" s="14">
        <f t="shared" si="4"/>
        <v>2016</v>
      </c>
      <c r="D132">
        <v>260646957.21806353</v>
      </c>
    </row>
    <row r="133" spans="1:4" x14ac:dyDescent="0.25">
      <c r="A133" s="8">
        <v>42705</v>
      </c>
      <c r="B133" s="14">
        <f t="shared" si="4"/>
        <v>2016</v>
      </c>
      <c r="D133">
        <v>274489708.34423381</v>
      </c>
    </row>
    <row r="134" spans="1:4" x14ac:dyDescent="0.25">
      <c r="A134" s="8">
        <v>42736</v>
      </c>
      <c r="B134" s="14">
        <f t="shared" si="4"/>
        <v>2017</v>
      </c>
      <c r="D134">
        <v>281234334.98914623</v>
      </c>
    </row>
    <row r="135" spans="1:4" x14ac:dyDescent="0.25">
      <c r="A135" s="8">
        <v>42767</v>
      </c>
      <c r="B135" s="14">
        <f t="shared" si="4"/>
        <v>2017</v>
      </c>
      <c r="D135">
        <v>257737154.77038741</v>
      </c>
    </row>
    <row r="136" spans="1:4" x14ac:dyDescent="0.25">
      <c r="A136" s="8">
        <v>42795</v>
      </c>
      <c r="B136" s="14">
        <f t="shared" si="4"/>
        <v>2017</v>
      </c>
      <c r="D136">
        <v>274224479.81249893</v>
      </c>
    </row>
    <row r="137" spans="1:4" x14ac:dyDescent="0.25">
      <c r="A137" s="8">
        <v>42826</v>
      </c>
      <c r="B137" s="14">
        <f t="shared" si="4"/>
        <v>2017</v>
      </c>
      <c r="D137">
        <v>243792284.51669598</v>
      </c>
    </row>
    <row r="138" spans="1:4" x14ac:dyDescent="0.25">
      <c r="A138" s="8">
        <v>42856</v>
      </c>
      <c r="B138" s="14">
        <f t="shared" si="4"/>
        <v>2017</v>
      </c>
      <c r="D138">
        <v>255626216.34163654</v>
      </c>
    </row>
    <row r="139" spans="1:4" x14ac:dyDescent="0.25">
      <c r="A139" s="8">
        <v>42887</v>
      </c>
      <c r="B139" s="14">
        <f t="shared" si="4"/>
        <v>2017</v>
      </c>
      <c r="D139">
        <v>275214344.9767828</v>
      </c>
    </row>
    <row r="140" spans="1:4" x14ac:dyDescent="0.25">
      <c r="A140" s="8">
        <v>42917</v>
      </c>
      <c r="B140" s="14">
        <f t="shared" si="4"/>
        <v>2017</v>
      </c>
      <c r="D140">
        <v>302148708.84941369</v>
      </c>
    </row>
    <row r="141" spans="1:4" x14ac:dyDescent="0.25">
      <c r="A141" s="8">
        <v>42948</v>
      </c>
      <c r="B141" s="14">
        <f t="shared" si="4"/>
        <v>2017</v>
      </c>
      <c r="D141">
        <v>289662070.88221717</v>
      </c>
    </row>
    <row r="142" spans="1:4" x14ac:dyDescent="0.25">
      <c r="A142" s="8">
        <v>42979</v>
      </c>
      <c r="B142" s="14">
        <f t="shared" si="4"/>
        <v>2017</v>
      </c>
      <c r="D142">
        <v>251485506.42675161</v>
      </c>
    </row>
    <row r="143" spans="1:4" x14ac:dyDescent="0.25">
      <c r="A143" s="8">
        <v>43009</v>
      </c>
      <c r="B143" s="14">
        <f t="shared" si="4"/>
        <v>2017</v>
      </c>
      <c r="D143">
        <v>252299817.52266079</v>
      </c>
    </row>
    <row r="144" spans="1:4" x14ac:dyDescent="0.25">
      <c r="A144" s="8">
        <v>43040</v>
      </c>
      <c r="B144" s="14">
        <f t="shared" si="4"/>
        <v>2017</v>
      </c>
      <c r="D144">
        <v>259467590.99339646</v>
      </c>
    </row>
    <row r="145" spans="1:4" x14ac:dyDescent="0.25">
      <c r="A145" s="8">
        <v>43070</v>
      </c>
      <c r="B145" s="14">
        <f t="shared" si="4"/>
        <v>2017</v>
      </c>
      <c r="D145">
        <v>271254342.36839175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Monthly Data</vt:lpstr>
      <vt:lpstr>OLS Model</vt:lpstr>
      <vt:lpstr>Forecasting Data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Summary T Stats</vt:lpstr>
      <vt:lpstr>LonCDD</vt:lpstr>
      <vt:lpstr>LonHDD</vt:lpstr>
      <vt:lpstr>MonthDays</vt:lpstr>
      <vt:lpstr>PeakDays</vt:lpstr>
      <vt:lpstr>Population</vt:lpstr>
      <vt:lpstr>WSkWh</vt:lpstr>
      <vt:lpstr>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2013-12-10T17:59:21Z</dcterms:created>
  <dcterms:modified xsi:type="dcterms:W3CDTF">2017-01-05T19:03:08Z</dcterms:modified>
</cp:coreProperties>
</file>